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5CC94E52-C158-4304-ADB7-88112852E091}"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L13" i="1" l="1"/>
  <c r="AL12" i="1"/>
  <c r="AL11" i="1"/>
  <c r="JO34" i="7"/>
  <c r="D7" i="7"/>
  <c r="E7" i="7"/>
  <c r="F7" i="7"/>
  <c r="G7" i="7"/>
  <c r="H7" i="7"/>
  <c r="D6" i="7"/>
  <c r="D11" i="7"/>
  <c r="E11" i="7"/>
  <c r="F11" i="7"/>
  <c r="G11" i="7"/>
  <c r="H11" i="7"/>
  <c r="I11" i="7"/>
  <c r="J11" i="7"/>
  <c r="K11" i="7"/>
  <c r="D14" i="7"/>
  <c r="E14" i="7"/>
  <c r="F14" i="7"/>
  <c r="G14" i="7"/>
  <c r="H14" i="7"/>
  <c r="I14" i="7"/>
  <c r="J14" i="7"/>
  <c r="D28" i="7"/>
  <c r="E28" i="7"/>
  <c r="F28" i="7"/>
  <c r="G28" i="7"/>
  <c r="H28" i="7"/>
  <c r="I28" i="7"/>
  <c r="D25" i="7"/>
  <c r="E25" i="7"/>
  <c r="F25" i="7"/>
  <c r="G25" i="7"/>
  <c r="H25" i="7"/>
  <c r="D23" i="7"/>
  <c r="E23" i="7"/>
  <c r="F23" i="7"/>
  <c r="G23" i="7"/>
  <c r="H23" i="7"/>
  <c r="I23" i="7"/>
  <c r="D19" i="7"/>
  <c r="E19" i="7"/>
  <c r="F19" i="7"/>
  <c r="G19" i="7"/>
  <c r="H19" i="7"/>
  <c r="I19" i="7"/>
  <c r="J19" i="7"/>
  <c r="D8" i="7"/>
  <c r="E8" i="7"/>
  <c r="F8" i="7"/>
  <c r="G8" i="7"/>
  <c r="H8" i="7"/>
  <c r="I8" i="7"/>
  <c r="J8" i="7"/>
  <c r="D31" i="7"/>
  <c r="E31" i="7"/>
  <c r="F31" i="7"/>
  <c r="G31" i="7"/>
  <c r="H31" i="7"/>
  <c r="I31" i="7"/>
  <c r="D2" i="7"/>
  <c r="E2" i="7"/>
  <c r="F2" i="7"/>
  <c r="G2" i="7"/>
  <c r="H2" i="7"/>
  <c r="D27" i="7"/>
  <c r="E27" i="7"/>
  <c r="F27" i="7"/>
  <c r="G27" i="7"/>
  <c r="H27" i="7"/>
  <c r="I27" i="7"/>
  <c r="J27" i="7"/>
  <c r="D20" i="7"/>
  <c r="E20" i="7"/>
  <c r="F20" i="7"/>
  <c r="G20" i="7"/>
  <c r="H20" i="7"/>
  <c r="I20" i="7"/>
  <c r="J20" i="7"/>
  <c r="D9" i="7"/>
  <c r="E9" i="7"/>
  <c r="F9" i="7"/>
  <c r="G9" i="7"/>
  <c r="H9" i="7"/>
  <c r="I9" i="7"/>
  <c r="D10" i="7"/>
  <c r="D24" i="7"/>
  <c r="E24" i="7"/>
  <c r="F24" i="7"/>
  <c r="G24" i="7"/>
  <c r="H24" i="7"/>
  <c r="I24" i="7"/>
  <c r="J24" i="7"/>
  <c r="D16" i="7"/>
  <c r="E16" i="7"/>
  <c r="F16" i="7"/>
  <c r="G16" i="7"/>
  <c r="H16" i="7"/>
  <c r="I16" i="7"/>
  <c r="J16" i="7"/>
  <c r="D12" i="7"/>
  <c r="E12" i="7"/>
  <c r="F12" i="7"/>
  <c r="G12" i="7"/>
  <c r="H12" i="7"/>
  <c r="I12" i="7"/>
  <c r="D5" i="7"/>
  <c r="E5" i="7"/>
  <c r="F5" i="7"/>
  <c r="G5" i="7"/>
  <c r="H5" i="7"/>
  <c r="I5" i="7"/>
  <c r="J5" i="7"/>
  <c r="D17" i="7"/>
  <c r="E17" i="7"/>
  <c r="F17" i="7"/>
  <c r="G17" i="7"/>
  <c r="H17" i="7"/>
  <c r="I17" i="7"/>
  <c r="J17" i="7"/>
  <c r="K17" i="7"/>
  <c r="D15" i="7"/>
  <c r="E15" i="7"/>
  <c r="F15" i="7"/>
  <c r="G15" i="7"/>
  <c r="H15" i="7"/>
  <c r="I15" i="7"/>
  <c r="D30" i="7"/>
  <c r="E30" i="7"/>
  <c r="F30" i="7"/>
  <c r="G30" i="7"/>
  <c r="H30" i="7"/>
  <c r="D33" i="7"/>
  <c r="E33" i="7"/>
  <c r="F33" i="7"/>
  <c r="G33" i="7"/>
  <c r="H33" i="7"/>
  <c r="I33" i="7"/>
  <c r="J33" i="7"/>
  <c r="D22" i="7"/>
  <c r="E22" i="7"/>
  <c r="F22" i="7"/>
  <c r="G22" i="7"/>
  <c r="H22" i="7"/>
  <c r="D3" i="7"/>
  <c r="E3" i="7"/>
  <c r="F3" i="7"/>
  <c r="G3" i="7"/>
  <c r="H3" i="7"/>
  <c r="I3" i="7"/>
  <c r="J3" i="7"/>
  <c r="K3" i="7"/>
  <c r="D4" i="7"/>
  <c r="E4" i="7"/>
  <c r="F4" i="7"/>
  <c r="G4" i="7"/>
  <c r="H4" i="7"/>
  <c r="I4" i="7"/>
  <c r="D21" i="7"/>
  <c r="E21" i="7"/>
  <c r="F21" i="7"/>
  <c r="G21" i="7"/>
  <c r="H21" i="7"/>
  <c r="D29" i="7"/>
  <c r="E29" i="7"/>
  <c r="F29" i="7"/>
  <c r="G29" i="7"/>
  <c r="H29" i="7"/>
  <c r="I29" i="7"/>
  <c r="D26" i="7"/>
  <c r="E26" i="7"/>
  <c r="F26" i="7"/>
  <c r="G26" i="7"/>
  <c r="H26" i="7"/>
  <c r="I26" i="7"/>
  <c r="D18" i="7"/>
  <c r="E18" i="7"/>
  <c r="F18" i="7"/>
  <c r="G18" i="7"/>
  <c r="H18" i="7"/>
  <c r="I18" i="7"/>
  <c r="D13" i="7"/>
  <c r="E13" i="7"/>
  <c r="F13" i="7"/>
  <c r="G13" i="7"/>
  <c r="H13" i="7"/>
  <c r="I13" i="7"/>
  <c r="J13" i="7"/>
  <c r="K13" i="7"/>
  <c r="L13"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O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O34" i="2" a="1"/>
  <c r="BO34" i="2" s="1"/>
  <c r="BT4" i="5"/>
  <c r="BT3" i="5"/>
  <c r="AU30" i="2"/>
  <c r="AU4" i="2"/>
  <c r="AU21" i="2"/>
  <c r="AU8" i="2"/>
  <c r="AU26" i="2"/>
  <c r="AU18" i="2"/>
  <c r="AU25" i="2"/>
  <c r="AU6" i="2"/>
  <c r="AU5" i="2"/>
  <c r="AU27" i="2"/>
  <c r="AU14" i="2"/>
  <c r="AU9" i="2"/>
  <c r="AU16" i="2"/>
  <c r="AU19" i="2"/>
  <c r="AU32" i="2"/>
  <c r="AU33" i="2"/>
  <c r="AU22" i="2"/>
  <c r="AU13" i="2"/>
  <c r="AU28" i="2"/>
  <c r="AU3" i="2"/>
  <c r="AU12" i="2"/>
  <c r="AU17" i="2"/>
  <c r="AU15" i="2"/>
  <c r="AU24" i="2"/>
  <c r="AU2" i="2"/>
  <c r="AU11" i="2"/>
  <c r="AU7" i="2"/>
  <c r="AU29" i="2"/>
  <c r="AU20" i="2"/>
  <c r="AU23" i="2"/>
  <c r="AU31" i="2"/>
  <c r="AU10" i="2"/>
  <c r="AQ30" i="2"/>
  <c r="AQ4" i="2"/>
  <c r="AQ21" i="2"/>
  <c r="AQ8" i="2"/>
  <c r="AQ26" i="2"/>
  <c r="AQ18" i="2"/>
  <c r="AQ25" i="2"/>
  <c r="AQ6" i="2"/>
  <c r="AQ5" i="2"/>
  <c r="AQ27" i="2"/>
  <c r="AQ14" i="2"/>
  <c r="AQ9" i="2"/>
  <c r="AQ16" i="2"/>
  <c r="AQ19" i="2"/>
  <c r="AQ32" i="2"/>
  <c r="AQ33" i="2"/>
  <c r="AQ22" i="2"/>
  <c r="AQ13" i="2"/>
  <c r="AQ28" i="2"/>
  <c r="AQ3" i="2"/>
  <c r="AQ12" i="2"/>
  <c r="AQ17" i="2"/>
  <c r="AQ15" i="2"/>
  <c r="AQ24" i="2"/>
  <c r="AQ2" i="2"/>
  <c r="AQ11" i="2"/>
  <c r="AQ7" i="2"/>
  <c r="AQ29" i="2"/>
  <c r="AQ20" i="2"/>
  <c r="AQ23" i="2"/>
  <c r="AQ31" i="2"/>
  <c r="AQ10"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6" i="2"/>
  <c r="AS26" i="2"/>
  <c r="AV26" i="2"/>
  <c r="AW26" i="2"/>
  <c r="AR19" i="2"/>
  <c r="AS19" i="2"/>
  <c r="AV19" i="2"/>
  <c r="AW19" i="2"/>
  <c r="AR14" i="2"/>
  <c r="AS14" i="2"/>
  <c r="AV14" i="2"/>
  <c r="AW14" i="2"/>
  <c r="AR15" i="2"/>
  <c r="AS15" i="2"/>
  <c r="AV15" i="2"/>
  <c r="AW15" i="2"/>
  <c r="AR21" i="2"/>
  <c r="AS21" i="2"/>
  <c r="AV21" i="2"/>
  <c r="AW21" i="2"/>
  <c r="AR25" i="2"/>
  <c r="AS25" i="2"/>
  <c r="AV25" i="2"/>
  <c r="AW25" i="2"/>
  <c r="AR9" i="2"/>
  <c r="AS9" i="2"/>
  <c r="AV9" i="2"/>
  <c r="AW9" i="2"/>
  <c r="AR24" i="2"/>
  <c r="AS24" i="2"/>
  <c r="AV24" i="2"/>
  <c r="AW24" i="2"/>
  <c r="AR28" i="2"/>
  <c r="AS28" i="2"/>
  <c r="AV28" i="2"/>
  <c r="AW28" i="2"/>
  <c r="AR30" i="2"/>
  <c r="AS30" i="2"/>
  <c r="AV30" i="2"/>
  <c r="AW30" i="2"/>
  <c r="AR8" i="2"/>
  <c r="AS8" i="2"/>
  <c r="AV8" i="2"/>
  <c r="AW8" i="2"/>
  <c r="AR13" i="2"/>
  <c r="AS13" i="2"/>
  <c r="AV13" i="2"/>
  <c r="AW13" i="2"/>
  <c r="AR17" i="2"/>
  <c r="AS17" i="2"/>
  <c r="AV17" i="2"/>
  <c r="AW17" i="2"/>
  <c r="AR20" i="2"/>
  <c r="AS20" i="2"/>
  <c r="AV20" i="2"/>
  <c r="AW20" i="2"/>
  <c r="AR3" i="2"/>
  <c r="AS3" i="2"/>
  <c r="AV3" i="2"/>
  <c r="AW3" i="2"/>
  <c r="AR31" i="2"/>
  <c r="AS31" i="2"/>
  <c r="AV31" i="2"/>
  <c r="AW31" i="2"/>
  <c r="AR33" i="2"/>
  <c r="AS33" i="2"/>
  <c r="AV33" i="2"/>
  <c r="AW33" i="2"/>
  <c r="AR6" i="2"/>
  <c r="AS6" i="2"/>
  <c r="AV6" i="2"/>
  <c r="AW6" i="2"/>
  <c r="AR7" i="2"/>
  <c r="AS7" i="2"/>
  <c r="AV7" i="2"/>
  <c r="AW7" i="2"/>
  <c r="AR22" i="2"/>
  <c r="AS22" i="2"/>
  <c r="AV22" i="2"/>
  <c r="AW22" i="2"/>
  <c r="AR16" i="2"/>
  <c r="AS16" i="2"/>
  <c r="AV16" i="2"/>
  <c r="AW16" i="2"/>
  <c r="AR11" i="2"/>
  <c r="AS11" i="2"/>
  <c r="AV11" i="2"/>
  <c r="AW11" i="2"/>
  <c r="AR23" i="2"/>
  <c r="AS23" i="2"/>
  <c r="AV23" i="2"/>
  <c r="AW23" i="2"/>
  <c r="AR29" i="2"/>
  <c r="AS29" i="2"/>
  <c r="AV29" i="2"/>
  <c r="AW29" i="2"/>
  <c r="AR5" i="2"/>
  <c r="AS5" i="2"/>
  <c r="AV5" i="2"/>
  <c r="AW5" i="2"/>
  <c r="AR12" i="2"/>
  <c r="AS12" i="2"/>
  <c r="AV12" i="2"/>
  <c r="AW12" i="2"/>
  <c r="AR18" i="2"/>
  <c r="AS18" i="2"/>
  <c r="AV18" i="2"/>
  <c r="AW18" i="2"/>
  <c r="AR27" i="2"/>
  <c r="AS27" i="2"/>
  <c r="AV27" i="2"/>
  <c r="AW27" i="2"/>
  <c r="AR2" i="2"/>
  <c r="AS2" i="2"/>
  <c r="AV2" i="2"/>
  <c r="AW2" i="2"/>
  <c r="AR4" i="2"/>
  <c r="AS4" i="2"/>
  <c r="AV4" i="2"/>
  <c r="AW4" i="2"/>
  <c r="AR10" i="2"/>
  <c r="AS10" i="2"/>
  <c r="AV10" i="2"/>
  <c r="AW10" i="2"/>
  <c r="AW32" i="2"/>
  <c r="AV32" i="2"/>
  <c r="AS32" i="2"/>
  <c r="AR32" i="2"/>
  <c r="H61" i="1"/>
  <c r="AJ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AB58" i="1" s="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3" i="1"/>
  <c r="N144" i="1"/>
  <c r="N145" i="1"/>
  <c r="N146" i="1"/>
  <c r="N147" i="1"/>
  <c r="N148" i="1"/>
  <c r="N149" i="1"/>
  <c r="N150" i="1"/>
  <c r="N151" i="1"/>
  <c r="N152" i="1"/>
  <c r="N153" i="1"/>
  <c r="N154" i="1"/>
  <c r="N155" i="1"/>
  <c r="N156" i="1"/>
  <c r="N157" i="1"/>
  <c r="N158" i="1"/>
  <c r="N159" i="1"/>
  <c r="AA159" i="1" s="1"/>
  <c r="N160" i="1"/>
  <c r="N161" i="1"/>
  <c r="N162" i="1"/>
  <c r="N163" i="1"/>
  <c r="N164" i="1"/>
  <c r="N165" i="1"/>
  <c r="N166" i="1"/>
  <c r="N167" i="1"/>
  <c r="N168" i="1"/>
  <c r="N169" i="1"/>
  <c r="N170" i="1"/>
  <c r="N171" i="1"/>
  <c r="N172" i="1"/>
  <c r="N173" i="1"/>
  <c r="N174" i="1"/>
  <c r="N175" i="1"/>
  <c r="N176" i="1"/>
  <c r="N177" i="1"/>
  <c r="AB177" i="1" s="1"/>
  <c r="N178" i="1"/>
  <c r="N179" i="1"/>
  <c r="N180" i="1"/>
  <c r="AA180" i="1" s="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147" i="1"/>
  <c r="O155" i="1"/>
  <c r="O157" i="1"/>
  <c r="O158" i="1"/>
  <c r="O160" i="1"/>
  <c r="O163" i="1"/>
  <c r="O164" i="1"/>
  <c r="O165" i="1"/>
  <c r="O166" i="1"/>
  <c r="O167" i="1"/>
  <c r="O168" i="1"/>
  <c r="O169" i="1"/>
  <c r="O170" i="1"/>
  <c r="O171" i="1"/>
  <c r="AC171" i="1" s="1"/>
  <c r="O172" i="1"/>
  <c r="O173" i="1"/>
  <c r="O174" i="1"/>
  <c r="O175" i="1"/>
  <c r="AC175" i="1" s="1"/>
  <c r="O176" i="1"/>
  <c r="O177" i="1"/>
  <c r="AC177" i="1" s="1"/>
  <c r="O178" i="1"/>
  <c r="AC178" i="1" s="1"/>
  <c r="O179" i="1"/>
  <c r="AC179" i="1" s="1"/>
  <c r="O180" i="1"/>
  <c r="O181" i="1"/>
  <c r="O182" i="1"/>
  <c r="O183" i="1"/>
  <c r="AC183" i="1" s="1"/>
  <c r="O184" i="1"/>
  <c r="AC184" i="1" s="1"/>
  <c r="O185" i="1"/>
  <c r="AC185" i="1" s="1"/>
  <c r="O186" i="1"/>
  <c r="AC186" i="1" s="1"/>
  <c r="O187" i="1"/>
  <c r="AC187" i="1" s="1"/>
  <c r="O188" i="1"/>
  <c r="O189" i="1"/>
  <c r="O190" i="1"/>
  <c r="O191" i="1"/>
  <c r="AC191" i="1" s="1"/>
  <c r="O192" i="1"/>
  <c r="AC192" i="1" s="1"/>
  <c r="O193" i="1"/>
  <c r="AC193" i="1" s="1"/>
  <c r="O194" i="1"/>
  <c r="O195" i="1"/>
  <c r="AC195" i="1" s="1"/>
  <c r="O196" i="1"/>
  <c r="O197" i="1"/>
  <c r="AC197" i="1" s="1"/>
  <c r="O198" i="1"/>
  <c r="O199" i="1"/>
  <c r="AC199" i="1" s="1"/>
  <c r="O200" i="1"/>
  <c r="O201" i="1"/>
  <c r="AC201" i="1" s="1"/>
  <c r="O202" i="1"/>
  <c r="AC202" i="1" s="1"/>
  <c r="O203" i="1"/>
  <c r="O204" i="1"/>
  <c r="AC204" i="1" s="1"/>
  <c r="O205" i="1"/>
  <c r="O206" i="1"/>
  <c r="O207" i="1"/>
  <c r="O208" i="1"/>
  <c r="AC208" i="1" s="1"/>
  <c r="O209" i="1"/>
  <c r="AC209" i="1" s="1"/>
  <c r="O210" i="1"/>
  <c r="O211" i="1"/>
  <c r="AC211" i="1" s="1"/>
  <c r="O212" i="1"/>
  <c r="O213" i="1"/>
  <c r="AC213" i="1" s="1"/>
  <c r="O214" i="1"/>
  <c r="AC214" i="1" s="1"/>
  <c r="O215" i="1"/>
  <c r="O216" i="1"/>
  <c r="AC216" i="1" s="1"/>
  <c r="O217" i="1"/>
  <c r="O218" i="1"/>
  <c r="O219" i="1"/>
  <c r="AC219" i="1" s="1"/>
  <c r="O220" i="1"/>
  <c r="AC220" i="1" s="1"/>
  <c r="O221" i="1"/>
  <c r="O222" i="1"/>
  <c r="AC222" i="1" s="1"/>
  <c r="O223" i="1"/>
  <c r="O224" i="1"/>
  <c r="O225" i="1"/>
  <c r="O226" i="1"/>
  <c r="AC226" i="1" s="1"/>
  <c r="O227" i="1"/>
  <c r="AC227" i="1" s="1"/>
  <c r="O228" i="1"/>
  <c r="AC228" i="1" s="1"/>
  <c r="O229" i="1"/>
  <c r="AC229" i="1" s="1"/>
  <c r="O230" i="1"/>
  <c r="O231" i="1"/>
  <c r="AC231" i="1" s="1"/>
  <c r="O232" i="1"/>
  <c r="O233" i="1"/>
  <c r="O234" i="1"/>
  <c r="AC234" i="1" s="1"/>
  <c r="O235" i="1"/>
  <c r="AC235" i="1" s="1"/>
  <c r="O236" i="1"/>
  <c r="O237" i="1"/>
  <c r="O238" i="1"/>
  <c r="AC238" i="1" s="1"/>
  <c r="O239" i="1"/>
  <c r="O240" i="1"/>
  <c r="AC240" i="1" s="1"/>
  <c r="O241" i="1"/>
  <c r="O242" i="1"/>
  <c r="O243" i="1"/>
  <c r="AC243" i="1" s="1"/>
  <c r="O244" i="1"/>
  <c r="AC244" i="1" s="1"/>
  <c r="O245" i="1"/>
  <c r="AC245" i="1" s="1"/>
  <c r="O246" i="1"/>
  <c r="O247" i="1"/>
  <c r="AC247" i="1" s="1"/>
  <c r="O248" i="1"/>
  <c r="O249" i="1"/>
  <c r="AC249" i="1" s="1"/>
  <c r="O250" i="1"/>
  <c r="O251" i="1"/>
  <c r="AC251" i="1" s="1"/>
  <c r="O252" i="1"/>
  <c r="AC252" i="1" s="1"/>
  <c r="O253" i="1"/>
  <c r="O254" i="1"/>
  <c r="O255" i="1"/>
  <c r="AC255" i="1" s="1"/>
  <c r="O256" i="1"/>
  <c r="AC256" i="1" s="1"/>
  <c r="O257" i="1"/>
  <c r="AC257" i="1" s="1"/>
  <c r="O258" i="1"/>
  <c r="O259" i="1"/>
  <c r="AC259" i="1" s="1"/>
  <c r="O260" i="1"/>
  <c r="O261" i="1"/>
  <c r="O262" i="1"/>
  <c r="AC262" i="1" s="1"/>
  <c r="O263" i="1"/>
  <c r="AC263" i="1" s="1"/>
  <c r="O264" i="1"/>
  <c r="AC264" i="1" s="1"/>
  <c r="O265" i="1"/>
  <c r="AC265" i="1" s="1"/>
  <c r="O266" i="1"/>
  <c r="O267" i="1"/>
  <c r="AC267" i="1" s="1"/>
  <c r="O268" i="1"/>
  <c r="O269" i="1"/>
  <c r="O270" i="1"/>
  <c r="AC270" i="1" s="1"/>
  <c r="O271" i="1"/>
  <c r="AC271" i="1" s="1"/>
  <c r="O272" i="1"/>
  <c r="O273" i="1"/>
  <c r="AC273" i="1" s="1"/>
  <c r="O274" i="1"/>
  <c r="AC274" i="1" s="1"/>
  <c r="O275" i="1"/>
  <c r="O276" i="1"/>
  <c r="AC276" i="1" s="1"/>
  <c r="O277" i="1"/>
  <c r="AC277" i="1" s="1"/>
  <c r="O278" i="1"/>
  <c r="O279" i="1"/>
  <c r="AC279" i="1" s="1"/>
  <c r="O280" i="1"/>
  <c r="AC280" i="1" s="1"/>
  <c r="O281" i="1"/>
  <c r="AC281" i="1" s="1"/>
  <c r="O282" i="1"/>
  <c r="O283" i="1"/>
  <c r="AC283" i="1" s="1"/>
  <c r="O284" i="1"/>
  <c r="O285" i="1"/>
  <c r="O286" i="1"/>
  <c r="AC286" i="1" s="1"/>
  <c r="O287" i="1"/>
  <c r="AC287" i="1" s="1"/>
  <c r="O288" i="1"/>
  <c r="AC288" i="1" s="1"/>
  <c r="O289" i="1"/>
  <c r="O290" i="1"/>
  <c r="O291" i="1"/>
  <c r="AC291" i="1" s="1"/>
  <c r="O292" i="1"/>
  <c r="AC292" i="1" s="1"/>
  <c r="O293" i="1"/>
  <c r="AC293" i="1" s="1"/>
  <c r="O294" i="1"/>
  <c r="AC294" i="1" s="1"/>
  <c r="O295" i="1"/>
  <c r="AC295" i="1" s="1"/>
  <c r="O296" i="1"/>
  <c r="O297" i="1"/>
  <c r="O298" i="1"/>
  <c r="AC298" i="1" s="1"/>
  <c r="O299" i="1"/>
  <c r="AC299" i="1" s="1"/>
  <c r="O300" i="1"/>
  <c r="AC300" i="1" s="1"/>
  <c r="O301" i="1"/>
  <c r="O302" i="1"/>
  <c r="O303" i="1"/>
  <c r="AC303" i="1" s="1"/>
  <c r="O304" i="1"/>
  <c r="O305" i="1"/>
  <c r="AC305" i="1" s="1"/>
  <c r="O306" i="1"/>
  <c r="AC306" i="1" s="1"/>
  <c r="O307" i="1"/>
  <c r="AC307" i="1" s="1"/>
  <c r="O308" i="1"/>
  <c r="O309" i="1"/>
  <c r="AC309" i="1" s="1"/>
  <c r="O310" i="1"/>
  <c r="AC310" i="1" s="1"/>
  <c r="O311" i="1"/>
  <c r="O312" i="1"/>
  <c r="AC312" i="1" s="1"/>
  <c r="O313" i="1"/>
  <c r="AC313" i="1" s="1"/>
  <c r="O314" i="1"/>
  <c r="O315" i="1"/>
  <c r="AC315" i="1" s="1"/>
  <c r="O316" i="1"/>
  <c r="AC316" i="1" s="1"/>
  <c r="O317" i="1"/>
  <c r="O318" i="1"/>
  <c r="O319" i="1"/>
  <c r="AC319" i="1" s="1"/>
  <c r="O320" i="1"/>
  <c r="O321" i="1"/>
  <c r="AC321" i="1" s="1"/>
  <c r="O322" i="1"/>
  <c r="AC322" i="1" s="1"/>
  <c r="O323" i="1"/>
  <c r="AC323" i="1" s="1"/>
  <c r="O324" i="1"/>
  <c r="AC324" i="1" s="1"/>
  <c r="O325" i="1"/>
  <c r="O326" i="1"/>
  <c r="O327" i="1"/>
  <c r="AC327" i="1" s="1"/>
  <c r="O328" i="1"/>
  <c r="AC328" i="1" s="1"/>
  <c r="O329" i="1"/>
  <c r="AC329" i="1" s="1"/>
  <c r="O330" i="1"/>
  <c r="AC330" i="1" s="1"/>
  <c r="O331" i="1"/>
  <c r="AC331" i="1" s="1"/>
  <c r="O332" i="1"/>
  <c r="O333" i="1"/>
  <c r="O334" i="1"/>
  <c r="AC334" i="1" s="1"/>
  <c r="O335" i="1"/>
  <c r="AC335" i="1" s="1"/>
  <c r="O336" i="1"/>
  <c r="AC336" i="1" s="1"/>
  <c r="O337" i="1"/>
  <c r="AC337" i="1" s="1"/>
  <c r="O338" i="1"/>
  <c r="O339" i="1"/>
  <c r="AC339" i="1" s="1"/>
  <c r="O340" i="1"/>
  <c r="O341" i="1"/>
  <c r="AC341" i="1" s="1"/>
  <c r="O342" i="1"/>
  <c r="AC342" i="1" s="1"/>
  <c r="O343" i="1"/>
  <c r="AC343" i="1" s="1"/>
  <c r="O344" i="1"/>
  <c r="O345" i="1"/>
  <c r="AC345" i="1" s="1"/>
  <c r="O346" i="1"/>
  <c r="AC346" i="1" s="1"/>
  <c r="O347" i="1"/>
  <c r="O348" i="1"/>
  <c r="AC348" i="1" s="1"/>
  <c r="O349" i="1"/>
  <c r="O350" i="1"/>
  <c r="O351" i="1"/>
  <c r="AC351" i="1" s="1"/>
  <c r="O352" i="1"/>
  <c r="AC352" i="1" s="1"/>
  <c r="O353" i="1"/>
  <c r="AC353" i="1" s="1"/>
  <c r="O354" i="1"/>
  <c r="O355" i="1"/>
  <c r="AC355" i="1" s="1"/>
  <c r="O356" i="1"/>
  <c r="O357" i="1"/>
  <c r="AC357" i="1" s="1"/>
  <c r="O358" i="1"/>
  <c r="AC358" i="1" s="1"/>
  <c r="O359" i="1"/>
  <c r="AC359" i="1" s="1"/>
  <c r="O360" i="1"/>
  <c r="AC360" i="1" s="1"/>
  <c r="O361" i="1"/>
  <c r="O362" i="1"/>
  <c r="O363" i="1"/>
  <c r="AC363" i="1" s="1"/>
  <c r="O364" i="1"/>
  <c r="AC364" i="1" s="1"/>
  <c r="O365" i="1"/>
  <c r="O366" i="1"/>
  <c r="AC366" i="1" s="1"/>
  <c r="O367" i="1"/>
  <c r="AC367" i="1" s="1"/>
  <c r="O368" i="1"/>
  <c r="O369" i="1"/>
  <c r="O370" i="1"/>
  <c r="AC370" i="1" s="1"/>
  <c r="O371" i="1"/>
  <c r="AC371" i="1" s="1"/>
  <c r="O372" i="1"/>
  <c r="AC372" i="1" s="1"/>
  <c r="O373" i="1"/>
  <c r="AC373" i="1" s="1"/>
  <c r="O374" i="1"/>
  <c r="O375" i="1"/>
  <c r="AC375" i="1" s="1"/>
  <c r="O376" i="1"/>
  <c r="O377" i="1"/>
  <c r="AC377" i="1" s="1"/>
  <c r="O378" i="1"/>
  <c r="AC378" i="1" s="1"/>
  <c r="O379" i="1"/>
  <c r="AC379" i="1" s="1"/>
  <c r="O380" i="1"/>
  <c r="O381" i="1"/>
  <c r="O382" i="1"/>
  <c r="AC382" i="1" s="1"/>
  <c r="O383" i="1"/>
  <c r="O384" i="1"/>
  <c r="AC384" i="1" s="1"/>
  <c r="O385" i="1"/>
  <c r="AC385" i="1" s="1"/>
  <c r="O386" i="1"/>
  <c r="O387" i="1"/>
  <c r="AC387" i="1" s="1"/>
  <c r="O388" i="1"/>
  <c r="AC388" i="1" s="1"/>
  <c r="O389" i="1"/>
  <c r="AC389" i="1" s="1"/>
  <c r="O390" i="1"/>
  <c r="O391" i="1"/>
  <c r="AC391" i="1" s="1"/>
  <c r="O392" i="1"/>
  <c r="O393" i="1"/>
  <c r="AC393" i="1" s="1"/>
  <c r="O394" i="1"/>
  <c r="AC394" i="1" s="1"/>
  <c r="O395" i="1"/>
  <c r="AC395" i="1" s="1"/>
  <c r="O396" i="1"/>
  <c r="AC396" i="1" s="1"/>
  <c r="O397" i="1"/>
  <c r="O398" i="1"/>
  <c r="O399" i="1"/>
  <c r="AC399" i="1" s="1"/>
  <c r="O400" i="1"/>
  <c r="AC400" i="1" s="1"/>
  <c r="O401" i="1"/>
  <c r="AC401" i="1" s="1"/>
  <c r="O402" i="1"/>
  <c r="AC402" i="1" s="1"/>
  <c r="O403" i="1"/>
  <c r="AC403" i="1" s="1"/>
  <c r="O404" i="1"/>
  <c r="O405" i="1"/>
  <c r="O406" i="1"/>
  <c r="AC406" i="1" s="1"/>
  <c r="O407" i="1"/>
  <c r="AC407" i="1" s="1"/>
  <c r="O408" i="1"/>
  <c r="AC408" i="1" s="1"/>
  <c r="O409" i="1"/>
  <c r="AC409" i="1" s="1"/>
  <c r="O410" i="1"/>
  <c r="O411" i="1"/>
  <c r="AC411" i="1" s="1"/>
  <c r="O412" i="1"/>
  <c r="O413" i="1"/>
  <c r="O414" i="1"/>
  <c r="AC414" i="1" s="1"/>
  <c r="O415" i="1"/>
  <c r="AC415" i="1" s="1"/>
  <c r="O416" i="1"/>
  <c r="O417" i="1"/>
  <c r="AC417" i="1" s="1"/>
  <c r="O418" i="1"/>
  <c r="AC418" i="1" s="1"/>
  <c r="O419" i="1"/>
  <c r="O420" i="1"/>
  <c r="AC420" i="1" s="1"/>
  <c r="O421" i="1"/>
  <c r="AC421" i="1" s="1"/>
  <c r="O422" i="1"/>
  <c r="O423" i="1"/>
  <c r="AC423" i="1" s="1"/>
  <c r="O424" i="1"/>
  <c r="AC424" i="1" s="1"/>
  <c r="O425" i="1"/>
  <c r="AC425" i="1" s="1"/>
  <c r="O426" i="1"/>
  <c r="O427" i="1"/>
  <c r="AC427" i="1" s="1"/>
  <c r="O428" i="1"/>
  <c r="O429" i="1"/>
  <c r="O430" i="1"/>
  <c r="AC430" i="1" s="1"/>
  <c r="O431" i="1"/>
  <c r="AC431" i="1" s="1"/>
  <c r="O432" i="1"/>
  <c r="AC432" i="1" s="1"/>
  <c r="O433" i="1"/>
  <c r="O434" i="1"/>
  <c r="O435" i="1"/>
  <c r="AC435" i="1" s="1"/>
  <c r="O436" i="1"/>
  <c r="AC436" i="1" s="1"/>
  <c r="O437" i="1"/>
  <c r="AC437" i="1" s="1"/>
  <c r="O438" i="1"/>
  <c r="AC438" i="1" s="1"/>
  <c r="O439" i="1"/>
  <c r="AC439" i="1" s="1"/>
  <c r="O440" i="1"/>
  <c r="O441" i="1"/>
  <c r="O442" i="1"/>
  <c r="AC442" i="1" s="1"/>
  <c r="O443" i="1"/>
  <c r="AC443" i="1" s="1"/>
  <c r="O444" i="1"/>
  <c r="AC444" i="1" s="1"/>
  <c r="O445" i="1"/>
  <c r="O446" i="1"/>
  <c r="O447" i="1"/>
  <c r="AC447" i="1" s="1"/>
  <c r="O448" i="1"/>
  <c r="O449" i="1"/>
  <c r="AC449" i="1" s="1"/>
  <c r="O450" i="1"/>
  <c r="AC450" i="1" s="1"/>
  <c r="O451" i="1"/>
  <c r="AC451" i="1" s="1"/>
  <c r="O452" i="1"/>
  <c r="O453" i="1"/>
  <c r="AC453" i="1" s="1"/>
  <c r="O454" i="1"/>
  <c r="AC454" i="1" s="1"/>
  <c r="O455" i="1"/>
  <c r="O456" i="1"/>
  <c r="AC456" i="1" s="1"/>
  <c r="O457" i="1"/>
  <c r="AC457" i="1" s="1"/>
  <c r="O458" i="1"/>
  <c r="O459" i="1"/>
  <c r="AC459" i="1" s="1"/>
  <c r="O460" i="1"/>
  <c r="AC460" i="1" s="1"/>
  <c r="O461" i="1"/>
  <c r="O462" i="1"/>
  <c r="O463" i="1"/>
  <c r="AC463" i="1" s="1"/>
  <c r="O464" i="1"/>
  <c r="O465" i="1"/>
  <c r="AC465" i="1" s="1"/>
  <c r="O466" i="1"/>
  <c r="AC466" i="1" s="1"/>
  <c r="O467" i="1"/>
  <c r="AC467" i="1" s="1"/>
  <c r="O468" i="1"/>
  <c r="AC468" i="1" s="1"/>
  <c r="O469" i="1"/>
  <c r="O470" i="1"/>
  <c r="O471" i="1"/>
  <c r="AC471" i="1" s="1"/>
  <c r="O472" i="1"/>
  <c r="AC472" i="1" s="1"/>
  <c r="O473" i="1"/>
  <c r="AC473" i="1" s="1"/>
  <c r="O474" i="1"/>
  <c r="AC474" i="1" s="1"/>
  <c r="O475" i="1"/>
  <c r="AC475" i="1" s="1"/>
  <c r="O476" i="1"/>
  <c r="O477" i="1"/>
  <c r="O478" i="1"/>
  <c r="AC478" i="1" s="1"/>
  <c r="O479" i="1"/>
  <c r="AC479" i="1" s="1"/>
  <c r="O480" i="1"/>
  <c r="AC480" i="1" s="1"/>
  <c r="O481" i="1"/>
  <c r="AC481" i="1" s="1"/>
  <c r="O482" i="1"/>
  <c r="O483" i="1"/>
  <c r="AC483" i="1" s="1"/>
  <c r="O484" i="1"/>
  <c r="O485" i="1"/>
  <c r="AC485" i="1" s="1"/>
  <c r="O486" i="1"/>
  <c r="AC486" i="1" s="1"/>
  <c r="O487" i="1"/>
  <c r="AC487" i="1" s="1"/>
  <c r="O488" i="1"/>
  <c r="O489" i="1"/>
  <c r="AC489" i="1" s="1"/>
  <c r="O490" i="1"/>
  <c r="AC490" i="1" s="1"/>
  <c r="O491" i="1"/>
  <c r="O492" i="1"/>
  <c r="AC492" i="1" s="1"/>
  <c r="O493" i="1"/>
  <c r="O494" i="1"/>
  <c r="O495" i="1"/>
  <c r="AC495" i="1" s="1"/>
  <c r="O496" i="1"/>
  <c r="AC496" i="1" s="1"/>
  <c r="O497" i="1"/>
  <c r="AC497" i="1" s="1"/>
  <c r="O498" i="1"/>
  <c r="O499" i="1"/>
  <c r="AC499" i="1" s="1"/>
  <c r="O500" i="1"/>
  <c r="O501" i="1"/>
  <c r="AC501" i="1" s="1"/>
  <c r="O502" i="1"/>
  <c r="AC502" i="1" s="1"/>
  <c r="O503" i="1"/>
  <c r="AC503" i="1" s="1"/>
  <c r="O504" i="1"/>
  <c r="AC504" i="1" s="1"/>
  <c r="O505" i="1"/>
  <c r="O506" i="1"/>
  <c r="O507" i="1"/>
  <c r="AC507" i="1" s="1"/>
  <c r="O508" i="1"/>
  <c r="AC508" i="1" s="1"/>
  <c r="O509" i="1"/>
  <c r="O510" i="1"/>
  <c r="AC510" i="1" s="1"/>
  <c r="O511" i="1"/>
  <c r="AC511" i="1" s="1"/>
  <c r="O512" i="1"/>
  <c r="O513" i="1"/>
  <c r="O514" i="1"/>
  <c r="AC514" i="1" s="1"/>
  <c r="O515" i="1"/>
  <c r="AC515" i="1" s="1"/>
  <c r="O516" i="1"/>
  <c r="AC516" i="1" s="1"/>
  <c r="O517" i="1"/>
  <c r="AC517" i="1" s="1"/>
  <c r="O518" i="1"/>
  <c r="AC518" i="1" s="1"/>
  <c r="O519" i="1"/>
  <c r="O520" i="1"/>
  <c r="AC520" i="1" s="1"/>
  <c r="O521" i="1"/>
  <c r="AC521" i="1" s="1"/>
  <c r="O522" i="1"/>
  <c r="AC522" i="1" s="1"/>
  <c r="O523" i="1"/>
  <c r="AC523" i="1" s="1"/>
  <c r="O524" i="1"/>
  <c r="AC524" i="1" s="1"/>
  <c r="O525" i="1"/>
  <c r="O526" i="1"/>
  <c r="AC526" i="1" s="1"/>
  <c r="O527" i="1"/>
  <c r="AC527" i="1" s="1"/>
  <c r="O528" i="1"/>
  <c r="AC528" i="1" s="1"/>
  <c r="O529" i="1"/>
  <c r="AC529" i="1" s="1"/>
  <c r="O530" i="1"/>
  <c r="AC530" i="1" s="1"/>
  <c r="O531" i="1"/>
  <c r="O532" i="1"/>
  <c r="AC532" i="1" s="1"/>
  <c r="O533" i="1"/>
  <c r="AC533" i="1" s="1"/>
  <c r="O534" i="1"/>
  <c r="AC534" i="1" s="1"/>
  <c r="O535" i="1"/>
  <c r="AC535" i="1" s="1"/>
  <c r="O536" i="1"/>
  <c r="AC536" i="1" s="1"/>
  <c r="O537" i="1"/>
  <c r="O538" i="1"/>
  <c r="AC538" i="1" s="1"/>
  <c r="O539" i="1"/>
  <c r="AC539" i="1" s="1"/>
  <c r="O540" i="1"/>
  <c r="AC540" i="1" s="1"/>
  <c r="O541" i="1"/>
  <c r="O542" i="1"/>
  <c r="AC542" i="1" s="1"/>
  <c r="O543" i="1"/>
  <c r="O544" i="1"/>
  <c r="AC544" i="1" s="1"/>
  <c r="O545" i="1"/>
  <c r="AC545" i="1" s="1"/>
  <c r="O546" i="1"/>
  <c r="AC546" i="1" s="1"/>
  <c r="O547" i="1"/>
  <c r="AC547" i="1" s="1"/>
  <c r="O548" i="1"/>
  <c r="AC548" i="1" s="1"/>
  <c r="O549" i="1"/>
  <c r="O550" i="1"/>
  <c r="AC550" i="1" s="1"/>
  <c r="O551" i="1"/>
  <c r="AC551" i="1" s="1"/>
  <c r="O552" i="1"/>
  <c r="AC552" i="1" s="1"/>
  <c r="O553" i="1"/>
  <c r="AC553" i="1" s="1"/>
  <c r="O554" i="1"/>
  <c r="AC554" i="1" s="1"/>
  <c r="O555" i="1"/>
  <c r="O556" i="1"/>
  <c r="AC556" i="1" s="1"/>
  <c r="O557" i="1"/>
  <c r="O558" i="1"/>
  <c r="AC558" i="1" s="1"/>
  <c r="O559" i="1"/>
  <c r="AC559" i="1" s="1"/>
  <c r="O560" i="1"/>
  <c r="AC560" i="1" s="1"/>
  <c r="O561" i="1"/>
  <c r="O562" i="1"/>
  <c r="AC562" i="1" s="1"/>
  <c r="O563" i="1"/>
  <c r="AC563" i="1" s="1"/>
  <c r="O564" i="1"/>
  <c r="AC564" i="1" s="1"/>
  <c r="O565" i="1"/>
  <c r="AC565" i="1" s="1"/>
  <c r="O566" i="1"/>
  <c r="AC566" i="1" s="1"/>
  <c r="O567" i="1"/>
  <c r="O568" i="1"/>
  <c r="AC568" i="1" s="1"/>
  <c r="O569" i="1"/>
  <c r="AC569" i="1" s="1"/>
  <c r="O570" i="1"/>
  <c r="AC570" i="1" s="1"/>
  <c r="O571" i="1"/>
  <c r="AC571" i="1" s="1"/>
  <c r="O572" i="1"/>
  <c r="AC572" i="1" s="1"/>
  <c r="O573" i="1"/>
  <c r="O574" i="1"/>
  <c r="AC574" i="1" s="1"/>
  <c r="O575" i="1"/>
  <c r="AC575" i="1" s="1"/>
  <c r="O576" i="1"/>
  <c r="AC576" i="1" s="1"/>
  <c r="O577" i="1"/>
  <c r="AC577" i="1" s="1"/>
  <c r="O578" i="1"/>
  <c r="AC578" i="1" s="1"/>
  <c r="O579" i="1"/>
  <c r="O580" i="1"/>
  <c r="AC580" i="1" s="1"/>
  <c r="O581" i="1"/>
  <c r="AC581" i="1" s="1"/>
  <c r="O582" i="1"/>
  <c r="AC582" i="1" s="1"/>
  <c r="O583" i="1"/>
  <c r="AC583" i="1" s="1"/>
  <c r="O584" i="1"/>
  <c r="AC584" i="1" s="1"/>
  <c r="O585" i="1"/>
  <c r="O586" i="1"/>
  <c r="AC586" i="1" s="1"/>
  <c r="O587" i="1"/>
  <c r="AC587" i="1" s="1"/>
  <c r="O588" i="1"/>
  <c r="AC588" i="1" s="1"/>
  <c r="O589" i="1"/>
  <c r="O590" i="1"/>
  <c r="AC590" i="1" s="1"/>
  <c r="O591" i="1"/>
  <c r="O592" i="1"/>
  <c r="AC592" i="1" s="1"/>
  <c r="O593" i="1"/>
  <c r="AC593" i="1" s="1"/>
  <c r="O594" i="1"/>
  <c r="AC594" i="1" s="1"/>
  <c r="O595" i="1"/>
  <c r="AC595" i="1" s="1"/>
  <c r="O596" i="1"/>
  <c r="AC596" i="1" s="1"/>
  <c r="O597" i="1"/>
  <c r="O598" i="1"/>
  <c r="AC598" i="1" s="1"/>
  <c r="O599" i="1"/>
  <c r="AC599" i="1" s="1"/>
  <c r="O600" i="1"/>
  <c r="AC600" i="1" s="1"/>
  <c r="O601" i="1"/>
  <c r="AC601" i="1" s="1"/>
  <c r="O602" i="1"/>
  <c r="AC602" i="1" s="1"/>
  <c r="O603" i="1"/>
  <c r="O604" i="1"/>
  <c r="AC604" i="1" s="1"/>
  <c r="O605" i="1"/>
  <c r="O606" i="1"/>
  <c r="AC606" i="1" s="1"/>
  <c r="O607" i="1"/>
  <c r="AC607" i="1" s="1"/>
  <c r="O608" i="1"/>
  <c r="AC608" i="1" s="1"/>
  <c r="O609" i="1"/>
  <c r="O610" i="1"/>
  <c r="AC610" i="1" s="1"/>
  <c r="O611" i="1"/>
  <c r="AC611" i="1" s="1"/>
  <c r="O612" i="1"/>
  <c r="AC612" i="1" s="1"/>
  <c r="O613" i="1"/>
  <c r="AC613" i="1" s="1"/>
  <c r="O614" i="1"/>
  <c r="AC614" i="1" s="1"/>
  <c r="O615" i="1"/>
  <c r="O616" i="1"/>
  <c r="AC616" i="1" s="1"/>
  <c r="O617" i="1"/>
  <c r="AC617" i="1" s="1"/>
  <c r="O618" i="1"/>
  <c r="AC618" i="1" s="1"/>
  <c r="O619" i="1"/>
  <c r="AC619" i="1" s="1"/>
  <c r="O620" i="1"/>
  <c r="AC620" i="1" s="1"/>
  <c r="O621" i="1"/>
  <c r="O622" i="1"/>
  <c r="AC622" i="1" s="1"/>
  <c r="O623" i="1"/>
  <c r="AC623" i="1" s="1"/>
  <c r="O624" i="1"/>
  <c r="AC624" i="1" s="1"/>
  <c r="O625" i="1"/>
  <c r="AC625" i="1" s="1"/>
  <c r="O626" i="1"/>
  <c r="AC626" i="1" s="1"/>
  <c r="O627" i="1"/>
  <c r="O628" i="1"/>
  <c r="AC628" i="1" s="1"/>
  <c r="O629" i="1"/>
  <c r="AC629" i="1" s="1"/>
  <c r="O630" i="1"/>
  <c r="AC630" i="1" s="1"/>
  <c r="O631" i="1"/>
  <c r="AC631" i="1" s="1"/>
  <c r="O632" i="1"/>
  <c r="AC632" i="1" s="1"/>
  <c r="O633" i="1"/>
  <c r="O634" i="1"/>
  <c r="AC634" i="1" s="1"/>
  <c r="O635" i="1"/>
  <c r="AC635" i="1" s="1"/>
  <c r="O636" i="1"/>
  <c r="AC636" i="1" s="1"/>
  <c r="O637" i="1"/>
  <c r="O638" i="1"/>
  <c r="AC638" i="1" s="1"/>
  <c r="O639" i="1"/>
  <c r="O640" i="1"/>
  <c r="AC640" i="1" s="1"/>
  <c r="O641" i="1"/>
  <c r="AC641" i="1" s="1"/>
  <c r="O642" i="1"/>
  <c r="AC642" i="1" s="1"/>
  <c r="O643" i="1"/>
  <c r="AC643" i="1" s="1"/>
  <c r="O644" i="1"/>
  <c r="AC644" i="1" s="1"/>
  <c r="O645" i="1"/>
  <c r="O646" i="1"/>
  <c r="AC646" i="1" s="1"/>
  <c r="O647" i="1"/>
  <c r="AC647" i="1" s="1"/>
  <c r="O648" i="1"/>
  <c r="AC648" i="1" s="1"/>
  <c r="O649" i="1"/>
  <c r="AC649" i="1" s="1"/>
  <c r="O650" i="1"/>
  <c r="AC650" i="1" s="1"/>
  <c r="O651" i="1"/>
  <c r="O652" i="1"/>
  <c r="AC652" i="1" s="1"/>
  <c r="O653" i="1"/>
  <c r="O654" i="1"/>
  <c r="AC654" i="1" s="1"/>
  <c r="O655" i="1"/>
  <c r="AC655" i="1" s="1"/>
  <c r="O656" i="1"/>
  <c r="AC656" i="1" s="1"/>
  <c r="O657" i="1"/>
  <c r="O658" i="1"/>
  <c r="AC658" i="1" s="1"/>
  <c r="O659" i="1"/>
  <c r="AC659" i="1" s="1"/>
  <c r="O660" i="1"/>
  <c r="AC660" i="1" s="1"/>
  <c r="O661" i="1"/>
  <c r="AC661" i="1" s="1"/>
  <c r="O662" i="1"/>
  <c r="AC662" i="1" s="1"/>
  <c r="O663" i="1"/>
  <c r="O664" i="1"/>
  <c r="AC664" i="1" s="1"/>
  <c r="O665" i="1"/>
  <c r="AC665" i="1" s="1"/>
  <c r="O666" i="1"/>
  <c r="AC666" i="1" s="1"/>
  <c r="O667" i="1"/>
  <c r="AC667" i="1" s="1"/>
  <c r="O668" i="1"/>
  <c r="AC668" i="1" s="1"/>
  <c r="O669" i="1"/>
  <c r="O670" i="1"/>
  <c r="AC670" i="1" s="1"/>
  <c r="O671" i="1"/>
  <c r="AC671" i="1" s="1"/>
  <c r="O672" i="1"/>
  <c r="AC672" i="1" s="1"/>
  <c r="O673" i="1"/>
  <c r="AC673" i="1" s="1"/>
  <c r="O674" i="1"/>
  <c r="AC674" i="1" s="1"/>
  <c r="O675" i="1"/>
  <c r="O676" i="1"/>
  <c r="AC676" i="1" s="1"/>
  <c r="O677" i="1"/>
  <c r="AC677" i="1" s="1"/>
  <c r="O678" i="1"/>
  <c r="AC678" i="1" s="1"/>
  <c r="O679" i="1"/>
  <c r="AC679" i="1" s="1"/>
  <c r="O680" i="1"/>
  <c r="AC680" i="1" s="1"/>
  <c r="O681" i="1"/>
  <c r="O682" i="1"/>
  <c r="AC682" i="1" s="1"/>
  <c r="O683" i="1"/>
  <c r="AC683" i="1" s="1"/>
  <c r="O684" i="1"/>
  <c r="AC684" i="1" s="1"/>
  <c r="O685" i="1"/>
  <c r="O686" i="1"/>
  <c r="AC686" i="1" s="1"/>
  <c r="O687" i="1"/>
  <c r="O688" i="1"/>
  <c r="AC688" i="1" s="1"/>
  <c r="O689" i="1"/>
  <c r="AC689" i="1" s="1"/>
  <c r="O690" i="1"/>
  <c r="AC690" i="1" s="1"/>
  <c r="O691" i="1"/>
  <c r="AC691" i="1" s="1"/>
  <c r="O692" i="1"/>
  <c r="AC692" i="1" s="1"/>
  <c r="O693" i="1"/>
  <c r="O694" i="1"/>
  <c r="AC694" i="1" s="1"/>
  <c r="O695" i="1"/>
  <c r="AC695" i="1" s="1"/>
  <c r="O696" i="1"/>
  <c r="AC696" i="1" s="1"/>
  <c r="O697" i="1"/>
  <c r="AC697" i="1" s="1"/>
  <c r="O698" i="1"/>
  <c r="AC698" i="1" s="1"/>
  <c r="O699" i="1"/>
  <c r="O700" i="1"/>
  <c r="AC700" i="1" s="1"/>
  <c r="O701" i="1"/>
  <c r="O702" i="1"/>
  <c r="AC702" i="1" s="1"/>
  <c r="O703" i="1"/>
  <c r="AC703" i="1" s="1"/>
  <c r="O704" i="1"/>
  <c r="AC704" i="1" s="1"/>
  <c r="O705" i="1"/>
  <c r="O706" i="1"/>
  <c r="AC706" i="1" s="1"/>
  <c r="O707" i="1"/>
  <c r="AC707" i="1" s="1"/>
  <c r="O708" i="1"/>
  <c r="AC708" i="1" s="1"/>
  <c r="O709" i="1"/>
  <c r="AC709" i="1" s="1"/>
  <c r="O710" i="1"/>
  <c r="AC710" i="1" s="1"/>
  <c r="O711" i="1"/>
  <c r="O712" i="1"/>
  <c r="AC712" i="1" s="1"/>
  <c r="O713" i="1"/>
  <c r="AC713" i="1" s="1"/>
  <c r="O714" i="1"/>
  <c r="AC714" i="1" s="1"/>
  <c r="O715" i="1"/>
  <c r="AC715" i="1" s="1"/>
  <c r="O716" i="1"/>
  <c r="AC716" i="1" s="1"/>
  <c r="O717" i="1"/>
  <c r="O718" i="1"/>
  <c r="AC718" i="1" s="1"/>
  <c r="O719" i="1"/>
  <c r="AC719" i="1" s="1"/>
  <c r="O720" i="1"/>
  <c r="AC720" i="1" s="1"/>
  <c r="O721" i="1"/>
  <c r="AC721" i="1" s="1"/>
  <c r="O722" i="1"/>
  <c r="AC722" i="1" s="1"/>
  <c r="O723" i="1"/>
  <c r="O724" i="1"/>
  <c r="AC724" i="1" s="1"/>
  <c r="O725" i="1"/>
  <c r="AC725" i="1" s="1"/>
  <c r="O726" i="1"/>
  <c r="AC726" i="1" s="1"/>
  <c r="O727" i="1"/>
  <c r="AC727" i="1" s="1"/>
  <c r="O728" i="1"/>
  <c r="AC728" i="1" s="1"/>
  <c r="O729" i="1"/>
  <c r="O730" i="1"/>
  <c r="AC730" i="1" s="1"/>
  <c r="O731" i="1"/>
  <c r="AC731" i="1" s="1"/>
  <c r="O732" i="1"/>
  <c r="AC732" i="1" s="1"/>
  <c r="O733" i="1"/>
  <c r="O734" i="1"/>
  <c r="AC734" i="1" s="1"/>
  <c r="O735" i="1"/>
  <c r="O736" i="1"/>
  <c r="AC736" i="1" s="1"/>
  <c r="O737" i="1"/>
  <c r="AC737" i="1" s="1"/>
  <c r="O738" i="1"/>
  <c r="AC738" i="1" s="1"/>
  <c r="O739" i="1"/>
  <c r="AC739" i="1" s="1"/>
  <c r="O740" i="1"/>
  <c r="AC740" i="1" s="1"/>
  <c r="O741" i="1"/>
  <c r="O742" i="1"/>
  <c r="AC742" i="1" s="1"/>
  <c r="O743" i="1"/>
  <c r="AC743" i="1" s="1"/>
  <c r="O744" i="1"/>
  <c r="AC744" i="1" s="1"/>
  <c r="O745" i="1"/>
  <c r="AC745" i="1" s="1"/>
  <c r="O746" i="1"/>
  <c r="AC746" i="1" s="1"/>
  <c r="O747" i="1"/>
  <c r="O748" i="1"/>
  <c r="AC748" i="1" s="1"/>
  <c r="O749" i="1"/>
  <c r="O750" i="1"/>
  <c r="AC750" i="1" s="1"/>
  <c r="O751" i="1"/>
  <c r="AC751" i="1" s="1"/>
  <c r="O752" i="1"/>
  <c r="AC752" i="1" s="1"/>
  <c r="O753" i="1"/>
  <c r="O754" i="1"/>
  <c r="AC754" i="1" s="1"/>
  <c r="O755" i="1"/>
  <c r="AC755" i="1" s="1"/>
  <c r="O756" i="1"/>
  <c r="AC756" i="1" s="1"/>
  <c r="O757" i="1"/>
  <c r="AC757" i="1" s="1"/>
  <c r="O758" i="1"/>
  <c r="AC758" i="1" s="1"/>
  <c r="O759" i="1"/>
  <c r="O760" i="1"/>
  <c r="AC760" i="1" s="1"/>
  <c r="O761" i="1"/>
  <c r="AC761" i="1" s="1"/>
  <c r="O762" i="1"/>
  <c r="AC762" i="1" s="1"/>
  <c r="O763" i="1"/>
  <c r="AC763" i="1" s="1"/>
  <c r="O764" i="1"/>
  <c r="AC764" i="1" s="1"/>
  <c r="O765" i="1"/>
  <c r="O766" i="1"/>
  <c r="AC766" i="1" s="1"/>
  <c r="O767" i="1"/>
  <c r="AC767" i="1" s="1"/>
  <c r="O768" i="1"/>
  <c r="AC768" i="1" s="1"/>
  <c r="O769" i="1"/>
  <c r="AC769" i="1" s="1"/>
  <c r="O770" i="1"/>
  <c r="AC770" i="1" s="1"/>
  <c r="O771" i="1"/>
  <c r="O772" i="1"/>
  <c r="AC772" i="1" s="1"/>
  <c r="O773" i="1"/>
  <c r="AC773" i="1" s="1"/>
  <c r="O774" i="1"/>
  <c r="AC774" i="1" s="1"/>
  <c r="O775" i="1"/>
  <c r="AC775" i="1" s="1"/>
  <c r="O776" i="1"/>
  <c r="AC776" i="1" s="1"/>
  <c r="O777" i="1"/>
  <c r="O778" i="1"/>
  <c r="AC778" i="1" s="1"/>
  <c r="O779" i="1"/>
  <c r="AC779" i="1" s="1"/>
  <c r="O780" i="1"/>
  <c r="AC780" i="1" s="1"/>
  <c r="O781" i="1"/>
  <c r="O782" i="1"/>
  <c r="AC782" i="1" s="1"/>
  <c r="O783" i="1"/>
  <c r="O784" i="1"/>
  <c r="AC784" i="1" s="1"/>
  <c r="O785" i="1"/>
  <c r="AC785" i="1" s="1"/>
  <c r="O786" i="1"/>
  <c r="AC786" i="1" s="1"/>
  <c r="O787" i="1"/>
  <c r="AC787" i="1" s="1"/>
  <c r="O788" i="1"/>
  <c r="AC788" i="1" s="1"/>
  <c r="O789" i="1"/>
  <c r="O790" i="1"/>
  <c r="AC790" i="1" s="1"/>
  <c r="O791" i="1"/>
  <c r="AC791" i="1" s="1"/>
  <c r="O792" i="1"/>
  <c r="AC792" i="1" s="1"/>
  <c r="O793" i="1"/>
  <c r="AC793" i="1" s="1"/>
  <c r="O794" i="1"/>
  <c r="AC794" i="1" s="1"/>
  <c r="O795" i="1"/>
  <c r="O796" i="1"/>
  <c r="AC796" i="1" s="1"/>
  <c r="O797" i="1"/>
  <c r="O798" i="1"/>
  <c r="AC798" i="1" s="1"/>
  <c r="O799" i="1"/>
  <c r="AC799" i="1" s="1"/>
  <c r="O800" i="1"/>
  <c r="AC800" i="1" s="1"/>
  <c r="O801" i="1"/>
  <c r="O802" i="1"/>
  <c r="AC802" i="1" s="1"/>
  <c r="O803" i="1"/>
  <c r="AC803" i="1" s="1"/>
  <c r="O804" i="1"/>
  <c r="AC804" i="1" s="1"/>
  <c r="O805" i="1"/>
  <c r="AC805" i="1" s="1"/>
  <c r="O806" i="1"/>
  <c r="AC806" i="1" s="1"/>
  <c r="O807" i="1"/>
  <c r="O808" i="1"/>
  <c r="AC808" i="1" s="1"/>
  <c r="O809" i="1"/>
  <c r="AC809" i="1" s="1"/>
  <c r="O810" i="1"/>
  <c r="AC810" i="1" s="1"/>
  <c r="O811" i="1"/>
  <c r="AC811" i="1" s="1"/>
  <c r="O812" i="1"/>
  <c r="AC812" i="1" s="1"/>
  <c r="O813" i="1"/>
  <c r="O814" i="1"/>
  <c r="AC814" i="1" s="1"/>
  <c r="O815" i="1"/>
  <c r="AC815" i="1" s="1"/>
  <c r="O816" i="1"/>
  <c r="AC816" i="1" s="1"/>
  <c r="O817" i="1"/>
  <c r="AC817" i="1" s="1"/>
  <c r="O818" i="1"/>
  <c r="AC818" i="1" s="1"/>
  <c r="O819" i="1"/>
  <c r="O820" i="1"/>
  <c r="AC820" i="1" s="1"/>
  <c r="O821" i="1"/>
  <c r="AC821" i="1" s="1"/>
  <c r="O822" i="1"/>
  <c r="AC822" i="1" s="1"/>
  <c r="O823" i="1"/>
  <c r="AC823" i="1" s="1"/>
  <c r="O824" i="1"/>
  <c r="AC824" i="1" s="1"/>
  <c r="O825" i="1"/>
  <c r="O826" i="1"/>
  <c r="AC826" i="1" s="1"/>
  <c r="O827" i="1"/>
  <c r="AC827" i="1" s="1"/>
  <c r="O828" i="1"/>
  <c r="AC828" i="1" s="1"/>
  <c r="O829" i="1"/>
  <c r="O830" i="1"/>
  <c r="AC830" i="1" s="1"/>
  <c r="O831" i="1"/>
  <c r="O832" i="1"/>
  <c r="AC832" i="1" s="1"/>
  <c r="O833" i="1"/>
  <c r="AC833" i="1" s="1"/>
  <c r="O834" i="1"/>
  <c r="AC834" i="1" s="1"/>
  <c r="O835" i="1"/>
  <c r="AC835" i="1" s="1"/>
  <c r="O836" i="1"/>
  <c r="AC836" i="1" s="1"/>
  <c r="O837" i="1"/>
  <c r="AC837" i="1" s="1"/>
  <c r="O838" i="1"/>
  <c r="AC838" i="1" s="1"/>
  <c r="O839" i="1"/>
  <c r="AC839" i="1" s="1"/>
  <c r="O840" i="1"/>
  <c r="AC840" i="1" s="1"/>
  <c r="O841" i="1"/>
  <c r="AC841" i="1" s="1"/>
  <c r="O842" i="1"/>
  <c r="AC842" i="1" s="1"/>
  <c r="O843" i="1"/>
  <c r="AC843" i="1" s="1"/>
  <c r="O844" i="1"/>
  <c r="AC844" i="1" s="1"/>
  <c r="O845" i="1"/>
  <c r="O846" i="1"/>
  <c r="AC846" i="1" s="1"/>
  <c r="O847" i="1"/>
  <c r="AC847" i="1" s="1"/>
  <c r="O848" i="1"/>
  <c r="AC848" i="1" s="1"/>
  <c r="O849" i="1"/>
  <c r="AC849" i="1" s="1"/>
  <c r="O850" i="1"/>
  <c r="AC850" i="1" s="1"/>
  <c r="O851" i="1"/>
  <c r="AC851" i="1" s="1"/>
  <c r="O852" i="1"/>
  <c r="AC852" i="1" s="1"/>
  <c r="O853" i="1"/>
  <c r="AC853" i="1" s="1"/>
  <c r="O854" i="1"/>
  <c r="AC854" i="1" s="1"/>
  <c r="O855" i="1"/>
  <c r="AC855" i="1" s="1"/>
  <c r="O856" i="1"/>
  <c r="AC856" i="1" s="1"/>
  <c r="O857" i="1"/>
  <c r="AC857" i="1" s="1"/>
  <c r="O858" i="1"/>
  <c r="AC858" i="1" s="1"/>
  <c r="O859" i="1"/>
  <c r="AC859" i="1" s="1"/>
  <c r="O860" i="1"/>
  <c r="AC860" i="1" s="1"/>
  <c r="O861" i="1"/>
  <c r="O862" i="1"/>
  <c r="AC862" i="1" s="1"/>
  <c r="O863" i="1"/>
  <c r="AC863" i="1" s="1"/>
  <c r="O864" i="1"/>
  <c r="AC864" i="1" s="1"/>
  <c r="O865" i="1"/>
  <c r="AC865" i="1" s="1"/>
  <c r="O866" i="1"/>
  <c r="AC866" i="1" s="1"/>
  <c r="O867" i="1"/>
  <c r="AC867" i="1" s="1"/>
  <c r="O868" i="1"/>
  <c r="AC868" i="1" s="1"/>
  <c r="O869" i="1"/>
  <c r="AC869" i="1" s="1"/>
  <c r="O870" i="1"/>
  <c r="AC870" i="1" s="1"/>
  <c r="O871" i="1"/>
  <c r="AC871" i="1" s="1"/>
  <c r="O872" i="1"/>
  <c r="AC872" i="1" s="1"/>
  <c r="O873" i="1"/>
  <c r="AC873" i="1" s="1"/>
  <c r="O874" i="1"/>
  <c r="AC874" i="1" s="1"/>
  <c r="O875" i="1"/>
  <c r="AC875" i="1" s="1"/>
  <c r="O876" i="1"/>
  <c r="AC876" i="1" s="1"/>
  <c r="O877" i="1"/>
  <c r="O878" i="1"/>
  <c r="AC878" i="1" s="1"/>
  <c r="O879" i="1"/>
  <c r="AC879" i="1" s="1"/>
  <c r="O880" i="1"/>
  <c r="AC880" i="1" s="1"/>
  <c r="O881" i="1"/>
  <c r="AC881" i="1" s="1"/>
  <c r="O882" i="1"/>
  <c r="AC882" i="1" s="1"/>
  <c r="O883" i="1"/>
  <c r="AC883" i="1" s="1"/>
  <c r="O884" i="1"/>
  <c r="AC884" i="1" s="1"/>
  <c r="O885" i="1"/>
  <c r="AC885" i="1" s="1"/>
  <c r="O886" i="1"/>
  <c r="AC886" i="1" s="1"/>
  <c r="O887" i="1"/>
  <c r="AC887" i="1" s="1"/>
  <c r="O888" i="1"/>
  <c r="AC888" i="1" s="1"/>
  <c r="O889" i="1"/>
  <c r="AC889" i="1" s="1"/>
  <c r="O890" i="1"/>
  <c r="AC890" i="1" s="1"/>
  <c r="O891" i="1"/>
  <c r="AC891" i="1" s="1"/>
  <c r="O892" i="1"/>
  <c r="AC892" i="1" s="1"/>
  <c r="O893" i="1"/>
  <c r="O894" i="1"/>
  <c r="AC894" i="1" s="1"/>
  <c r="O895" i="1"/>
  <c r="AC895" i="1" s="1"/>
  <c r="O896" i="1"/>
  <c r="AC896" i="1" s="1"/>
  <c r="O897" i="1"/>
  <c r="AC897" i="1" s="1"/>
  <c r="O898" i="1"/>
  <c r="AC898" i="1" s="1"/>
  <c r="O899" i="1"/>
  <c r="AC899" i="1" s="1"/>
  <c r="O900" i="1"/>
  <c r="AC900" i="1" s="1"/>
  <c r="O901" i="1"/>
  <c r="AC901" i="1" s="1"/>
  <c r="O902" i="1"/>
  <c r="AC902" i="1" s="1"/>
  <c r="O903" i="1"/>
  <c r="AC903" i="1" s="1"/>
  <c r="O904" i="1"/>
  <c r="AC904" i="1" s="1"/>
  <c r="O905" i="1"/>
  <c r="AC905" i="1" s="1"/>
  <c r="O906" i="1"/>
  <c r="AC906" i="1" s="1"/>
  <c r="O907" i="1"/>
  <c r="AC907" i="1" s="1"/>
  <c r="O908" i="1"/>
  <c r="AC908" i="1" s="1"/>
  <c r="O909" i="1"/>
  <c r="O910" i="1"/>
  <c r="AC910" i="1" s="1"/>
  <c r="O911" i="1"/>
  <c r="AC911" i="1" s="1"/>
  <c r="O912" i="1"/>
  <c r="AC912" i="1" s="1"/>
  <c r="O913" i="1"/>
  <c r="AC913" i="1" s="1"/>
  <c r="O914" i="1"/>
  <c r="AC914" i="1" s="1"/>
  <c r="O915" i="1"/>
  <c r="AC915" i="1" s="1"/>
  <c r="O916" i="1"/>
  <c r="AC916" i="1" s="1"/>
  <c r="O917" i="1"/>
  <c r="AC917" i="1" s="1"/>
  <c r="O918" i="1"/>
  <c r="AC918" i="1" s="1"/>
  <c r="O919" i="1"/>
  <c r="AC919" i="1" s="1"/>
  <c r="O920" i="1"/>
  <c r="AC920" i="1" s="1"/>
  <c r="O921" i="1"/>
  <c r="AC921" i="1" s="1"/>
  <c r="O922" i="1"/>
  <c r="AC922" i="1" s="1"/>
  <c r="O923" i="1"/>
  <c r="AC923" i="1" s="1"/>
  <c r="O924" i="1"/>
  <c r="AC924" i="1" s="1"/>
  <c r="O925" i="1"/>
  <c r="O926" i="1"/>
  <c r="AC926" i="1" s="1"/>
  <c r="O927" i="1"/>
  <c r="AC927" i="1" s="1"/>
  <c r="O928" i="1"/>
  <c r="AC928" i="1" s="1"/>
  <c r="O929" i="1"/>
  <c r="AC929" i="1" s="1"/>
  <c r="O930" i="1"/>
  <c r="AC930" i="1" s="1"/>
  <c r="O931" i="1"/>
  <c r="AC931" i="1" s="1"/>
  <c r="O932" i="1"/>
  <c r="AC932" i="1" s="1"/>
  <c r="O933" i="1"/>
  <c r="AC933" i="1" s="1"/>
  <c r="O934" i="1"/>
  <c r="AC934" i="1" s="1"/>
  <c r="O935" i="1"/>
  <c r="AC935" i="1" s="1"/>
  <c r="O936" i="1"/>
  <c r="AC936" i="1" s="1"/>
  <c r="O937" i="1"/>
  <c r="AC937" i="1" s="1"/>
  <c r="O938" i="1"/>
  <c r="AC938" i="1" s="1"/>
  <c r="O939" i="1"/>
  <c r="AC939" i="1" s="1"/>
  <c r="O940" i="1"/>
  <c r="AC940" i="1" s="1"/>
  <c r="O941" i="1"/>
  <c r="O942" i="1"/>
  <c r="AC942" i="1" s="1"/>
  <c r="O943" i="1"/>
  <c r="AC943" i="1" s="1"/>
  <c r="O944" i="1"/>
  <c r="AC944" i="1" s="1"/>
  <c r="O945" i="1"/>
  <c r="AC945" i="1" s="1"/>
  <c r="O946" i="1"/>
  <c r="AC946" i="1" s="1"/>
  <c r="O947" i="1"/>
  <c r="AC947" i="1" s="1"/>
  <c r="O948" i="1"/>
  <c r="AC948" i="1" s="1"/>
  <c r="O949" i="1"/>
  <c r="AC949" i="1" s="1"/>
  <c r="O950" i="1"/>
  <c r="AC950" i="1" s="1"/>
  <c r="O951" i="1"/>
  <c r="AC951" i="1" s="1"/>
  <c r="O952" i="1"/>
  <c r="AC952" i="1" s="1"/>
  <c r="O953" i="1"/>
  <c r="AC953" i="1" s="1"/>
  <c r="O954" i="1"/>
  <c r="AC954" i="1" s="1"/>
  <c r="O955" i="1"/>
  <c r="AC955" i="1" s="1"/>
  <c r="O956" i="1"/>
  <c r="AC956" i="1" s="1"/>
  <c r="O957" i="1"/>
  <c r="O958" i="1"/>
  <c r="AC958" i="1" s="1"/>
  <c r="O959" i="1"/>
  <c r="AC959" i="1" s="1"/>
  <c r="O960" i="1"/>
  <c r="AC960" i="1" s="1"/>
  <c r="O961" i="1"/>
  <c r="AC961" i="1" s="1"/>
  <c r="O962" i="1"/>
  <c r="AC962" i="1" s="1"/>
  <c r="O963" i="1"/>
  <c r="AC963" i="1" s="1"/>
  <c r="O964" i="1"/>
  <c r="AC964" i="1" s="1"/>
  <c r="O965" i="1"/>
  <c r="AC965" i="1" s="1"/>
  <c r="O966" i="1"/>
  <c r="AC966" i="1" s="1"/>
  <c r="O967" i="1"/>
  <c r="AC967" i="1" s="1"/>
  <c r="O968" i="1"/>
  <c r="AC968" i="1" s="1"/>
  <c r="O969" i="1"/>
  <c r="AC969" i="1" s="1"/>
  <c r="O970" i="1"/>
  <c r="AC970" i="1" s="1"/>
  <c r="O971" i="1"/>
  <c r="AC971" i="1" s="1"/>
  <c r="O972" i="1"/>
  <c r="AC972" i="1" s="1"/>
  <c r="O973" i="1"/>
  <c r="O974" i="1"/>
  <c r="AC974" i="1" s="1"/>
  <c r="O975" i="1"/>
  <c r="AC975" i="1" s="1"/>
  <c r="O976" i="1"/>
  <c r="AC976" i="1" s="1"/>
  <c r="O977" i="1"/>
  <c r="AC977" i="1" s="1"/>
  <c r="O978" i="1"/>
  <c r="AC978" i="1" s="1"/>
  <c r="O979" i="1"/>
  <c r="AC979" i="1" s="1"/>
  <c r="O980" i="1"/>
  <c r="AC980" i="1" s="1"/>
  <c r="O981" i="1"/>
  <c r="AC981" i="1" s="1"/>
  <c r="O982" i="1"/>
  <c r="AC982" i="1" s="1"/>
  <c r="O983" i="1"/>
  <c r="AC983" i="1" s="1"/>
  <c r="O984" i="1"/>
  <c r="AC984" i="1" s="1"/>
  <c r="O985" i="1"/>
  <c r="AC985" i="1" s="1"/>
  <c r="O986" i="1"/>
  <c r="AC986" i="1" s="1"/>
  <c r="O987" i="1"/>
  <c r="AC987" i="1" s="1"/>
  <c r="O988" i="1"/>
  <c r="AC988" i="1" s="1"/>
  <c r="O989" i="1"/>
  <c r="O990" i="1"/>
  <c r="AC990" i="1" s="1"/>
  <c r="O991" i="1"/>
  <c r="AC991" i="1" s="1"/>
  <c r="O992" i="1"/>
  <c r="AC992" i="1" s="1"/>
  <c r="O993" i="1"/>
  <c r="AC993" i="1" s="1"/>
  <c r="O994" i="1"/>
  <c r="AC994" i="1" s="1"/>
  <c r="O995" i="1"/>
  <c r="AC995" i="1" s="1"/>
  <c r="O996" i="1"/>
  <c r="AC996" i="1" s="1"/>
  <c r="O997" i="1"/>
  <c r="AC997" i="1" s="1"/>
  <c r="O998" i="1"/>
  <c r="AC998" i="1" s="1"/>
  <c r="O999" i="1"/>
  <c r="AC999" i="1" s="1"/>
  <c r="O1000" i="1"/>
  <c r="AC1000" i="1" s="1"/>
  <c r="O1001" i="1"/>
  <c r="AC1001" i="1" s="1"/>
  <c r="O1002" i="1"/>
  <c r="AC1002" i="1" s="1"/>
  <c r="O1003" i="1"/>
  <c r="AC1003" i="1" s="1"/>
  <c r="O1004" i="1"/>
  <c r="AC1004" i="1" s="1"/>
  <c r="O1005" i="1"/>
  <c r="O1006" i="1"/>
  <c r="AC1006" i="1" s="1"/>
  <c r="O1007" i="1"/>
  <c r="AC1007" i="1" s="1"/>
  <c r="O1008" i="1"/>
  <c r="AC1008" i="1" s="1"/>
  <c r="O1009" i="1"/>
  <c r="AC1009" i="1" s="1"/>
  <c r="O1010" i="1"/>
  <c r="AC1010" i="1" s="1"/>
  <c r="O1011" i="1"/>
  <c r="AC1011" i="1" s="1"/>
  <c r="O1012" i="1"/>
  <c r="AC1012" i="1" s="1"/>
  <c r="O1013" i="1"/>
  <c r="AC1013" i="1" s="1"/>
  <c r="O1014" i="1"/>
  <c r="AC1014" i="1" s="1"/>
  <c r="O1015" i="1"/>
  <c r="AC1015" i="1" s="1"/>
  <c r="O1016" i="1"/>
  <c r="AC1016" i="1" s="1"/>
  <c r="O1017" i="1"/>
  <c r="AC1017" i="1" s="1"/>
  <c r="O1018" i="1"/>
  <c r="AC1018" i="1" s="1"/>
  <c r="O1019" i="1"/>
  <c r="AC1019" i="1" s="1"/>
  <c r="O1020" i="1"/>
  <c r="AC1020" i="1" s="1"/>
  <c r="O1021" i="1"/>
  <c r="O1022" i="1"/>
  <c r="AC1022" i="1" s="1"/>
  <c r="O1023" i="1"/>
  <c r="AC1023" i="1" s="1"/>
  <c r="O1024" i="1"/>
  <c r="AC1024" i="1" s="1"/>
  <c r="O1025" i="1"/>
  <c r="AC1025" i="1" s="1"/>
  <c r="O1026" i="1"/>
  <c r="AC1026" i="1" s="1"/>
  <c r="O1027" i="1"/>
  <c r="AC1027" i="1" s="1"/>
  <c r="O1028" i="1"/>
  <c r="AC1028" i="1" s="1"/>
  <c r="O1029" i="1"/>
  <c r="AC1029" i="1" s="1"/>
  <c r="O1030" i="1"/>
  <c r="AC1030" i="1" s="1"/>
  <c r="O1031" i="1"/>
  <c r="AC1031" i="1" s="1"/>
  <c r="O1032" i="1"/>
  <c r="AC1032" i="1" s="1"/>
  <c r="O1033" i="1"/>
  <c r="AC1033" i="1" s="1"/>
  <c r="O1034" i="1"/>
  <c r="AC1034" i="1" s="1"/>
  <c r="O1035" i="1"/>
  <c r="AC1035" i="1" s="1"/>
  <c r="O1036" i="1"/>
  <c r="AC1036" i="1" s="1"/>
  <c r="O1037" i="1"/>
  <c r="O1038" i="1"/>
  <c r="AC1038" i="1" s="1"/>
  <c r="O1039" i="1"/>
  <c r="AC1039" i="1" s="1"/>
  <c r="O1040" i="1"/>
  <c r="AC1040" i="1" s="1"/>
  <c r="O1041" i="1"/>
  <c r="AC1041" i="1" s="1"/>
  <c r="O1042" i="1"/>
  <c r="AC1042" i="1" s="1"/>
  <c r="O1043" i="1"/>
  <c r="AC1043" i="1" s="1"/>
  <c r="O1044" i="1"/>
  <c r="AC1044" i="1" s="1"/>
  <c r="O1045" i="1"/>
  <c r="AC1045" i="1" s="1"/>
  <c r="O1046" i="1"/>
  <c r="AC1046" i="1" s="1"/>
  <c r="O1047" i="1"/>
  <c r="AC1047" i="1" s="1"/>
  <c r="O1048" i="1"/>
  <c r="AC1048" i="1" s="1"/>
  <c r="O1049" i="1"/>
  <c r="AC1049" i="1" s="1"/>
  <c r="O1050" i="1"/>
  <c r="AC1050" i="1" s="1"/>
  <c r="O1051" i="1"/>
  <c r="AC1051" i="1" s="1"/>
  <c r="O1052" i="1"/>
  <c r="AC1052" i="1" s="1"/>
  <c r="O1053" i="1"/>
  <c r="O1054" i="1"/>
  <c r="AC1054" i="1" s="1"/>
  <c r="O1055" i="1"/>
  <c r="AC1055" i="1" s="1"/>
  <c r="O1056" i="1"/>
  <c r="AC1056" i="1" s="1"/>
  <c r="O1057" i="1"/>
  <c r="AC1057" i="1" s="1"/>
  <c r="O1058" i="1"/>
  <c r="AC1058" i="1" s="1"/>
  <c r="O1059" i="1"/>
  <c r="AC1059" i="1" s="1"/>
  <c r="O1060" i="1"/>
  <c r="AC1060" i="1" s="1"/>
  <c r="O1061" i="1"/>
  <c r="AC1061" i="1" s="1"/>
  <c r="O1062" i="1"/>
  <c r="AC1062" i="1" s="1"/>
  <c r="O1063" i="1"/>
  <c r="AC1063" i="1" s="1"/>
  <c r="O1064" i="1"/>
  <c r="AC1064" i="1" s="1"/>
  <c r="O1065" i="1"/>
  <c r="AC1065" i="1" s="1"/>
  <c r="O1066" i="1"/>
  <c r="AC1066" i="1" s="1"/>
  <c r="O1067" i="1"/>
  <c r="AC1067" i="1" s="1"/>
  <c r="O1068" i="1"/>
  <c r="AC1068" i="1" s="1"/>
  <c r="O1069" i="1"/>
  <c r="O1070" i="1"/>
  <c r="AC1070" i="1" s="1"/>
  <c r="O1071" i="1"/>
  <c r="AC1071" i="1" s="1"/>
  <c r="O1072" i="1"/>
  <c r="AC1072" i="1" s="1"/>
  <c r="O1073" i="1"/>
  <c r="AC1073" i="1" s="1"/>
  <c r="O1074" i="1"/>
  <c r="AC1074" i="1" s="1"/>
  <c r="O1075" i="1"/>
  <c r="AC1075" i="1" s="1"/>
  <c r="O1076" i="1"/>
  <c r="AC1076" i="1" s="1"/>
  <c r="O1077" i="1"/>
  <c r="AC1077" i="1" s="1"/>
  <c r="O1078" i="1"/>
  <c r="AC1078" i="1" s="1"/>
  <c r="O1079" i="1"/>
  <c r="AC1079" i="1" s="1"/>
  <c r="O1080" i="1"/>
  <c r="AC1080" i="1" s="1"/>
  <c r="O1081" i="1"/>
  <c r="AC1081" i="1" s="1"/>
  <c r="O1082" i="1"/>
  <c r="AC1082" i="1" s="1"/>
  <c r="O1083" i="1"/>
  <c r="AC1083" i="1" s="1"/>
  <c r="O1084" i="1"/>
  <c r="AC1084" i="1" s="1"/>
  <c r="O1085" i="1"/>
  <c r="O1086" i="1"/>
  <c r="AC1086" i="1" s="1"/>
  <c r="O1087" i="1"/>
  <c r="AC1087" i="1" s="1"/>
  <c r="O1088" i="1"/>
  <c r="AC1088" i="1" s="1"/>
  <c r="O1089" i="1"/>
  <c r="AC1089" i="1" s="1"/>
  <c r="O1090" i="1"/>
  <c r="AC1090" i="1" s="1"/>
  <c r="O1091" i="1"/>
  <c r="AC1091" i="1" s="1"/>
  <c r="O1092" i="1"/>
  <c r="AC1092" i="1" s="1"/>
  <c r="O1093" i="1"/>
  <c r="AC1093" i="1" s="1"/>
  <c r="O1094" i="1"/>
  <c r="AC1094" i="1" s="1"/>
  <c r="O1095" i="1"/>
  <c r="AC1095" i="1" s="1"/>
  <c r="O1096" i="1"/>
  <c r="AC1096" i="1" s="1"/>
  <c r="O1097" i="1"/>
  <c r="AC1097" i="1" s="1"/>
  <c r="O1098" i="1"/>
  <c r="AC1098" i="1" s="1"/>
  <c r="O1099" i="1"/>
  <c r="AC1099" i="1" s="1"/>
  <c r="O1100" i="1"/>
  <c r="AC1100" i="1" s="1"/>
  <c r="O1101" i="1"/>
  <c r="O1102" i="1"/>
  <c r="AC1102" i="1" s="1"/>
  <c r="O1103" i="1"/>
  <c r="AC1103" i="1" s="1"/>
  <c r="O1104" i="1"/>
  <c r="AC1104" i="1" s="1"/>
  <c r="O1105" i="1"/>
  <c r="AC1105" i="1" s="1"/>
  <c r="O1106" i="1"/>
  <c r="AC1106" i="1" s="1"/>
  <c r="O1107" i="1"/>
  <c r="AC1107" i="1" s="1"/>
  <c r="O1108" i="1"/>
  <c r="AC1108" i="1" s="1"/>
  <c r="O1109" i="1"/>
  <c r="AC1109" i="1" s="1"/>
  <c r="O1110" i="1"/>
  <c r="AC1110" i="1" s="1"/>
  <c r="O1111" i="1"/>
  <c r="AC1111" i="1" s="1"/>
  <c r="O1112" i="1"/>
  <c r="AC1112" i="1" s="1"/>
  <c r="O1113" i="1"/>
  <c r="AC1113" i="1" s="1"/>
  <c r="O1114" i="1"/>
  <c r="AC1114" i="1" s="1"/>
  <c r="O1115" i="1"/>
  <c r="AC1115" i="1" s="1"/>
  <c r="O1116" i="1"/>
  <c r="AC1116" i="1" s="1"/>
  <c r="O1117" i="1"/>
  <c r="O1118" i="1"/>
  <c r="AC1118" i="1" s="1"/>
  <c r="O1119" i="1"/>
  <c r="AC1119" i="1" s="1"/>
  <c r="O1120" i="1"/>
  <c r="AC1120" i="1" s="1"/>
  <c r="O1121" i="1"/>
  <c r="AC1121" i="1" s="1"/>
  <c r="O1122" i="1"/>
  <c r="AC1122" i="1" s="1"/>
  <c r="O1123" i="1"/>
  <c r="AC1123" i="1" s="1"/>
  <c r="O1124" i="1"/>
  <c r="AC1124" i="1" s="1"/>
  <c r="O1125" i="1"/>
  <c r="AC1125" i="1" s="1"/>
  <c r="O1126" i="1"/>
  <c r="AC1126" i="1" s="1"/>
  <c r="O1127" i="1"/>
  <c r="AC1127" i="1" s="1"/>
  <c r="O1128" i="1"/>
  <c r="AC1128" i="1" s="1"/>
  <c r="O1129" i="1"/>
  <c r="AC1129" i="1" s="1"/>
  <c r="O1130" i="1"/>
  <c r="AC1130" i="1" s="1"/>
  <c r="O1131" i="1"/>
  <c r="AC1131" i="1" s="1"/>
  <c r="O1132" i="1"/>
  <c r="AC1132" i="1" s="1"/>
  <c r="O1133" i="1"/>
  <c r="O1134" i="1"/>
  <c r="AC1134" i="1" s="1"/>
  <c r="O1135" i="1"/>
  <c r="AC1135" i="1" s="1"/>
  <c r="O1136" i="1"/>
  <c r="AC1136" i="1" s="1"/>
  <c r="O1137" i="1"/>
  <c r="AC1137" i="1" s="1"/>
  <c r="O1138" i="1"/>
  <c r="AC1138" i="1" s="1"/>
  <c r="O1139" i="1"/>
  <c r="AC1139" i="1" s="1"/>
  <c r="O1140" i="1"/>
  <c r="AC1140" i="1" s="1"/>
  <c r="O1141" i="1"/>
  <c r="AC1141" i="1" s="1"/>
  <c r="O1142" i="1"/>
  <c r="AC1142" i="1" s="1"/>
  <c r="O1143" i="1"/>
  <c r="AC1143" i="1" s="1"/>
  <c r="O1144" i="1"/>
  <c r="AC1144" i="1" s="1"/>
  <c r="O1145" i="1"/>
  <c r="AC1145" i="1" s="1"/>
  <c r="O1146" i="1"/>
  <c r="AC1146" i="1" s="1"/>
  <c r="O1147" i="1"/>
  <c r="AC1147" i="1" s="1"/>
  <c r="O1148" i="1"/>
  <c r="AC1148" i="1" s="1"/>
  <c r="O1149" i="1"/>
  <c r="O1150" i="1"/>
  <c r="AC1150" i="1" s="1"/>
  <c r="O1151" i="1"/>
  <c r="AC1151" i="1" s="1"/>
  <c r="O1152" i="1"/>
  <c r="AC1152" i="1" s="1"/>
  <c r="O1153" i="1"/>
  <c r="AC1153" i="1" s="1"/>
  <c r="O1154" i="1"/>
  <c r="AC1154" i="1" s="1"/>
  <c r="O1155" i="1"/>
  <c r="AC1155" i="1" s="1"/>
  <c r="O1156" i="1"/>
  <c r="AC1156" i="1" s="1"/>
  <c r="O1157" i="1"/>
  <c r="AC1157" i="1" s="1"/>
  <c r="O1158" i="1"/>
  <c r="AC1158" i="1" s="1"/>
  <c r="O1159" i="1"/>
  <c r="AC1159" i="1" s="1"/>
  <c r="O1160" i="1"/>
  <c r="AC1160" i="1" s="1"/>
  <c r="O1161" i="1"/>
  <c r="AC1161" i="1" s="1"/>
  <c r="O1162" i="1"/>
  <c r="AC1162" i="1" s="1"/>
  <c r="O1163" i="1"/>
  <c r="AC1163" i="1" s="1"/>
  <c r="O1164" i="1"/>
  <c r="AC1164" i="1" s="1"/>
  <c r="O1165" i="1"/>
  <c r="O1166" i="1"/>
  <c r="AC1166" i="1" s="1"/>
  <c r="O1167" i="1"/>
  <c r="AC1167" i="1" s="1"/>
  <c r="O1168" i="1"/>
  <c r="AC1168" i="1" s="1"/>
  <c r="O1169" i="1"/>
  <c r="AC1169" i="1" s="1"/>
  <c r="O1170" i="1"/>
  <c r="AC1170" i="1" s="1"/>
  <c r="O1171" i="1"/>
  <c r="AC1171" i="1" s="1"/>
  <c r="O1172" i="1"/>
  <c r="AC1172" i="1" s="1"/>
  <c r="O1173" i="1"/>
  <c r="AC1173" i="1" s="1"/>
  <c r="O1174" i="1"/>
  <c r="AC1174" i="1" s="1"/>
  <c r="O1175" i="1"/>
  <c r="AC1175" i="1" s="1"/>
  <c r="O1176" i="1"/>
  <c r="AC1176" i="1" s="1"/>
  <c r="O1177" i="1"/>
  <c r="AC1177" i="1" s="1"/>
  <c r="O1178" i="1"/>
  <c r="AC1178" i="1" s="1"/>
  <c r="O1179" i="1"/>
  <c r="AC1179" i="1" s="1"/>
  <c r="O1180" i="1"/>
  <c r="AC1180" i="1" s="1"/>
  <c r="O1181" i="1"/>
  <c r="O1182" i="1"/>
  <c r="AC1182" i="1" s="1"/>
  <c r="O1183" i="1"/>
  <c r="AC1183" i="1" s="1"/>
  <c r="O1184" i="1"/>
  <c r="AC1184" i="1" s="1"/>
  <c r="O1185" i="1"/>
  <c r="AC1185" i="1" s="1"/>
  <c r="O1186" i="1"/>
  <c r="AC1186" i="1" s="1"/>
  <c r="O1187" i="1"/>
  <c r="AC1187" i="1" s="1"/>
  <c r="O1188" i="1"/>
  <c r="AC1188" i="1" s="1"/>
  <c r="O1189" i="1"/>
  <c r="AC1189" i="1" s="1"/>
  <c r="O1190" i="1"/>
  <c r="AC1190" i="1" s="1"/>
  <c r="O1191" i="1"/>
  <c r="AC1191" i="1" s="1"/>
  <c r="O1192" i="1"/>
  <c r="AC1192" i="1" s="1"/>
  <c r="O1193" i="1"/>
  <c r="AC1193" i="1" s="1"/>
  <c r="O1194" i="1"/>
  <c r="AC1194" i="1" s="1"/>
  <c r="O1195" i="1"/>
  <c r="AC1195" i="1" s="1"/>
  <c r="O1196" i="1"/>
  <c r="AC1196" i="1" s="1"/>
  <c r="O1197" i="1"/>
  <c r="O1198" i="1"/>
  <c r="AC1198" i="1" s="1"/>
  <c r="O1199" i="1"/>
  <c r="AC1199" i="1" s="1"/>
  <c r="O1200" i="1"/>
  <c r="AC1200" i="1" s="1"/>
  <c r="O1201" i="1"/>
  <c r="AC1201" i="1" s="1"/>
  <c r="O1202" i="1"/>
  <c r="AC1202" i="1" s="1"/>
  <c r="O1203" i="1"/>
  <c r="AC1203" i="1" s="1"/>
  <c r="O1204" i="1"/>
  <c r="AC1204" i="1" s="1"/>
  <c r="O1205" i="1"/>
  <c r="AC1205" i="1" s="1"/>
  <c r="O1206" i="1"/>
  <c r="AC1206" i="1" s="1"/>
  <c r="O1207" i="1"/>
  <c r="AC1207" i="1" s="1"/>
  <c r="O1208" i="1"/>
  <c r="AC1208" i="1" s="1"/>
  <c r="O1209" i="1"/>
  <c r="AC1209" i="1" s="1"/>
  <c r="O1210" i="1"/>
  <c r="AC1210" i="1" s="1"/>
  <c r="O1211" i="1"/>
  <c r="AC1211" i="1" s="1"/>
  <c r="O1212" i="1"/>
  <c r="AC1212" i="1" s="1"/>
  <c r="O1213" i="1"/>
  <c r="O1214" i="1"/>
  <c r="AC1214" i="1" s="1"/>
  <c r="O1215" i="1"/>
  <c r="AC1215" i="1" s="1"/>
  <c r="O1216" i="1"/>
  <c r="AC1216" i="1" s="1"/>
  <c r="O1217" i="1"/>
  <c r="AC1217" i="1" s="1"/>
  <c r="O1218" i="1"/>
  <c r="AC1218" i="1" s="1"/>
  <c r="O1219" i="1"/>
  <c r="AC1219" i="1" s="1"/>
  <c r="O1220" i="1"/>
  <c r="AC1220" i="1" s="1"/>
  <c r="O1221" i="1"/>
  <c r="AC1221" i="1" s="1"/>
  <c r="O1222" i="1"/>
  <c r="AC1222" i="1" s="1"/>
  <c r="O1223" i="1"/>
  <c r="AC1223" i="1" s="1"/>
  <c r="O1224" i="1"/>
  <c r="AC1224" i="1" s="1"/>
  <c r="O1225" i="1"/>
  <c r="AC1225" i="1" s="1"/>
  <c r="O1226" i="1"/>
  <c r="AC1226" i="1" s="1"/>
  <c r="O1227" i="1"/>
  <c r="AC1227" i="1" s="1"/>
  <c r="O1228" i="1"/>
  <c r="AC1228" i="1" s="1"/>
  <c r="O1229" i="1"/>
  <c r="O1230" i="1"/>
  <c r="AC1230" i="1" s="1"/>
  <c r="O1231" i="1"/>
  <c r="AC1231" i="1" s="1"/>
  <c r="O1232" i="1"/>
  <c r="AC1232" i="1" s="1"/>
  <c r="O1233" i="1"/>
  <c r="AC1233" i="1" s="1"/>
  <c r="O1234" i="1"/>
  <c r="AC1234" i="1" s="1"/>
  <c r="O1235" i="1"/>
  <c r="AC1235" i="1" s="1"/>
  <c r="O1236" i="1"/>
  <c r="AC1236" i="1" s="1"/>
  <c r="O1237" i="1"/>
  <c r="AC1237" i="1" s="1"/>
  <c r="O1238" i="1"/>
  <c r="AC1238" i="1" s="1"/>
  <c r="O1239" i="1"/>
  <c r="AC1239" i="1" s="1"/>
  <c r="O1240" i="1"/>
  <c r="AC1240" i="1" s="1"/>
  <c r="O1241" i="1"/>
  <c r="AC1241" i="1" s="1"/>
  <c r="O1242" i="1"/>
  <c r="AC1242" i="1" s="1"/>
  <c r="O1243" i="1"/>
  <c r="AC1243" i="1" s="1"/>
  <c r="O1244" i="1"/>
  <c r="AC1244" i="1" s="1"/>
  <c r="O1245" i="1"/>
  <c r="O1246" i="1"/>
  <c r="AC1246" i="1" s="1"/>
  <c r="O1247" i="1"/>
  <c r="AC1247" i="1" s="1"/>
  <c r="O1248" i="1"/>
  <c r="AC1248" i="1" s="1"/>
  <c r="O1249" i="1"/>
  <c r="AC1249" i="1" s="1"/>
  <c r="O1250" i="1"/>
  <c r="AC1250" i="1" s="1"/>
  <c r="O1251" i="1"/>
  <c r="AC1251" i="1" s="1"/>
  <c r="O1252" i="1"/>
  <c r="AC1252" i="1" s="1"/>
  <c r="O1253" i="1"/>
  <c r="AC1253" i="1" s="1"/>
  <c r="O1254" i="1"/>
  <c r="AC1254" i="1" s="1"/>
  <c r="O1255" i="1"/>
  <c r="AC1255" i="1" s="1"/>
  <c r="O1256" i="1"/>
  <c r="AC1256" i="1" s="1"/>
  <c r="O1257" i="1"/>
  <c r="AC1257" i="1" s="1"/>
  <c r="O1258" i="1"/>
  <c r="AC1258" i="1" s="1"/>
  <c r="O1259" i="1"/>
  <c r="AC1259" i="1" s="1"/>
  <c r="O1260" i="1"/>
  <c r="AC1260" i="1" s="1"/>
  <c r="O1261" i="1"/>
  <c r="O1262" i="1"/>
  <c r="AC1262" i="1" s="1"/>
  <c r="O1263" i="1"/>
  <c r="AC1263" i="1" s="1"/>
  <c r="O1264" i="1"/>
  <c r="AC1264" i="1" s="1"/>
  <c r="O1265" i="1"/>
  <c r="AC1265" i="1" s="1"/>
  <c r="O1266" i="1"/>
  <c r="AC1266" i="1" s="1"/>
  <c r="O1267" i="1"/>
  <c r="AC1267" i="1" s="1"/>
  <c r="O1268" i="1"/>
  <c r="AC1268" i="1" s="1"/>
  <c r="O1269" i="1"/>
  <c r="AC1269" i="1" s="1"/>
  <c r="O1270" i="1"/>
  <c r="AC1270" i="1" s="1"/>
  <c r="O1271" i="1"/>
  <c r="AC1271" i="1" s="1"/>
  <c r="O1272" i="1"/>
  <c r="AC1272" i="1" s="1"/>
  <c r="O1273" i="1"/>
  <c r="AC1273" i="1" s="1"/>
  <c r="O1274" i="1"/>
  <c r="AC1274" i="1" s="1"/>
  <c r="O1275" i="1"/>
  <c r="AC1275" i="1" s="1"/>
  <c r="O1276" i="1"/>
  <c r="AC1276" i="1" s="1"/>
  <c r="O1277" i="1"/>
  <c r="O1278" i="1"/>
  <c r="AC1278" i="1" s="1"/>
  <c r="O1279" i="1"/>
  <c r="AC1279" i="1" s="1"/>
  <c r="O1280" i="1"/>
  <c r="AC1280" i="1" s="1"/>
  <c r="O1281" i="1"/>
  <c r="AC1281" i="1" s="1"/>
  <c r="O1282" i="1"/>
  <c r="AC1282" i="1" s="1"/>
  <c r="O1283" i="1"/>
  <c r="AC1283" i="1" s="1"/>
  <c r="O1284" i="1"/>
  <c r="AC1284" i="1" s="1"/>
  <c r="O1285" i="1"/>
  <c r="AC1285" i="1" s="1"/>
  <c r="O1286" i="1"/>
  <c r="AC1286" i="1" s="1"/>
  <c r="O1287" i="1"/>
  <c r="AC1287" i="1" s="1"/>
  <c r="O1288" i="1"/>
  <c r="AC1288" i="1" s="1"/>
  <c r="O1289" i="1"/>
  <c r="AC1289" i="1" s="1"/>
  <c r="O1290" i="1"/>
  <c r="AC1290" i="1" s="1"/>
  <c r="O1291" i="1"/>
  <c r="AC1291" i="1" s="1"/>
  <c r="O1292" i="1"/>
  <c r="AC1292" i="1" s="1"/>
  <c r="O1293" i="1"/>
  <c r="O1294" i="1"/>
  <c r="AC1294" i="1" s="1"/>
  <c r="O1295" i="1"/>
  <c r="AC1295" i="1" s="1"/>
  <c r="O1296" i="1"/>
  <c r="AC1296" i="1" s="1"/>
  <c r="O1297" i="1"/>
  <c r="AC1297" i="1" s="1"/>
  <c r="O1298" i="1"/>
  <c r="AC1298" i="1" s="1"/>
  <c r="O1299" i="1"/>
  <c r="AC1299" i="1" s="1"/>
  <c r="O1300" i="1"/>
  <c r="AC1300" i="1" s="1"/>
  <c r="O1301" i="1"/>
  <c r="AC1301" i="1" s="1"/>
  <c r="O1302" i="1"/>
  <c r="AC1302" i="1" s="1"/>
  <c r="O1303" i="1"/>
  <c r="AC1303" i="1" s="1"/>
  <c r="O1304" i="1"/>
  <c r="AC1304" i="1" s="1"/>
  <c r="O1305" i="1"/>
  <c r="AC1305" i="1" s="1"/>
  <c r="O1306" i="1"/>
  <c r="AC1306" i="1" s="1"/>
  <c r="O1307" i="1"/>
  <c r="AC1307" i="1" s="1"/>
  <c r="O1308" i="1"/>
  <c r="AC1308" i="1" s="1"/>
  <c r="O1309" i="1"/>
  <c r="O1310" i="1"/>
  <c r="AC1310" i="1" s="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O64" i="1" s="1"/>
  <c r="H65" i="1"/>
  <c r="O65" i="1" s="1"/>
  <c r="H66" i="1"/>
  <c r="H67" i="1"/>
  <c r="H68" i="1"/>
  <c r="O68" i="1" s="1"/>
  <c r="H69" i="1"/>
  <c r="O69" i="1" s="1"/>
  <c r="H70" i="1"/>
  <c r="O70" i="1" s="1"/>
  <c r="H71" i="1"/>
  <c r="O71" i="1" s="1"/>
  <c r="AC71" i="1" s="1"/>
  <c r="H72" i="1"/>
  <c r="H73" i="1"/>
  <c r="H74" i="1"/>
  <c r="H75" i="1"/>
  <c r="H76" i="1"/>
  <c r="H77" i="1"/>
  <c r="O77" i="1" s="1"/>
  <c r="H78" i="1"/>
  <c r="O78" i="1" s="1"/>
  <c r="AC78" i="1" s="1"/>
  <c r="H79" i="1"/>
  <c r="H80" i="1"/>
  <c r="O80" i="1" s="1"/>
  <c r="H81" i="1"/>
  <c r="O81" i="1" s="1"/>
  <c r="AC81" i="1" s="1"/>
  <c r="H82" i="1"/>
  <c r="H83" i="1"/>
  <c r="H84" i="1"/>
  <c r="O84" i="1" s="1"/>
  <c r="H85" i="1"/>
  <c r="O85" i="1" s="1"/>
  <c r="H86" i="1"/>
  <c r="O86" i="1" s="1"/>
  <c r="H87" i="1"/>
  <c r="O87" i="1" s="1"/>
  <c r="H88" i="1"/>
  <c r="H89" i="1"/>
  <c r="H90" i="1"/>
  <c r="H91" i="1"/>
  <c r="O91" i="1" s="1"/>
  <c r="H92" i="1"/>
  <c r="H93" i="1"/>
  <c r="O93" i="1" s="1"/>
  <c r="H94" i="1"/>
  <c r="O94" i="1" s="1"/>
  <c r="H95" i="1"/>
  <c r="H96" i="1"/>
  <c r="O96" i="1" s="1"/>
  <c r="H97" i="1"/>
  <c r="O97" i="1" s="1"/>
  <c r="H98" i="1"/>
  <c r="H99" i="1"/>
  <c r="H100" i="1"/>
  <c r="O100" i="1" s="1"/>
  <c r="H101" i="1"/>
  <c r="O101" i="1" s="1"/>
  <c r="H102" i="1"/>
  <c r="O102" i="1" s="1"/>
  <c r="H103" i="1"/>
  <c r="O103" i="1" s="1"/>
  <c r="H104" i="1"/>
  <c r="H105" i="1"/>
  <c r="H106" i="1"/>
  <c r="H107" i="1"/>
  <c r="O107" i="1" s="1"/>
  <c r="AC107" i="1" s="1"/>
  <c r="H108" i="1"/>
  <c r="H109" i="1"/>
  <c r="O109" i="1" s="1"/>
  <c r="H110" i="1"/>
  <c r="O110" i="1" s="1"/>
  <c r="AC110" i="1" s="1"/>
  <c r="H111" i="1"/>
  <c r="H112" i="1"/>
  <c r="O112" i="1" s="1"/>
  <c r="AC112" i="1" s="1"/>
  <c r="H113" i="1"/>
  <c r="O113" i="1" s="1"/>
  <c r="AC113" i="1" s="1"/>
  <c r="H114" i="1"/>
  <c r="H115" i="1"/>
  <c r="H116" i="1"/>
  <c r="H117" i="1"/>
  <c r="O117" i="1" s="1"/>
  <c r="AC117" i="1" s="1"/>
  <c r="H118" i="1"/>
  <c r="O118" i="1" s="1"/>
  <c r="AC118" i="1" s="1"/>
  <c r="H119" i="1"/>
  <c r="O119" i="1" s="1"/>
  <c r="H120" i="1"/>
  <c r="O120" i="1" s="1"/>
  <c r="AC120" i="1" s="1"/>
  <c r="H121" i="1"/>
  <c r="O121" i="1" s="1"/>
  <c r="H122" i="1"/>
  <c r="O122" i="1" s="1"/>
  <c r="AC122" i="1" s="1"/>
  <c r="H123" i="1"/>
  <c r="O123" i="1" s="1"/>
  <c r="H124" i="1"/>
  <c r="O124" i="1" s="1"/>
  <c r="AC124" i="1" s="1"/>
  <c r="H125" i="1"/>
  <c r="O125" i="1" s="1"/>
  <c r="H126" i="1"/>
  <c r="O126" i="1" s="1"/>
  <c r="AC126" i="1" s="1"/>
  <c r="H127" i="1"/>
  <c r="H128" i="1"/>
  <c r="O128" i="1" s="1"/>
  <c r="H129" i="1"/>
  <c r="O129" i="1" s="1"/>
  <c r="AC129" i="1" s="1"/>
  <c r="H130" i="1"/>
  <c r="O130" i="1" s="1"/>
  <c r="H131" i="1"/>
  <c r="O131" i="1" s="1"/>
  <c r="AC131" i="1" s="1"/>
  <c r="H132" i="1"/>
  <c r="O132" i="1" s="1"/>
  <c r="AC132" i="1" s="1"/>
  <c r="H133" i="1"/>
  <c r="O133" i="1" s="1"/>
  <c r="H134" i="1"/>
  <c r="O134" i="1" s="1"/>
  <c r="AC134" i="1" s="1"/>
  <c r="H135" i="1"/>
  <c r="O135" i="1" s="1"/>
  <c r="AC135" i="1" s="1"/>
  <c r="H136" i="1"/>
  <c r="O136" i="1" s="1"/>
  <c r="H137" i="1"/>
  <c r="O137" i="1" s="1"/>
  <c r="H138" i="1"/>
  <c r="O138" i="1" s="1"/>
  <c r="AC138" i="1" s="1"/>
  <c r="H139" i="1"/>
  <c r="O139" i="1" s="1"/>
  <c r="H140" i="1"/>
  <c r="O140" i="1" s="1"/>
  <c r="AC140" i="1" s="1"/>
  <c r="H141" i="1"/>
  <c r="O141" i="1" s="1"/>
  <c r="H142" i="1"/>
  <c r="O142" i="1" s="1"/>
  <c r="AC142" i="1" s="1"/>
  <c r="H143" i="1"/>
  <c r="H144" i="1"/>
  <c r="O144" i="1" s="1"/>
  <c r="AC144" i="1" s="1"/>
  <c r="H145" i="1"/>
  <c r="O145" i="1" s="1"/>
  <c r="H146" i="1"/>
  <c r="O146" i="1" s="1"/>
  <c r="H147" i="1"/>
  <c r="H148" i="1"/>
  <c r="O148" i="1" s="1"/>
  <c r="H149" i="1"/>
  <c r="O149" i="1" s="1"/>
  <c r="H150" i="1"/>
  <c r="O150" i="1" s="1"/>
  <c r="H151" i="1"/>
  <c r="O151" i="1" s="1"/>
  <c r="H152" i="1"/>
  <c r="O152" i="1" s="1"/>
  <c r="H153" i="1"/>
  <c r="O153" i="1" s="1"/>
  <c r="H154" i="1"/>
  <c r="O154" i="1" s="1"/>
  <c r="AC154" i="1" s="1"/>
  <c r="H155" i="1"/>
  <c r="H156" i="1"/>
  <c r="O156" i="1" s="1"/>
  <c r="H157" i="1"/>
  <c r="H158" i="1"/>
  <c r="H159" i="1"/>
  <c r="O159" i="1" s="1"/>
  <c r="AC159" i="1" s="1"/>
  <c r="H160" i="1"/>
  <c r="H161" i="1"/>
  <c r="O161" i="1" s="1"/>
  <c r="H162" i="1"/>
  <c r="O162" i="1" s="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C166" i="1" l="1"/>
  <c r="AC169" i="1"/>
  <c r="AC168" i="1"/>
  <c r="AC165" i="1"/>
  <c r="AB4" i="1"/>
  <c r="AA131" i="1"/>
  <c r="AA162" i="1"/>
  <c r="AB112" i="1"/>
  <c r="AC162" i="1"/>
  <c r="AC161" i="1"/>
  <c r="AJ12" i="1"/>
  <c r="AJ14" i="1"/>
  <c r="AC151" i="1"/>
  <c r="O127" i="1"/>
  <c r="AC141" i="1"/>
  <c r="AC125" i="1"/>
  <c r="AC77" i="1"/>
  <c r="O143" i="1"/>
  <c r="AC143" i="1" s="1"/>
  <c r="O111" i="1"/>
  <c r="AC1309" i="1"/>
  <c r="AC1293" i="1"/>
  <c r="AC1277" i="1"/>
  <c r="AC1261" i="1"/>
  <c r="AC1245" i="1"/>
  <c r="AC1229" i="1"/>
  <c r="AC1213" i="1"/>
  <c r="AC1197" i="1"/>
  <c r="AC1181" i="1"/>
  <c r="AC1165" i="1"/>
  <c r="AC1149" i="1"/>
  <c r="AC1133" i="1"/>
  <c r="AC1117" i="1"/>
  <c r="AC1101" i="1"/>
  <c r="AC1085" i="1"/>
  <c r="AC1069" i="1"/>
  <c r="AC1053" i="1"/>
  <c r="AC1037" i="1"/>
  <c r="AC1021" i="1"/>
  <c r="AC1005" i="1"/>
  <c r="AC989" i="1"/>
  <c r="AC973" i="1"/>
  <c r="AC957" i="1"/>
  <c r="AC941" i="1"/>
  <c r="AC925" i="1"/>
  <c r="AC909" i="1"/>
  <c r="AC893" i="1"/>
  <c r="AC877" i="1"/>
  <c r="AC861" i="1"/>
  <c r="AC845" i="1"/>
  <c r="AC829" i="1"/>
  <c r="AC797" i="1"/>
  <c r="AC781" i="1"/>
  <c r="AC749" i="1"/>
  <c r="AC733" i="1"/>
  <c r="AC701" i="1"/>
  <c r="AC685" i="1"/>
  <c r="AC653" i="1"/>
  <c r="AC637" i="1"/>
  <c r="AC605" i="1"/>
  <c r="AC589" i="1"/>
  <c r="AC557" i="1"/>
  <c r="AC541" i="1"/>
  <c r="AC509" i="1"/>
  <c r="AC493" i="1"/>
  <c r="AC461" i="1"/>
  <c r="AC445" i="1"/>
  <c r="AC429" i="1"/>
  <c r="AC413" i="1"/>
  <c r="AC381" i="1"/>
  <c r="AC365" i="1"/>
  <c r="AC349" i="1"/>
  <c r="AC317" i="1"/>
  <c r="AC301" i="1"/>
  <c r="AC285" i="1"/>
  <c r="AC269" i="1"/>
  <c r="AC237" i="1"/>
  <c r="AC221" i="1"/>
  <c r="AC205" i="1"/>
  <c r="AC173" i="1"/>
  <c r="AC157" i="1"/>
  <c r="AC156" i="1"/>
  <c r="AC150" i="1"/>
  <c r="AC148" i="1"/>
  <c r="AC100" i="1"/>
  <c r="AC70" i="1"/>
  <c r="AC96" i="1"/>
  <c r="AC69" i="1"/>
  <c r="AB136" i="1"/>
  <c r="AC64" i="1"/>
  <c r="AC86" i="1"/>
  <c r="AB130" i="1"/>
  <c r="AC149" i="1"/>
  <c r="AC258" i="1"/>
  <c r="AC250" i="1"/>
  <c r="AC241" i="1"/>
  <c r="AC233" i="1"/>
  <c r="AC223" i="1"/>
  <c r="AC215" i="1"/>
  <c r="AC207" i="1"/>
  <c r="AC198" i="1"/>
  <c r="AC190" i="1"/>
  <c r="AC180" i="1"/>
  <c r="AC172" i="1"/>
  <c r="AC163" i="1"/>
  <c r="AC155" i="1"/>
  <c r="AC147" i="1"/>
  <c r="AC136" i="1"/>
  <c r="AC128" i="1"/>
  <c r="AC119" i="1"/>
  <c r="AC111" i="1"/>
  <c r="AC102" i="1"/>
  <c r="AC93" i="1"/>
  <c r="AC8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89" i="1"/>
  <c r="AC181" i="1"/>
  <c r="AC174" i="1"/>
  <c r="AC167" i="1"/>
  <c r="AC160" i="1"/>
  <c r="AC153" i="1"/>
  <c r="AC145" i="1"/>
  <c r="AC137" i="1"/>
  <c r="AC130" i="1"/>
  <c r="AC123" i="1"/>
  <c r="AC101" i="1"/>
  <c r="AC94" i="1"/>
  <c r="AC87" i="1"/>
  <c r="AC80" i="1"/>
  <c r="AC65" i="1"/>
  <c r="AC31" i="1"/>
  <c r="AC37" i="1"/>
  <c r="AC49" i="1"/>
  <c r="AC85" i="1"/>
  <c r="AC91" i="1"/>
  <c r="AC97" i="1"/>
  <c r="AC103" i="1"/>
  <c r="AC109" i="1"/>
  <c r="AC121" i="1"/>
  <c r="AC127" i="1"/>
  <c r="AC133" i="1"/>
  <c r="AC139" i="1"/>
  <c r="AC146" i="1"/>
  <c r="AC152" i="1"/>
  <c r="AC158" i="1"/>
  <c r="AC164" i="1"/>
  <c r="AC170" i="1"/>
  <c r="AC176" i="1"/>
  <c r="AC182" i="1"/>
  <c r="AC188" i="1"/>
  <c r="AC194"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J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97" i="1"/>
  <c r="AA197" i="1"/>
  <c r="AB197" i="1"/>
  <c r="Z191" i="1"/>
  <c r="AA191" i="1"/>
  <c r="AB191" i="1"/>
  <c r="Z185" i="1"/>
  <c r="AA185" i="1"/>
  <c r="AB185" i="1"/>
  <c r="Z179" i="1"/>
  <c r="AA179" i="1"/>
  <c r="AB179" i="1"/>
  <c r="AA173" i="1"/>
  <c r="AB173" i="1"/>
  <c r="Z167" i="1"/>
  <c r="AA167" i="1"/>
  <c r="AB167" i="1"/>
  <c r="Z161" i="1"/>
  <c r="AA161" i="1"/>
  <c r="AB161" i="1"/>
  <c r="Z155" i="1"/>
  <c r="AA155" i="1"/>
  <c r="AB155" i="1"/>
  <c r="Z149" i="1"/>
  <c r="AA149" i="1"/>
  <c r="AB149"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84" i="1"/>
  <c r="AB84" i="1"/>
  <c r="Z78" i="1"/>
  <c r="AA78" i="1"/>
  <c r="AB78" i="1"/>
  <c r="Z72" i="1"/>
  <c r="AA72" i="1"/>
  <c r="AB72" i="1"/>
  <c r="AA66" i="1"/>
  <c r="AB66" i="1"/>
  <c r="Z60" i="1"/>
  <c r="AA60" i="1"/>
  <c r="AB60" i="1"/>
  <c r="Z54" i="1"/>
  <c r="AA54" i="1"/>
  <c r="AB54" i="1"/>
  <c r="Z48" i="1"/>
  <c r="AA48" i="1"/>
  <c r="AB48" i="1"/>
  <c r="Z42" i="1"/>
  <c r="AA42" i="1"/>
  <c r="AB42" i="1"/>
  <c r="Z36" i="1"/>
  <c r="AA36" i="1"/>
  <c r="AB36" i="1"/>
  <c r="Z30" i="1"/>
  <c r="AA30" i="1"/>
  <c r="AB30" i="1"/>
  <c r="AA24" i="1"/>
  <c r="AB24" i="1"/>
  <c r="AA18" i="1"/>
  <c r="AB18" i="1"/>
  <c r="AA12" i="1"/>
  <c r="AB12" i="1"/>
  <c r="L26" i="7" s="1"/>
  <c r="Z6" i="1"/>
  <c r="AA6" i="1"/>
  <c r="AB6" i="1"/>
  <c r="AB1243" i="1"/>
  <c r="AB1207" i="1"/>
  <c r="AB1189" i="1"/>
  <c r="AB1117" i="1"/>
  <c r="AB814" i="1"/>
  <c r="AB792" i="1"/>
  <c r="AB771" i="1"/>
  <c r="AB684" i="1"/>
  <c r="AB574" i="1"/>
  <c r="AB504" i="1"/>
  <c r="AB450" i="1"/>
  <c r="AB396" i="1"/>
  <c r="AB342" i="1"/>
  <c r="AB288" i="1"/>
  <c r="AB234" i="1"/>
  <c r="AB180"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K30"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Z10" i="1"/>
  <c r="AA10" i="1"/>
  <c r="AB10" i="1"/>
  <c r="K31" i="7" s="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62"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95" i="1"/>
  <c r="AA195" i="1"/>
  <c r="Z189" i="1"/>
  <c r="AA189" i="1"/>
  <c r="AB189" i="1"/>
  <c r="Z183" i="1"/>
  <c r="AA183" i="1"/>
  <c r="AB183" i="1"/>
  <c r="Z177" i="1"/>
  <c r="AA177" i="1"/>
  <c r="Z171" i="1"/>
  <c r="AA171" i="1"/>
  <c r="AB171" i="1"/>
  <c r="AA165" i="1"/>
  <c r="AB165" i="1"/>
  <c r="AA153" i="1"/>
  <c r="AB153"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4" i="1"/>
  <c r="AA104" i="1"/>
  <c r="AB104"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Z14" i="1"/>
  <c r="AA14" i="1"/>
  <c r="AB14" i="1"/>
  <c r="Z8" i="1"/>
  <c r="AA8" i="1"/>
  <c r="AB8" i="1"/>
  <c r="E6"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K8" i="7"/>
  <c r="L8" i="7"/>
  <c r="N8" i="7"/>
  <c r="K10" i="6"/>
  <c r="K9" i="6"/>
  <c r="U9" i="6"/>
  <c r="J15" i="7"/>
  <c r="W8" i="6"/>
  <c r="D3" i="6"/>
  <c r="K20" i="7"/>
  <c r="L20" i="7"/>
  <c r="M20" i="7"/>
  <c r="O11" i="6"/>
  <c r="O9" i="6"/>
  <c r="O10" i="6"/>
  <c r="J9" i="7"/>
  <c r="P8" i="6"/>
  <c r="K24" i="7"/>
  <c r="L24" i="7"/>
  <c r="R9" i="6"/>
  <c r="R10" i="6"/>
  <c r="J21" i="7"/>
  <c r="I21" i="7"/>
  <c r="AC7" i="6"/>
  <c r="AC8" i="6"/>
  <c r="K16" i="7"/>
  <c r="L16" i="7"/>
  <c r="S9" i="6"/>
  <c r="S10" i="6"/>
  <c r="I2" i="7"/>
  <c r="J2" i="7"/>
  <c r="M7" i="6"/>
  <c r="M8" i="6"/>
  <c r="N29" i="7"/>
  <c r="O29" i="7"/>
  <c r="J29" i="7"/>
  <c r="K29" i="7"/>
  <c r="L29" i="7"/>
  <c r="M29" i="7"/>
  <c r="AD8" i="6"/>
  <c r="AD11" i="6"/>
  <c r="AD9" i="6"/>
  <c r="AD12" i="6"/>
  <c r="AD10" i="6"/>
  <c r="AD13" i="6"/>
  <c r="X8" i="6"/>
  <c r="D34" i="7"/>
  <c r="O105" i="1"/>
  <c r="AC105" i="1" s="1"/>
  <c r="O89" i="1"/>
  <c r="AC89" i="1" s="1"/>
  <c r="O41" i="1"/>
  <c r="AC41" i="1" s="1"/>
  <c r="O66" i="1"/>
  <c r="AC66" i="1" s="1"/>
  <c r="O98" i="1"/>
  <c r="AC98" i="1" s="1"/>
  <c r="O82" i="1"/>
  <c r="AC82" i="1" s="1"/>
  <c r="O114" i="1"/>
  <c r="AC114" i="1" s="1"/>
  <c r="O108" i="1"/>
  <c r="AC108" i="1" s="1"/>
  <c r="O104" i="1"/>
  <c r="AC104" i="1" s="1"/>
  <c r="O44" i="1"/>
  <c r="AC44" i="1" s="1"/>
  <c r="O60" i="1"/>
  <c r="AC60" i="1" s="1"/>
  <c r="L15" i="6"/>
  <c r="O115" i="1"/>
  <c r="AC115" i="1" s="1"/>
  <c r="O106" i="1"/>
  <c r="AC106"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10"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7" i="2"/>
  <c r="D30" i="2"/>
  <c r="D31" i="2"/>
  <c r="AT7" i="4"/>
  <c r="D19" i="2"/>
  <c r="D15" i="2"/>
  <c r="D28" i="2"/>
  <c r="BL15" i="4"/>
  <c r="D3" i="2"/>
  <c r="D12" i="2"/>
  <c r="D21" i="2"/>
  <c r="D11" i="2"/>
  <c r="D29" i="2"/>
  <c r="S56" i="1"/>
  <c r="R23" i="2" s="1"/>
  <c r="S50" i="1"/>
  <c r="R27" i="2" s="1"/>
  <c r="BL47" i="4"/>
  <c r="BF31" i="4"/>
  <c r="AK58" i="4"/>
  <c r="BN59" i="4"/>
  <c r="BB39" i="4"/>
  <c r="E24" i="4"/>
  <c r="BB51" i="4"/>
  <c r="BK50" i="4"/>
  <c r="BM20" i="4"/>
  <c r="AV53" i="4"/>
  <c r="AE64" i="4"/>
  <c r="C42" i="4"/>
  <c r="E64" i="4"/>
  <c r="BK8" i="4"/>
  <c r="D41" i="4"/>
  <c r="AR61" i="4"/>
  <c r="BE46" i="4"/>
  <c r="F51" i="4"/>
  <c r="AV15" i="4"/>
  <c r="AZ5" i="4"/>
  <c r="BJ49" i="4"/>
  <c r="C40" i="4"/>
  <c r="E58" i="4"/>
  <c r="C18" i="4"/>
  <c r="BE34" i="4"/>
  <c r="D17" i="2"/>
  <c r="D5" i="2"/>
  <c r="D4" i="2"/>
  <c r="S22" i="1"/>
  <c r="Q5" i="2" s="1"/>
  <c r="S16" i="1"/>
  <c r="S16" i="2" s="1"/>
  <c r="S10" i="1"/>
  <c r="R4" i="2" s="1"/>
  <c r="S31" i="1"/>
  <c r="S14" i="2" s="1"/>
  <c r="C12" i="4"/>
  <c r="C32" i="4"/>
  <c r="BL11" i="4"/>
  <c r="D47" i="4"/>
  <c r="BD61" i="4"/>
  <c r="D21" i="4"/>
  <c r="BN55" i="4"/>
  <c r="BM52" i="4"/>
  <c r="BN35" i="4"/>
  <c r="F47" i="4"/>
  <c r="AZ55" i="4"/>
  <c r="E44" i="4"/>
  <c r="C46" i="4"/>
  <c r="BA18" i="4"/>
  <c r="C38" i="4"/>
  <c r="F19" i="4"/>
  <c r="D23" i="2"/>
  <c r="D6" i="2"/>
  <c r="BN61" i="4"/>
  <c r="C50" i="4"/>
  <c r="D8" i="2"/>
  <c r="S15" i="1"/>
  <c r="R8" i="2" s="1"/>
  <c r="S9" i="1"/>
  <c r="S6" i="2" s="1"/>
  <c r="S30" i="1"/>
  <c r="AO30" i="4"/>
  <c r="BK56" i="4"/>
  <c r="E60" i="4"/>
  <c r="AA38" i="4"/>
  <c r="BG30" i="4"/>
  <c r="F21" i="4"/>
  <c r="F45" i="4"/>
  <c r="BN37" i="4"/>
  <c r="BK30" i="4"/>
  <c r="F57" i="4"/>
  <c r="BH39" i="4"/>
  <c r="BK54" i="4"/>
  <c r="BK40" i="4"/>
  <c r="BL53" i="4"/>
  <c r="AY44" i="4"/>
  <c r="BK22" i="4"/>
  <c r="E36" i="4"/>
  <c r="BI26" i="4"/>
  <c r="D14" i="2"/>
  <c r="D57" i="4"/>
  <c r="BG54" i="4"/>
  <c r="D27" i="2"/>
  <c r="F27" i="4"/>
  <c r="D13" i="2"/>
  <c r="S3" i="1"/>
  <c r="S14" i="1"/>
  <c r="Q13" i="2" s="1"/>
  <c r="S8" i="1"/>
  <c r="Q12" i="2" s="1"/>
  <c r="S71" i="1"/>
  <c r="Q30" i="2" s="1"/>
  <c r="S47" i="1"/>
  <c r="R28" i="2" s="1"/>
  <c r="S35" i="1"/>
  <c r="R11" i="2" s="1"/>
  <c r="S29" i="1"/>
  <c r="R7" i="2" s="1"/>
  <c r="BH27" i="4"/>
  <c r="F23" i="4"/>
  <c r="AZ41" i="4"/>
  <c r="BN29" i="4"/>
  <c r="BM16" i="4"/>
  <c r="BL61" i="4"/>
  <c r="BH51" i="4"/>
  <c r="BH53" i="4"/>
  <c r="E16" i="4"/>
  <c r="E38" i="4"/>
  <c r="BM26" i="4"/>
  <c r="BG42" i="4"/>
  <c r="BD47" i="4"/>
  <c r="BL55" i="4"/>
  <c r="C34" i="4"/>
  <c r="D24" i="2"/>
  <c r="BN19" i="4"/>
  <c r="E18" i="4"/>
  <c r="D9" i="2"/>
  <c r="D33" i="2"/>
  <c r="D2" i="2"/>
  <c r="D32" i="2"/>
  <c r="D22" i="2"/>
  <c r="D25" i="2"/>
  <c r="S13" i="1"/>
  <c r="R20" i="2" s="1"/>
  <c r="S7" i="1"/>
  <c r="Q25" i="2" s="1"/>
  <c r="S82" i="1"/>
  <c r="Q10" i="2" s="1"/>
  <c r="S40" i="1"/>
  <c r="Z4" i="2" s="1"/>
  <c r="S34" i="1"/>
  <c r="Q33" i="2" s="1"/>
  <c r="D20" i="2"/>
  <c r="D16" i="2"/>
  <c r="D18" i="2"/>
  <c r="BJ17" i="4"/>
  <c r="D26" i="2"/>
  <c r="S24" i="1"/>
  <c r="S18" i="1"/>
  <c r="AA33" i="2" s="1"/>
  <c r="S12" i="1"/>
  <c r="S9"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3"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33" i="2"/>
  <c r="W18"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22"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10" i="2"/>
  <c r="W13" i="2"/>
  <c r="N15" i="2"/>
  <c r="W28" i="2"/>
  <c r="N10" i="2"/>
  <c r="U22" i="2"/>
  <c r="Y22" i="2"/>
  <c r="W6" i="2"/>
  <c r="O12" i="2"/>
  <c r="U27" i="2"/>
  <c r="W11" i="2"/>
  <c r="AA32" i="2"/>
  <c r="Z22" i="2"/>
  <c r="O10" i="2"/>
  <c r="U13" i="2"/>
  <c r="Y13" i="2"/>
  <c r="W14" i="2"/>
  <c r="Q4" i="2"/>
  <c r="Z13" i="2"/>
  <c r="V22" i="2"/>
  <c r="AA25" i="2"/>
  <c r="AA12" i="2"/>
  <c r="V13" i="2"/>
  <c r="O25" i="2"/>
  <c r="W22" i="2"/>
  <c r="V25" i="2"/>
  <c r="Y25" i="2"/>
  <c r="Z25" i="2"/>
  <c r="U25" i="2"/>
  <c r="W25" i="2"/>
  <c r="AA15" i="2"/>
  <c r="N30" i="2"/>
  <c r="W31" i="2"/>
  <c r="O30" i="2"/>
  <c r="M30" i="2"/>
  <c r="W19" i="2"/>
  <c r="O58" i="1"/>
  <c r="AC58" i="1" s="1"/>
  <c r="O26" i="1"/>
  <c r="AC26" i="1" s="1"/>
  <c r="O42" i="1"/>
  <c r="AC42" i="1" s="1"/>
  <c r="O45" i="1"/>
  <c r="AC45" i="1" s="1"/>
  <c r="O61" i="1"/>
  <c r="AC61" i="1" s="1"/>
  <c r="O29" i="1"/>
  <c r="AC29" i="1" s="1"/>
  <c r="O56" i="1"/>
  <c r="AC56" i="1" s="1"/>
  <c r="N6" i="2"/>
  <c r="W21" i="2"/>
  <c r="O27" i="1"/>
  <c r="AC27" i="1" s="1"/>
  <c r="O43" i="1"/>
  <c r="AC43" i="1" s="1"/>
  <c r="O59" i="1"/>
  <c r="AC59" i="1" s="1"/>
  <c r="U17" i="2"/>
  <c r="O52" i="1"/>
  <c r="AC52" i="1" s="1"/>
  <c r="Z15" i="2"/>
  <c r="O36" i="1"/>
  <c r="AC36" i="1" s="1"/>
  <c r="Z29" i="2"/>
  <c r="V20" i="2"/>
  <c r="AE66" i="4"/>
  <c r="O34" i="1"/>
  <c r="AC34" i="1" s="1"/>
  <c r="AA29" i="2"/>
  <c r="N24" i="2"/>
  <c r="M23" i="2"/>
  <c r="O50" i="1"/>
  <c r="AC50" i="1" s="1"/>
  <c r="N28" i="2"/>
  <c r="J65" i="4"/>
  <c r="W26" i="2"/>
  <c r="N27" i="2"/>
  <c r="V31" i="2"/>
  <c r="O46" i="1"/>
  <c r="AC46" i="1" s="1"/>
  <c r="N23" i="2"/>
  <c r="V15" i="2"/>
  <c r="N12" i="2"/>
  <c r="N11" i="2"/>
  <c r="N7" i="2"/>
  <c r="W23" i="2"/>
  <c r="O30" i="1"/>
  <c r="AC30" i="1" s="1"/>
  <c r="N2" i="2"/>
  <c r="N8" i="2"/>
  <c r="N3" i="2"/>
  <c r="U3" i="2"/>
  <c r="O14" i="2"/>
  <c r="O62" i="1"/>
  <c r="AC62" i="1" s="1"/>
  <c r="M14" i="2"/>
  <c r="U33" i="2"/>
  <c r="N16" i="2"/>
  <c r="V8" i="2"/>
  <c r="AH65" i="4"/>
  <c r="V5" i="2"/>
  <c r="V21" i="2"/>
  <c r="V3" i="2"/>
  <c r="V12" i="2"/>
  <c r="W15" i="2"/>
  <c r="V10" i="2"/>
  <c r="V28" i="2"/>
  <c r="W12" i="2"/>
  <c r="BF17" i="2"/>
  <c r="V14" i="2"/>
  <c r="W29" i="2"/>
  <c r="BE5" i="2"/>
  <c r="Y12" i="2"/>
  <c r="BE30" i="2"/>
  <c r="V2" i="2"/>
  <c r="BF13" i="2"/>
  <c r="V17" i="2"/>
  <c r="V24" i="2"/>
  <c r="BF7" i="2"/>
  <c r="N5" i="2"/>
  <c r="W20" i="2"/>
  <c r="BK62" i="4"/>
  <c r="W10" i="2"/>
  <c r="W4" i="2"/>
  <c r="W2" i="2"/>
  <c r="U8" i="2"/>
  <c r="W5" i="2"/>
  <c r="U5" i="2"/>
  <c r="W16" i="2"/>
  <c r="BF6" i="2"/>
  <c r="BE10" i="2"/>
  <c r="H8" i="2"/>
  <c r="I8" i="2" s="1"/>
  <c r="H22" i="2"/>
  <c r="I22" i="2" s="1"/>
  <c r="H9" i="2"/>
  <c r="I9" i="2" s="1"/>
  <c r="H17" i="2"/>
  <c r="I17" i="2" s="1"/>
  <c r="N9" i="2"/>
  <c r="N4" i="2"/>
  <c r="U15" i="2"/>
  <c r="U4" i="2"/>
  <c r="V19" i="2"/>
  <c r="V18" i="2"/>
  <c r="W33" i="2"/>
  <c r="W8" i="2"/>
  <c r="BE9" i="2"/>
  <c r="BF10" i="2"/>
  <c r="H31" i="2"/>
  <c r="I31" i="2" s="1"/>
  <c r="H19" i="2"/>
  <c r="I19" i="2" s="1"/>
  <c r="O21" i="2"/>
  <c r="M21" i="2"/>
  <c r="U14" i="2"/>
  <c r="U2" i="2"/>
  <c r="W3" i="2"/>
  <c r="BF16" i="2"/>
  <c r="BF3" i="2"/>
  <c r="H33" i="2"/>
  <c r="I33" i="2" s="1"/>
  <c r="U19" i="2"/>
  <c r="U18" i="2"/>
  <c r="V33" i="2"/>
  <c r="W24" i="2"/>
  <c r="Y29" i="2"/>
  <c r="BF30" i="2"/>
  <c r="BF20" i="2"/>
  <c r="BE25" i="2"/>
  <c r="H10" i="2"/>
  <c r="I10" i="2" s="1"/>
  <c r="BE26" i="2"/>
  <c r="H6" i="2"/>
  <c r="I6" i="2" s="1"/>
  <c r="M32" i="2"/>
  <c r="S4" i="2"/>
  <c r="BF23" i="2"/>
  <c r="H5" i="2"/>
  <c r="I5" i="2" s="1"/>
  <c r="H7" i="2"/>
  <c r="I7" i="2" s="1"/>
  <c r="T21" i="2"/>
  <c r="N14" i="2"/>
  <c r="U12" i="2"/>
  <c r="U24" i="2"/>
  <c r="V29" i="2"/>
  <c r="T7" i="2"/>
  <c r="H26" i="2"/>
  <c r="I26" i="2" s="1"/>
  <c r="L29" i="2"/>
  <c r="N32" i="2"/>
  <c r="U21" i="2"/>
  <c r="V11" i="2"/>
  <c r="W30" i="2"/>
  <c r="W7" i="2"/>
  <c r="BE18" i="2"/>
  <c r="H12" i="2"/>
  <c r="I12" i="2" s="1"/>
  <c r="M15" i="2"/>
  <c r="U29" i="2"/>
  <c r="V16" i="2"/>
  <c r="H27" i="2"/>
  <c r="I27" i="2" s="1"/>
  <c r="O24" i="2"/>
  <c r="U11" i="2"/>
  <c r="V30" i="2"/>
  <c r="V7" i="2"/>
  <c r="W27" i="2"/>
  <c r="BE16" i="2"/>
  <c r="BF25" i="2"/>
  <c r="M27" i="2"/>
  <c r="U31" i="2"/>
  <c r="U16" i="2"/>
  <c r="Y15" i="2"/>
  <c r="U30" i="2"/>
  <c r="U7" i="2"/>
  <c r="V27" i="2"/>
  <c r="H24" i="2"/>
  <c r="I24" i="2" s="1"/>
  <c r="BF12" i="2"/>
  <c r="H25" i="2"/>
  <c r="I25" i="2" s="1"/>
  <c r="H20" i="2"/>
  <c r="I20" i="2" s="1"/>
  <c r="U10" i="2"/>
  <c r="U20" i="2"/>
  <c r="V23" i="2"/>
  <c r="V26" i="2"/>
  <c r="BE13" i="2"/>
  <c r="BF26" i="2"/>
  <c r="H13" i="2"/>
  <c r="I13" i="2" s="1"/>
  <c r="H18" i="2"/>
  <c r="I18" i="2" s="1"/>
  <c r="M2" i="2"/>
  <c r="V6" i="2"/>
  <c r="BE2" i="2"/>
  <c r="H14" i="2"/>
  <c r="I14" i="2" s="1"/>
  <c r="Z9" i="2"/>
  <c r="N31" i="2"/>
  <c r="N20" i="2"/>
  <c r="U23" i="2"/>
  <c r="U26" i="2"/>
  <c r="V4" i="2"/>
  <c r="BF22" i="2"/>
  <c r="BF27" i="2"/>
  <c r="BF5" i="2"/>
  <c r="BE17" i="2"/>
  <c r="O51" i="1"/>
  <c r="AC51" i="1" s="1"/>
  <c r="H3" i="2"/>
  <c r="I3" i="2" s="1"/>
  <c r="H29" i="2"/>
  <c r="I29" i="2" s="1"/>
  <c r="H28" i="2"/>
  <c r="I28" i="2" s="1"/>
  <c r="H15" i="2"/>
  <c r="I15" i="2" s="1"/>
  <c r="H23" i="2"/>
  <c r="I23" i="2" s="1"/>
  <c r="H11" i="2"/>
  <c r="I11" i="2" s="1"/>
  <c r="U28" i="2"/>
  <c r="U6" i="2"/>
  <c r="W17" i="2"/>
  <c r="W32" i="2"/>
  <c r="Y32" i="2"/>
  <c r="U32" i="2"/>
  <c r="V32" i="2"/>
  <c r="W9" i="2"/>
  <c r="U9" i="2"/>
  <c r="Y9" i="2"/>
  <c r="V9" i="2"/>
  <c r="Z32" i="2"/>
  <c r="H16" i="2"/>
  <c r="I16" i="2" s="1"/>
  <c r="M26" i="2"/>
  <c r="N26" i="2"/>
  <c r="AA9" i="2"/>
  <c r="Z12" i="2"/>
  <c r="M13" i="2"/>
  <c r="M19" i="2"/>
  <c r="O19" i="2"/>
  <c r="BF11" i="2"/>
  <c r="BE22" i="2"/>
  <c r="BF31" i="2"/>
  <c r="BE3" i="2"/>
  <c r="BF33" i="2"/>
  <c r="BF21" i="2"/>
  <c r="BF19" i="2"/>
  <c r="AA6" i="2"/>
  <c r="T19" i="2"/>
  <c r="M12" i="2"/>
  <c r="M24" i="2"/>
  <c r="N21" i="2"/>
  <c r="O29" i="2"/>
  <c r="O28" i="1"/>
  <c r="AC28" i="1" s="1"/>
  <c r="L10" i="2"/>
  <c r="BE12" i="2"/>
  <c r="BE33" i="2"/>
  <c r="BE21" i="2"/>
  <c r="BE19" i="2"/>
  <c r="Z6" i="2"/>
  <c r="T6" i="2"/>
  <c r="T26" i="2"/>
  <c r="M5" i="2"/>
  <c r="N29" i="2"/>
  <c r="O31" i="2"/>
  <c r="O11" i="2"/>
  <c r="L27" i="2"/>
  <c r="BE23" i="2"/>
  <c r="L7" i="2"/>
  <c r="BE20" i="2"/>
  <c r="BF8" i="2"/>
  <c r="BF24" i="2"/>
  <c r="L15" i="2"/>
  <c r="T33" i="2"/>
  <c r="T32" i="2"/>
  <c r="M29" i="2"/>
  <c r="O16" i="2"/>
  <c r="BF2" i="2"/>
  <c r="L28" i="2"/>
  <c r="L5" i="2"/>
  <c r="L31" i="2"/>
  <c r="BE8" i="2"/>
  <c r="BE24" i="2"/>
  <c r="L26" i="2"/>
  <c r="T31" i="2"/>
  <c r="M31" i="2"/>
  <c r="M11" i="2"/>
  <c r="O9" i="2"/>
  <c r="O7" i="2"/>
  <c r="L16" i="2"/>
  <c r="L13" i="2"/>
  <c r="BF4" i="2"/>
  <c r="L11" i="2"/>
  <c r="L17" i="2"/>
  <c r="T10" i="2"/>
  <c r="T3" i="2"/>
  <c r="M16" i="2"/>
  <c r="O20" i="2"/>
  <c r="BE4" i="2"/>
  <c r="BF18" i="2"/>
  <c r="L30" i="2"/>
  <c r="L9" i="2"/>
  <c r="BF14" i="2"/>
  <c r="T4" i="2"/>
  <c r="T20" i="2"/>
  <c r="M9" i="2"/>
  <c r="M7" i="2"/>
  <c r="O27" i="2"/>
  <c r="O13" i="2"/>
  <c r="BF29" i="2"/>
  <c r="BE6" i="2"/>
  <c r="BE14" i="2"/>
  <c r="T2" i="2"/>
  <c r="T17" i="2"/>
  <c r="M20" i="2"/>
  <c r="N13" i="2"/>
  <c r="O23" i="2"/>
  <c r="O26" i="2"/>
  <c r="L2" i="2"/>
  <c r="BE29" i="2"/>
  <c r="BF28" i="2"/>
  <c r="T27" i="2"/>
  <c r="T13" i="2"/>
  <c r="O28" i="2"/>
  <c r="O6" i="2"/>
  <c r="H2" i="2"/>
  <c r="I2" i="2" s="1"/>
  <c r="L12" i="2"/>
  <c r="L33" i="2"/>
  <c r="BE28" i="2"/>
  <c r="L21" i="2"/>
  <c r="L19" i="2"/>
  <c r="T18" i="2"/>
  <c r="T8" i="2"/>
  <c r="O15" i="2"/>
  <c r="O4" i="2"/>
  <c r="L23" i="2"/>
  <c r="L20" i="2"/>
  <c r="T12" i="2"/>
  <c r="T28" i="2"/>
  <c r="M28" i="2"/>
  <c r="M6" i="2"/>
  <c r="O2" i="2"/>
  <c r="H30" i="2"/>
  <c r="I30" i="2" s="1"/>
  <c r="L8" i="2"/>
  <c r="L24" i="2"/>
  <c r="BF15" i="2"/>
  <c r="T5" i="2"/>
  <c r="T24" i="2"/>
  <c r="M4" i="2"/>
  <c r="O18" i="2"/>
  <c r="F30" i="2"/>
  <c r="G30" i="2" s="1"/>
  <c r="BE27" i="2"/>
  <c r="BE7" i="2"/>
  <c r="BE15" i="2"/>
  <c r="T29" i="2"/>
  <c r="T9" i="2"/>
  <c r="N19" i="2"/>
  <c r="N18" i="2"/>
  <c r="O32" i="2"/>
  <c r="O17" i="2"/>
  <c r="L4" i="2"/>
  <c r="BE31" i="2"/>
  <c r="T23" i="2"/>
  <c r="T25" i="2"/>
  <c r="M18" i="2"/>
  <c r="N17" i="2"/>
  <c r="O33" i="2"/>
  <c r="O8" i="2"/>
  <c r="H4" i="2"/>
  <c r="I4" i="2" s="1"/>
  <c r="L18" i="2"/>
  <c r="BE11" i="2"/>
  <c r="L6" i="2"/>
  <c r="BF9" i="2"/>
  <c r="L14" i="2"/>
  <c r="T11" i="2"/>
  <c r="M17" i="2"/>
  <c r="O3" i="2"/>
  <c r="L3" i="2"/>
  <c r="T16" i="2"/>
  <c r="T15" i="2"/>
  <c r="M33" i="2"/>
  <c r="M8" i="2"/>
  <c r="N25" i="2"/>
  <c r="T22" i="2"/>
  <c r="T14" i="2"/>
  <c r="M25" i="2"/>
  <c r="M3" i="2"/>
  <c r="O5" i="2"/>
  <c r="M22" i="2"/>
  <c r="T30" i="2"/>
  <c r="N22" i="2"/>
  <c r="O22" i="2"/>
  <c r="AZ12" i="2"/>
  <c r="L22" i="2"/>
  <c r="AZ29" i="2"/>
  <c r="F18" i="2"/>
  <c r="G18" i="2" s="1"/>
  <c r="F16" i="2"/>
  <c r="G16" i="2" s="1"/>
  <c r="F3" i="2"/>
  <c r="F28" i="2"/>
  <c r="F25" i="2"/>
  <c r="G25" i="2" s="1"/>
  <c r="H21" i="2"/>
  <c r="I21" i="2" s="1"/>
  <c r="F12" i="2"/>
  <c r="G12" i="2" s="1"/>
  <c r="F22" i="2"/>
  <c r="G22" i="2" s="1"/>
  <c r="F20" i="2"/>
  <c r="G20" i="2" s="1"/>
  <c r="F24" i="2"/>
  <c r="G24" i="2" s="1"/>
  <c r="F21" i="2"/>
  <c r="G21" i="2" s="1"/>
  <c r="F15" i="2"/>
  <c r="G15" i="2" s="1"/>
  <c r="F10" i="2"/>
  <c r="G10" i="2" s="1"/>
  <c r="F5" i="2"/>
  <c r="G5" i="2" s="1"/>
  <c r="F7" i="2"/>
  <c r="G7" i="2" s="1"/>
  <c r="F17" i="2"/>
  <c r="G17" i="2" s="1"/>
  <c r="F9" i="2"/>
  <c r="G9" i="2" s="1"/>
  <c r="F14" i="2"/>
  <c r="G14" i="2" s="1"/>
  <c r="F4" i="2"/>
  <c r="G4" i="2" s="1"/>
  <c r="F29" i="2"/>
  <c r="G29" i="2" s="1"/>
  <c r="F6" i="2"/>
  <c r="G6" i="2" s="1"/>
  <c r="F13" i="2"/>
  <c r="G13" i="2" s="1"/>
  <c r="F19" i="2"/>
  <c r="G19" i="2" s="1"/>
  <c r="F2" i="2"/>
  <c r="G2" i="2" s="1"/>
  <c r="F23" i="2"/>
  <c r="G23" i="2" s="1"/>
  <c r="F33" i="2"/>
  <c r="G33" i="2" s="1"/>
  <c r="F8" i="2"/>
  <c r="G8" i="2" s="1"/>
  <c r="F26" i="2"/>
  <c r="G26" i="2" s="1"/>
  <c r="F27" i="2"/>
  <c r="G27" i="2" s="1"/>
  <c r="F11" i="2"/>
  <c r="G11" i="2" s="1"/>
  <c r="F31" i="2"/>
  <c r="G31" i="2" s="1"/>
  <c r="AX29" i="2"/>
  <c r="AY33" i="2"/>
  <c r="AX27" i="2"/>
  <c r="L25" i="2"/>
  <c r="AT23" i="2"/>
  <c r="AZ26" i="2"/>
  <c r="AT10" i="2"/>
  <c r="AY18" i="2"/>
  <c r="AZ11" i="2"/>
  <c r="AX10" i="2"/>
  <c r="AY12" i="2"/>
  <c r="AZ5" i="2"/>
  <c r="AT33" i="2"/>
  <c r="AT2" i="2"/>
  <c r="AZ27" i="2"/>
  <c r="AX12" i="2"/>
  <c r="AY24" i="2"/>
  <c r="AT21" i="2"/>
  <c r="AT15" i="2"/>
  <c r="AY14" i="2"/>
  <c r="AT11" i="2"/>
  <c r="AY22" i="2"/>
  <c r="AZ31" i="2"/>
  <c r="AT13" i="2"/>
  <c r="AY20" i="2"/>
  <c r="AZ30" i="2"/>
  <c r="AX28" i="2"/>
  <c r="AT25" i="2"/>
  <c r="AZ18" i="2"/>
  <c r="AZ16" i="2"/>
  <c r="AZ3" i="2"/>
  <c r="AX17" i="2"/>
  <c r="AT8" i="2"/>
  <c r="AY30" i="2"/>
  <c r="AY21" i="2"/>
  <c r="AZ19" i="2"/>
  <c r="AT30" i="2"/>
  <c r="AX21" i="2"/>
  <c r="AT16" i="2"/>
  <c r="AT7" i="2"/>
  <c r="AY3" i="2"/>
  <c r="AX8" i="2"/>
  <c r="AZ9" i="2"/>
  <c r="AX9" i="2"/>
  <c r="AT26" i="2"/>
  <c r="AY2" i="2"/>
  <c r="AZ4" i="2"/>
  <c r="AX2" i="2"/>
  <c r="AT27" i="2"/>
  <c r="AY16" i="2"/>
  <c r="AT22" i="2"/>
  <c r="AT6" i="2"/>
  <c r="AX19" i="2"/>
  <c r="AX33" i="2"/>
  <c r="AT31" i="2"/>
  <c r="AY8" i="2"/>
  <c r="AT28" i="2"/>
  <c r="AX24" i="2"/>
  <c r="AX15" i="2"/>
  <c r="AT14" i="2"/>
  <c r="AX5" i="2"/>
  <c r="AY10" i="2"/>
  <c r="AT29" i="2"/>
  <c r="AY23" i="2"/>
  <c r="AX16" i="2"/>
  <c r="AX6" i="2"/>
  <c r="AZ20" i="2"/>
  <c r="AY17" i="2"/>
  <c r="AX26" i="2"/>
  <c r="AY27" i="2"/>
  <c r="AX18" i="2"/>
  <c r="AT12" i="2"/>
  <c r="AY5" i="2"/>
  <c r="AX23" i="2"/>
  <c r="AX11" i="2"/>
  <c r="AZ6" i="2"/>
  <c r="AX3" i="2"/>
  <c r="AX13" i="2"/>
  <c r="AZ28" i="2"/>
  <c r="AT24" i="2"/>
  <c r="AT9" i="2"/>
  <c r="AX25" i="2"/>
  <c r="AZ14" i="2"/>
  <c r="AY19" i="2"/>
  <c r="AZ10" i="2"/>
  <c r="AX22" i="2"/>
  <c r="AZ7" i="2"/>
  <c r="AZ13" i="2"/>
  <c r="AZ25" i="2"/>
  <c r="AZ15" i="2"/>
  <c r="AX14" i="2"/>
  <c r="AT19" i="2"/>
  <c r="AT4" i="2"/>
  <c r="AX4" i="2"/>
  <c r="AT18" i="2"/>
  <c r="AX7" i="2"/>
  <c r="AX31" i="2"/>
  <c r="AX20" i="2"/>
  <c r="AZ17" i="2"/>
  <c r="AT5" i="2"/>
  <c r="AZ22" i="2"/>
  <c r="AT17" i="2"/>
  <c r="AX30" i="2"/>
  <c r="AY28" i="2"/>
  <c r="AZ24" i="2"/>
  <c r="AY26" i="2"/>
  <c r="AY4" i="2"/>
  <c r="AZ2" i="2"/>
  <c r="AY29" i="2"/>
  <c r="AZ23" i="2"/>
  <c r="AY6" i="2"/>
  <c r="AZ33" i="2"/>
  <c r="AY13" i="2"/>
  <c r="AZ8" i="2"/>
  <c r="AY25" i="2"/>
  <c r="AZ21" i="2"/>
  <c r="AY7" i="2"/>
  <c r="AY9" i="2"/>
  <c r="AT3" i="2"/>
  <c r="AY11" i="2"/>
  <c r="AY31" i="2"/>
  <c r="AT20" i="2"/>
  <c r="AY15" i="2"/>
  <c r="O40" i="1"/>
  <c r="AC40" i="1" s="1"/>
  <c r="AQ66" i="4"/>
  <c r="AV63" i="4"/>
  <c r="BF51" i="4"/>
  <c r="O25" i="1"/>
  <c r="AC25" i="1" s="1"/>
  <c r="BE32" i="2"/>
  <c r="H32" i="2"/>
  <c r="I32" i="2" s="1"/>
  <c r="BF32" i="2"/>
  <c r="O24" i="1"/>
  <c r="AC24" i="1" s="1"/>
  <c r="O39" i="1"/>
  <c r="AC39" i="1" s="1"/>
  <c r="O33" i="1"/>
  <c r="AC33" i="1" s="1"/>
  <c r="S25" i="1"/>
  <c r="L32" i="2"/>
  <c r="O32" i="1"/>
  <c r="AC32" i="1" s="1"/>
  <c r="G6" i="4"/>
  <c r="BG62" i="4"/>
  <c r="S62" i="4"/>
  <c r="W62" i="4"/>
  <c r="S6" i="1"/>
  <c r="R26" i="2" s="1"/>
  <c r="S39" i="1"/>
  <c r="AA23" i="2" s="1"/>
  <c r="S11" i="1"/>
  <c r="S5" i="1"/>
  <c r="S37" i="1"/>
  <c r="S4" i="1"/>
  <c r="S20" i="1"/>
  <c r="O22" i="1"/>
  <c r="AC22" i="1" s="1"/>
  <c r="AR5" i="4"/>
  <c r="S42" i="1"/>
  <c r="F32" i="2"/>
  <c r="G32"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8" i="1"/>
  <c r="AC8" i="1" s="1"/>
  <c r="O9" i="1"/>
  <c r="AC9" i="1" s="1"/>
  <c r="BO57" i="3"/>
  <c r="BO41" i="3"/>
  <c r="BO3" i="3"/>
  <c r="BO14" i="3"/>
  <c r="O10" i="1"/>
  <c r="AC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X10" i="6" l="1"/>
  <c r="X9" i="6"/>
  <c r="AE12" i="6"/>
  <c r="X7" i="6"/>
  <c r="I30" i="7"/>
  <c r="J30" i="7"/>
  <c r="L30" i="7"/>
  <c r="AE10" i="6"/>
  <c r="L9" i="6"/>
  <c r="AE11" i="6"/>
  <c r="L8" i="6"/>
  <c r="AE8" i="6"/>
  <c r="L10" i="6"/>
  <c r="J26" i="7"/>
  <c r="J31" i="7"/>
  <c r="AE9" i="6"/>
  <c r="L31" i="7"/>
  <c r="K26" i="7"/>
  <c r="M26" i="7"/>
  <c r="M8" i="7"/>
  <c r="K5" i="7"/>
  <c r="L11" i="7"/>
  <c r="L5" i="7"/>
  <c r="K11" i="6"/>
  <c r="K12" i="6"/>
  <c r="AJ9" i="1"/>
  <c r="AJ10" i="1" s="1"/>
  <c r="L19" i="7"/>
  <c r="R19" i="7"/>
  <c r="X19" i="7"/>
  <c r="AD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M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N19" i="7"/>
  <c r="T19" i="7"/>
  <c r="Z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O19" i="7"/>
  <c r="U19" i="7"/>
  <c r="AA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P19" i="7"/>
  <c r="V19" i="7"/>
  <c r="AB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I19" i="7"/>
  <c r="BS19" i="7"/>
  <c r="DC19" i="7"/>
  <c r="EM19" i="7"/>
  <c r="FW19" i="7"/>
  <c r="AO19" i="7"/>
  <c r="BY19" i="7"/>
  <c r="DI19" i="7"/>
  <c r="ES19" i="7"/>
  <c r="GC19" i="7"/>
  <c r="K19" i="7"/>
  <c r="AU19" i="7"/>
  <c r="CE19" i="7"/>
  <c r="DO19" i="7"/>
  <c r="EY19" i="7"/>
  <c r="GI19" i="7"/>
  <c r="Q19" i="7"/>
  <c r="BA19" i="7"/>
  <c r="CK19" i="7"/>
  <c r="DU19" i="7"/>
  <c r="FE19" i="7"/>
  <c r="GO19" i="7"/>
  <c r="AC19" i="7"/>
  <c r="BM19" i="7"/>
  <c r="CW19" i="7"/>
  <c r="EG19" i="7"/>
  <c r="FQ19" i="7"/>
  <c r="CQ19" i="7"/>
  <c r="EA19" i="7"/>
  <c r="FK19" i="7"/>
  <c r="GU19" i="7"/>
  <c r="W19" i="7"/>
  <c r="BG19"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J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L7" i="7"/>
  <c r="AD7" i="7"/>
  <c r="AV7" i="7"/>
  <c r="BN7" i="7"/>
  <c r="CF7" i="7"/>
  <c r="CX7" i="7"/>
  <c r="DP7" i="7"/>
  <c r="EH7" i="7"/>
  <c r="EZ7" i="7"/>
  <c r="FR7" i="7"/>
  <c r="GJ7" i="7"/>
  <c r="M7" i="7"/>
  <c r="AE7" i="7"/>
  <c r="AW7" i="7"/>
  <c r="BO7" i="7"/>
  <c r="CG7" i="7"/>
  <c r="CY7" i="7"/>
  <c r="DQ7" i="7"/>
  <c r="EI7" i="7"/>
  <c r="FA7" i="7"/>
  <c r="FS7" i="7"/>
  <c r="GK7" i="7"/>
  <c r="R7" i="7"/>
  <c r="AJ7" i="7"/>
  <c r="BB7" i="7"/>
  <c r="BT7" i="7"/>
  <c r="CL7" i="7"/>
  <c r="DD7" i="7"/>
  <c r="DV7" i="7"/>
  <c r="EN7" i="7"/>
  <c r="FF7" i="7"/>
  <c r="FX7" i="7"/>
  <c r="GP7" i="7"/>
  <c r="S7" i="7"/>
  <c r="AK7" i="7"/>
  <c r="BC7" i="7"/>
  <c r="BU7" i="7"/>
  <c r="CM7" i="7"/>
  <c r="DE7" i="7"/>
  <c r="DW7" i="7"/>
  <c r="EO7" i="7"/>
  <c r="FG7" i="7"/>
  <c r="FY7" i="7"/>
  <c r="GQ7" i="7"/>
  <c r="X7" i="7"/>
  <c r="BZ7" i="7"/>
  <c r="EB7" i="7"/>
  <c r="GD7" i="7"/>
  <c r="Y7" i="7"/>
  <c r="CA7" i="7"/>
  <c r="EC7" i="7"/>
  <c r="GE7" i="7"/>
  <c r="AP7" i="7"/>
  <c r="CR7" i="7"/>
  <c r="ET7" i="7"/>
  <c r="AQ7" i="7"/>
  <c r="CS7" i="7"/>
  <c r="EU7" i="7"/>
  <c r="BH7" i="7"/>
  <c r="DJ7" i="7"/>
  <c r="FL7" i="7"/>
  <c r="BI7" i="7"/>
  <c r="DK7" i="7"/>
  <c r="FM7"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O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J12" i="7"/>
  <c r="P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K12" i="7"/>
  <c r="Q12" i="7"/>
  <c r="W12" i="7"/>
  <c r="AC12" i="7"/>
  <c r="L12" i="7"/>
  <c r="R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AE12" i="7"/>
  <c r="AW12" i="7"/>
  <c r="BO12" i="7"/>
  <c r="CG12" i="7"/>
  <c r="CY12" i="7"/>
  <c r="DQ12" i="7"/>
  <c r="EI12" i="7"/>
  <c r="FA12" i="7"/>
  <c r="FS12" i="7"/>
  <c r="GK12" i="7"/>
  <c r="AI12" i="7"/>
  <c r="BA12" i="7"/>
  <c r="BS12" i="7"/>
  <c r="CK12" i="7"/>
  <c r="DC12" i="7"/>
  <c r="DU12" i="7"/>
  <c r="EM12" i="7"/>
  <c r="FE12" i="7"/>
  <c r="FW12" i="7"/>
  <c r="GO12" i="7"/>
  <c r="AK12" i="7"/>
  <c r="BC12" i="7"/>
  <c r="BU12" i="7"/>
  <c r="CM12" i="7"/>
  <c r="DE12" i="7"/>
  <c r="DW12" i="7"/>
  <c r="EO12" i="7"/>
  <c r="FG12" i="7"/>
  <c r="FY12" i="7"/>
  <c r="GQ12" i="7"/>
  <c r="M12" i="7"/>
  <c r="AO12" i="7"/>
  <c r="BG12" i="7"/>
  <c r="BY12" i="7"/>
  <c r="CQ12" i="7"/>
  <c r="DI12" i="7"/>
  <c r="EA12" i="7"/>
  <c r="ES12" i="7"/>
  <c r="FK12" i="7"/>
  <c r="GC12" i="7"/>
  <c r="GU12" i="7"/>
  <c r="Y12" i="7"/>
  <c r="AU12" i="7"/>
  <c r="BM12" i="7"/>
  <c r="CE12" i="7"/>
  <c r="CW12" i="7"/>
  <c r="DO12" i="7"/>
  <c r="EG12" i="7"/>
  <c r="EY12" i="7"/>
  <c r="FQ12" i="7"/>
  <c r="GI12" i="7"/>
  <c r="CA12" i="7"/>
  <c r="GE12" i="7"/>
  <c r="CS12" i="7"/>
  <c r="DK12" i="7"/>
  <c r="S12" i="7"/>
  <c r="EC12" i="7"/>
  <c r="AQ12" i="7"/>
  <c r="EU12" i="7"/>
  <c r="BI12" i="7"/>
  <c r="FM12"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K23" i="7"/>
  <c r="Q23" i="7"/>
  <c r="W23" i="7"/>
  <c r="AC23" i="7"/>
  <c r="AI23" i="7"/>
  <c r="AO23" i="7"/>
  <c r="AU23" i="7"/>
  <c r="BA23" i="7"/>
  <c r="BG23" i="7"/>
  <c r="BM23" i="7"/>
  <c r="BS23" i="7"/>
  <c r="BY23" i="7"/>
  <c r="CE23" i="7"/>
  <c r="CK23" i="7"/>
  <c r="CQ23" i="7"/>
  <c r="CW23" i="7"/>
  <c r="DC23" i="7"/>
  <c r="DI23" i="7"/>
  <c r="DO23" i="7"/>
  <c r="DU23" i="7"/>
  <c r="EA23" i="7"/>
  <c r="R23" i="7"/>
  <c r="AA23" i="7"/>
  <c r="AJ23" i="7"/>
  <c r="AS23" i="7"/>
  <c r="BB23" i="7"/>
  <c r="BK23" i="7"/>
  <c r="BT23" i="7"/>
  <c r="CC23" i="7"/>
  <c r="CL23" i="7"/>
  <c r="CU23" i="7"/>
  <c r="DD23" i="7"/>
  <c r="DM23" i="7"/>
  <c r="DV23" i="7"/>
  <c r="EE23" i="7"/>
  <c r="EL23" i="7"/>
  <c r="ES23" i="7"/>
  <c r="EZ23" i="7"/>
  <c r="FG23" i="7"/>
  <c r="FO23" i="7"/>
  <c r="FV23" i="7"/>
  <c r="GC23" i="7"/>
  <c r="GJ23" i="7"/>
  <c r="GQ23" i="7"/>
  <c r="J23" i="7"/>
  <c r="S23" i="7"/>
  <c r="AB23" i="7"/>
  <c r="AK23" i="7"/>
  <c r="AT23" i="7"/>
  <c r="BC23" i="7"/>
  <c r="BL23" i="7"/>
  <c r="BU23" i="7"/>
  <c r="CD23" i="7"/>
  <c r="CM23" i="7"/>
  <c r="CV23" i="7"/>
  <c r="DE23" i="7"/>
  <c r="DN23" i="7"/>
  <c r="DW23" i="7"/>
  <c r="EF23" i="7"/>
  <c r="EM23" i="7"/>
  <c r="ET23" i="7"/>
  <c r="FA23" i="7"/>
  <c r="FI23" i="7"/>
  <c r="FP23" i="7"/>
  <c r="FW23" i="7"/>
  <c r="GD23" i="7"/>
  <c r="GK23" i="7"/>
  <c r="GS23" i="7"/>
  <c r="L23" i="7"/>
  <c r="U23" i="7"/>
  <c r="AD23" i="7"/>
  <c r="AM23" i="7"/>
  <c r="AV23" i="7"/>
  <c r="BE23" i="7"/>
  <c r="BN23" i="7"/>
  <c r="BW23" i="7"/>
  <c r="CF23" i="7"/>
  <c r="CO23" i="7"/>
  <c r="CX23" i="7"/>
  <c r="DG23" i="7"/>
  <c r="DP23" i="7"/>
  <c r="DY23" i="7"/>
  <c r="EG23" i="7"/>
  <c r="EN23" i="7"/>
  <c r="EU23" i="7"/>
  <c r="FC23" i="7"/>
  <c r="FJ23" i="7"/>
  <c r="FQ23" i="7"/>
  <c r="FX23" i="7"/>
  <c r="GE23" i="7"/>
  <c r="GM23" i="7"/>
  <c r="GT23" i="7"/>
  <c r="M23" i="7"/>
  <c r="V23" i="7"/>
  <c r="AE23" i="7"/>
  <c r="AN23" i="7"/>
  <c r="AW23" i="7"/>
  <c r="BF23" i="7"/>
  <c r="BO23" i="7"/>
  <c r="BX23" i="7"/>
  <c r="CG23" i="7"/>
  <c r="CP23" i="7"/>
  <c r="CY23" i="7"/>
  <c r="DH23" i="7"/>
  <c r="DQ23" i="7"/>
  <c r="DZ23" i="7"/>
  <c r="EH23" i="7"/>
  <c r="EO23" i="7"/>
  <c r="EW23" i="7"/>
  <c r="FD23" i="7"/>
  <c r="FK23" i="7"/>
  <c r="FR23" i="7"/>
  <c r="FY23" i="7"/>
  <c r="GG23" i="7"/>
  <c r="GN23" i="7"/>
  <c r="GU23" i="7"/>
  <c r="O23" i="7"/>
  <c r="X23" i="7"/>
  <c r="AG23" i="7"/>
  <c r="AP23" i="7"/>
  <c r="AY23" i="7"/>
  <c r="BH23" i="7"/>
  <c r="BQ23" i="7"/>
  <c r="BZ23" i="7"/>
  <c r="CI23" i="7"/>
  <c r="CR23" i="7"/>
  <c r="DA23" i="7"/>
  <c r="DJ23" i="7"/>
  <c r="DS23" i="7"/>
  <c r="EB23" i="7"/>
  <c r="EI23" i="7"/>
  <c r="EQ23" i="7"/>
  <c r="EX23" i="7"/>
  <c r="FE23" i="7"/>
  <c r="FL23" i="7"/>
  <c r="FS23" i="7"/>
  <c r="GA23" i="7"/>
  <c r="GH23" i="7"/>
  <c r="GO23" i="7"/>
  <c r="AZ23" i="7"/>
  <c r="DB23" i="7"/>
  <c r="EY23" i="7"/>
  <c r="GP23" i="7"/>
  <c r="BI23" i="7"/>
  <c r="DK23" i="7"/>
  <c r="FF23" i="7"/>
  <c r="P23" i="7"/>
  <c r="BR23" i="7"/>
  <c r="DT23" i="7"/>
  <c r="FM23" i="7"/>
  <c r="Y23" i="7"/>
  <c r="CA23" i="7"/>
  <c r="EC23" i="7"/>
  <c r="FU23" i="7"/>
  <c r="AQ23" i="7"/>
  <c r="CS23" i="7"/>
  <c r="ER23" i="7"/>
  <c r="GI23" i="7"/>
  <c r="CJ23" i="7"/>
  <c r="EK23" i="7"/>
  <c r="GB23" i="7"/>
  <c r="AH23"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1" i="7"/>
  <c r="Q31"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M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N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O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Q30" i="7"/>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P30" i="7"/>
  <c r="AZ30" i="7"/>
  <c r="CJ30" i="7"/>
  <c r="DT30" i="7"/>
  <c r="FD30" i="7"/>
  <c r="GN30" i="7"/>
  <c r="V30" i="7"/>
  <c r="BF30" i="7"/>
  <c r="CP30" i="7"/>
  <c r="DZ30" i="7"/>
  <c r="FJ30" i="7"/>
  <c r="GT30" i="7"/>
  <c r="AB30" i="7"/>
  <c r="BL30" i="7"/>
  <c r="CV30" i="7"/>
  <c r="EF30" i="7"/>
  <c r="FP30" i="7"/>
  <c r="AH30" i="7"/>
  <c r="BR30" i="7"/>
  <c r="DB30" i="7"/>
  <c r="EL30" i="7"/>
  <c r="FV30" i="7"/>
  <c r="AN30" i="7"/>
  <c r="BX30" i="7"/>
  <c r="DH30" i="7"/>
  <c r="ER30" i="7"/>
  <c r="GB30" i="7"/>
  <c r="AT30" i="7"/>
  <c r="CD30" i="7"/>
  <c r="DN30" i="7"/>
  <c r="EX30" i="7"/>
  <c r="GH30"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3" i="7"/>
  <c r="R3" i="7"/>
  <c r="X3" i="7"/>
  <c r="AD3" i="7"/>
  <c r="AJ3" i="7"/>
  <c r="AP3" i="7"/>
  <c r="AV3" i="7"/>
  <c r="BB3" i="7"/>
  <c r="BH3" i="7"/>
  <c r="BN3" i="7"/>
  <c r="BT3" i="7"/>
  <c r="BZ3" i="7"/>
  <c r="CF3" i="7"/>
  <c r="CL3" i="7"/>
  <c r="CR3" i="7"/>
  <c r="CX3" i="7"/>
  <c r="DD3" i="7"/>
  <c r="DJ3" i="7"/>
  <c r="DP3" i="7"/>
  <c r="DV3" i="7"/>
  <c r="EB3" i="7"/>
  <c r="EH3" i="7"/>
  <c r="EN3" i="7"/>
  <c r="ET3" i="7"/>
  <c r="EZ3" i="7"/>
  <c r="N3" i="7"/>
  <c r="U3" i="7"/>
  <c r="AB3" i="7"/>
  <c r="AI3" i="7"/>
  <c r="AQ3" i="7"/>
  <c r="AX3" i="7"/>
  <c r="BE3" i="7"/>
  <c r="BL3" i="7"/>
  <c r="BS3" i="7"/>
  <c r="CA3" i="7"/>
  <c r="CH3" i="7"/>
  <c r="CO3" i="7"/>
  <c r="CV3" i="7"/>
  <c r="DC3" i="7"/>
  <c r="DK3" i="7"/>
  <c r="DR3" i="7"/>
  <c r="DY3" i="7"/>
  <c r="EF3" i="7"/>
  <c r="EM3" i="7"/>
  <c r="EU3" i="7"/>
  <c r="FB3" i="7"/>
  <c r="FH3" i="7"/>
  <c r="FN3" i="7"/>
  <c r="FT3" i="7"/>
  <c r="FZ3" i="7"/>
  <c r="GF3" i="7"/>
  <c r="GL3" i="7"/>
  <c r="GR3" i="7"/>
  <c r="O3" i="7"/>
  <c r="V3" i="7"/>
  <c r="AC3" i="7"/>
  <c r="AK3" i="7"/>
  <c r="AR3" i="7"/>
  <c r="AY3" i="7"/>
  <c r="BF3" i="7"/>
  <c r="BM3" i="7"/>
  <c r="BU3" i="7"/>
  <c r="CB3" i="7"/>
  <c r="CI3" i="7"/>
  <c r="CP3" i="7"/>
  <c r="CW3" i="7"/>
  <c r="DE3" i="7"/>
  <c r="DL3" i="7"/>
  <c r="DS3" i="7"/>
  <c r="DZ3" i="7"/>
  <c r="EG3" i="7"/>
  <c r="EO3" i="7"/>
  <c r="EV3" i="7"/>
  <c r="FC3" i="7"/>
  <c r="FI3" i="7"/>
  <c r="FO3" i="7"/>
  <c r="FU3" i="7"/>
  <c r="GA3" i="7"/>
  <c r="GG3" i="7"/>
  <c r="GM3" i="7"/>
  <c r="GS3" i="7"/>
  <c r="P3" i="7"/>
  <c r="W3" i="7"/>
  <c r="AE3" i="7"/>
  <c r="AL3" i="7"/>
  <c r="AS3" i="7"/>
  <c r="AZ3" i="7"/>
  <c r="BG3" i="7"/>
  <c r="BO3" i="7"/>
  <c r="BV3" i="7"/>
  <c r="CC3" i="7"/>
  <c r="CJ3" i="7"/>
  <c r="CQ3" i="7"/>
  <c r="CY3" i="7"/>
  <c r="DF3" i="7"/>
  <c r="DM3" i="7"/>
  <c r="DT3" i="7"/>
  <c r="EA3" i="7"/>
  <c r="EI3" i="7"/>
  <c r="EP3" i="7"/>
  <c r="EW3" i="7"/>
  <c r="FD3" i="7"/>
  <c r="FJ3" i="7"/>
  <c r="FP3" i="7"/>
  <c r="FV3" i="7"/>
  <c r="GB3" i="7"/>
  <c r="GH3" i="7"/>
  <c r="GN3" i="7"/>
  <c r="GT3" i="7"/>
  <c r="Q3" i="7"/>
  <c r="Y3" i="7"/>
  <c r="AF3" i="7"/>
  <c r="AM3" i="7"/>
  <c r="AT3" i="7"/>
  <c r="BA3" i="7"/>
  <c r="BI3" i="7"/>
  <c r="BP3" i="7"/>
  <c r="BW3" i="7"/>
  <c r="CD3" i="7"/>
  <c r="CK3" i="7"/>
  <c r="CS3" i="7"/>
  <c r="CZ3" i="7"/>
  <c r="DG3" i="7"/>
  <c r="DN3" i="7"/>
  <c r="DU3" i="7"/>
  <c r="EC3" i="7"/>
  <c r="EJ3" i="7"/>
  <c r="EQ3" i="7"/>
  <c r="EX3" i="7"/>
  <c r="FE3" i="7"/>
  <c r="FK3" i="7"/>
  <c r="FQ3" i="7"/>
  <c r="FW3" i="7"/>
  <c r="GC3" i="7"/>
  <c r="GI3" i="7"/>
  <c r="GO3" i="7"/>
  <c r="GU3" i="7"/>
  <c r="S3" i="7"/>
  <c r="Z3" i="7"/>
  <c r="AG3" i="7"/>
  <c r="AN3" i="7"/>
  <c r="AU3" i="7"/>
  <c r="BC3" i="7"/>
  <c r="BJ3" i="7"/>
  <c r="BQ3" i="7"/>
  <c r="BX3" i="7"/>
  <c r="CE3" i="7"/>
  <c r="CM3" i="7"/>
  <c r="CT3" i="7"/>
  <c r="DA3" i="7"/>
  <c r="DH3" i="7"/>
  <c r="DO3" i="7"/>
  <c r="DW3" i="7"/>
  <c r="ED3" i="7"/>
  <c r="EK3" i="7"/>
  <c r="ER3" i="7"/>
  <c r="EY3" i="7"/>
  <c r="FF3" i="7"/>
  <c r="FL3" i="7"/>
  <c r="FR3" i="7"/>
  <c r="FX3" i="7"/>
  <c r="GD3" i="7"/>
  <c r="GJ3" i="7"/>
  <c r="GP3" i="7"/>
  <c r="M3" i="7"/>
  <c r="T3" i="7"/>
  <c r="AA3" i="7"/>
  <c r="AH3" i="7"/>
  <c r="AO3" i="7"/>
  <c r="AW3" i="7"/>
  <c r="BD3" i="7"/>
  <c r="BK3" i="7"/>
  <c r="BR3" i="7"/>
  <c r="BY3" i="7"/>
  <c r="CG3" i="7"/>
  <c r="CN3" i="7"/>
  <c r="CU3" i="7"/>
  <c r="DB3" i="7"/>
  <c r="DI3" i="7"/>
  <c r="DQ3" i="7"/>
  <c r="DX3" i="7"/>
  <c r="EE3" i="7"/>
  <c r="EL3" i="7"/>
  <c r="ES3" i="7"/>
  <c r="FA3" i="7"/>
  <c r="FG3" i="7"/>
  <c r="FM3" i="7"/>
  <c r="FS3" i="7"/>
  <c r="FY3" i="7"/>
  <c r="GE3" i="7"/>
  <c r="GK3" i="7"/>
  <c r="GQ3"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1" i="7"/>
  <c r="Q13" i="7"/>
  <c r="R13" i="7"/>
  <c r="M13" i="7"/>
  <c r="S13" i="7"/>
  <c r="N13" i="7"/>
  <c r="O13" i="7"/>
  <c r="P13"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AS31" i="7"/>
  <c r="CC31" i="7"/>
  <c r="DM31" i="7"/>
  <c r="EW31" i="7"/>
  <c r="GG31" i="7"/>
  <c r="AY31" i="7"/>
  <c r="CI31" i="7"/>
  <c r="DS31" i="7"/>
  <c r="FC31" i="7"/>
  <c r="GM31" i="7"/>
  <c r="U31" i="7"/>
  <c r="BE31" i="7"/>
  <c r="CO31" i="7"/>
  <c r="DY31" i="7"/>
  <c r="FI31" i="7"/>
  <c r="GS31" i="7"/>
  <c r="AA31" i="7"/>
  <c r="BK31" i="7"/>
  <c r="CU31" i="7"/>
  <c r="EE31" i="7"/>
  <c r="FO31" i="7"/>
  <c r="AG31" i="7"/>
  <c r="BQ31" i="7"/>
  <c r="DA31" i="7"/>
  <c r="EK31" i="7"/>
  <c r="FU31" i="7"/>
  <c r="AM31" i="7"/>
  <c r="BW31" i="7"/>
  <c r="DG31" i="7"/>
  <c r="EQ31" i="7"/>
  <c r="GA31"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4" i="7"/>
  <c r="R4" i="7"/>
  <c r="X4" i="7"/>
  <c r="AD4" i="7"/>
  <c r="AJ4" i="7"/>
  <c r="AP4" i="7"/>
  <c r="AV4" i="7"/>
  <c r="BB4" i="7"/>
  <c r="BH4" i="7"/>
  <c r="BN4" i="7"/>
  <c r="BT4" i="7"/>
  <c r="BZ4" i="7"/>
  <c r="CF4" i="7"/>
  <c r="CL4" i="7"/>
  <c r="CR4" i="7"/>
  <c r="CX4" i="7"/>
  <c r="DD4" i="7"/>
  <c r="DJ4" i="7"/>
  <c r="DP4" i="7"/>
  <c r="DV4" i="7"/>
  <c r="EB4" i="7"/>
  <c r="EH4" i="7"/>
  <c r="EN4" i="7"/>
  <c r="ET4" i="7"/>
  <c r="EZ4" i="7"/>
  <c r="FF4" i="7"/>
  <c r="FL4" i="7"/>
  <c r="FR4" i="7"/>
  <c r="FX4" i="7"/>
  <c r="GD4" i="7"/>
  <c r="GJ4" i="7"/>
  <c r="GP4" i="7"/>
  <c r="M4" i="7"/>
  <c r="S4" i="7"/>
  <c r="Y4" i="7"/>
  <c r="AE4" i="7"/>
  <c r="AK4" i="7"/>
  <c r="AQ4" i="7"/>
  <c r="AW4" i="7"/>
  <c r="BC4" i="7"/>
  <c r="BI4" i="7"/>
  <c r="BO4" i="7"/>
  <c r="BU4" i="7"/>
  <c r="CA4" i="7"/>
  <c r="CG4" i="7"/>
  <c r="CM4" i="7"/>
  <c r="CS4" i="7"/>
  <c r="CY4" i="7"/>
  <c r="DE4" i="7"/>
  <c r="DK4" i="7"/>
  <c r="DQ4" i="7"/>
  <c r="DW4" i="7"/>
  <c r="EC4" i="7"/>
  <c r="EI4" i="7"/>
  <c r="EO4" i="7"/>
  <c r="EU4" i="7"/>
  <c r="FA4" i="7"/>
  <c r="FG4" i="7"/>
  <c r="FM4" i="7"/>
  <c r="FS4" i="7"/>
  <c r="FY4" i="7"/>
  <c r="GE4" i="7"/>
  <c r="GK4" i="7"/>
  <c r="GQ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K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GO21" i="7"/>
  <c r="GU21" i="7"/>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31"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20" i="7"/>
  <c r="V20" i="7"/>
  <c r="AB20" i="7"/>
  <c r="AH20" i="7"/>
  <c r="AN20" i="7"/>
  <c r="AT20" i="7"/>
  <c r="AZ20" i="7"/>
  <c r="BF20" i="7"/>
  <c r="BL20" i="7"/>
  <c r="BR20" i="7"/>
  <c r="Q20" i="7"/>
  <c r="W20" i="7"/>
  <c r="AC20" i="7"/>
  <c r="AI20" i="7"/>
  <c r="AO20" i="7"/>
  <c r="AU20" i="7"/>
  <c r="BA20" i="7"/>
  <c r="BG20" i="7"/>
  <c r="BM20" i="7"/>
  <c r="BS20" i="7"/>
  <c r="BY20" i="7"/>
  <c r="CE20" i="7"/>
  <c r="CK20" i="7"/>
  <c r="CQ20" i="7"/>
  <c r="CW20" i="7"/>
  <c r="DC20" i="7"/>
  <c r="DI20" i="7"/>
  <c r="DO20" i="7"/>
  <c r="DU20" i="7"/>
  <c r="EA20" i="7"/>
  <c r="EG20" i="7"/>
  <c r="EM20" i="7"/>
  <c r="ES20" i="7"/>
  <c r="EY20" i="7"/>
  <c r="FE20" i="7"/>
  <c r="FK20" i="7"/>
  <c r="FQ20" i="7"/>
  <c r="FW20" i="7"/>
  <c r="GC20" i="7"/>
  <c r="GI20" i="7"/>
  <c r="R20" i="7"/>
  <c r="X20" i="7"/>
  <c r="AD20" i="7"/>
  <c r="AJ20" i="7"/>
  <c r="AP20" i="7"/>
  <c r="AV20" i="7"/>
  <c r="BB20" i="7"/>
  <c r="BH20" i="7"/>
  <c r="BN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N20" i="7"/>
  <c r="AF20" i="7"/>
  <c r="AX20" i="7"/>
  <c r="BP20" i="7"/>
  <c r="BZ20" i="7"/>
  <c r="CI20" i="7"/>
  <c r="CR20" i="7"/>
  <c r="DA20" i="7"/>
  <c r="DJ20" i="7"/>
  <c r="DS20" i="7"/>
  <c r="EB20" i="7"/>
  <c r="EK20" i="7"/>
  <c r="ET20" i="7"/>
  <c r="FC20" i="7"/>
  <c r="FL20" i="7"/>
  <c r="FT20" i="7"/>
  <c r="GA20" i="7"/>
  <c r="GH20" i="7"/>
  <c r="GO20" i="7"/>
  <c r="GU20" i="7"/>
  <c r="O20" i="7"/>
  <c r="AG20" i="7"/>
  <c r="AY20" i="7"/>
  <c r="BQ20" i="7"/>
  <c r="CB20" i="7"/>
  <c r="CJ20" i="7"/>
  <c r="CT20" i="7"/>
  <c r="DB20" i="7"/>
  <c r="DL20" i="7"/>
  <c r="DT20" i="7"/>
  <c r="ED20" i="7"/>
  <c r="EL20" i="7"/>
  <c r="EV20" i="7"/>
  <c r="FD20" i="7"/>
  <c r="FN20" i="7"/>
  <c r="FU20" i="7"/>
  <c r="GB20" i="7"/>
  <c r="GJ20" i="7"/>
  <c r="GP20" i="7"/>
  <c r="T20" i="7"/>
  <c r="AL20" i="7"/>
  <c r="BD20" i="7"/>
  <c r="BT20" i="7"/>
  <c r="CC20" i="7"/>
  <c r="CL20" i="7"/>
  <c r="CU20" i="7"/>
  <c r="DD20" i="7"/>
  <c r="DM20" i="7"/>
  <c r="DV20" i="7"/>
  <c r="EE20" i="7"/>
  <c r="EN20" i="7"/>
  <c r="EW20" i="7"/>
  <c r="FF20" i="7"/>
  <c r="FO20" i="7"/>
  <c r="FV20" i="7"/>
  <c r="GD20" i="7"/>
  <c r="GK20" i="7"/>
  <c r="GQ20" i="7"/>
  <c r="U20" i="7"/>
  <c r="AM20" i="7"/>
  <c r="BE20" i="7"/>
  <c r="BV20" i="7"/>
  <c r="CD20" i="7"/>
  <c r="CN20" i="7"/>
  <c r="CV20" i="7"/>
  <c r="DF20" i="7"/>
  <c r="DN20" i="7"/>
  <c r="DX20" i="7"/>
  <c r="EF20" i="7"/>
  <c r="EP20" i="7"/>
  <c r="EX20" i="7"/>
  <c r="FH20" i="7"/>
  <c r="FP20" i="7"/>
  <c r="FX20" i="7"/>
  <c r="GE20" i="7"/>
  <c r="GL20" i="7"/>
  <c r="GR20" i="7"/>
  <c r="Z20" i="7"/>
  <c r="AR20" i="7"/>
  <c r="BJ20" i="7"/>
  <c r="BW20" i="7"/>
  <c r="CF20" i="7"/>
  <c r="CO20" i="7"/>
  <c r="CX20" i="7"/>
  <c r="DG20" i="7"/>
  <c r="DP20" i="7"/>
  <c r="DY20" i="7"/>
  <c r="EH20" i="7"/>
  <c r="EQ20" i="7"/>
  <c r="EZ20" i="7"/>
  <c r="FI20" i="7"/>
  <c r="FR20" i="7"/>
  <c r="FY20" i="7"/>
  <c r="GF20" i="7"/>
  <c r="GM20" i="7"/>
  <c r="GS20" i="7"/>
  <c r="AA20" i="7"/>
  <c r="AS20" i="7"/>
  <c r="BK20" i="7"/>
  <c r="BX20" i="7"/>
  <c r="CH20" i="7"/>
  <c r="CP20" i="7"/>
  <c r="CZ20" i="7"/>
  <c r="DH20" i="7"/>
  <c r="DR20" i="7"/>
  <c r="DZ20" i="7"/>
  <c r="EJ20" i="7"/>
  <c r="ER20" i="7"/>
  <c r="FB20" i="7"/>
  <c r="FJ20" i="7"/>
  <c r="FS20" i="7"/>
  <c r="FZ20" i="7"/>
  <c r="GG20" i="7"/>
  <c r="GN20" i="7"/>
  <c r="GT20"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1"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5" i="7"/>
  <c r="X5" i="7"/>
  <c r="M5" i="7"/>
  <c r="S5" i="7"/>
  <c r="Y5" i="7"/>
  <c r="N5" i="7"/>
  <c r="T5" i="7"/>
  <c r="P5" i="7"/>
  <c r="V5" i="7"/>
  <c r="O5" i="7"/>
  <c r="Q5" i="7"/>
  <c r="U5" i="7"/>
  <c r="W5"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5" i="7"/>
  <c r="AQ5" i="7"/>
  <c r="BG5" i="7"/>
  <c r="BW5" i="7"/>
  <c r="CM5" i="7"/>
  <c r="DC5" i="7"/>
  <c r="DS5" i="7"/>
  <c r="EI5" i="7"/>
  <c r="EY5" i="7"/>
  <c r="FO5" i="7"/>
  <c r="GE5" i="7"/>
  <c r="GU5" i="7"/>
  <c r="AB5" i="7"/>
  <c r="AR5" i="7"/>
  <c r="BH5" i="7"/>
  <c r="BX5" i="7"/>
  <c r="CN5" i="7"/>
  <c r="DD5" i="7"/>
  <c r="DT5" i="7"/>
  <c r="EJ5" i="7"/>
  <c r="EZ5" i="7"/>
  <c r="FP5" i="7"/>
  <c r="GF5" i="7"/>
  <c r="AC5" i="7"/>
  <c r="AS5" i="7"/>
  <c r="BI5" i="7"/>
  <c r="BY5" i="7"/>
  <c r="CO5" i="7"/>
  <c r="DE5" i="7"/>
  <c r="DU5" i="7"/>
  <c r="EK5" i="7"/>
  <c r="FA5" i="7"/>
  <c r="FQ5" i="7"/>
  <c r="GG5" i="7"/>
  <c r="AD5" i="7"/>
  <c r="AT5" i="7"/>
  <c r="BJ5" i="7"/>
  <c r="BZ5" i="7"/>
  <c r="CP5" i="7"/>
  <c r="DF5" i="7"/>
  <c r="DV5" i="7"/>
  <c r="EL5" i="7"/>
  <c r="FB5" i="7"/>
  <c r="FR5" i="7"/>
  <c r="GH5" i="7"/>
  <c r="AE5" i="7"/>
  <c r="AU5" i="7"/>
  <c r="BK5" i="7"/>
  <c r="CA5" i="7"/>
  <c r="CQ5" i="7"/>
  <c r="DG5" i="7"/>
  <c r="DW5" i="7"/>
  <c r="EM5" i="7"/>
  <c r="FC5" i="7"/>
  <c r="FS5" i="7"/>
  <c r="GI5" i="7"/>
  <c r="AF5" i="7"/>
  <c r="AV5" i="7"/>
  <c r="BL5" i="7"/>
  <c r="CB5" i="7"/>
  <c r="CR5" i="7"/>
  <c r="DH5" i="7"/>
  <c r="DX5" i="7"/>
  <c r="EN5" i="7"/>
  <c r="FD5" i="7"/>
  <c r="FT5" i="7"/>
  <c r="GJ5" i="7"/>
  <c r="AG5" i="7"/>
  <c r="AW5" i="7"/>
  <c r="BM5" i="7"/>
  <c r="CC5" i="7"/>
  <c r="CS5" i="7"/>
  <c r="DI5" i="7"/>
  <c r="DY5" i="7"/>
  <c r="EO5" i="7"/>
  <c r="FE5" i="7"/>
  <c r="FU5" i="7"/>
  <c r="GK5" i="7"/>
  <c r="AH5" i="7"/>
  <c r="AX5" i="7"/>
  <c r="BN5" i="7"/>
  <c r="CD5" i="7"/>
  <c r="CT5" i="7"/>
  <c r="DJ5" i="7"/>
  <c r="DZ5" i="7"/>
  <c r="EP5" i="7"/>
  <c r="FF5" i="7"/>
  <c r="FV5" i="7"/>
  <c r="GL5" i="7"/>
  <c r="AI5" i="7"/>
  <c r="AY5" i="7"/>
  <c r="BO5" i="7"/>
  <c r="CE5" i="7"/>
  <c r="CU5" i="7"/>
  <c r="DK5" i="7"/>
  <c r="EA5" i="7"/>
  <c r="EQ5" i="7"/>
  <c r="FG5" i="7"/>
  <c r="FW5" i="7"/>
  <c r="GM5" i="7"/>
  <c r="AJ5" i="7"/>
  <c r="AZ5" i="7"/>
  <c r="BP5" i="7"/>
  <c r="CF5" i="7"/>
  <c r="CV5" i="7"/>
  <c r="DL5" i="7"/>
  <c r="EB5" i="7"/>
  <c r="ER5" i="7"/>
  <c r="FH5" i="7"/>
  <c r="FX5" i="7"/>
  <c r="GN5" i="7"/>
  <c r="AK5" i="7"/>
  <c r="BA5" i="7"/>
  <c r="BQ5" i="7"/>
  <c r="CG5" i="7"/>
  <c r="CW5" i="7"/>
  <c r="DM5" i="7"/>
  <c r="EC5" i="7"/>
  <c r="ES5" i="7"/>
  <c r="FI5" i="7"/>
  <c r="FY5" i="7"/>
  <c r="GO5" i="7"/>
  <c r="AL5" i="7"/>
  <c r="BB5" i="7"/>
  <c r="BR5" i="7"/>
  <c r="CH5" i="7"/>
  <c r="CX5" i="7"/>
  <c r="DN5" i="7"/>
  <c r="ED5" i="7"/>
  <c r="ET5" i="7"/>
  <c r="FJ5" i="7"/>
  <c r="FZ5" i="7"/>
  <c r="GP5" i="7"/>
  <c r="AM5" i="7"/>
  <c r="BC5" i="7"/>
  <c r="BS5" i="7"/>
  <c r="CI5" i="7"/>
  <c r="CY5" i="7"/>
  <c r="DO5" i="7"/>
  <c r="EE5" i="7"/>
  <c r="EU5" i="7"/>
  <c r="FK5" i="7"/>
  <c r="GA5" i="7"/>
  <c r="GQ5"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5" i="7"/>
  <c r="BD5" i="7"/>
  <c r="BT5" i="7"/>
  <c r="CJ5" i="7"/>
  <c r="CZ5" i="7"/>
  <c r="DP5" i="7"/>
  <c r="EF5" i="7"/>
  <c r="EV5" i="7"/>
  <c r="FL5" i="7"/>
  <c r="GB5" i="7"/>
  <c r="GR5" i="7"/>
  <c r="AO5" i="7"/>
  <c r="BE5" i="7"/>
  <c r="BU5" i="7"/>
  <c r="CK5" i="7"/>
  <c r="DA5" i="7"/>
  <c r="DQ5" i="7"/>
  <c r="EG5" i="7"/>
  <c r="EW5" i="7"/>
  <c r="FM5" i="7"/>
  <c r="GC5" i="7"/>
  <c r="GS5" i="7"/>
  <c r="Z5" i="7"/>
  <c r="AP5" i="7"/>
  <c r="BF5" i="7"/>
  <c r="BV5" i="7"/>
  <c r="CL5" i="7"/>
  <c r="DB5" i="7"/>
  <c r="DR5" i="7"/>
  <c r="EH5" i="7"/>
  <c r="EX5" i="7"/>
  <c r="FN5" i="7"/>
  <c r="GD5" i="7"/>
  <c r="GT5"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4" i="2"/>
  <c r="R13" i="2"/>
  <c r="AG13" i="2" s="1"/>
  <c r="Z16" i="2"/>
  <c r="S13" i="2"/>
  <c r="AI13" i="2" s="1"/>
  <c r="Z30" i="2"/>
  <c r="Q28" i="2"/>
  <c r="S27" i="2"/>
  <c r="R14" i="2"/>
  <c r="Y16" i="2"/>
  <c r="Q6" i="2"/>
  <c r="S28" i="2"/>
  <c r="AA16" i="2"/>
  <c r="AI16" i="2" s="1"/>
  <c r="S11" i="2"/>
  <c r="Q11" i="2"/>
  <c r="R30" i="2"/>
  <c r="Y18" i="2"/>
  <c r="S30" i="2"/>
  <c r="S25" i="2"/>
  <c r="AI25" i="2" s="1"/>
  <c r="R25" i="2"/>
  <c r="AG25" i="2" s="1"/>
  <c r="R12" i="2"/>
  <c r="AG12" i="2" s="1"/>
  <c r="R6" i="2"/>
  <c r="AK6" i="2" s="1"/>
  <c r="R3" i="2"/>
  <c r="S23" i="2"/>
  <c r="AI23" i="2" s="1"/>
  <c r="Q23" i="2"/>
  <c r="AA5" i="2"/>
  <c r="S12" i="2"/>
  <c r="AI12" i="2" s="1"/>
  <c r="AA28" i="2"/>
  <c r="R16" i="2"/>
  <c r="Z33" i="2"/>
  <c r="AA14" i="2"/>
  <c r="AI14" i="2" s="1"/>
  <c r="Y14" i="2"/>
  <c r="R5" i="2"/>
  <c r="S5" i="2"/>
  <c r="Z14" i="2"/>
  <c r="Y20" i="2"/>
  <c r="AF26" i="2"/>
  <c r="S31" i="2"/>
  <c r="S10" i="2"/>
  <c r="Y24" i="2"/>
  <c r="R31" i="2"/>
  <c r="Q31" i="2"/>
  <c r="BO53" i="5"/>
  <c r="R10" i="2"/>
  <c r="BV6" i="2"/>
  <c r="BV5" i="2"/>
  <c r="AD33" i="2"/>
  <c r="AH13" i="2"/>
  <c r="AH24" i="2"/>
  <c r="Y28" i="2"/>
  <c r="Z5" i="2"/>
  <c r="BO46" i="5"/>
  <c r="AH32" i="2"/>
  <c r="Y19" i="2"/>
  <c r="Z20" i="2"/>
  <c r="AG20" i="2" s="1"/>
  <c r="S33" i="2"/>
  <c r="AI33" i="2" s="1"/>
  <c r="Q16" i="2"/>
  <c r="Z28" i="2"/>
  <c r="Z18" i="2"/>
  <c r="AA18" i="2"/>
  <c r="S18" i="2"/>
  <c r="Q7" i="2"/>
  <c r="AA24" i="2"/>
  <c r="R18" i="2"/>
  <c r="AA20" i="2"/>
  <c r="Q27" i="2"/>
  <c r="S7" i="2"/>
  <c r="R33" i="2"/>
  <c r="Q3" i="2"/>
  <c r="AA19" i="2"/>
  <c r="Q18" i="2"/>
  <c r="AD27" i="2"/>
  <c r="Y5" i="2"/>
  <c r="AE5" i="2" s="1"/>
  <c r="Y33" i="2"/>
  <c r="AE33" i="2" s="1"/>
  <c r="Z24" i="2"/>
  <c r="S17" i="2"/>
  <c r="Z19" i="2"/>
  <c r="BO14" i="5"/>
  <c r="Q17" i="2"/>
  <c r="S3" i="2"/>
  <c r="BO11" i="5"/>
  <c r="AA10" i="2"/>
  <c r="BO8" i="5"/>
  <c r="BP3" i="2"/>
  <c r="BP12" i="2" s="1"/>
  <c r="BO60" i="5"/>
  <c r="BO17" i="5"/>
  <c r="BO3" i="5"/>
  <c r="BO50" i="5"/>
  <c r="BO19" i="5"/>
  <c r="BO33" i="5"/>
  <c r="BO24" i="5"/>
  <c r="AF14" i="2"/>
  <c r="BO10" i="5"/>
  <c r="Z2" i="2"/>
  <c r="Q9" i="2"/>
  <c r="AE9" i="2" s="1"/>
  <c r="Y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2" i="2"/>
  <c r="R9" i="2"/>
  <c r="AG9" i="2" s="1"/>
  <c r="BO26" i="5"/>
  <c r="BO22" i="5"/>
  <c r="BO62" i="5"/>
  <c r="BO38" i="5"/>
  <c r="BO47" i="5"/>
  <c r="BO32" i="5"/>
  <c r="BO57" i="5"/>
  <c r="BO51" i="5"/>
  <c r="BO52" i="5"/>
  <c r="BO18" i="5"/>
  <c r="BO34" i="5"/>
  <c r="BO28" i="5"/>
  <c r="BO39" i="5"/>
  <c r="BO12" i="5"/>
  <c r="BO7" i="5"/>
  <c r="BO6" i="5"/>
  <c r="BO4" i="5"/>
  <c r="BO56" i="5"/>
  <c r="BO58" i="5"/>
  <c r="BO64" i="5"/>
  <c r="BO63" i="5"/>
  <c r="Z26" i="2"/>
  <c r="AG26" i="2" s="1"/>
  <c r="Z7" i="2"/>
  <c r="AG7" i="2" s="1"/>
  <c r="Y26" i="2"/>
  <c r="Y7" i="2"/>
  <c r="Y10" i="2"/>
  <c r="AE10" i="2" s="1"/>
  <c r="AA4" i="2"/>
  <c r="AK4" i="2" s="1"/>
  <c r="AA7" i="2"/>
  <c r="Y4" i="2"/>
  <c r="AE4" i="2" s="1"/>
  <c r="Q2" i="2"/>
  <c r="Q20" i="2"/>
  <c r="R17" i="2"/>
  <c r="AA26" i="2"/>
  <c r="S8" i="2"/>
  <c r="BO42" i="5"/>
  <c r="S20" i="2"/>
  <c r="Q8" i="2"/>
  <c r="Z10" i="2"/>
  <c r="R2" i="2"/>
  <c r="BO21" i="5"/>
  <c r="S29" i="2"/>
  <c r="AI29" i="2" s="1"/>
  <c r="AH21" i="2"/>
  <c r="AF22" i="2"/>
  <c r="AH6" i="2"/>
  <c r="AD3" i="2"/>
  <c r="AH28" i="2"/>
  <c r="AH17" i="2"/>
  <c r="AF21" i="2"/>
  <c r="AB19" i="2"/>
  <c r="AB2" i="2"/>
  <c r="AB25" i="2"/>
  <c r="AF13" i="2"/>
  <c r="AH19" i="2"/>
  <c r="AH2" i="2"/>
  <c r="AF19" i="2"/>
  <c r="AB6" i="2"/>
  <c r="AD20" i="2"/>
  <c r="AD5" i="2"/>
  <c r="AH9" i="2"/>
  <c r="AH15" i="2"/>
  <c r="AD31" i="2"/>
  <c r="AB3" i="2"/>
  <c r="AB26" i="2"/>
  <c r="AB8" i="2"/>
  <c r="AD25" i="2"/>
  <c r="AD9" i="2"/>
  <c r="AH18" i="2"/>
  <c r="AE12" i="2"/>
  <c r="AD4" i="2"/>
  <c r="AH27" i="2"/>
  <c r="AD16" i="2"/>
  <c r="AF29" i="2"/>
  <c r="AF17" i="2"/>
  <c r="AD7" i="2"/>
  <c r="AH14" i="2"/>
  <c r="AB32" i="2"/>
  <c r="AD6" i="2"/>
  <c r="AB21" i="2"/>
  <c r="AH4" i="2"/>
  <c r="AF31" i="2"/>
  <c r="AD24" i="2"/>
  <c r="AD22" i="2"/>
  <c r="AD18" i="2"/>
  <c r="AH16" i="2"/>
  <c r="AE13" i="2"/>
  <c r="AD28" i="2"/>
  <c r="AH11" i="2"/>
  <c r="AD15" i="2"/>
  <c r="AB33" i="2"/>
  <c r="AB20" i="2"/>
  <c r="AD19" i="2"/>
  <c r="AD12" i="2"/>
  <c r="AH26" i="2"/>
  <c r="AH7" i="2"/>
  <c r="AD13" i="2"/>
  <c r="AD26" i="2"/>
  <c r="AE25" i="2"/>
  <c r="AB18" i="2"/>
  <c r="AF5" i="2"/>
  <c r="AH29" i="2"/>
  <c r="AH8" i="2"/>
  <c r="AF25" i="2"/>
  <c r="AB22" i="2"/>
  <c r="AH5" i="2"/>
  <c r="AD8" i="2"/>
  <c r="AD17" i="2"/>
  <c r="AF18" i="2"/>
  <c r="AH23" i="2"/>
  <c r="AD29" i="2"/>
  <c r="AD11" i="2"/>
  <c r="AB7" i="2"/>
  <c r="AH31" i="2"/>
  <c r="AH3" i="2"/>
  <c r="AB24" i="2"/>
  <c r="AH20" i="2"/>
  <c r="AD2" i="2"/>
  <c r="AF20" i="2"/>
  <c r="AH33" i="2"/>
  <c r="AB4" i="2"/>
  <c r="AB9" i="2"/>
  <c r="AB16" i="2"/>
  <c r="AB27" i="2"/>
  <c r="AF9" i="2"/>
  <c r="AH25" i="2"/>
  <c r="AH10" i="2"/>
  <c r="AI6" i="2"/>
  <c r="AB23" i="2"/>
  <c r="AB30" i="2"/>
  <c r="AB10" i="2"/>
  <c r="AF23" i="2"/>
  <c r="AF28" i="2"/>
  <c r="AH12" i="2"/>
  <c r="AB17" i="2"/>
  <c r="AD32" i="2"/>
  <c r="AF16" i="2"/>
  <c r="AF3" i="2"/>
  <c r="AF7" i="2"/>
  <c r="AB11" i="2"/>
  <c r="AB31" i="2"/>
  <c r="AF32" i="2"/>
  <c r="AD21" i="2"/>
  <c r="AF11" i="2"/>
  <c r="AD23" i="2"/>
  <c r="AF6" i="2"/>
  <c r="AF30" i="2"/>
  <c r="AF15" i="2"/>
  <c r="AB14" i="2"/>
  <c r="AB12" i="2"/>
  <c r="AB5" i="2"/>
  <c r="AB29" i="2"/>
  <c r="AD14" i="2"/>
  <c r="AF8" i="2"/>
  <c r="AF12" i="2"/>
  <c r="AF27" i="2"/>
  <c r="AD30" i="2"/>
  <c r="AG4" i="2"/>
  <c r="AF33" i="2"/>
  <c r="AB13" i="2"/>
  <c r="AB28" i="2"/>
  <c r="AB15" i="2"/>
  <c r="AI9" i="2"/>
  <c r="AF4" i="2"/>
  <c r="AF2" i="2"/>
  <c r="AF24" i="2"/>
  <c r="AH30" i="2"/>
  <c r="AF10" i="2"/>
  <c r="AD10" i="2"/>
  <c r="Z17" i="2"/>
  <c r="R15" i="2"/>
  <c r="AG15" i="2" s="1"/>
  <c r="BI5" i="2"/>
  <c r="J3" i="2"/>
  <c r="BD3" i="2" s="1"/>
  <c r="G3" i="2"/>
  <c r="J28" i="2"/>
  <c r="BD28" i="2" s="1"/>
  <c r="G28" i="2"/>
  <c r="J33" i="2"/>
  <c r="BD33" i="2" s="1"/>
  <c r="BI22" i="2"/>
  <c r="J22" i="2"/>
  <c r="E22" i="2" s="1"/>
  <c r="BG7" i="2"/>
  <c r="X22" i="2"/>
  <c r="BI7" i="2"/>
  <c r="BI13" i="2"/>
  <c r="J12" i="2"/>
  <c r="BD12" i="2" s="1"/>
  <c r="X12" i="2"/>
  <c r="X28" i="2"/>
  <c r="X17" i="2"/>
  <c r="BG13" i="2"/>
  <c r="J9" i="2"/>
  <c r="E9" i="2" s="1"/>
  <c r="BG17" i="2"/>
  <c r="BI17" i="2"/>
  <c r="X8" i="2"/>
  <c r="BG31" i="2"/>
  <c r="AA3" i="2"/>
  <c r="Z3" i="2"/>
  <c r="X16" i="2"/>
  <c r="X23" i="2"/>
  <c r="S24" i="2"/>
  <c r="AA31" i="2"/>
  <c r="BI24" i="2"/>
  <c r="BH5" i="2"/>
  <c r="Z11" i="2"/>
  <c r="AG11" i="2" s="1"/>
  <c r="AA11" i="2"/>
  <c r="AA2" i="2"/>
  <c r="BI27" i="2"/>
  <c r="X27" i="2"/>
  <c r="BH30" i="2"/>
  <c r="X15" i="2"/>
  <c r="BG30" i="2"/>
  <c r="BI15" i="2"/>
  <c r="BI23" i="2"/>
  <c r="BI31" i="2"/>
  <c r="X3" i="2"/>
  <c r="X10" i="2"/>
  <c r="S26" i="2"/>
  <c r="X29" i="2"/>
  <c r="BI25" i="2"/>
  <c r="BI26" i="2"/>
  <c r="BI30" i="2"/>
  <c r="X19" i="2"/>
  <c r="BI6" i="2"/>
  <c r="BI19" i="2"/>
  <c r="BI3" i="2"/>
  <c r="X26" i="2"/>
  <c r="J13" i="2"/>
  <c r="E13" i="2" s="1"/>
  <c r="X5" i="2"/>
  <c r="X31" i="2"/>
  <c r="BG10" i="2"/>
  <c r="BI10" i="2"/>
  <c r="BH17" i="2"/>
  <c r="BG16" i="2"/>
  <c r="BG25" i="2"/>
  <c r="BH25" i="2"/>
  <c r="BG27" i="2"/>
  <c r="BG6" i="2"/>
  <c r="BG23" i="2"/>
  <c r="X14" i="2"/>
  <c r="BI16" i="2"/>
  <c r="BG3" i="2"/>
  <c r="X25" i="2"/>
  <c r="X7" i="2"/>
  <c r="BH26" i="2"/>
  <c r="BI29" i="2"/>
  <c r="BI11" i="2"/>
  <c r="BI12" i="2"/>
  <c r="BG12" i="2"/>
  <c r="BG9" i="2"/>
  <c r="X6" i="2"/>
  <c r="BI33" i="2"/>
  <c r="X33" i="2"/>
  <c r="BI28" i="2"/>
  <c r="BI20" i="2"/>
  <c r="J11" i="2"/>
  <c r="E11" i="2" s="1"/>
  <c r="X21" i="2"/>
  <c r="BG26" i="2"/>
  <c r="Q26" i="2"/>
  <c r="S15" i="2"/>
  <c r="Y17" i="2"/>
  <c r="Q15" i="2"/>
  <c r="AE15" i="2" s="1"/>
  <c r="Y30" i="2"/>
  <c r="AE30" i="2" s="1"/>
  <c r="R19" i="2"/>
  <c r="Y3" i="2"/>
  <c r="Q19" i="2"/>
  <c r="Y2" i="2"/>
  <c r="S22" i="2"/>
  <c r="AI22" i="2" s="1"/>
  <c r="Q22" i="2"/>
  <c r="AE22" i="2" s="1"/>
  <c r="AA21" i="2"/>
  <c r="Y21" i="2"/>
  <c r="Z21" i="2"/>
  <c r="R29" i="2"/>
  <c r="Y11" i="2"/>
  <c r="Q29" i="2"/>
  <c r="AE29" i="2" s="1"/>
  <c r="AA30" i="2"/>
  <c r="Q21" i="2"/>
  <c r="Y27" i="2"/>
  <c r="S21" i="2"/>
  <c r="Z23" i="2"/>
  <c r="Q32" i="2"/>
  <c r="AE32" i="2" s="1"/>
  <c r="AA8" i="2"/>
  <c r="Y8" i="2"/>
  <c r="Z8" i="2"/>
  <c r="AG8" i="2" s="1"/>
  <c r="BG5" i="2"/>
  <c r="P29" i="2"/>
  <c r="BG19" i="2"/>
  <c r="Z31" i="2"/>
  <c r="Q24" i="2"/>
  <c r="R24" i="2"/>
  <c r="Y31" i="2"/>
  <c r="BG20" i="2"/>
  <c r="X18" i="2"/>
  <c r="Y23" i="2"/>
  <c r="BI18" i="2"/>
  <c r="S19" i="2"/>
  <c r="J30" i="2"/>
  <c r="X30" i="2"/>
  <c r="J4" i="2"/>
  <c r="E4" i="2" s="1"/>
  <c r="X2" i="2"/>
  <c r="BI2" i="2"/>
  <c r="X4" i="2"/>
  <c r="P30" i="2"/>
  <c r="BH22" i="2"/>
  <c r="BI4" i="2"/>
  <c r="P28" i="2"/>
  <c r="X11" i="2"/>
  <c r="P10" i="2"/>
  <c r="X13" i="2"/>
  <c r="P27" i="2"/>
  <c r="P19" i="2"/>
  <c r="P16" i="2"/>
  <c r="X9" i="2"/>
  <c r="P8" i="2"/>
  <c r="P20" i="2"/>
  <c r="X20" i="2"/>
  <c r="P18" i="2"/>
  <c r="P23" i="2"/>
  <c r="BG11" i="2"/>
  <c r="BG22" i="2"/>
  <c r="BG2" i="2"/>
  <c r="BG29" i="2"/>
  <c r="BG4" i="2"/>
  <c r="BG21" i="2"/>
  <c r="BI9" i="2"/>
  <c r="BH28" i="2"/>
  <c r="BG8" i="2"/>
  <c r="BG33" i="2"/>
  <c r="BG15" i="2"/>
  <c r="BH6" i="2"/>
  <c r="BH7" i="2"/>
  <c r="BG28" i="2"/>
  <c r="BH14" i="2"/>
  <c r="BG14" i="2"/>
  <c r="BG18" i="2"/>
  <c r="BH31" i="2"/>
  <c r="BH15" i="2"/>
  <c r="BH24" i="2"/>
  <c r="BG24" i="2"/>
  <c r="BI14" i="2"/>
  <c r="Z27" i="2"/>
  <c r="AG27" i="2" s="1"/>
  <c r="AA27" i="2"/>
  <c r="R21" i="2"/>
  <c r="X24" i="2"/>
  <c r="R22" i="2"/>
  <c r="AG22" i="2" s="1"/>
  <c r="P2" i="2"/>
  <c r="BI8" i="2"/>
  <c r="J16" i="2"/>
  <c r="E16" i="2" s="1"/>
  <c r="AA17" i="2"/>
  <c r="BH29" i="2"/>
  <c r="J17" i="2"/>
  <c r="E17" i="2" s="1"/>
  <c r="P15" i="2"/>
  <c r="BI21" i="2"/>
  <c r="BH12" i="2"/>
  <c r="P12" i="2"/>
  <c r="J18" i="2"/>
  <c r="E18" i="2" s="1"/>
  <c r="BH18" i="2"/>
  <c r="BH10" i="2"/>
  <c r="J14" i="2"/>
  <c r="E14" i="2" s="1"/>
  <c r="P14" i="2"/>
  <c r="BH33" i="2"/>
  <c r="P33" i="2"/>
  <c r="J15" i="2"/>
  <c r="E15" i="2" s="1"/>
  <c r="J5" i="2"/>
  <c r="E5" i="2" s="1"/>
  <c r="J19" i="2"/>
  <c r="E19" i="2" s="1"/>
  <c r="BH13" i="2"/>
  <c r="J31" i="2"/>
  <c r="E31" i="2" s="1"/>
  <c r="P31" i="2"/>
  <c r="P22" i="2"/>
  <c r="BH20" i="2"/>
  <c r="BH19" i="2"/>
  <c r="J26" i="2"/>
  <c r="E26" i="2" s="1"/>
  <c r="J8" i="2"/>
  <c r="E8" i="2" s="1"/>
  <c r="J10" i="2"/>
  <c r="E10" i="2" s="1"/>
  <c r="P5" i="2"/>
  <c r="P13" i="2"/>
  <c r="BH16" i="2"/>
  <c r="J21" i="2"/>
  <c r="BH2" i="2"/>
  <c r="J27" i="2"/>
  <c r="E27" i="2" s="1"/>
  <c r="P26" i="2"/>
  <c r="BH3" i="2"/>
  <c r="P11" i="2"/>
  <c r="J24" i="2"/>
  <c r="E24" i="2" s="1"/>
  <c r="J2" i="2"/>
  <c r="E2" i="2" s="1"/>
  <c r="J20" i="2"/>
  <c r="E20" i="2" s="1"/>
  <c r="P24" i="2"/>
  <c r="J23" i="2"/>
  <c r="E23" i="2" s="1"/>
  <c r="J25" i="2"/>
  <c r="E25" i="2" s="1"/>
  <c r="J6" i="2"/>
  <c r="E6" i="2" s="1"/>
  <c r="BH11" i="2"/>
  <c r="P17" i="2"/>
  <c r="BH23" i="2"/>
  <c r="P3" i="2"/>
  <c r="J29" i="2"/>
  <c r="E29" i="2" s="1"/>
  <c r="P7" i="2"/>
  <c r="P6" i="2"/>
  <c r="P4" i="2"/>
  <c r="P9" i="2"/>
  <c r="BH9" i="2"/>
  <c r="J7" i="2"/>
  <c r="E7" i="2" s="1"/>
  <c r="BH8" i="2"/>
  <c r="BH4" i="2"/>
  <c r="P21" i="2"/>
  <c r="BH27" i="2"/>
  <c r="BH21" i="2"/>
  <c r="P25" i="2"/>
  <c r="BA3" i="2"/>
  <c r="BA8" i="2"/>
  <c r="BA2" i="2"/>
  <c r="BA30" i="2"/>
  <c r="BA18" i="2"/>
  <c r="BA11" i="2"/>
  <c r="BA24" i="2"/>
  <c r="BA19" i="2"/>
  <c r="BA5" i="2"/>
  <c r="BA33" i="2"/>
  <c r="BA29" i="2"/>
  <c r="BA26" i="2"/>
  <c r="BA14" i="2"/>
  <c r="BA15" i="2"/>
  <c r="BA12" i="2"/>
  <c r="BA9" i="2"/>
  <c r="BA16" i="2"/>
  <c r="BA7" i="2"/>
  <c r="BA6" i="2"/>
  <c r="BA22" i="2"/>
  <c r="BA17" i="2"/>
  <c r="BA23" i="2"/>
  <c r="BA13" i="2"/>
  <c r="BA4" i="2"/>
  <c r="BA28" i="2"/>
  <c r="BA20" i="2"/>
  <c r="BA31" i="2"/>
  <c r="BA27" i="2"/>
  <c r="BA21" i="2"/>
  <c r="BA25" i="2"/>
  <c r="BA10" i="2"/>
  <c r="S32" i="2"/>
  <c r="AI32" i="2" s="1"/>
  <c r="R32" i="2"/>
  <c r="AG32" i="2" s="1"/>
  <c r="AJ5" i="1"/>
  <c r="AJ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6" i="2" l="1"/>
  <c r="AM4" i="2"/>
  <c r="AJ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3" i="2"/>
  <c r="AL13" i="2" s="1"/>
  <c r="AE14" i="2"/>
  <c r="AG30" i="2"/>
  <c r="AK13" i="2"/>
  <c r="AM13" i="2" s="1"/>
  <c r="AE16" i="2"/>
  <c r="AJ6" i="2"/>
  <c r="AL6" i="2" s="1"/>
  <c r="AE28" i="2"/>
  <c r="AG16" i="2"/>
  <c r="AE18" i="2"/>
  <c r="AK12" i="2"/>
  <c r="AM12" i="2" s="1"/>
  <c r="AG14" i="2"/>
  <c r="AE11" i="2"/>
  <c r="AJ12" i="2"/>
  <c r="AL12" i="2" s="1"/>
  <c r="AI27" i="2"/>
  <c r="AI11" i="2"/>
  <c r="AK25" i="2"/>
  <c r="AM25" i="2" s="1"/>
  <c r="AE6" i="2"/>
  <c r="AJ30" i="2"/>
  <c r="AL30" i="2" s="1"/>
  <c r="AK23" i="2"/>
  <c r="AM23" i="2" s="1"/>
  <c r="AJ28" i="2"/>
  <c r="AL28" i="2" s="1"/>
  <c r="AI28" i="2"/>
  <c r="AJ25" i="2"/>
  <c r="AL25" i="2" s="1"/>
  <c r="AG6" i="2"/>
  <c r="AG3" i="2"/>
  <c r="AE23" i="2"/>
  <c r="AJ16" i="2"/>
  <c r="AL16" i="2" s="1"/>
  <c r="AJ14" i="2"/>
  <c r="AL14" i="2" s="1"/>
  <c r="AK14" i="2"/>
  <c r="AM14" i="2" s="1"/>
  <c r="AK16" i="2"/>
  <c r="AM16" i="2" s="1"/>
  <c r="AI5" i="2"/>
  <c r="BP47" i="5"/>
  <c r="BQ47" i="5" s="1"/>
  <c r="BP13" i="5"/>
  <c r="BQ13" i="5" s="1"/>
  <c r="AJ5" i="2"/>
  <c r="AL5" i="2" s="1"/>
  <c r="BP45" i="5"/>
  <c r="BQ45" i="5" s="1"/>
  <c r="BP53" i="5"/>
  <c r="BQ53" i="5" s="1"/>
  <c r="AE31" i="2"/>
  <c r="AE24" i="2"/>
  <c r="AI10" i="2"/>
  <c r="AI31" i="2"/>
  <c r="AP12" i="2"/>
  <c r="AP25" i="2"/>
  <c r="AP13" i="2"/>
  <c r="AP9" i="2"/>
  <c r="AP22" i="2"/>
  <c r="AP32" i="2"/>
  <c r="AG31" i="2"/>
  <c r="AE20" i="2"/>
  <c r="AK33" i="2"/>
  <c r="AM33" i="2" s="1"/>
  <c r="BP61" i="5"/>
  <c r="BQ61" i="5" s="1"/>
  <c r="BP7" i="5"/>
  <c r="BQ7" i="5" s="1"/>
  <c r="BP19" i="5"/>
  <c r="BQ19" i="5" s="1"/>
  <c r="BP35" i="5"/>
  <c r="BQ35" i="5" s="1"/>
  <c r="BP33" i="5"/>
  <c r="BQ33" i="5" s="1"/>
  <c r="BP29" i="5"/>
  <c r="BQ29" i="5" s="1"/>
  <c r="AJ9" i="2"/>
  <c r="AL9" i="2" s="1"/>
  <c r="BP15" i="5"/>
  <c r="BQ15" i="5" s="1"/>
  <c r="BP59" i="5"/>
  <c r="BQ59" i="5" s="1"/>
  <c r="AK5" i="2"/>
  <c r="AM5" i="2" s="1"/>
  <c r="BP57" i="5"/>
  <c r="BQ57" i="5" s="1"/>
  <c r="AG24" i="2"/>
  <c r="AE3" i="2"/>
  <c r="AI4" i="2"/>
  <c r="AP4" i="2" s="1"/>
  <c r="BP21" i="5"/>
  <c r="BQ21" i="5" s="1"/>
  <c r="E21" i="2"/>
  <c r="BV2" i="2"/>
  <c r="BW5" i="2" s="1"/>
  <c r="AJ4" i="2"/>
  <c r="AL4" i="2" s="1"/>
  <c r="AG5" i="2"/>
  <c r="AC8" i="2"/>
  <c r="AI19" i="2"/>
  <c r="AG28" i="2"/>
  <c r="AK28" i="2"/>
  <c r="AM28" i="2" s="1"/>
  <c r="AG2" i="2"/>
  <c r="AK10" i="2"/>
  <c r="AM10" i="2" s="1"/>
  <c r="AI8" i="2"/>
  <c r="BX5" i="2"/>
  <c r="BX6" i="2"/>
  <c r="AE27" i="2"/>
  <c r="AE19" i="2"/>
  <c r="BV3" i="2"/>
  <c r="BX3" i="2" s="1"/>
  <c r="AK9" i="2"/>
  <c r="AM9" i="2" s="1"/>
  <c r="AI18" i="2"/>
  <c r="AE17" i="2"/>
  <c r="AI7" i="2"/>
  <c r="AE8" i="2"/>
  <c r="AJ20" i="2"/>
  <c r="AL20" i="2" s="1"/>
  <c r="AJ18" i="2"/>
  <c r="AL18" i="2" s="1"/>
  <c r="AG18" i="2"/>
  <c r="AK18" i="2"/>
  <c r="AM18" i="2" s="1"/>
  <c r="AJ7" i="2"/>
  <c r="AL7" i="2" s="1"/>
  <c r="AG19" i="2"/>
  <c r="AK7" i="2"/>
  <c r="AM7" i="2" s="1"/>
  <c r="AI20" i="2"/>
  <c r="BP27" i="5"/>
  <c r="BQ27" i="5" s="1"/>
  <c r="BP3" i="5"/>
  <c r="BQ3" i="5" s="1"/>
  <c r="BP11" i="5"/>
  <c r="BQ11" i="5" s="1"/>
  <c r="BP25" i="5"/>
  <c r="BQ25" i="5" s="1"/>
  <c r="AC18" i="2"/>
  <c r="AE26" i="2"/>
  <c r="AE2" i="2"/>
  <c r="AJ10" i="2"/>
  <c r="AL10" i="2" s="1"/>
  <c r="AJ33" i="2"/>
  <c r="AL33" i="2" s="1"/>
  <c r="AG33" i="2"/>
  <c r="AP33" i="2" s="1"/>
  <c r="BP8" i="2"/>
  <c r="BP7" i="2"/>
  <c r="AE7" i="2"/>
  <c r="AI3" i="2"/>
  <c r="AI24" i="2"/>
  <c r="BP5" i="5"/>
  <c r="BQ5" i="5" s="1"/>
  <c r="BP17" i="5"/>
  <c r="BQ17" i="5" s="1"/>
  <c r="BP37" i="5"/>
  <c r="BQ37" i="5" s="1"/>
  <c r="BP9" i="5"/>
  <c r="BQ9" i="5" s="1"/>
  <c r="AG17" i="2"/>
  <c r="BP55" i="5"/>
  <c r="BQ55" i="5" s="1"/>
  <c r="BP23" i="5"/>
  <c r="BQ23" i="5" s="1"/>
  <c r="BP63" i="5"/>
  <c r="BQ63" i="5" s="1"/>
  <c r="BP51" i="5"/>
  <c r="BQ51" i="5" s="1"/>
  <c r="BP65" i="5"/>
  <c r="BQ65" i="5" s="1"/>
  <c r="BP31" i="5"/>
  <c r="BQ31" i="5" s="1"/>
  <c r="BP41" i="5"/>
  <c r="BQ41" i="5" s="1"/>
  <c r="AJ2" i="2"/>
  <c r="AL2" i="2" s="1"/>
  <c r="BP43" i="5"/>
  <c r="BQ43" i="5" s="1"/>
  <c r="BP49" i="5"/>
  <c r="BQ49" i="5" s="1"/>
  <c r="AG10" i="2"/>
  <c r="BP39" i="5"/>
  <c r="BQ39" i="5" s="1"/>
  <c r="AK20" i="2"/>
  <c r="AM20" i="2" s="1"/>
  <c r="E30" i="2"/>
  <c r="BD14" i="2"/>
  <c r="BD30" i="2"/>
  <c r="BD15" i="2"/>
  <c r="BD16" i="2"/>
  <c r="BD2" i="2"/>
  <c r="BD22" i="2"/>
  <c r="BD20" i="2"/>
  <c r="BD24" i="2"/>
  <c r="BD8" i="2"/>
  <c r="BD23" i="2"/>
  <c r="BD27" i="2"/>
  <c r="BD5" i="2"/>
  <c r="BD21" i="2"/>
  <c r="BD10" i="2"/>
  <c r="BD26" i="2"/>
  <c r="BD9" i="2"/>
  <c r="BD29" i="2"/>
  <c r="BD17" i="2"/>
  <c r="BD6" i="2"/>
  <c r="BD19" i="2"/>
  <c r="BD25" i="2"/>
  <c r="BD4" i="2"/>
  <c r="BD18" i="2"/>
  <c r="BD7" i="2"/>
  <c r="BD11" i="2"/>
  <c r="BD31" i="2"/>
  <c r="BD13" i="2"/>
  <c r="K3" i="2"/>
  <c r="E3" i="2"/>
  <c r="BB12" i="2"/>
  <c r="E12" i="2"/>
  <c r="K33" i="2"/>
  <c r="E33" i="2"/>
  <c r="K28" i="2"/>
  <c r="E28" i="2"/>
  <c r="BC28" i="2"/>
  <c r="AC33" i="2"/>
  <c r="BB3" i="2"/>
  <c r="BC3" i="2"/>
  <c r="AC21" i="2"/>
  <c r="AC7" i="2"/>
  <c r="AE21" i="2"/>
  <c r="AC25" i="2"/>
  <c r="AC31" i="2"/>
  <c r="AC6" i="2"/>
  <c r="AJ17" i="2"/>
  <c r="AL17" i="2" s="1"/>
  <c r="AC28" i="2"/>
  <c r="AC30" i="2"/>
  <c r="AC27" i="2"/>
  <c r="AG21" i="2"/>
  <c r="AC16" i="2"/>
  <c r="AC12" i="2"/>
  <c r="AC11" i="2"/>
  <c r="AC14" i="2"/>
  <c r="AC10" i="2"/>
  <c r="AC3" i="2"/>
  <c r="AC13" i="2"/>
  <c r="AC9" i="2"/>
  <c r="AC24" i="2"/>
  <c r="AC5" i="2"/>
  <c r="AC15" i="2"/>
  <c r="AC23" i="2"/>
  <c r="AC19" i="2"/>
  <c r="AC26" i="2"/>
  <c r="AC22" i="2"/>
  <c r="AC17" i="2"/>
  <c r="AC29" i="2"/>
  <c r="AI21" i="2"/>
  <c r="AK29" i="2"/>
  <c r="AM29" i="2" s="1"/>
  <c r="AG29" i="2"/>
  <c r="AP29" i="2" s="1"/>
  <c r="AI30" i="2"/>
  <c r="AJ15" i="2"/>
  <c r="AL15" i="2" s="1"/>
  <c r="AI15" i="2"/>
  <c r="AP15" i="2" s="1"/>
  <c r="AC20" i="2"/>
  <c r="AJ26" i="2"/>
  <c r="AL26" i="2" s="1"/>
  <c r="AI26" i="2"/>
  <c r="AI2" i="2"/>
  <c r="AC2" i="2"/>
  <c r="AI17" i="2"/>
  <c r="AC4" i="2"/>
  <c r="AG23" i="2"/>
  <c r="BB28" i="2"/>
  <c r="BJ22" i="2"/>
  <c r="BJ5" i="2"/>
  <c r="BC33" i="2"/>
  <c r="BB33" i="2"/>
  <c r="BB19" i="2"/>
  <c r="K19" i="2"/>
  <c r="BB14" i="2"/>
  <c r="K14" i="2"/>
  <c r="BC20" i="2"/>
  <c r="K20" i="2"/>
  <c r="BC27" i="2"/>
  <c r="K27" i="2"/>
  <c r="BC5" i="2"/>
  <c r="K5" i="2"/>
  <c r="BB4" i="2"/>
  <c r="K4" i="2"/>
  <c r="BB23" i="2"/>
  <c r="K23" i="2"/>
  <c r="BB16" i="2"/>
  <c r="K16" i="2"/>
  <c r="BB22" i="2"/>
  <c r="K22" i="2"/>
  <c r="BC22" i="2"/>
  <c r="BB7" i="2"/>
  <c r="K7" i="2"/>
  <c r="BC6" i="2"/>
  <c r="K6" i="2"/>
  <c r="BB24" i="2"/>
  <c r="K24" i="2"/>
  <c r="BC8" i="2"/>
  <c r="K8" i="2"/>
  <c r="BB31" i="2"/>
  <c r="K31" i="2"/>
  <c r="BC18" i="2"/>
  <c r="K18" i="2"/>
  <c r="BC30" i="2"/>
  <c r="K30" i="2"/>
  <c r="BC13" i="2"/>
  <c r="K13" i="2"/>
  <c r="BC12" i="2"/>
  <c r="K12" i="2"/>
  <c r="BC2" i="2"/>
  <c r="K2" i="2"/>
  <c r="BB10" i="2"/>
  <c r="K10" i="2"/>
  <c r="BC15" i="2"/>
  <c r="K15" i="2"/>
  <c r="BC17" i="2"/>
  <c r="K17" i="2"/>
  <c r="BC29" i="2"/>
  <c r="K29" i="2"/>
  <c r="BB25" i="2"/>
  <c r="K25" i="2"/>
  <c r="BC21" i="2"/>
  <c r="K21" i="2"/>
  <c r="BC26" i="2"/>
  <c r="K26" i="2"/>
  <c r="BB11" i="2"/>
  <c r="K11" i="2"/>
  <c r="BC9" i="2"/>
  <c r="K9" i="2"/>
  <c r="BB9" i="2"/>
  <c r="BJ7" i="2"/>
  <c r="BJ13" i="2"/>
  <c r="BJ17" i="2"/>
  <c r="BB13" i="2"/>
  <c r="BJ15" i="2"/>
  <c r="AK24" i="2"/>
  <c r="AM24" i="2" s="1"/>
  <c r="BJ25" i="2"/>
  <c r="BJ23" i="2"/>
  <c r="BJ24" i="2"/>
  <c r="AK11" i="2"/>
  <c r="AM11" i="2" s="1"/>
  <c r="AJ11" i="2"/>
  <c r="AL11" i="2" s="1"/>
  <c r="BJ6" i="2"/>
  <c r="AK2" i="2"/>
  <c r="AM2" i="2" s="1"/>
  <c r="BJ27" i="2"/>
  <c r="BC11" i="2"/>
  <c r="AK3" i="2"/>
  <c r="AM3" i="2" s="1"/>
  <c r="BJ20" i="2"/>
  <c r="AJ31" i="2"/>
  <c r="AL31" i="2" s="1"/>
  <c r="AJ3" i="2"/>
  <c r="AL3" i="2" s="1"/>
  <c r="BJ19" i="2"/>
  <c r="AK15" i="2"/>
  <c r="AM15" i="2" s="1"/>
  <c r="BJ3" i="2"/>
  <c r="BJ31" i="2"/>
  <c r="BJ30" i="2"/>
  <c r="AK26" i="2"/>
  <c r="AM26" i="2" s="1"/>
  <c r="BJ26" i="2"/>
  <c r="BJ10" i="2"/>
  <c r="BJ33" i="2"/>
  <c r="BJ12" i="2"/>
  <c r="BJ16" i="2"/>
  <c r="BJ11" i="2"/>
  <c r="BJ28" i="2"/>
  <c r="BJ29" i="2"/>
  <c r="BB30" i="2"/>
  <c r="BJ18" i="2"/>
  <c r="AJ19" i="2"/>
  <c r="AL19" i="2" s="1"/>
  <c r="AK30" i="2"/>
  <c r="AM30" i="2" s="1"/>
  <c r="AJ21" i="2"/>
  <c r="AL21" i="2" s="1"/>
  <c r="AK8" i="2"/>
  <c r="AM8" i="2" s="1"/>
  <c r="AJ8" i="2"/>
  <c r="AL8" i="2" s="1"/>
  <c r="AJ22" i="2"/>
  <c r="AL22" i="2" s="1"/>
  <c r="BJ2" i="2"/>
  <c r="AK19" i="2"/>
  <c r="AM19" i="2" s="1"/>
  <c r="BJ4" i="2"/>
  <c r="AK31" i="2"/>
  <c r="AM31" i="2" s="1"/>
  <c r="AJ23" i="2"/>
  <c r="AL23" i="2" s="1"/>
  <c r="AJ24" i="2"/>
  <c r="AL24" i="2" s="1"/>
  <c r="AJ29" i="2"/>
  <c r="AL29" i="2" s="1"/>
  <c r="AK27" i="2"/>
  <c r="AM27" i="2" s="1"/>
  <c r="AK32" i="2"/>
  <c r="AK17" i="2"/>
  <c r="AM17" i="2" s="1"/>
  <c r="AK22" i="2"/>
  <c r="AM22" i="2" s="1"/>
  <c r="AK21" i="2"/>
  <c r="AM21" i="2" s="1"/>
  <c r="BC16" i="2"/>
  <c r="BC4" i="2"/>
  <c r="BJ9" i="2"/>
  <c r="BC10" i="2"/>
  <c r="AJ27" i="2"/>
  <c r="AL27" i="2" s="1"/>
  <c r="BJ14" i="2"/>
  <c r="BJ8" i="2"/>
  <c r="BB17" i="2"/>
  <c r="BB18" i="2"/>
  <c r="BB21" i="2"/>
  <c r="BB8" i="2"/>
  <c r="BC14" i="2"/>
  <c r="BC19" i="2"/>
  <c r="BJ21" i="2"/>
  <c r="BB15" i="2"/>
  <c r="AJ32" i="2"/>
  <c r="BB5" i="2"/>
  <c r="BC31" i="2"/>
  <c r="BC23" i="2"/>
  <c r="BB26" i="2"/>
  <c r="BB6" i="2"/>
  <c r="BB27" i="2"/>
  <c r="BC7" i="2"/>
  <c r="BC25" i="2"/>
  <c r="BC24" i="2"/>
  <c r="BB2" i="2"/>
  <c r="BB20" i="2"/>
  <c r="BB29" i="2"/>
  <c r="BP61" i="4"/>
  <c r="BQ61" i="4" s="1"/>
  <c r="AJ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32" i="2"/>
  <c r="BP5" i="2" s="1"/>
  <c r="AT32" i="2"/>
  <c r="AX32" i="2"/>
  <c r="P32" i="2"/>
  <c r="J32" i="2"/>
  <c r="BP2" i="2" s="1"/>
  <c r="AZ32" i="2"/>
  <c r="X32" i="2"/>
  <c r="BH32" i="2"/>
  <c r="BK32" i="2" s="1"/>
  <c r="BG32" i="2"/>
  <c r="BI32" i="2"/>
  <c r="AM32" i="2" l="1"/>
  <c r="AP27" i="2"/>
  <c r="AP16" i="2"/>
  <c r="AP14" i="2"/>
  <c r="AP30" i="2"/>
  <c r="AP6" i="2"/>
  <c r="AP28" i="2"/>
  <c r="AP11" i="2"/>
  <c r="AO23" i="2"/>
  <c r="AN28" i="2"/>
  <c r="AP23" i="2"/>
  <c r="AP5" i="2"/>
  <c r="BP13" i="2"/>
  <c r="AP10" i="2"/>
  <c r="AP18" i="2"/>
  <c r="AP31" i="2"/>
  <c r="AP24" i="2"/>
  <c r="AP21" i="2"/>
  <c r="AP3" i="2"/>
  <c r="AP20" i="2"/>
  <c r="AP17" i="2"/>
  <c r="AP7" i="2"/>
  <c r="AP2" i="2"/>
  <c r="AP26" i="2"/>
  <c r="AP8" i="2"/>
  <c r="AP19" i="2"/>
  <c r="BO15" i="2"/>
  <c r="BW6" i="2"/>
  <c r="BW7" i="2" s="1"/>
  <c r="BW8" i="2" s="1"/>
  <c r="BV4" i="2"/>
  <c r="BX4" i="2" s="1"/>
  <c r="BX7" i="2" s="1"/>
  <c r="BP4" i="2"/>
  <c r="BP11" i="2"/>
  <c r="AN33" i="2"/>
  <c r="BQ67" i="5"/>
  <c r="BP67" i="5"/>
  <c r="AO3" i="2"/>
  <c r="AO28" i="2"/>
  <c r="BD32" i="2"/>
  <c r="AO33" i="2"/>
  <c r="K32" i="2"/>
  <c r="AO32" i="2" s="1"/>
  <c r="E32" i="2"/>
  <c r="AO29" i="2"/>
  <c r="AC32" i="2"/>
  <c r="AN3" i="2"/>
  <c r="AL32" i="2"/>
  <c r="AO8" i="2"/>
  <c r="AO27" i="2"/>
  <c r="AO19" i="2"/>
  <c r="AN5" i="2"/>
  <c r="AO5" i="2"/>
  <c r="AN9" i="2"/>
  <c r="AO9" i="2"/>
  <c r="AN17" i="2"/>
  <c r="AO17" i="2"/>
  <c r="AN30" i="2"/>
  <c r="AO30" i="2"/>
  <c r="AN7" i="2"/>
  <c r="AO7" i="2"/>
  <c r="AN25" i="2"/>
  <c r="AO25" i="2"/>
  <c r="AN12" i="2"/>
  <c r="AO12" i="2"/>
  <c r="AO24" i="2"/>
  <c r="AO22" i="2"/>
  <c r="AN4" i="2"/>
  <c r="AO4" i="2"/>
  <c r="AN20" i="2"/>
  <c r="AO20" i="2"/>
  <c r="AN16" i="2"/>
  <c r="AO16" i="2"/>
  <c r="AN14" i="2"/>
  <c r="AO14" i="2"/>
  <c r="AO21" i="2"/>
  <c r="AN2" i="2"/>
  <c r="AO2" i="2"/>
  <c r="AO11" i="2"/>
  <c r="AN15" i="2"/>
  <c r="AO15" i="2"/>
  <c r="AN18" i="2"/>
  <c r="AO18" i="2"/>
  <c r="AN26" i="2"/>
  <c r="AO26" i="2"/>
  <c r="AN10" i="2"/>
  <c r="AO10" i="2"/>
  <c r="AN13" i="2"/>
  <c r="AO13" i="2"/>
  <c r="AO31" i="2"/>
  <c r="AN6" i="2"/>
  <c r="AO6" i="2"/>
  <c r="AN27" i="2"/>
  <c r="AN19" i="2"/>
  <c r="AN11" i="2"/>
  <c r="AN24" i="2"/>
  <c r="AN22" i="2"/>
  <c r="AN23" i="2"/>
  <c r="AN29" i="2"/>
  <c r="AN31" i="2"/>
  <c r="AN21" i="2"/>
  <c r="AN8" i="2"/>
  <c r="BB32" i="2"/>
  <c r="BC32" i="2"/>
  <c r="BQ67" i="4"/>
  <c r="BP67" i="4"/>
  <c r="BJ32" i="2"/>
  <c r="BA32" i="2"/>
  <c r="BX8" i="2" l="1"/>
  <c r="AN32" i="2"/>
</calcChain>
</file>

<file path=xl/sharedStrings.xml><?xml version="1.0" encoding="utf-8"?>
<sst xmlns="http://schemas.openxmlformats.org/spreadsheetml/2006/main" count="5534" uniqueCount="1779">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</sst>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76">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0" fillId="0" borderId="0" xfId="0"/>
    <xf numFmtId="0" fontId="0" fillId="0" borderId="0" xfId="0" applyAlignment="1">
      <alignment horizontal="center"/>
    </xf>
    <xf numFmtId="0" fontId="0" fillId="0" borderId="4" xfId="0"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vertical="center"/>
    </xf>
    <xf numFmtId="0" fontId="0" fillId="0" borderId="3" xfId="0" applyBorder="1" applyAlignment="1">
      <alignment horizontal="center" vertic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1" xfId="0" applyFont="1" applyBorder="1"/>
    <xf numFmtId="0" fontId="4" fillId="0" borderId="0" xfId="0" applyFont="1" applyAlignment="1">
      <alignment horizontal="center"/>
    </xf>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0" borderId="3" xfId="0" applyFont="1" applyBorder="1" applyAlignment="1">
      <alignment horizontal="center" vertical="center"/>
    </xf>
    <xf numFmtId="0" fontId="4" fillId="3" borderId="0" xfId="0" applyFont="1" applyFill="1"/>
    <xf numFmtId="0" fontId="4" fillId="3" borderId="4" xfId="0" applyFont="1" applyFill="1" applyBorder="1"/>
    <xf numFmtId="0" fontId="4" fillId="0" borderId="10" xfId="0" applyFont="1" applyBorder="1" applyAlignment="1">
      <alignment horizontal="center" vertical="center"/>
    </xf>
    <xf numFmtId="0" fontId="4" fillId="0" borderId="0" xfId="0" applyFont="1" applyAlignment="1">
      <alignment horizontal="center" vertical="center"/>
    </xf>
    <xf numFmtId="14" fontId="4" fillId="0" borderId="0" xfId="0" applyNumberFormat="1" applyFont="1"/>
    <xf numFmtId="0" fontId="4" fillId="0" borderId="1" xfId="0" applyFont="1" applyBorder="1" applyAlignment="1">
      <alignment horizontal="center" vertical="center"/>
    </xf>
    <xf numFmtId="0" fontId="4" fillId="3" borderId="1" xfId="0" applyFont="1" applyFill="1" applyBorder="1"/>
    <xf numFmtId="0" fontId="4" fillId="3" borderId="5" xfId="0" applyFont="1" applyFill="1" applyBorder="1"/>
  </cellXfs>
  <cellStyles count="2">
    <cellStyle name="Normal" xfId="0" builtinId="0"/>
    <cellStyle name="Output" xfId="1" builtinId="21"/>
  </cellStyles>
  <dxfs count="714">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18</c:v>
                </c:pt>
                <c:pt idx="29">
                  <c:v>18</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C1314" headerRowDxfId="713" dataDxfId="711" headerRowBorderDxfId="712">
  <autoFilter ref="A2:AC1314" xr:uid="{5B054025-4CD5-437B-A2B1-4953810278F9}"/>
  <tableColumns count="29">
    <tableColumn id="1" xr3:uid="{4F0EF3E3-5ED2-413B-9486-9498BEF02C85}" name="DatePickMade" totalsRowLabel="Total" dataDxfId="710" totalsRowDxfId="709"/>
    <tableColumn id="2" xr3:uid="{39F623AD-0A71-404E-ACB2-FF5C232C4B60}" name="GameDate" dataDxfId="708" totalsRowDxfId="707"/>
    <tableColumn id="3" xr3:uid="{F9CBDD2B-6977-478D-B9B1-48132BC29B8D}" name="GameID" dataDxfId="706" totalsRowDxfId="705"/>
    <tableColumn id="4" xr3:uid="{2B6D103E-CF04-4221-A032-6566D087A240}" name="AwayTeam" totalsRowFunction="count" dataDxfId="704" totalsRowDxfId="703"/>
    <tableColumn id="5" xr3:uid="{E9B83039-5C7E-45B4-A5F1-F54DF85D8DB5}" name="HomeTeam" totalsRowFunction="count" dataDxfId="702" totalsRowDxfId="701"/>
    <tableColumn id="6" xr3:uid="{CA60FB2E-C878-4F57-9486-8FFAB21268D1}" name="PredictedAwayScore" totalsRowFunction="count" dataDxfId="700" totalsRowDxfId="699"/>
    <tableColumn id="7" xr3:uid="{BDE84EDC-079B-4057-84F6-42C28780CF56}" name="PredictedHomeScore" totalsRowFunction="count" dataDxfId="698" totalsRowDxfId="697"/>
    <tableColumn id="8" xr3:uid="{AB1145B6-73D2-4952-891E-2532100229DC}" name="PredictedWinner" totalsRowFunction="count" dataDxfId="696" totalsRowDxfId="695"/>
    <tableColumn id="9" xr3:uid="{0FDA5C85-1339-41A1-AEB6-455F4E077F46}" name="PredictedResult" totalsRowFunction="count" dataDxfId="694" totalsRowDxfId="693"/>
    <tableColumn id="10" xr3:uid="{6C6A6DF0-F9AE-4DAF-8957-8621DF7520A2}" name="ActualAwayScore" totalsRowFunction="count" dataDxfId="692"/>
    <tableColumn id="11" xr3:uid="{B8B678E5-1823-43AE-95CC-BEE79D908CEE}" name="ActualHomeScore" totalsRowFunction="count" dataDxfId="691" totalsRowDxfId="690"/>
    <tableColumn id="12" xr3:uid="{C650F2F7-7978-49EE-8737-DCE1A6311E23}" name="ActualWinner" totalsRowFunction="count" dataDxfId="689" totalsRowDxfId="688">
      <calculatedColumnFormula>IF(OR($J3=$K3,AND(ISBLANK($J3),ISBLANK($K3))),"_",IF($J3&gt;$K3,$D3,$E3))</calculatedColumnFormula>
    </tableColumn>
    <tableColumn id="13" xr3:uid="{C3C777BB-B7C0-4722-9240-DAC37612029E}" name="ActualResult" totalsRowFunction="count" dataDxfId="687" totalsRowDxfId="686"/>
    <tableColumn id="17" xr3:uid="{239B68C2-07A2-4506-9EC8-00E52DD7178A}" name="GameIsOver" totalsRowFunction="count" dataDxfId="685" totalsRowDxfId="684">
      <calculatedColumnFormula>IF(ISBLANK(Table2[[#This Row],[ActualResult]]), 0, 1)</calculatedColumnFormula>
    </tableColumn>
    <tableColumn id="14" xr3:uid="{C40BC093-C7BF-4F78-9D28-E8E87FFCAD46}" name="CorrectWinnerPrediction" totalsRowFunction="count" dataDxfId="683" totalsRowDxfId="682">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1" totalsRowDxfId="68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79" totalsRowDxfId="67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7" totalsRowDxfId="676"/>
    <tableColumn id="19" xr3:uid="{665B4234-0C9B-451F-996C-0671FAEA8ED7}" name="LosingTeam" totalsRowFunction="count" dataDxfId="675" totalsRowDxfId="674">
      <calculatedColumnFormula>IF($L3="_", "_", IF($L3=$D3,$E3,$D3))</calculatedColumnFormula>
    </tableColumn>
    <tableColumn id="20" xr3:uid="{44E37CA6-669F-47CA-95D2-B831EB8B3628}" name="InterConf" totalsRowFunction="count" dataDxfId="673" totalsRowDxfId="67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1" totalsRowDxfId="67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69" totalsRowDxfId="668">
      <calculatedColumnFormula>IF(Table2[[#This Row],[InterConf]]=1,IF(Table2[[#This Row],[InterDiv]]=0, 1, 0), 0)</calculatedColumnFormula>
    </tableColumn>
    <tableColumn id="22" xr3:uid="{CF57AF56-FFCF-4952-BAB8-36DAD7FDF03B}" name="CrossConf" totalsRowFunction="count" dataDxfId="667" totalsRowDxfId="66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5" totalsRowDxfId="664"/>
    <tableColumn id="25" xr3:uid="{5D6968E6-45CE-4B45-818F-1A4B201A39D4}" name="PostGameNotes" totalsRowFunction="count" dataDxfId="663" totalsRowDxfId="662"/>
    <tableColumn id="26" xr3:uid="{4CC012EB-DB6C-4853-A5B9-75650FDCD78B}" name="GameHasShutOut" dataDxfId="661" totalsRowDxfId="660">
      <calculatedColumnFormula>IF(AND(Table2[[#This Row],[GameIsOver]]=1,Table2[[#This Row],[ActualHomeScore]]*Table2[[#This Row],[ActualAwayScore]]=0), 1,0)</calculatedColumnFormula>
    </tableColumn>
    <tableColumn id="30" xr3:uid="{9F2BC698-979E-418D-A635-D09045DEAC35}" name="NewPointsAway" dataDxfId="659" totalsRowDxfId="65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7" totalsRowDxfId="65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5" totalsRowDxfId="654">
      <calculatedColumnFormula>(($AL$11)*IF(Table2[[#This Row],[CorrectWinnerPrediction]]="Y", 1, 0))+(($AL$12)*IF(Table2[[#This Row],[CorrectAwayScorePrediction]]="Y", 1, 0))+(($AL$13)*IF(Table2[[#This Row],[CorrectHomeScorePrediction]]="Y",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ref="C2:C33"/>
    <sortCondition descending="1" ref="AG2:AG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AY1:AY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O1316"/>
  <sheetViews>
    <sheetView tabSelected="1" topLeftCell="A154" workbookViewId="0">
      <selection activeCell="M168" sqref="M168"/>
    </sheetView>
  </sheetViews>
  <sheetFormatPr defaultRowHeight="15" x14ac:dyDescent="0.25"/>
  <cols>
    <col min="1" max="1" width="10.7109375" style="2" customWidth="1"/>
    <col min="2" max="2" width="11.42578125" style="2" customWidth="1"/>
    <col min="3" max="3" width="11" style="8" bestFit="1" customWidth="1"/>
    <col min="4"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5" bestFit="1" customWidth="1"/>
    <col min="24" max="28" width="4.5703125" customWidth="1"/>
    <col min="29" max="29" width="9.140625" style="42"/>
    <col min="32" max="32" width="18.28515625" customWidth="1"/>
    <col min="35" max="35" width="21.140625" bestFit="1" customWidth="1"/>
    <col min="40" max="40" width="17.5703125" bestFit="1" customWidth="1"/>
  </cols>
  <sheetData>
    <row r="1" spans="1:41" ht="60.75" customHeight="1" x14ac:dyDescent="0.25">
      <c r="F1" s="45" t="s">
        <v>78</v>
      </c>
      <c r="G1" s="45"/>
      <c r="H1" s="45"/>
      <c r="I1" s="45"/>
      <c r="J1" s="45" t="s">
        <v>79</v>
      </c>
      <c r="K1" s="45"/>
      <c r="L1" s="45"/>
      <c r="M1" s="45"/>
    </row>
    <row r="2" spans="1:41" s="11" customFormat="1" ht="141.75" customHeight="1" x14ac:dyDescent="0.25">
      <c r="A2" s="35" t="s">
        <v>0</v>
      </c>
      <c r="B2" s="35" t="s">
        <v>1</v>
      </c>
      <c r="C2" s="38" t="s">
        <v>41</v>
      </c>
      <c r="D2" s="35" t="s">
        <v>3</v>
      </c>
      <c r="E2" s="35" t="s">
        <v>2</v>
      </c>
      <c r="F2" s="10" t="s">
        <v>9</v>
      </c>
      <c r="G2" s="10" t="s">
        <v>8</v>
      </c>
      <c r="H2" s="10" t="s">
        <v>4</v>
      </c>
      <c r="I2" s="10" t="s">
        <v>10</v>
      </c>
      <c r="J2" s="10" t="s">
        <v>7</v>
      </c>
      <c r="K2" s="10" t="s">
        <v>6</v>
      </c>
      <c r="L2" s="10" t="s">
        <v>5</v>
      </c>
      <c r="M2" s="10" t="s">
        <v>11</v>
      </c>
      <c r="N2" s="10" t="s">
        <v>84</v>
      </c>
      <c r="O2" s="10" t="s">
        <v>60</v>
      </c>
      <c r="P2" s="10" t="s">
        <v>58</v>
      </c>
      <c r="Q2" s="10" t="s">
        <v>59</v>
      </c>
      <c r="R2" s="10" t="s">
        <v>90</v>
      </c>
      <c r="S2" s="10" t="s">
        <v>93</v>
      </c>
      <c r="T2" s="10" t="s">
        <v>1060</v>
      </c>
      <c r="U2" s="10" t="s">
        <v>1061</v>
      </c>
      <c r="V2" s="10" t="s">
        <v>1432</v>
      </c>
      <c r="W2" s="10" t="s">
        <v>1062</v>
      </c>
      <c r="X2" s="10" t="s">
        <v>1446</v>
      </c>
      <c r="Y2" s="10" t="s">
        <v>1447</v>
      </c>
      <c r="Z2" s="10" t="s">
        <v>1482</v>
      </c>
      <c r="AA2" s="10" t="s">
        <v>1486</v>
      </c>
      <c r="AB2" s="10" t="s">
        <v>1485</v>
      </c>
      <c r="AC2" s="43" t="s">
        <v>1764</v>
      </c>
    </row>
    <row r="3" spans="1:41" x14ac:dyDescent="0.25">
      <c r="A3" s="5">
        <v>45569</v>
      </c>
      <c r="B3" s="5">
        <v>45569</v>
      </c>
      <c r="C3" s="8"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44">
        <f>(($AL$11)*IF(Table2[[#This Row],[CorrectWinnerPrediction]]="Y", 1, 0))+(($AL$12)*IF(Table2[[#This Row],[CorrectAwayScorePrediction]]="Y", 1, 0))+(($AL$13)*IF(Table2[[#This Row],[CorrectHomeScorePrediction]]="Y", 1, 0))</f>
        <v>0</v>
      </c>
      <c r="AN3" t="s">
        <v>1441</v>
      </c>
      <c r="AO3">
        <v>100</v>
      </c>
    </row>
    <row r="4" spans="1:41" x14ac:dyDescent="0.25">
      <c r="A4" s="6">
        <v>45569</v>
      </c>
      <c r="B4" s="6">
        <v>45570</v>
      </c>
      <c r="C4" s="9" t="s">
        <v>57</v>
      </c>
      <c r="D4" s="3" t="s">
        <v>29</v>
      </c>
      <c r="E4" s="3" t="s">
        <v>32</v>
      </c>
      <c r="F4" s="3">
        <v>0</v>
      </c>
      <c r="G4" s="3">
        <v>3</v>
      </c>
      <c r="H4" s="3" t="str">
        <f t="shared" ref="H4:H69" si="1">IF(AND(ISBLANK($F4),ISBLANK($G4)),"_",IF($F4&gt;$G4,$D4,$E4))</f>
        <v>NJD</v>
      </c>
      <c r="I4" s="3" t="s">
        <v>40</v>
      </c>
      <c r="J4" s="3">
        <v>1</v>
      </c>
      <c r="K4" s="3">
        <v>3</v>
      </c>
      <c r="L4" s="3" t="str">
        <f t="shared" ref="L4:L67" si="2">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44">
        <f>(($AL$11)*IF(Table2[[#This Row],[CorrectWinnerPrediction]]="Y", 1, 0))+(($AL$12)*IF(Table2[[#This Row],[CorrectAwayScorePrediction]]="Y", 1, 0))+(($AL$13)*IF(Table2[[#This Row],[CorrectHomeScorePrediction]]="Y", 1, 0))</f>
        <v>0.875</v>
      </c>
      <c r="AI4" t="s">
        <v>87</v>
      </c>
      <c r="AJ4">
        <f>COUNTA($M$3:$M$1315)</f>
        <v>166</v>
      </c>
      <c r="AN4" t="s">
        <v>1442</v>
      </c>
      <c r="AO4">
        <v>50</v>
      </c>
    </row>
    <row r="5" spans="1:41" x14ac:dyDescent="0.25">
      <c r="A5" s="5">
        <v>45573</v>
      </c>
      <c r="B5" s="5">
        <v>45573</v>
      </c>
      <c r="C5" s="8">
        <v>2024020003</v>
      </c>
      <c r="D5" s="2" t="s">
        <v>13</v>
      </c>
      <c r="E5" s="2" t="s">
        <v>12</v>
      </c>
      <c r="F5" s="2">
        <v>3</v>
      </c>
      <c r="G5" s="2">
        <v>1</v>
      </c>
      <c r="H5" s="2" t="str">
        <f>IF(AND(ISBLANK($F5),ISBLANK($G5)),"_",IF($F5&gt;$G5,$D5,$E5))</f>
        <v>STL</v>
      </c>
      <c r="I5" s="2" t="s">
        <v>40</v>
      </c>
      <c r="J5" s="2">
        <v>3</v>
      </c>
      <c r="K5" s="2">
        <v>2</v>
      </c>
      <c r="L5" s="2" t="str">
        <f t="shared" si="2"/>
        <v>STL</v>
      </c>
      <c r="M5" s="5"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44">
        <f>(($AL$11)*IF(Table2[[#This Row],[CorrectWinnerPrediction]]="Y", 1, 0))+(($AL$12)*IF(Table2[[#This Row],[CorrectAwayScorePrediction]]="Y", 1, 0))+(($AL$13)*IF(Table2[[#This Row],[CorrectHomeScorePrediction]]="Y", 1, 0))</f>
        <v>0.875</v>
      </c>
      <c r="AI5" t="s">
        <v>86</v>
      </c>
      <c r="AJ5">
        <f>COUNTIF($O$3:$O$1315,"Y")</f>
        <v>88</v>
      </c>
      <c r="AN5" t="s">
        <v>1443</v>
      </c>
      <c r="AO5">
        <v>50</v>
      </c>
    </row>
    <row r="6" spans="1:41" x14ac:dyDescent="0.25">
      <c r="A6" s="5">
        <v>45573</v>
      </c>
      <c r="B6" s="5">
        <v>45573</v>
      </c>
      <c r="C6" s="8" t="s">
        <v>120</v>
      </c>
      <c r="D6" s="2" t="s">
        <v>16</v>
      </c>
      <c r="E6" s="2" t="s">
        <v>14</v>
      </c>
      <c r="F6" s="2">
        <v>1</v>
      </c>
      <c r="G6" s="2">
        <v>4</v>
      </c>
      <c r="H6" s="2" t="str">
        <f t="shared" si="1"/>
        <v>FLA</v>
      </c>
      <c r="I6" s="2" t="s">
        <v>40</v>
      </c>
      <c r="J6" s="2">
        <v>4</v>
      </c>
      <c r="K6" s="2">
        <v>6</v>
      </c>
      <c r="L6" s="2" t="str">
        <f t="shared" si="2"/>
        <v>FLA</v>
      </c>
      <c r="M6" s="5"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44">
        <f>(($AL$11)*IF(Table2[[#This Row],[CorrectWinnerPrediction]]="Y", 1, 0))+(($AL$12)*IF(Table2[[#This Row],[CorrectAwayScorePrediction]]="Y", 1, 0))+(($AL$13)*IF(Table2[[#This Row],[CorrectHomeScorePrediction]]="Y", 1, 0))</f>
        <v>0.75</v>
      </c>
      <c r="AI6" t="s">
        <v>88</v>
      </c>
      <c r="AJ6">
        <f>AJ4-AJ5</f>
        <v>78</v>
      </c>
      <c r="AN6" t="s">
        <v>1483</v>
      </c>
      <c r="AO6">
        <v>50</v>
      </c>
    </row>
    <row r="7" spans="1:41" x14ac:dyDescent="0.25">
      <c r="A7" s="6">
        <v>45573</v>
      </c>
      <c r="B7" s="6">
        <v>45573</v>
      </c>
      <c r="C7" s="9" t="s">
        <v>121</v>
      </c>
      <c r="D7" s="3" t="s">
        <v>17</v>
      </c>
      <c r="E7" s="3" t="s">
        <v>15</v>
      </c>
      <c r="F7" s="3">
        <v>2</v>
      </c>
      <c r="G7" s="3">
        <v>3</v>
      </c>
      <c r="H7" s="3" t="str">
        <f t="shared" si="1"/>
        <v>UTA</v>
      </c>
      <c r="I7" s="3" t="s">
        <v>39</v>
      </c>
      <c r="J7" s="3">
        <v>2</v>
      </c>
      <c r="K7" s="3">
        <v>5</v>
      </c>
      <c r="L7" s="2" t="str">
        <f t="shared" si="2"/>
        <v>UTA</v>
      </c>
      <c r="M7" s="6"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44">
        <f>(($AL$11)*IF(Table2[[#This Row],[CorrectWinnerPrediction]]="Y", 1, 0))+(($AL$12)*IF(Table2[[#This Row],[CorrectAwayScorePrediction]]="Y", 1, 0))+(($AL$13)*IF(Table2[[#This Row],[CorrectHomeScorePrediction]]="Y", 1, 0))</f>
        <v>0.875</v>
      </c>
      <c r="AI7" t="s">
        <v>89</v>
      </c>
      <c r="AJ7" s="26">
        <f>AJ5/AJ4</f>
        <v>0.53012048192771088</v>
      </c>
      <c r="AN7" t="s">
        <v>1444</v>
      </c>
      <c r="AO7">
        <v>50</v>
      </c>
    </row>
    <row r="8" spans="1:41" x14ac:dyDescent="0.25">
      <c r="A8" s="5">
        <v>45573</v>
      </c>
      <c r="B8" s="5">
        <v>45574</v>
      </c>
      <c r="C8" s="8" t="s">
        <v>122</v>
      </c>
      <c r="D8" s="2" t="s">
        <v>18</v>
      </c>
      <c r="E8" s="2" t="s">
        <v>19</v>
      </c>
      <c r="F8" s="2">
        <v>4</v>
      </c>
      <c r="G8" s="2">
        <v>2</v>
      </c>
      <c r="H8" s="2" t="str">
        <f t="shared" si="1"/>
        <v>TOR</v>
      </c>
      <c r="I8" s="2" t="s">
        <v>40</v>
      </c>
      <c r="J8" s="2">
        <v>0</v>
      </c>
      <c r="K8" s="2">
        <v>1</v>
      </c>
      <c r="L8" s="14" t="str">
        <f t="shared" si="2"/>
        <v>MTL</v>
      </c>
      <c r="M8" s="5"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44">
        <f>(($AL$11)*IF(Table2[[#This Row],[CorrectWinnerPrediction]]="Y", 1, 0))+(($AL$12)*IF(Table2[[#This Row],[CorrectAwayScorePrediction]]="Y", 1, 0))+(($AL$13)*IF(Table2[[#This Row],[CorrectHomeScorePrediction]]="Y", 1, 0))</f>
        <v>0</v>
      </c>
      <c r="AN8" t="s">
        <v>1457</v>
      </c>
      <c r="AO8">
        <v>55</v>
      </c>
    </row>
    <row r="9" spans="1:41" x14ac:dyDescent="0.25">
      <c r="A9" s="5">
        <v>45573</v>
      </c>
      <c r="B9" s="5">
        <v>45574</v>
      </c>
      <c r="C9" s="8" t="s">
        <v>123</v>
      </c>
      <c r="D9" s="2" t="s">
        <v>20</v>
      </c>
      <c r="E9" s="2" t="s">
        <v>21</v>
      </c>
      <c r="F9" s="2">
        <v>2</v>
      </c>
      <c r="G9" s="2">
        <v>1</v>
      </c>
      <c r="H9" s="2" t="str">
        <f t="shared" si="1"/>
        <v>NYR</v>
      </c>
      <c r="I9" s="2" t="s">
        <v>39</v>
      </c>
      <c r="J9" s="2">
        <v>6</v>
      </c>
      <c r="K9" s="2">
        <v>0</v>
      </c>
      <c r="L9" s="2" t="str">
        <f t="shared" si="2"/>
        <v>NYR</v>
      </c>
      <c r="M9" s="5"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44">
        <f>(($AL$11)*IF(Table2[[#This Row],[CorrectWinnerPrediction]]="Y", 1, 0))+(($AL$12)*IF(Table2[[#This Row],[CorrectAwayScorePrediction]]="Y", 1, 0))+(($AL$13)*IF(Table2[[#This Row],[CorrectHomeScorePrediction]]="Y", 1, 0))</f>
        <v>0.75</v>
      </c>
      <c r="AI9" t="s">
        <v>1765</v>
      </c>
      <c r="AJ9" s="41">
        <f>SUMIF($N$3:$N$1315,1, $AC$3:$AC$1315)</f>
        <v>72.375</v>
      </c>
      <c r="AN9" t="s">
        <v>1458</v>
      </c>
      <c r="AO9">
        <v>40</v>
      </c>
    </row>
    <row r="10" spans="1:41" x14ac:dyDescent="0.25">
      <c r="A10" s="5">
        <v>45573</v>
      </c>
      <c r="B10" s="5">
        <v>45574</v>
      </c>
      <c r="C10" s="8" t="s">
        <v>124</v>
      </c>
      <c r="D10" s="2" t="s">
        <v>22</v>
      </c>
      <c r="E10" s="2" t="s">
        <v>23</v>
      </c>
      <c r="F10" s="2">
        <v>3</v>
      </c>
      <c r="G10" s="2">
        <v>1</v>
      </c>
      <c r="H10" s="2" t="str">
        <f t="shared" si="1"/>
        <v>WPG</v>
      </c>
      <c r="I10" s="2" t="s">
        <v>40</v>
      </c>
      <c r="J10" s="2">
        <v>6</v>
      </c>
      <c r="K10" s="2">
        <v>0</v>
      </c>
      <c r="L10" s="2" t="str">
        <f t="shared" si="2"/>
        <v>WPG</v>
      </c>
      <c r="M10" s="5"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44">
        <f>(($AL$11)*IF(Table2[[#This Row],[CorrectWinnerPrediction]]="Y", 1, 0))+(($AL$12)*IF(Table2[[#This Row],[CorrectAwayScorePrediction]]="Y", 1, 0))+(($AL$13)*IF(Table2[[#This Row],[CorrectHomeScorePrediction]]="Y", 1, 0))</f>
        <v>0.75</v>
      </c>
      <c r="AI10" t="s">
        <v>1766</v>
      </c>
      <c r="AJ10" s="41">
        <f>AJ9/AJ4</f>
        <v>0.43599397590361444</v>
      </c>
      <c r="AN10" t="s">
        <v>1460</v>
      </c>
      <c r="AO10">
        <v>75</v>
      </c>
    </row>
    <row r="11" spans="1:41" x14ac:dyDescent="0.25">
      <c r="A11" s="5">
        <v>45573</v>
      </c>
      <c r="B11" s="5">
        <v>45574</v>
      </c>
      <c r="C11" s="8" t="s">
        <v>125</v>
      </c>
      <c r="D11" s="2" t="s">
        <v>24</v>
      </c>
      <c r="E11" s="2" t="s">
        <v>25</v>
      </c>
      <c r="F11" s="2">
        <v>1</v>
      </c>
      <c r="G11" s="2">
        <v>4</v>
      </c>
      <c r="H11" s="2" t="str">
        <f t="shared" si="1"/>
        <v>VAN</v>
      </c>
      <c r="I11" s="2" t="s">
        <v>40</v>
      </c>
      <c r="J11" s="2">
        <v>6</v>
      </c>
      <c r="K11" s="2">
        <v>5</v>
      </c>
      <c r="L11" s="2" t="str">
        <f t="shared" si="2"/>
        <v>CGY</v>
      </c>
      <c r="M11" s="5"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44">
        <f>(($AL$11)*IF(Table2[[#This Row],[CorrectWinnerPrediction]]="Y", 1, 0))+(($AL$12)*IF(Table2[[#This Row],[CorrectAwayScorePrediction]]="Y", 1, 0))+(($AL$13)*IF(Table2[[#This Row],[CorrectHomeScorePrediction]]="Y", 1, 0))</f>
        <v>0</v>
      </c>
      <c r="AI11" t="s">
        <v>1767</v>
      </c>
      <c r="AJ11" s="41">
        <f>$AL$11*(AJ5)</f>
        <v>66</v>
      </c>
      <c r="AL11">
        <f>3/4</f>
        <v>0.75</v>
      </c>
      <c r="AN11" t="s">
        <v>1459</v>
      </c>
      <c r="AO11">
        <v>65</v>
      </c>
    </row>
    <row r="12" spans="1:41" x14ac:dyDescent="0.25">
      <c r="A12" s="6">
        <v>45573</v>
      </c>
      <c r="B12" s="6">
        <v>45574</v>
      </c>
      <c r="C12" s="9" t="s">
        <v>126</v>
      </c>
      <c r="D12" s="3" t="s">
        <v>26</v>
      </c>
      <c r="E12" s="3" t="s">
        <v>27</v>
      </c>
      <c r="F12" s="3">
        <v>2</v>
      </c>
      <c r="G12" s="3">
        <v>3</v>
      </c>
      <c r="H12" s="3" t="str">
        <f t="shared" si="1"/>
        <v>VGK</v>
      </c>
      <c r="I12" s="3" t="s">
        <v>40</v>
      </c>
      <c r="J12" s="3">
        <v>4</v>
      </c>
      <c r="K12" s="3">
        <v>8</v>
      </c>
      <c r="L12" s="3" t="str">
        <f t="shared" si="2"/>
        <v>VGK</v>
      </c>
      <c r="M12" s="6"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44">
        <f>(($AL$11)*IF(Table2[[#This Row],[CorrectWinnerPrediction]]="Y", 1, 0))+(($AL$12)*IF(Table2[[#This Row],[CorrectAwayScorePrediction]]="Y", 1, 0))+(($AL$13)*IF(Table2[[#This Row],[CorrectHomeScorePrediction]]="Y", 1, 0))</f>
        <v>0.75</v>
      </c>
      <c r="AI12" t="s">
        <v>1769</v>
      </c>
      <c r="AJ12" s="41">
        <f>COUNTIFS($N$3:$N$1315,1, $P$3:$P$1315, "Y")</f>
        <v>25</v>
      </c>
      <c r="AL12">
        <f>1/8</f>
        <v>0.125</v>
      </c>
    </row>
    <row r="13" spans="1:41" x14ac:dyDescent="0.25">
      <c r="A13" s="5">
        <v>45573</v>
      </c>
      <c r="B13" s="5">
        <v>45575</v>
      </c>
      <c r="C13" s="8" t="s">
        <v>127</v>
      </c>
      <c r="D13" s="2" t="s">
        <v>19</v>
      </c>
      <c r="E13" s="2" t="s">
        <v>16</v>
      </c>
      <c r="F13" s="2">
        <v>3</v>
      </c>
      <c r="G13" s="2">
        <v>4</v>
      </c>
      <c r="H13" s="2" t="str">
        <f t="shared" si="1"/>
        <v>BOS</v>
      </c>
      <c r="I13" s="2" t="s">
        <v>40</v>
      </c>
      <c r="J13" s="2">
        <v>4</v>
      </c>
      <c r="K13" s="2">
        <v>6</v>
      </c>
      <c r="L13" s="2" t="str">
        <f t="shared" si="2"/>
        <v>BOS</v>
      </c>
      <c r="M13" s="5"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44">
        <f>(($AL$11)*IF(Table2[[#This Row],[CorrectWinnerPrediction]]="Y", 1, 0))+(($AL$12)*IF(Table2[[#This Row],[CorrectAwayScorePrediction]]="Y", 1, 0))+(($AL$13)*IF(Table2[[#This Row],[CorrectHomeScorePrediction]]="Y", 1, 0))</f>
        <v>0.75</v>
      </c>
      <c r="AI13" t="s">
        <v>1768</v>
      </c>
      <c r="AJ13" s="41">
        <f>COUNTIFS($N$3:$N$1315,1, $Q$3:$Q$1315, "Y")*$AL$13</f>
        <v>3.25</v>
      </c>
      <c r="AL13">
        <f>1/8</f>
        <v>0.125</v>
      </c>
    </row>
    <row r="14" spans="1:41" x14ac:dyDescent="0.25">
      <c r="A14" s="5">
        <v>45573</v>
      </c>
      <c r="B14" s="5">
        <v>45575</v>
      </c>
      <c r="C14" s="8" t="s">
        <v>128</v>
      </c>
      <c r="D14" s="2" t="s">
        <v>28</v>
      </c>
      <c r="E14" s="2" t="s">
        <v>29</v>
      </c>
      <c r="F14" s="2">
        <v>2</v>
      </c>
      <c r="G14" s="2">
        <v>5</v>
      </c>
      <c r="H14" s="2" t="str">
        <f t="shared" si="1"/>
        <v>BUF</v>
      </c>
      <c r="I14" s="2" t="s">
        <v>40</v>
      </c>
      <c r="J14" s="2">
        <v>3</v>
      </c>
      <c r="K14" s="2">
        <v>1</v>
      </c>
      <c r="L14" s="2" t="str">
        <f t="shared" si="2"/>
        <v>LAK</v>
      </c>
      <c r="M14" s="5"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44">
        <f>(($AL$11)*IF(Table2[[#This Row],[CorrectWinnerPrediction]]="Y", 1, 0))+(($AL$12)*IF(Table2[[#This Row],[CorrectAwayScorePrediction]]="Y", 1, 0))+(($AL$13)*IF(Table2[[#This Row],[CorrectHomeScorePrediction]]="Y", 1, 0))</f>
        <v>0</v>
      </c>
      <c r="AI14" t="s">
        <v>1775</v>
      </c>
      <c r="AJ14">
        <f>COUNTIFS($F$3:$F$1315, $J$3:$J$1315, $N$3:$N$1315,1)</f>
        <v>28</v>
      </c>
    </row>
    <row r="15" spans="1:41" x14ac:dyDescent="0.25">
      <c r="A15" s="5">
        <v>45573</v>
      </c>
      <c r="B15" s="5">
        <v>45575</v>
      </c>
      <c r="C15" s="8" t="s">
        <v>129</v>
      </c>
      <c r="D15" s="2" t="s">
        <v>14</v>
      </c>
      <c r="E15" s="2" t="s">
        <v>30</v>
      </c>
      <c r="F15" s="2">
        <v>5</v>
      </c>
      <c r="G15" s="2">
        <v>3</v>
      </c>
      <c r="H15" s="2" t="str">
        <f t="shared" si="1"/>
        <v>FLA</v>
      </c>
      <c r="I15" s="2" t="s">
        <v>40</v>
      </c>
      <c r="J15" s="2">
        <v>1</v>
      </c>
      <c r="K15" s="2">
        <v>3</v>
      </c>
      <c r="L15" s="2" t="str">
        <f t="shared" si="2"/>
        <v>OTT</v>
      </c>
      <c r="M15" s="5"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1777</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44">
        <f>(($AL$11)*IF(Table2[[#This Row],[CorrectWinnerPrediction]]="Y", 1, 0))+(($AL$12)*IF(Table2[[#This Row],[CorrectAwayScorePrediction]]="Y", 1, 0))+(($AL$13)*IF(Table2[[#This Row],[CorrectHomeScorePrediction]]="Y", 1, 0))</f>
        <v>0.125</v>
      </c>
    </row>
    <row r="16" spans="1:41" x14ac:dyDescent="0.25">
      <c r="A16" s="5">
        <v>45573</v>
      </c>
      <c r="B16" s="5">
        <v>45575</v>
      </c>
      <c r="C16" s="8" t="s">
        <v>132</v>
      </c>
      <c r="D16" s="2" t="s">
        <v>21</v>
      </c>
      <c r="E16" s="2" t="s">
        <v>31</v>
      </c>
      <c r="F16" s="2">
        <v>2</v>
      </c>
      <c r="G16" s="2">
        <v>3</v>
      </c>
      <c r="H16" s="2" t="str">
        <f t="shared" si="1"/>
        <v>DET</v>
      </c>
      <c r="I16" s="2" t="s">
        <v>40</v>
      </c>
      <c r="J16" s="2">
        <v>6</v>
      </c>
      <c r="K16" s="2">
        <v>3</v>
      </c>
      <c r="L16" s="2" t="str">
        <f t="shared" si="2"/>
        <v>PIT</v>
      </c>
      <c r="M16" s="5"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44">
        <f>(($AL$11)*IF(Table2[[#This Row],[CorrectWinnerPrediction]]="Y", 1, 0))+(($AL$12)*IF(Table2[[#This Row],[CorrectAwayScorePrediction]]="Y", 1, 0))+(($AL$13)*IF(Table2[[#This Row],[CorrectHomeScorePrediction]]="Y", 1, 0))</f>
        <v>0.125</v>
      </c>
    </row>
    <row r="17" spans="1:41" x14ac:dyDescent="0.25">
      <c r="A17" s="5">
        <v>45573</v>
      </c>
      <c r="B17" s="5">
        <v>45575</v>
      </c>
      <c r="C17" s="8" t="s">
        <v>130</v>
      </c>
      <c r="D17" s="2" t="s">
        <v>18</v>
      </c>
      <c r="E17" s="2" t="s">
        <v>32</v>
      </c>
      <c r="F17" s="2">
        <v>5</v>
      </c>
      <c r="G17" s="2">
        <v>3</v>
      </c>
      <c r="H17" s="2" t="str">
        <f t="shared" si="1"/>
        <v>TOR</v>
      </c>
      <c r="I17" s="2" t="s">
        <v>40</v>
      </c>
      <c r="J17" s="2">
        <v>4</v>
      </c>
      <c r="K17" s="2">
        <v>2</v>
      </c>
      <c r="L17" s="2" t="str">
        <f t="shared" si="2"/>
        <v>TOR</v>
      </c>
      <c r="M17" s="5"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44">
        <f>(($AL$11)*IF(Table2[[#This Row],[CorrectWinnerPrediction]]="Y", 1, 0))+(($AL$12)*IF(Table2[[#This Row],[CorrectAwayScorePrediction]]="Y", 1, 0))+(($AL$13)*IF(Table2[[#This Row],[CorrectHomeScorePrediction]]="Y", 1, 0))</f>
        <v>0.75</v>
      </c>
      <c r="AN17" t="s">
        <v>1484</v>
      </c>
      <c r="AO17">
        <f>SUM(AO3:AO16)</f>
        <v>535</v>
      </c>
    </row>
    <row r="18" spans="1:41" x14ac:dyDescent="0.25">
      <c r="A18" s="5">
        <v>45573</v>
      </c>
      <c r="B18" s="5">
        <v>45575</v>
      </c>
      <c r="C18" s="8" t="s">
        <v>131</v>
      </c>
      <c r="D18" s="2" t="s">
        <v>15</v>
      </c>
      <c r="E18" s="2" t="s">
        <v>33</v>
      </c>
      <c r="F18" s="2">
        <v>2</v>
      </c>
      <c r="G18" s="2">
        <v>4</v>
      </c>
      <c r="H18" s="2" t="str">
        <f t="shared" si="1"/>
        <v>NYI</v>
      </c>
      <c r="I18" s="2" t="s">
        <v>40</v>
      </c>
      <c r="J18" s="2">
        <v>5</v>
      </c>
      <c r="K18" s="2">
        <v>4</v>
      </c>
      <c r="L18" s="2" t="str">
        <f t="shared" si="2"/>
        <v>UTA</v>
      </c>
      <c r="M18" s="5"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44">
        <f>(($AL$11)*IF(Table2[[#This Row],[CorrectWinnerPrediction]]="Y", 1, 0))+(($AL$12)*IF(Table2[[#This Row],[CorrectAwayScorePrediction]]="Y", 1, 0))+(($AL$13)*IF(Table2[[#This Row],[CorrectHomeScorePrediction]]="Y", 1, 0))</f>
        <v>0.125</v>
      </c>
    </row>
    <row r="19" spans="1:41" x14ac:dyDescent="0.25">
      <c r="A19" s="5">
        <v>45573</v>
      </c>
      <c r="B19" s="5">
        <v>45575</v>
      </c>
      <c r="C19" s="8" t="s">
        <v>133</v>
      </c>
      <c r="D19" s="2" t="s">
        <v>34</v>
      </c>
      <c r="E19" s="2" t="s">
        <v>35</v>
      </c>
      <c r="F19" s="2">
        <v>5</v>
      </c>
      <c r="G19" s="2">
        <v>6</v>
      </c>
      <c r="H19" s="2" t="str">
        <f t="shared" si="1"/>
        <v>NSH</v>
      </c>
      <c r="I19" s="2" t="s">
        <v>40</v>
      </c>
      <c r="J19" s="2">
        <v>4</v>
      </c>
      <c r="K19" s="2">
        <v>3</v>
      </c>
      <c r="L19" s="2" t="str">
        <f t="shared" si="2"/>
        <v>DAL</v>
      </c>
      <c r="M19" s="5"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44">
        <f>(($AL$11)*IF(Table2[[#This Row],[CorrectWinnerPrediction]]="Y", 1, 0))+(($AL$12)*IF(Table2[[#This Row],[CorrectAwayScorePrediction]]="Y", 1, 0))+(($AL$13)*IF(Table2[[#This Row],[CorrectHomeScorePrediction]]="Y", 1, 0))</f>
        <v>0</v>
      </c>
    </row>
    <row r="20" spans="1:41" x14ac:dyDescent="0.25">
      <c r="A20" s="5">
        <v>45573</v>
      </c>
      <c r="B20" s="5">
        <v>45575</v>
      </c>
      <c r="C20" s="8" t="s">
        <v>134</v>
      </c>
      <c r="D20" s="2" t="s">
        <v>36</v>
      </c>
      <c r="E20" s="2" t="s">
        <v>37</v>
      </c>
      <c r="F20" s="2">
        <v>1</v>
      </c>
      <c r="G20" s="2">
        <v>5</v>
      </c>
      <c r="H20" s="2" t="str">
        <f t="shared" si="1"/>
        <v>MIN</v>
      </c>
      <c r="I20" s="2" t="s">
        <v>40</v>
      </c>
      <c r="J20" s="2">
        <v>2</v>
      </c>
      <c r="K20" s="2">
        <v>3</v>
      </c>
      <c r="L20" s="2" t="str">
        <f t="shared" si="2"/>
        <v>MIN</v>
      </c>
      <c r="M20" s="5"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44">
        <f>(($AL$11)*IF(Table2[[#This Row],[CorrectWinnerPrediction]]="Y", 1, 0))+(($AL$12)*IF(Table2[[#This Row],[CorrectAwayScorePrediction]]="Y", 1, 0))+(($AL$13)*IF(Table2[[#This Row],[CorrectHomeScorePrediction]]="Y", 1, 0))</f>
        <v>0.75</v>
      </c>
    </row>
    <row r="21" spans="1:41" x14ac:dyDescent="0.25">
      <c r="A21" s="6">
        <v>45573</v>
      </c>
      <c r="B21" s="6">
        <v>45575</v>
      </c>
      <c r="C21" s="9" t="s">
        <v>135</v>
      </c>
      <c r="D21" s="3" t="s">
        <v>13</v>
      </c>
      <c r="E21" s="3" t="s">
        <v>38</v>
      </c>
      <c r="F21" s="3">
        <v>4</v>
      </c>
      <c r="G21" s="3">
        <v>1</v>
      </c>
      <c r="H21" s="3" t="str">
        <f t="shared" si="1"/>
        <v>STL</v>
      </c>
      <c r="I21" s="3" t="s">
        <v>40</v>
      </c>
      <c r="J21" s="3">
        <v>5</v>
      </c>
      <c r="K21" s="3">
        <v>4</v>
      </c>
      <c r="L21" s="2" t="str">
        <f t="shared" si="2"/>
        <v>STL</v>
      </c>
      <c r="M21" s="6"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44">
        <f>(($AL$11)*IF(Table2[[#This Row],[CorrectWinnerPrediction]]="Y", 1, 0))+(($AL$12)*IF(Table2[[#This Row],[CorrectAwayScorePrediction]]="Y", 1, 0))+(($AL$13)*IF(Table2[[#This Row],[CorrectHomeScorePrediction]]="Y", 1, 0))</f>
        <v>0.75</v>
      </c>
    </row>
    <row r="22" spans="1:41" x14ac:dyDescent="0.25">
      <c r="A22" s="5">
        <v>45574</v>
      </c>
      <c r="B22" s="5">
        <v>45576</v>
      </c>
      <c r="C22" s="8" t="s">
        <v>136</v>
      </c>
      <c r="D22" s="2" t="s">
        <v>43</v>
      </c>
      <c r="E22" s="2" t="s">
        <v>44</v>
      </c>
      <c r="F22" s="2">
        <v>3</v>
      </c>
      <c r="G22" s="2">
        <v>6</v>
      </c>
      <c r="H22" s="2" t="str">
        <f t="shared" si="1"/>
        <v>CAR</v>
      </c>
      <c r="I22" s="2" t="s">
        <v>40</v>
      </c>
      <c r="J22" s="2">
        <v>4</v>
      </c>
      <c r="K22" s="2">
        <v>1</v>
      </c>
      <c r="L22" s="14" t="str">
        <f t="shared" si="2"/>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44">
        <f>(($AL$11)*IF(Table2[[#This Row],[CorrectWinnerPrediction]]="Y", 1, 0))+(($AL$12)*IF(Table2[[#This Row],[CorrectAwayScorePrediction]]="Y", 1, 0))+(($AL$13)*IF(Table2[[#This Row],[CorrectHomeScorePrediction]]="Y", 1, 0))</f>
        <v>0</v>
      </c>
    </row>
    <row r="23" spans="1:41" x14ac:dyDescent="0.25">
      <c r="A23" s="5">
        <v>45574</v>
      </c>
      <c r="B23" s="5">
        <v>45576</v>
      </c>
      <c r="C23" s="8"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44">
        <f>(($AL$11)*IF(Table2[[#This Row],[CorrectWinnerPrediction]]="Y", 1, 0))+(($AL$12)*IF(Table2[[#This Row],[CorrectAwayScorePrediction]]="Y", 1, 0))+(($AL$13)*IF(Table2[[#This Row],[CorrectHomeScorePrediction]]="Y", 1, 0))</f>
        <v>0.75</v>
      </c>
    </row>
    <row r="24" spans="1:41" x14ac:dyDescent="0.25">
      <c r="A24" s="5">
        <v>45574</v>
      </c>
      <c r="B24" s="5">
        <v>45576</v>
      </c>
      <c r="C24" s="8"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44">
        <f>(($AL$11)*IF(Table2[[#This Row],[CorrectWinnerPrediction]]="Y", 1, 0))+(($AL$12)*IF(Table2[[#This Row],[CorrectAwayScorePrediction]]="Y", 1, 0))+(($AL$13)*IF(Table2[[#This Row],[CorrectHomeScorePrediction]]="Y", 1, 0))</f>
        <v>0</v>
      </c>
    </row>
    <row r="25" spans="1:41" x14ac:dyDescent="0.25">
      <c r="A25" s="6">
        <v>45574</v>
      </c>
      <c r="B25" s="6">
        <v>45576</v>
      </c>
      <c r="C25" s="9" t="s">
        <v>139</v>
      </c>
      <c r="D25" s="3" t="s">
        <v>13</v>
      </c>
      <c r="E25" s="3" t="s">
        <v>27</v>
      </c>
      <c r="F25" s="3">
        <v>5</v>
      </c>
      <c r="G25" s="3">
        <v>4</v>
      </c>
      <c r="H25" s="3" t="str">
        <f t="shared" si="1"/>
        <v>STL</v>
      </c>
      <c r="I25" s="3" t="s">
        <v>39</v>
      </c>
      <c r="J25" s="3">
        <v>3</v>
      </c>
      <c r="K25" s="3">
        <v>4</v>
      </c>
      <c r="L25" s="3" t="str">
        <f t="shared" si="2"/>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44">
        <f>(($AL$11)*IF(Table2[[#This Row],[CorrectWinnerPrediction]]="Y", 1, 0))+(($AL$12)*IF(Table2[[#This Row],[CorrectAwayScorePrediction]]="Y", 1, 0))+(($AL$13)*IF(Table2[[#This Row],[CorrectHomeScorePrediction]]="Y", 1, 0))</f>
        <v>0.125</v>
      </c>
    </row>
    <row r="26" spans="1:41" x14ac:dyDescent="0.25">
      <c r="A26" s="5">
        <v>45576</v>
      </c>
      <c r="B26" s="5">
        <v>45577</v>
      </c>
      <c r="C26" s="8"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44">
        <f>(($AL$11)*IF(Table2[[#This Row],[CorrectWinnerPrediction]]="Y", 1, 0))+(($AL$12)*IF(Table2[[#This Row],[CorrectAwayScorePrediction]]="Y", 1, 0))+(($AL$13)*IF(Table2[[#This Row],[CorrectHomeScorePrediction]]="Y", 1, 0))</f>
        <v>0</v>
      </c>
    </row>
    <row r="27" spans="1:41" x14ac:dyDescent="0.25">
      <c r="A27" s="5">
        <v>45576</v>
      </c>
      <c r="B27" s="5">
        <v>45577</v>
      </c>
      <c r="C27" s="8"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44">
        <f>(($AL$11)*IF(Table2[[#This Row],[CorrectWinnerPrediction]]="Y", 1, 0))+(($AL$12)*IF(Table2[[#This Row],[CorrectAwayScorePrediction]]="Y", 1, 0))+(($AL$13)*IF(Table2[[#This Row],[CorrectHomeScorePrediction]]="Y", 1, 0))</f>
        <v>0</v>
      </c>
    </row>
    <row r="28" spans="1:41" x14ac:dyDescent="0.25">
      <c r="A28" s="5">
        <v>45576</v>
      </c>
      <c r="B28" s="5">
        <v>45577</v>
      </c>
      <c r="C28" s="8"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44">
        <f>(($AL$11)*IF(Table2[[#This Row],[CorrectWinnerPrediction]]="Y", 1, 0))+(($AL$12)*IF(Table2[[#This Row],[CorrectAwayScorePrediction]]="Y", 1, 0))+(($AL$13)*IF(Table2[[#This Row],[CorrectHomeScorePrediction]]="Y", 1, 0))</f>
        <v>0.875</v>
      </c>
    </row>
    <row r="29" spans="1:41" x14ac:dyDescent="0.25">
      <c r="A29" s="5">
        <v>45576</v>
      </c>
      <c r="B29" s="5">
        <v>45577</v>
      </c>
      <c r="C29" s="8"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44">
        <f>(($AL$11)*IF(Table2[[#This Row],[CorrectWinnerPrediction]]="Y", 1, 0))+(($AL$12)*IF(Table2[[#This Row],[CorrectAwayScorePrediction]]="Y", 1, 0))+(($AL$13)*IF(Table2[[#This Row],[CorrectHomeScorePrediction]]="Y", 1, 0))</f>
        <v>0</v>
      </c>
    </row>
    <row r="30" spans="1:41" x14ac:dyDescent="0.25">
      <c r="A30" s="5">
        <v>45576</v>
      </c>
      <c r="B30" s="5">
        <v>45577</v>
      </c>
      <c r="C30" s="8"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44">
        <f>(($AL$11)*IF(Table2[[#This Row],[CorrectWinnerPrediction]]="Y", 1, 0))+(($AL$12)*IF(Table2[[#This Row],[CorrectAwayScorePrediction]]="Y", 1, 0))+(($AL$13)*IF(Table2[[#This Row],[CorrectHomeScorePrediction]]="Y", 1, 0))</f>
        <v>0</v>
      </c>
    </row>
    <row r="31" spans="1:41" x14ac:dyDescent="0.25">
      <c r="A31" s="5">
        <v>45576</v>
      </c>
      <c r="B31" s="5">
        <v>45577</v>
      </c>
      <c r="C31" s="8"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44">
        <f>(($AL$11)*IF(Table2[[#This Row],[CorrectWinnerPrediction]]="Y", 1, 0))+(($AL$12)*IF(Table2[[#This Row],[CorrectAwayScorePrediction]]="Y", 1, 0))+(($AL$13)*IF(Table2[[#This Row],[CorrectHomeScorePrediction]]="Y", 1, 0))</f>
        <v>0</v>
      </c>
    </row>
    <row r="32" spans="1:41" x14ac:dyDescent="0.25">
      <c r="A32" s="5">
        <v>45576</v>
      </c>
      <c r="B32" s="5">
        <v>45577</v>
      </c>
      <c r="C32" s="8"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44">
        <f>(($AL$11)*IF(Table2[[#This Row],[CorrectWinnerPrediction]]="Y", 1, 0))+(($AL$12)*IF(Table2[[#This Row],[CorrectAwayScorePrediction]]="Y", 1, 0))+(($AL$13)*IF(Table2[[#This Row],[CorrectHomeScorePrediction]]="Y", 1, 0))</f>
        <v>0</v>
      </c>
    </row>
    <row r="33" spans="1:29" x14ac:dyDescent="0.25">
      <c r="A33" s="5">
        <v>45576</v>
      </c>
      <c r="B33" s="5">
        <v>45577</v>
      </c>
      <c r="C33" s="8"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44">
        <f>(($AL$11)*IF(Table2[[#This Row],[CorrectWinnerPrediction]]="Y", 1, 0))+(($AL$12)*IF(Table2[[#This Row],[CorrectAwayScorePrediction]]="Y", 1, 0))+(($AL$13)*IF(Table2[[#This Row],[CorrectHomeScorePrediction]]="Y", 1, 0))</f>
        <v>0.75</v>
      </c>
    </row>
    <row r="34" spans="1:29" x14ac:dyDescent="0.25">
      <c r="A34" s="5">
        <v>45576</v>
      </c>
      <c r="B34" s="5">
        <v>45577</v>
      </c>
      <c r="C34" s="8"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44">
        <f>(($AL$11)*IF(Table2[[#This Row],[CorrectWinnerPrediction]]="Y", 1, 0))+(($AL$12)*IF(Table2[[#This Row],[CorrectAwayScorePrediction]]="Y", 1, 0))+(($AL$13)*IF(Table2[[#This Row],[CorrectHomeScorePrediction]]="Y", 1, 0))</f>
        <v>0</v>
      </c>
    </row>
    <row r="35" spans="1:29" x14ac:dyDescent="0.25">
      <c r="A35" s="5">
        <v>45576</v>
      </c>
      <c r="B35" s="5">
        <v>45577</v>
      </c>
      <c r="C35" s="8"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44">
        <f>(($AL$11)*IF(Table2[[#This Row],[CorrectWinnerPrediction]]="Y", 1, 0))+(($AL$12)*IF(Table2[[#This Row],[CorrectAwayScorePrediction]]="Y", 1, 0))+(($AL$13)*IF(Table2[[#This Row],[CorrectHomeScorePrediction]]="Y", 1, 0))</f>
        <v>0.125</v>
      </c>
    </row>
    <row r="36" spans="1:29" x14ac:dyDescent="0.25">
      <c r="A36" s="5">
        <v>45576</v>
      </c>
      <c r="B36" s="5">
        <v>45577</v>
      </c>
      <c r="C36" s="8"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44">
        <f>(($AL$11)*IF(Table2[[#This Row],[CorrectWinnerPrediction]]="Y", 1, 0))+(($AL$12)*IF(Table2[[#This Row],[CorrectAwayScorePrediction]]="Y", 1, 0))+(($AL$13)*IF(Table2[[#This Row],[CorrectHomeScorePrediction]]="Y", 1, 0))</f>
        <v>0</v>
      </c>
    </row>
    <row r="37" spans="1:29" x14ac:dyDescent="0.25">
      <c r="A37" s="5">
        <v>45576</v>
      </c>
      <c r="B37" s="5">
        <v>45577</v>
      </c>
      <c r="C37" s="8"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44">
        <f>(($AL$11)*IF(Table2[[#This Row],[CorrectWinnerPrediction]]="Y", 1, 0))+(($AL$12)*IF(Table2[[#This Row],[CorrectAwayScorePrediction]]="Y", 1, 0))+(($AL$13)*IF(Table2[[#This Row],[CorrectHomeScorePrediction]]="Y", 1, 0))</f>
        <v>0.875</v>
      </c>
    </row>
    <row r="38" spans="1:29" x14ac:dyDescent="0.25">
      <c r="A38" s="5">
        <v>45576</v>
      </c>
      <c r="B38" s="5">
        <v>45577</v>
      </c>
      <c r="C38" s="8"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44">
        <f>(($AL$11)*IF(Table2[[#This Row],[CorrectWinnerPrediction]]="Y", 1, 0))+(($AL$12)*IF(Table2[[#This Row],[CorrectAwayScorePrediction]]="Y", 1, 0))+(($AL$13)*IF(Table2[[#This Row],[CorrectHomeScorePrediction]]="Y", 1, 0))</f>
        <v>0</v>
      </c>
    </row>
    <row r="39" spans="1:29" x14ac:dyDescent="0.25">
      <c r="A39" s="6">
        <v>45576</v>
      </c>
      <c r="B39" s="6">
        <v>45577</v>
      </c>
      <c r="C39" s="9" t="s">
        <v>149</v>
      </c>
      <c r="D39" s="3" t="s">
        <v>47</v>
      </c>
      <c r="E39" s="3" t="s">
        <v>38</v>
      </c>
      <c r="F39" s="3">
        <v>4</v>
      </c>
      <c r="G39" s="3">
        <v>2</v>
      </c>
      <c r="H39" s="3" t="str">
        <f t="shared" si="1"/>
        <v>ANA</v>
      </c>
      <c r="I39" s="3" t="s">
        <v>40</v>
      </c>
      <c r="J39" s="3">
        <v>2</v>
      </c>
      <c r="K39" s="3">
        <v>0</v>
      </c>
      <c r="L39" s="2" t="str">
        <f t="shared" si="2"/>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44">
        <f>(($AL$11)*IF(Table2[[#This Row],[CorrectWinnerPrediction]]="Y", 1, 0))+(($AL$12)*IF(Table2[[#This Row],[CorrectAwayScorePrediction]]="Y", 1, 0))+(($AL$13)*IF(Table2[[#This Row],[CorrectHomeScorePrediction]]="Y", 1, 0))</f>
        <v>0.75</v>
      </c>
    </row>
    <row r="40" spans="1:29" x14ac:dyDescent="0.25">
      <c r="A40" s="5">
        <v>45576</v>
      </c>
      <c r="B40" s="5">
        <v>45578</v>
      </c>
      <c r="C40" s="8" t="s">
        <v>150</v>
      </c>
      <c r="D40" s="2" t="s">
        <v>37</v>
      </c>
      <c r="E40" s="2" t="s">
        <v>22</v>
      </c>
      <c r="F40" s="2">
        <v>3</v>
      </c>
      <c r="G40" s="2">
        <v>4</v>
      </c>
      <c r="H40" s="2" t="str">
        <f t="shared" si="1"/>
        <v>WPG</v>
      </c>
      <c r="I40" s="2" t="s">
        <v>39</v>
      </c>
      <c r="J40" s="2">
        <v>1</v>
      </c>
      <c r="K40" s="2">
        <v>2</v>
      </c>
      <c r="L40" s="14" t="str">
        <f t="shared" si="2"/>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44">
        <f>(($AL$11)*IF(Table2[[#This Row],[CorrectWinnerPrediction]]="Y", 1, 0))+(($AL$12)*IF(Table2[[#This Row],[CorrectAwayScorePrediction]]="Y", 1, 0))+(($AL$13)*IF(Table2[[#This Row],[CorrectHomeScorePrediction]]="Y", 1, 0))</f>
        <v>0.75</v>
      </c>
    </row>
    <row r="41" spans="1:29" x14ac:dyDescent="0.25">
      <c r="A41" s="5">
        <v>45576</v>
      </c>
      <c r="B41" s="5">
        <v>45578</v>
      </c>
      <c r="C41" s="8"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44">
        <f>(($AL$11)*IF(Table2[[#This Row],[CorrectWinnerPrediction]]="Y", 1, 0))+(($AL$12)*IF(Table2[[#This Row],[CorrectAwayScorePrediction]]="Y", 1, 0))+(($AL$13)*IF(Table2[[#This Row],[CorrectHomeScorePrediction]]="Y", 1, 0))</f>
        <v>1</v>
      </c>
    </row>
    <row r="42" spans="1:29" x14ac:dyDescent="0.25">
      <c r="A42" s="5">
        <v>45576</v>
      </c>
      <c r="B42" s="5">
        <v>45578</v>
      </c>
      <c r="C42" s="8"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44">
        <f>(($AL$11)*IF(Table2[[#This Row],[CorrectWinnerPrediction]]="Y", 1, 0))+(($AL$12)*IF(Table2[[#This Row],[CorrectAwayScorePrediction]]="Y", 1, 0))+(($AL$13)*IF(Table2[[#This Row],[CorrectHomeScorePrediction]]="Y", 1, 0))</f>
        <v>0.75</v>
      </c>
    </row>
    <row r="43" spans="1:29" x14ac:dyDescent="0.25">
      <c r="A43" s="6">
        <v>45576</v>
      </c>
      <c r="B43" s="6">
        <v>45578</v>
      </c>
      <c r="C43" s="9" t="s">
        <v>153</v>
      </c>
      <c r="D43" s="3" t="s">
        <v>47</v>
      </c>
      <c r="E43" s="3" t="s">
        <v>27</v>
      </c>
      <c r="F43" s="3">
        <v>0</v>
      </c>
      <c r="G43" s="3">
        <v>4</v>
      </c>
      <c r="H43" s="3" t="str">
        <f t="shared" si="1"/>
        <v>VGK</v>
      </c>
      <c r="I43" s="3" t="s">
        <v>40</v>
      </c>
      <c r="J43" s="3">
        <v>1</v>
      </c>
      <c r="K43" s="3">
        <v>3</v>
      </c>
      <c r="L43" s="2" t="str">
        <f t="shared" si="2"/>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44">
        <f>(($AL$11)*IF(Table2[[#This Row],[CorrectWinnerPrediction]]="Y", 1, 0))+(($AL$12)*IF(Table2[[#This Row],[CorrectAwayScorePrediction]]="Y", 1, 0))+(($AL$13)*IF(Table2[[#This Row],[CorrectHomeScorePrediction]]="Y", 1, 0))</f>
        <v>0.75</v>
      </c>
    </row>
    <row r="44" spans="1:29" x14ac:dyDescent="0.25">
      <c r="A44" s="5">
        <v>45578</v>
      </c>
      <c r="B44" s="5">
        <v>45579</v>
      </c>
      <c r="C44" s="8" t="s">
        <v>154</v>
      </c>
      <c r="D44" s="2" t="s">
        <v>14</v>
      </c>
      <c r="E44" s="2" t="s">
        <v>16</v>
      </c>
      <c r="F44" s="2">
        <v>2</v>
      </c>
      <c r="G44" s="2">
        <v>5</v>
      </c>
      <c r="H44" s="2" t="str">
        <f t="shared" si="1"/>
        <v>BOS</v>
      </c>
      <c r="I44" s="2" t="s">
        <v>40</v>
      </c>
      <c r="J44" s="2">
        <v>4</v>
      </c>
      <c r="K44" s="2">
        <v>3</v>
      </c>
      <c r="L44" s="14" t="str">
        <f t="shared" si="2"/>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44">
        <f>(($AL$11)*IF(Table2[[#This Row],[CorrectWinnerPrediction]]="Y", 1, 0))+(($AL$12)*IF(Table2[[#This Row],[CorrectAwayScorePrediction]]="Y", 1, 0))+(($AL$13)*IF(Table2[[#This Row],[CorrectHomeScorePrediction]]="Y", 1, 0))</f>
        <v>0</v>
      </c>
    </row>
    <row r="45" spans="1:29" x14ac:dyDescent="0.25">
      <c r="A45" s="5">
        <v>45578</v>
      </c>
      <c r="B45" s="5">
        <v>45579</v>
      </c>
      <c r="C45" s="8"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44">
        <f>(($AL$11)*IF(Table2[[#This Row],[CorrectWinnerPrediction]]="Y", 1, 0))+(($AL$12)*IF(Table2[[#This Row],[CorrectAwayScorePrediction]]="Y", 1, 0))+(($AL$13)*IF(Table2[[#This Row],[CorrectHomeScorePrediction]]="Y", 1, 0))</f>
        <v>0</v>
      </c>
    </row>
    <row r="46" spans="1:29" x14ac:dyDescent="0.25">
      <c r="A46" s="5">
        <v>45578</v>
      </c>
      <c r="B46" s="5">
        <v>45579</v>
      </c>
      <c r="C46" s="8"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44">
        <f>(($AL$11)*IF(Table2[[#This Row],[CorrectWinnerPrediction]]="Y", 1, 0))+(($AL$12)*IF(Table2[[#This Row],[CorrectAwayScorePrediction]]="Y", 1, 0))+(($AL$13)*IF(Table2[[#This Row],[CorrectHomeScorePrediction]]="Y", 1, 0))</f>
        <v>0.75</v>
      </c>
    </row>
    <row r="47" spans="1:29" x14ac:dyDescent="0.25">
      <c r="A47" s="5">
        <v>45578</v>
      </c>
      <c r="B47" s="5">
        <v>45579</v>
      </c>
      <c r="C47" s="8"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44">
        <f>(($AL$11)*IF(Table2[[#This Row],[CorrectWinnerPrediction]]="Y", 1, 0))+(($AL$12)*IF(Table2[[#This Row],[CorrectAwayScorePrediction]]="Y", 1, 0))+(($AL$13)*IF(Table2[[#This Row],[CorrectHomeScorePrediction]]="Y", 1, 0))</f>
        <v>0.75</v>
      </c>
    </row>
    <row r="48" spans="1:29" x14ac:dyDescent="0.25">
      <c r="A48" s="5">
        <v>45578</v>
      </c>
      <c r="B48" s="5">
        <v>45579</v>
      </c>
      <c r="C48" s="8"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44">
        <f>(($AL$11)*IF(Table2[[#This Row],[CorrectWinnerPrediction]]="Y", 1, 0))+(($AL$12)*IF(Table2[[#This Row],[CorrectAwayScorePrediction]]="Y", 1, 0))+(($AL$13)*IF(Table2[[#This Row],[CorrectHomeScorePrediction]]="Y", 1, 0))</f>
        <v>0.75</v>
      </c>
    </row>
    <row r="49" spans="1:29" x14ac:dyDescent="0.25">
      <c r="A49" s="6">
        <v>45578</v>
      </c>
      <c r="B49" s="6">
        <v>45579</v>
      </c>
      <c r="C49" s="9" t="s">
        <v>159</v>
      </c>
      <c r="D49" s="3" t="s">
        <v>33</v>
      </c>
      <c r="E49" s="3" t="s">
        <v>26</v>
      </c>
      <c r="F49" s="3">
        <v>2</v>
      </c>
      <c r="G49" s="3">
        <v>4</v>
      </c>
      <c r="H49" s="3" t="str">
        <f t="shared" si="1"/>
        <v>COL</v>
      </c>
      <c r="I49" s="3" t="s">
        <v>40</v>
      </c>
      <c r="J49" s="3">
        <v>6</v>
      </c>
      <c r="K49" s="3">
        <v>2</v>
      </c>
      <c r="L49" s="2" t="str">
        <f t="shared" si="2"/>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44">
        <f>(($AL$11)*IF(Table2[[#This Row],[CorrectWinnerPrediction]]="Y", 1, 0))+(($AL$12)*IF(Table2[[#This Row],[CorrectAwayScorePrediction]]="Y", 1, 0))+(($AL$13)*IF(Table2[[#This Row],[CorrectHomeScorePrediction]]="Y", 1, 0))</f>
        <v>0</v>
      </c>
    </row>
    <row r="50" spans="1:29" x14ac:dyDescent="0.25">
      <c r="A50" s="5">
        <v>45580</v>
      </c>
      <c r="B50" s="5">
        <v>45580</v>
      </c>
      <c r="C50" s="8" t="s">
        <v>160</v>
      </c>
      <c r="D50" s="2" t="s">
        <v>25</v>
      </c>
      <c r="E50" s="2" t="s">
        <v>43</v>
      </c>
      <c r="F50" s="2">
        <v>2</v>
      </c>
      <c r="G50" s="2">
        <v>3</v>
      </c>
      <c r="H50" s="2" t="str">
        <f t="shared" si="1"/>
        <v>TBL</v>
      </c>
      <c r="I50" s="2" t="s">
        <v>39</v>
      </c>
      <c r="J50" s="2">
        <v>1</v>
      </c>
      <c r="K50" s="2">
        <v>4</v>
      </c>
      <c r="L50" s="14" t="str">
        <f t="shared" si="2"/>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44">
        <f>(($AL$11)*IF(Table2[[#This Row],[CorrectWinnerPrediction]]="Y", 1, 0))+(($AL$12)*IF(Table2[[#This Row],[CorrectAwayScorePrediction]]="Y", 1, 0))+(($AL$13)*IF(Table2[[#This Row],[CorrectHomeScorePrediction]]="Y", 1, 0))</f>
        <v>0.75</v>
      </c>
    </row>
    <row r="51" spans="1:29" x14ac:dyDescent="0.25">
      <c r="A51" s="5">
        <v>45580</v>
      </c>
      <c r="B51" s="5">
        <v>45580</v>
      </c>
      <c r="C51" s="8"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44">
        <f>(($AL$11)*IF(Table2[[#This Row],[CorrectWinnerPrediction]]="Y", 1, 0))+(($AL$12)*IF(Table2[[#This Row],[CorrectAwayScorePrediction]]="Y", 1, 0))+(($AL$13)*IF(Table2[[#This Row],[CorrectHomeScorePrediction]]="Y", 1, 0))</f>
        <v>0</v>
      </c>
    </row>
    <row r="52" spans="1:29" x14ac:dyDescent="0.25">
      <c r="A52" s="5">
        <v>45580</v>
      </c>
      <c r="B52" s="5">
        <v>45580</v>
      </c>
      <c r="C52" s="8"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44">
        <f>(($AL$11)*IF(Table2[[#This Row],[CorrectWinnerPrediction]]="Y", 1, 0))+(($AL$12)*IF(Table2[[#This Row],[CorrectAwayScorePrediction]]="Y", 1, 0))+(($AL$13)*IF(Table2[[#This Row],[CorrectHomeScorePrediction]]="Y", 1, 0))</f>
        <v>0</v>
      </c>
    </row>
    <row r="53" spans="1:29" x14ac:dyDescent="0.25">
      <c r="A53" s="5">
        <v>45580</v>
      </c>
      <c r="B53" s="5">
        <v>45580</v>
      </c>
      <c r="C53" s="8"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44">
        <f>(($AL$11)*IF(Table2[[#This Row],[CorrectWinnerPrediction]]="Y", 1, 0))+(($AL$12)*IF(Table2[[#This Row],[CorrectAwayScorePrediction]]="Y", 1, 0))+(($AL$13)*IF(Table2[[#This Row],[CorrectHomeScorePrediction]]="Y", 1, 0))</f>
        <v>0.75</v>
      </c>
    </row>
    <row r="54" spans="1:29" x14ac:dyDescent="0.25">
      <c r="A54" s="5">
        <v>45580</v>
      </c>
      <c r="B54" s="5">
        <v>45580</v>
      </c>
      <c r="C54" s="8"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44">
        <f>(($AL$11)*IF(Table2[[#This Row],[CorrectWinnerPrediction]]="Y", 1, 0))+(($AL$12)*IF(Table2[[#This Row],[CorrectAwayScorePrediction]]="Y", 1, 0))+(($AL$13)*IF(Table2[[#This Row],[CorrectHomeScorePrediction]]="Y", 1, 0))</f>
        <v>0</v>
      </c>
    </row>
    <row r="55" spans="1:29" x14ac:dyDescent="0.25">
      <c r="A55" s="5">
        <v>45580</v>
      </c>
      <c r="B55" s="5">
        <v>45580</v>
      </c>
      <c r="C55" s="8"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44">
        <f>(($AL$11)*IF(Table2[[#This Row],[CorrectWinnerPrediction]]="Y", 1, 0))+(($AL$12)*IF(Table2[[#This Row],[CorrectAwayScorePrediction]]="Y", 1, 0))+(($AL$13)*IF(Table2[[#This Row],[CorrectHomeScorePrediction]]="Y", 1, 0))</f>
        <v>0</v>
      </c>
    </row>
    <row r="56" spans="1:29" x14ac:dyDescent="0.25">
      <c r="A56" s="5">
        <v>45580</v>
      </c>
      <c r="B56" s="5">
        <v>45580</v>
      </c>
      <c r="C56" s="8"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44">
        <f>(($AL$11)*IF(Table2[[#This Row],[CorrectWinnerPrediction]]="Y", 1, 0))+(($AL$12)*IF(Table2[[#This Row],[CorrectAwayScorePrediction]]="Y", 1, 0))+(($AL$13)*IF(Table2[[#This Row],[CorrectHomeScorePrediction]]="Y", 1, 0))</f>
        <v>0.75</v>
      </c>
    </row>
    <row r="57" spans="1:29" x14ac:dyDescent="0.25">
      <c r="A57" s="5">
        <v>45580</v>
      </c>
      <c r="B57" s="5">
        <v>45580</v>
      </c>
      <c r="C57" s="8"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44">
        <f>(($AL$11)*IF(Table2[[#This Row],[CorrectWinnerPrediction]]="Y", 1, 0))+(($AL$12)*IF(Table2[[#This Row],[CorrectAwayScorePrediction]]="Y", 1, 0))+(($AL$13)*IF(Table2[[#This Row],[CorrectHomeScorePrediction]]="Y", 1, 0))</f>
        <v>0.875</v>
      </c>
    </row>
    <row r="58" spans="1:29" x14ac:dyDescent="0.25">
      <c r="A58" s="6">
        <v>45580</v>
      </c>
      <c r="B58" s="6">
        <v>45580</v>
      </c>
      <c r="C58" s="9" t="s">
        <v>168</v>
      </c>
      <c r="D58" s="3" t="s">
        <v>45</v>
      </c>
      <c r="E58" s="3" t="s">
        <v>23</v>
      </c>
      <c r="F58" s="3">
        <v>3</v>
      </c>
      <c r="G58" s="3">
        <v>2</v>
      </c>
      <c r="H58" s="3" t="str">
        <f t="shared" si="1"/>
        <v>PHI</v>
      </c>
      <c r="I58" s="3" t="s">
        <v>77</v>
      </c>
      <c r="J58" s="3">
        <v>3</v>
      </c>
      <c r="K58" s="3">
        <v>4</v>
      </c>
      <c r="L58" s="2" t="str">
        <f t="shared" si="2"/>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44">
        <f>(($AL$11)*IF(Table2[[#This Row],[CorrectWinnerPrediction]]="Y", 1, 0))+(($AL$12)*IF(Table2[[#This Row],[CorrectAwayScorePrediction]]="Y", 1, 0))+(($AL$13)*IF(Table2[[#This Row],[CorrectHomeScorePrediction]]="Y", 1, 0))</f>
        <v>0.125</v>
      </c>
    </row>
    <row r="59" spans="1:29" x14ac:dyDescent="0.25">
      <c r="A59" s="5">
        <v>45580</v>
      </c>
      <c r="B59" s="5">
        <v>45581</v>
      </c>
      <c r="C59" s="8" t="s">
        <v>169</v>
      </c>
      <c r="D59" s="2" t="s">
        <v>29</v>
      </c>
      <c r="E59" s="2" t="s">
        <v>21</v>
      </c>
      <c r="F59" s="2">
        <v>3</v>
      </c>
      <c r="G59" s="2">
        <v>5</v>
      </c>
      <c r="H59" s="2" t="str">
        <f t="shared" si="1"/>
        <v>PIT</v>
      </c>
      <c r="I59" s="2" t="s">
        <v>40</v>
      </c>
      <c r="J59" s="2">
        <v>5</v>
      </c>
      <c r="K59" s="2">
        <v>6</v>
      </c>
      <c r="L59" s="14" t="str">
        <f t="shared" si="2"/>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44">
        <f>(($AL$11)*IF(Table2[[#This Row],[CorrectWinnerPrediction]]="Y", 1, 0))+(($AL$12)*IF(Table2[[#This Row],[CorrectAwayScorePrediction]]="Y", 1, 0))+(($AL$13)*IF(Table2[[#This Row],[CorrectHomeScorePrediction]]="Y", 1, 0))</f>
        <v>0.75</v>
      </c>
    </row>
    <row r="60" spans="1:29" x14ac:dyDescent="0.25">
      <c r="A60" s="5">
        <v>45580</v>
      </c>
      <c r="B60" s="5">
        <v>45581</v>
      </c>
      <c r="C60" s="8"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44">
        <f>(($AL$11)*IF(Table2[[#This Row],[CorrectWinnerPrediction]]="Y", 1, 0))+(($AL$12)*IF(Table2[[#This Row],[CorrectAwayScorePrediction]]="Y", 1, 0))+(($AL$13)*IF(Table2[[#This Row],[CorrectHomeScorePrediction]]="Y", 1, 0))</f>
        <v>0.75</v>
      </c>
    </row>
    <row r="61" spans="1:29" x14ac:dyDescent="0.25">
      <c r="A61" s="5">
        <v>45580</v>
      </c>
      <c r="B61" s="5">
        <v>45581</v>
      </c>
      <c r="C61" s="8"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44">
        <f>(($AL$11)*IF(Table2[[#This Row],[CorrectWinnerPrediction]]="Y", 1, 0))+(($AL$12)*IF(Table2[[#This Row],[CorrectAwayScorePrediction]]="Y", 1, 0))+(($AL$13)*IF(Table2[[#This Row],[CorrectHomeScorePrediction]]="Y", 1, 0))</f>
        <v>0.75</v>
      </c>
    </row>
    <row r="62" spans="1:29" x14ac:dyDescent="0.25">
      <c r="A62" s="6">
        <v>45580</v>
      </c>
      <c r="B62" s="6">
        <v>45581</v>
      </c>
      <c r="C62" s="9" t="s">
        <v>172</v>
      </c>
      <c r="D62" s="3" t="s">
        <v>15</v>
      </c>
      <c r="E62" s="3" t="s">
        <v>47</v>
      </c>
      <c r="F62" s="3">
        <v>3</v>
      </c>
      <c r="G62" s="3">
        <v>1</v>
      </c>
      <c r="H62" s="3" t="str">
        <f t="shared" si="1"/>
        <v>UTA</v>
      </c>
      <c r="I62" s="3" t="s">
        <v>40</v>
      </c>
      <c r="J62" s="3">
        <v>4</v>
      </c>
      <c r="K62" s="3">
        <v>5</v>
      </c>
      <c r="L62" s="2" t="str">
        <f t="shared" si="2"/>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44">
        <f>(($AL$11)*IF(Table2[[#This Row],[CorrectWinnerPrediction]]="Y", 1, 0))+(($AL$12)*IF(Table2[[#This Row],[CorrectAwayScorePrediction]]="Y", 1, 0))+(($AL$13)*IF(Table2[[#This Row],[CorrectHomeScorePrediction]]="Y", 1, 0))</f>
        <v>0</v>
      </c>
    </row>
    <row r="63" spans="1:29" x14ac:dyDescent="0.25">
      <c r="A63" s="5">
        <v>45581</v>
      </c>
      <c r="B63" s="5">
        <v>45582</v>
      </c>
      <c r="C63" s="8" t="s">
        <v>173</v>
      </c>
      <c r="D63" s="2" t="s">
        <v>28</v>
      </c>
      <c r="E63" s="2" t="s">
        <v>19</v>
      </c>
      <c r="F63" s="2">
        <v>2</v>
      </c>
      <c r="G63" s="2">
        <v>5</v>
      </c>
      <c r="H63" s="2" t="str">
        <f t="shared" si="1"/>
        <v>MTL</v>
      </c>
      <c r="I63" s="2" t="s">
        <v>40</v>
      </c>
      <c r="J63" s="2">
        <v>4</v>
      </c>
      <c r="K63" s="2">
        <v>1</v>
      </c>
      <c r="L63" s="14" t="str">
        <f t="shared" si="2"/>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44">
        <f>(($AL$11)*IF(Table2[[#This Row],[CorrectWinnerPrediction]]="Y", 1, 0))+(($AL$12)*IF(Table2[[#This Row],[CorrectAwayScorePrediction]]="Y", 1, 0))+(($AL$13)*IF(Table2[[#This Row],[CorrectHomeScorePrediction]]="Y", 1, 0))</f>
        <v>0</v>
      </c>
    </row>
    <row r="64" spans="1:29" x14ac:dyDescent="0.25">
      <c r="A64" s="5">
        <v>45581</v>
      </c>
      <c r="B64" s="5">
        <v>45582</v>
      </c>
      <c r="C64" s="8"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44">
        <f>(($AL$11)*IF(Table2[[#This Row],[CorrectWinnerPrediction]]="Y", 1, 0))+(($AL$12)*IF(Table2[[#This Row],[CorrectAwayScorePrediction]]="Y", 1, 0))+(($AL$13)*IF(Table2[[#This Row],[CorrectHomeScorePrediction]]="Y", 1, 0))</f>
        <v>0.875</v>
      </c>
    </row>
    <row r="65" spans="1:29" x14ac:dyDescent="0.25">
      <c r="A65" s="5">
        <v>45581</v>
      </c>
      <c r="B65" s="5">
        <v>45582</v>
      </c>
      <c r="C65" s="8"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44">
        <f>(($AL$11)*IF(Table2[[#This Row],[CorrectWinnerPrediction]]="Y", 1, 0))+(($AL$12)*IF(Table2[[#This Row],[CorrectAwayScorePrediction]]="Y", 1, 0))+(($AL$13)*IF(Table2[[#This Row],[CorrectHomeScorePrediction]]="Y", 1, 0))</f>
        <v>0.75</v>
      </c>
    </row>
    <row r="66" spans="1:29" x14ac:dyDescent="0.25">
      <c r="A66" s="5">
        <v>45581</v>
      </c>
      <c r="B66" s="5">
        <v>45582</v>
      </c>
      <c r="C66" s="8"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44">
        <f>(($AL$11)*IF(Table2[[#This Row],[CorrectWinnerPrediction]]="Y", 1, 0))+(($AL$12)*IF(Table2[[#This Row],[CorrectAwayScorePrediction]]="Y", 1, 0))+(($AL$13)*IF(Table2[[#This Row],[CorrectHomeScorePrediction]]="Y", 1, 0))</f>
        <v>0.875</v>
      </c>
    </row>
    <row r="67" spans="1:29" x14ac:dyDescent="0.25">
      <c r="A67" s="5">
        <v>45581</v>
      </c>
      <c r="B67" s="5">
        <v>45582</v>
      </c>
      <c r="C67" s="8"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44">
        <f>(($AL$11)*IF(Table2[[#This Row],[CorrectWinnerPrediction]]="Y", 1, 0))+(($AL$12)*IF(Table2[[#This Row],[CorrectAwayScorePrediction]]="Y", 1, 0))+(($AL$13)*IF(Table2[[#This Row],[CorrectHomeScorePrediction]]="Y", 1, 0))</f>
        <v>0.75</v>
      </c>
    </row>
    <row r="68" spans="1:29" x14ac:dyDescent="0.25">
      <c r="A68" s="5">
        <v>45581</v>
      </c>
      <c r="B68" s="5">
        <v>45582</v>
      </c>
      <c r="C68" s="8"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44">
        <f>(($AL$11)*IF(Table2[[#This Row],[CorrectWinnerPrediction]]="Y", 1, 0))+(($AL$12)*IF(Table2[[#This Row],[CorrectAwayScorePrediction]]="Y", 1, 0))+(($AL$13)*IF(Table2[[#This Row],[CorrectHomeScorePrediction]]="Y", 1, 0))</f>
        <v>0</v>
      </c>
    </row>
    <row r="69" spans="1:29" x14ac:dyDescent="0.25">
      <c r="A69" s="5">
        <v>45581</v>
      </c>
      <c r="B69" s="5">
        <v>45582</v>
      </c>
      <c r="C69" s="8"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44">
        <f>(($AL$11)*IF(Table2[[#This Row],[CorrectWinnerPrediction]]="Y", 1, 0))+(($AL$12)*IF(Table2[[#This Row],[CorrectAwayScorePrediction]]="Y", 1, 0))+(($AL$13)*IF(Table2[[#This Row],[CorrectHomeScorePrediction]]="Y", 1, 0))</f>
        <v>0.75</v>
      </c>
    </row>
    <row r="70" spans="1:29" x14ac:dyDescent="0.25">
      <c r="A70" s="5">
        <v>45581</v>
      </c>
      <c r="B70" s="5">
        <v>45582</v>
      </c>
      <c r="C70" s="8"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44">
        <f>(($AL$11)*IF(Table2[[#This Row],[CorrectWinnerPrediction]]="Y", 1, 0))+(($AL$12)*IF(Table2[[#This Row],[CorrectAwayScorePrediction]]="Y", 1, 0))+(($AL$13)*IF(Table2[[#This Row],[CorrectHomeScorePrediction]]="Y", 1, 0))</f>
        <v>0.75</v>
      </c>
    </row>
    <row r="71" spans="1:29" x14ac:dyDescent="0.25">
      <c r="A71" s="5">
        <v>45581</v>
      </c>
      <c r="B71" s="5">
        <v>45582</v>
      </c>
      <c r="C71" s="8"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44">
        <f>(($AL$11)*IF(Table2[[#This Row],[CorrectWinnerPrediction]]="Y", 1, 0))+(($AL$12)*IF(Table2[[#This Row],[CorrectAwayScorePrediction]]="Y", 1, 0))+(($AL$13)*IF(Table2[[#This Row],[CorrectHomeScorePrediction]]="Y", 1, 0))</f>
        <v>0.875</v>
      </c>
    </row>
    <row r="72" spans="1:29" x14ac:dyDescent="0.25">
      <c r="A72" s="5">
        <v>45581</v>
      </c>
      <c r="B72" s="5">
        <v>45582</v>
      </c>
      <c r="C72" s="8"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44">
        <f>(($AL$11)*IF(Table2[[#This Row],[CorrectWinnerPrediction]]="Y", 1, 0))+(($AL$12)*IF(Table2[[#This Row],[CorrectAwayScorePrediction]]="Y", 1, 0))+(($AL$13)*IF(Table2[[#This Row],[CorrectHomeScorePrediction]]="Y", 1, 0))</f>
        <v>0.875</v>
      </c>
    </row>
    <row r="73" spans="1:29" x14ac:dyDescent="0.25">
      <c r="A73" s="6">
        <v>45581</v>
      </c>
      <c r="B73" s="6">
        <v>45582</v>
      </c>
      <c r="C73" s="9" t="s">
        <v>183</v>
      </c>
      <c r="D73" s="3" t="s">
        <v>45</v>
      </c>
      <c r="E73" s="3" t="s">
        <v>12</v>
      </c>
      <c r="F73" s="3">
        <v>4</v>
      </c>
      <c r="G73" s="3">
        <v>2</v>
      </c>
      <c r="H73" s="3" t="str">
        <f t="shared" si="5"/>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44">
        <f>(($AL$11)*IF(Table2[[#This Row],[CorrectWinnerPrediction]]="Y", 1, 0))+(($AL$12)*IF(Table2[[#This Row],[CorrectAwayScorePrediction]]="Y", 1, 0))+(($AL$13)*IF(Table2[[#This Row],[CorrectHomeScorePrediction]]="Y", 1, 0))</f>
        <v>0.125</v>
      </c>
    </row>
    <row r="74" spans="1:29" x14ac:dyDescent="0.25">
      <c r="A74" s="5">
        <v>45582</v>
      </c>
      <c r="B74" s="5">
        <v>45583</v>
      </c>
      <c r="C74" s="8" t="s">
        <v>184</v>
      </c>
      <c r="D74" s="2" t="s">
        <v>44</v>
      </c>
      <c r="E74" s="2" t="s">
        <v>21</v>
      </c>
      <c r="F74" s="2">
        <v>4</v>
      </c>
      <c r="G74" s="2">
        <v>1</v>
      </c>
      <c r="H74" s="2" t="str">
        <f t="shared" si="5"/>
        <v>CAR</v>
      </c>
      <c r="I74" s="2" t="s">
        <v>40</v>
      </c>
      <c r="J74" s="2">
        <v>4</v>
      </c>
      <c r="K74" s="2">
        <v>1</v>
      </c>
      <c r="L74" s="14"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44">
        <f>(($AL$11)*IF(Table2[[#This Row],[CorrectWinnerPrediction]]="Y", 1, 0))+(($AL$12)*IF(Table2[[#This Row],[CorrectAwayScorePrediction]]="Y", 1, 0))+(($AL$13)*IF(Table2[[#This Row],[CorrectHomeScorePrediction]]="Y", 1, 0))</f>
        <v>1</v>
      </c>
    </row>
    <row r="75" spans="1:29" x14ac:dyDescent="0.25">
      <c r="A75" s="5">
        <v>45582</v>
      </c>
      <c r="B75" s="5">
        <v>45583</v>
      </c>
      <c r="C75" s="8"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44">
        <f>(($AL$11)*IF(Table2[[#This Row],[CorrectWinnerPrediction]]="Y", 1, 0))+(($AL$12)*IF(Table2[[#This Row],[CorrectAwayScorePrediction]]="Y", 1, 0))+(($AL$13)*IF(Table2[[#This Row],[CorrectHomeScorePrediction]]="Y", 1, 0))</f>
        <v>0.75</v>
      </c>
    </row>
    <row r="76" spans="1:29" x14ac:dyDescent="0.25">
      <c r="A76" s="6">
        <v>45582</v>
      </c>
      <c r="B76" s="6">
        <v>45583</v>
      </c>
      <c r="C76" s="9" t="s">
        <v>186</v>
      </c>
      <c r="D76" s="3" t="s">
        <v>47</v>
      </c>
      <c r="E76" s="3" t="s">
        <v>26</v>
      </c>
      <c r="F76" s="3">
        <v>2</v>
      </c>
      <c r="G76" s="3">
        <v>4</v>
      </c>
      <c r="H76" s="3" t="str">
        <f t="shared" si="5"/>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44">
        <f>(($AL$11)*IF(Table2[[#This Row],[CorrectWinnerPrediction]]="Y", 1, 0))+(($AL$12)*IF(Table2[[#This Row],[CorrectAwayScorePrediction]]="Y", 1, 0))+(($AL$13)*IF(Table2[[#This Row],[CorrectHomeScorePrediction]]="Y", 1, 0))</f>
        <v>0.875</v>
      </c>
    </row>
    <row r="77" spans="1:29" x14ac:dyDescent="0.25">
      <c r="A77" s="5">
        <v>45582</v>
      </c>
      <c r="B77" s="5">
        <v>45584</v>
      </c>
      <c r="C77" s="8" t="s">
        <v>187</v>
      </c>
      <c r="D77" s="2" t="s">
        <v>43</v>
      </c>
      <c r="E77" s="2" t="s">
        <v>30</v>
      </c>
      <c r="F77" s="2">
        <v>2</v>
      </c>
      <c r="G77" s="2">
        <v>4</v>
      </c>
      <c r="H77" s="2" t="str">
        <f t="shared" si="5"/>
        <v>OTT</v>
      </c>
      <c r="I77" s="2" t="s">
        <v>40</v>
      </c>
      <c r="J77" s="2">
        <v>4</v>
      </c>
      <c r="K77" s="2">
        <v>5</v>
      </c>
      <c r="L77" s="14"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44">
        <f>(($AL$11)*IF(Table2[[#This Row],[CorrectWinnerPrediction]]="Y", 1, 0))+(($AL$12)*IF(Table2[[#This Row],[CorrectAwayScorePrediction]]="Y", 1, 0))+(($AL$13)*IF(Table2[[#This Row],[CorrectHomeScorePrediction]]="Y", 1, 0))</f>
        <v>0.75</v>
      </c>
    </row>
    <row r="78" spans="1:29" x14ac:dyDescent="0.25">
      <c r="A78" s="5">
        <v>45582</v>
      </c>
      <c r="B78" s="5">
        <v>45584</v>
      </c>
      <c r="C78" s="8"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44">
        <f>(($AL$11)*IF(Table2[[#This Row],[CorrectWinnerPrediction]]="Y", 1, 0))+(($AL$12)*IF(Table2[[#This Row],[CorrectAwayScorePrediction]]="Y", 1, 0))+(($AL$13)*IF(Table2[[#This Row],[CorrectHomeScorePrediction]]="Y", 1, 0))</f>
        <v>0.125</v>
      </c>
    </row>
    <row r="79" spans="1:29" x14ac:dyDescent="0.25">
      <c r="A79" s="5">
        <v>45582</v>
      </c>
      <c r="B79" s="5">
        <v>45584</v>
      </c>
      <c r="C79" s="8"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44">
        <f>(($AL$11)*IF(Table2[[#This Row],[CorrectWinnerPrediction]]="Y", 1, 0))+(($AL$12)*IF(Table2[[#This Row],[CorrectAwayScorePrediction]]="Y", 1, 0))+(($AL$13)*IF(Table2[[#This Row],[CorrectHomeScorePrediction]]="Y", 1, 0))</f>
        <v>0.875</v>
      </c>
    </row>
    <row r="80" spans="1:29" x14ac:dyDescent="0.25">
      <c r="A80" s="5">
        <v>45582</v>
      </c>
      <c r="B80" s="5">
        <v>45584</v>
      </c>
      <c r="C80" s="8"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44">
        <f>(($AL$11)*IF(Table2[[#This Row],[CorrectWinnerPrediction]]="Y", 1, 0))+(($AL$12)*IF(Table2[[#This Row],[CorrectAwayScorePrediction]]="Y", 1, 0))+(($AL$13)*IF(Table2[[#This Row],[CorrectHomeScorePrediction]]="Y", 1, 0))</f>
        <v>0</v>
      </c>
    </row>
    <row r="81" spans="1:29" x14ac:dyDescent="0.25">
      <c r="A81" s="5">
        <v>45582</v>
      </c>
      <c r="B81" s="5">
        <v>45584</v>
      </c>
      <c r="C81" s="8"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44">
        <f>(($AL$11)*IF(Table2[[#This Row],[CorrectWinnerPrediction]]="Y", 1, 0))+(($AL$12)*IF(Table2[[#This Row],[CorrectAwayScorePrediction]]="Y", 1, 0))+(($AL$13)*IF(Table2[[#This Row],[CorrectHomeScorePrediction]]="Y", 1, 0))</f>
        <v>0.125</v>
      </c>
    </row>
    <row r="82" spans="1:29" x14ac:dyDescent="0.25">
      <c r="A82" s="5">
        <v>45582</v>
      </c>
      <c r="B82" s="5">
        <v>45584</v>
      </c>
      <c r="C82" s="8"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44">
        <f>(($AL$11)*IF(Table2[[#This Row],[CorrectWinnerPrediction]]="Y", 1, 0))+(($AL$12)*IF(Table2[[#This Row],[CorrectAwayScorePrediction]]="Y", 1, 0))+(($AL$13)*IF(Table2[[#This Row],[CorrectHomeScorePrediction]]="Y", 1, 0))</f>
        <v>0</v>
      </c>
    </row>
    <row r="83" spans="1:29" x14ac:dyDescent="0.25">
      <c r="A83" s="5">
        <v>45582</v>
      </c>
      <c r="B83" s="5">
        <v>45584</v>
      </c>
      <c r="C83" s="8"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44">
        <f>(($AL$11)*IF(Table2[[#This Row],[CorrectWinnerPrediction]]="Y", 1, 0))+(($AL$12)*IF(Table2[[#This Row],[CorrectAwayScorePrediction]]="Y", 1, 0))+(($AL$13)*IF(Table2[[#This Row],[CorrectHomeScorePrediction]]="Y", 1, 0))</f>
        <v>0.75</v>
      </c>
    </row>
    <row r="84" spans="1:29" x14ac:dyDescent="0.25">
      <c r="A84" s="5">
        <v>45582</v>
      </c>
      <c r="B84" s="5">
        <v>45584</v>
      </c>
      <c r="C84" s="8"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44">
        <f>(($AL$11)*IF(Table2[[#This Row],[CorrectWinnerPrediction]]="Y", 1, 0))+(($AL$12)*IF(Table2[[#This Row],[CorrectAwayScorePrediction]]="Y", 1, 0))+(($AL$13)*IF(Table2[[#This Row],[CorrectHomeScorePrediction]]="Y", 1, 0))</f>
        <v>0.75</v>
      </c>
    </row>
    <row r="85" spans="1:29" x14ac:dyDescent="0.25">
      <c r="A85" s="5">
        <v>45582</v>
      </c>
      <c r="B85" s="5">
        <v>45584</v>
      </c>
      <c r="C85" s="8"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44">
        <f>(($AL$11)*IF(Table2[[#This Row],[CorrectWinnerPrediction]]="Y", 1, 0))+(($AL$12)*IF(Table2[[#This Row],[CorrectAwayScorePrediction]]="Y", 1, 0))+(($AL$13)*IF(Table2[[#This Row],[CorrectHomeScorePrediction]]="Y", 1, 0))</f>
        <v>0</v>
      </c>
    </row>
    <row r="86" spans="1:29" x14ac:dyDescent="0.25">
      <c r="A86" s="5">
        <v>45582</v>
      </c>
      <c r="B86" s="5">
        <v>45584</v>
      </c>
      <c r="C86" s="8"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44">
        <f>(($AL$11)*IF(Table2[[#This Row],[CorrectWinnerPrediction]]="Y", 1, 0))+(($AL$12)*IF(Table2[[#This Row],[CorrectAwayScorePrediction]]="Y", 1, 0))+(($AL$13)*IF(Table2[[#This Row],[CorrectHomeScorePrediction]]="Y", 1, 0))</f>
        <v>0</v>
      </c>
    </row>
    <row r="87" spans="1:29" x14ac:dyDescent="0.25">
      <c r="A87" s="5">
        <v>45582</v>
      </c>
      <c r="B87" s="5">
        <v>45584</v>
      </c>
      <c r="C87" s="8"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44">
        <f>(($AL$11)*IF(Table2[[#This Row],[CorrectWinnerPrediction]]="Y", 1, 0))+(($AL$12)*IF(Table2[[#This Row],[CorrectAwayScorePrediction]]="Y", 1, 0))+(($AL$13)*IF(Table2[[#This Row],[CorrectHomeScorePrediction]]="Y", 1, 0))</f>
        <v>0</v>
      </c>
    </row>
    <row r="88" spans="1:29" x14ac:dyDescent="0.25">
      <c r="A88" s="5">
        <v>45582</v>
      </c>
      <c r="B88" s="5">
        <v>45584</v>
      </c>
      <c r="C88" s="8"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44">
        <f>(($AL$11)*IF(Table2[[#This Row],[CorrectWinnerPrediction]]="Y", 1, 0))+(($AL$12)*IF(Table2[[#This Row],[CorrectAwayScorePrediction]]="Y", 1, 0))+(($AL$13)*IF(Table2[[#This Row],[CorrectHomeScorePrediction]]="Y", 1, 0))</f>
        <v>0.75</v>
      </c>
    </row>
    <row r="89" spans="1:29" x14ac:dyDescent="0.25">
      <c r="A89" s="6">
        <v>45582</v>
      </c>
      <c r="B89" s="6">
        <v>45584</v>
      </c>
      <c r="C89" s="9" t="s">
        <v>199</v>
      </c>
      <c r="D89" s="3" t="s">
        <v>24</v>
      </c>
      <c r="E89" s="3" t="s">
        <v>12</v>
      </c>
      <c r="F89" s="3">
        <v>4</v>
      </c>
      <c r="G89" s="3">
        <v>1</v>
      </c>
      <c r="H89" s="3" t="str">
        <f t="shared" si="5"/>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44">
        <f>(($AL$11)*IF(Table2[[#This Row],[CorrectWinnerPrediction]]="Y", 1, 0))+(($AL$12)*IF(Table2[[#This Row],[CorrectAwayScorePrediction]]="Y", 1, 0))+(($AL$13)*IF(Table2[[#This Row],[CorrectHomeScorePrediction]]="Y", 1, 0))</f>
        <v>0</v>
      </c>
    </row>
    <row r="90" spans="1:29" x14ac:dyDescent="0.25">
      <c r="A90" s="5">
        <v>45585</v>
      </c>
      <c r="B90" s="5">
        <v>45585</v>
      </c>
      <c r="C90" s="8" t="s">
        <v>200</v>
      </c>
      <c r="D90" s="2" t="s">
        <v>21</v>
      </c>
      <c r="E90" s="2" t="s">
        <v>22</v>
      </c>
      <c r="F90" s="2">
        <v>1</v>
      </c>
      <c r="G90" s="2">
        <v>3</v>
      </c>
      <c r="H90" s="2" t="str">
        <f t="shared" si="5"/>
        <v>WPG</v>
      </c>
      <c r="I90" s="2" t="s">
        <v>40</v>
      </c>
      <c r="J90" s="2">
        <v>3</v>
      </c>
      <c r="K90" s="2">
        <v>6</v>
      </c>
      <c r="L90" s="14"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44">
        <f>(($AL$11)*IF(Table2[[#This Row],[CorrectWinnerPrediction]]="Y", 1, 0))+(($AL$12)*IF(Table2[[#This Row],[CorrectAwayScorePrediction]]="Y", 1, 0))+(($AL$13)*IF(Table2[[#This Row],[CorrectHomeScorePrediction]]="Y", 1, 0))</f>
        <v>0.75</v>
      </c>
    </row>
    <row r="91" spans="1:29" x14ac:dyDescent="0.25">
      <c r="A91" s="5">
        <v>45585</v>
      </c>
      <c r="B91" s="5">
        <v>45585</v>
      </c>
      <c r="C91" s="8"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44">
        <f>(($AL$11)*IF(Table2[[#This Row],[CorrectWinnerPrediction]]="Y", 1, 0))+(($AL$12)*IF(Table2[[#This Row],[CorrectAwayScorePrediction]]="Y", 1, 0))+(($AL$13)*IF(Table2[[#This Row],[CorrectHomeScorePrediction]]="Y", 1, 0))</f>
        <v>0.75</v>
      </c>
    </row>
    <row r="92" spans="1:29" x14ac:dyDescent="0.25">
      <c r="A92" s="6">
        <v>45585</v>
      </c>
      <c r="B92" s="6">
        <v>45585</v>
      </c>
      <c r="C92" s="9" t="s">
        <v>202</v>
      </c>
      <c r="D92" s="3" t="s">
        <v>28</v>
      </c>
      <c r="E92" s="3" t="s">
        <v>47</v>
      </c>
      <c r="F92" s="3">
        <v>5</v>
      </c>
      <c r="G92" s="3">
        <v>4</v>
      </c>
      <c r="H92" s="3" t="str">
        <f t="shared" si="5"/>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44">
        <f>(($AL$11)*IF(Table2[[#This Row],[CorrectWinnerPrediction]]="Y", 1, 0))+(($AL$12)*IF(Table2[[#This Row],[CorrectAwayScorePrediction]]="Y", 1, 0))+(($AL$13)*IF(Table2[[#This Row],[CorrectHomeScorePrediction]]="Y", 1, 0))</f>
        <v>0.75</v>
      </c>
    </row>
    <row r="93" spans="1:29" x14ac:dyDescent="0.25">
      <c r="A93" s="36">
        <v>45586</v>
      </c>
      <c r="B93" s="36">
        <v>45586</v>
      </c>
      <c r="C93" s="12" t="s">
        <v>203</v>
      </c>
      <c r="D93" s="13" t="s">
        <v>43</v>
      </c>
      <c r="E93" s="13" t="s">
        <v>18</v>
      </c>
      <c r="F93" s="13">
        <v>5</v>
      </c>
      <c r="G93" s="13">
        <v>3</v>
      </c>
      <c r="H93" s="13" t="str">
        <f t="shared" si="5"/>
        <v>TBL</v>
      </c>
      <c r="I93" s="13" t="s">
        <v>40</v>
      </c>
      <c r="J93" s="13">
        <v>2</v>
      </c>
      <c r="K93" s="13">
        <v>5</v>
      </c>
      <c r="L93" s="13" t="str">
        <f t="shared" si="4"/>
        <v>TOR</v>
      </c>
      <c r="M93" s="13" t="s">
        <v>40</v>
      </c>
      <c r="N93" s="13">
        <f>IF(ISBLANK(Table2[[#This Row],[ActualResult]]), 0, 1)</f>
        <v>1</v>
      </c>
      <c r="O93" s="13" t="str">
        <f>IF(ISBLANK(Table2[[#This Row],[ActualResult]]), "_", IF(Table2[[#This Row],[ActualWinner]]=Table2[[#This Row],[PredictedWinner]], "Y", "N"))</f>
        <v>N</v>
      </c>
      <c r="P93" s="13" t="str">
        <f>IF(Table2[[#This Row],[ActualAwayScore]]&gt;Table2[[#This Row],[PredictedAwayScore]], "N", IF(ISBLANK(Table2[[#This Row],[ActualResult]]), "_", IF(Table2[[#This Row],[ActualAwayScore]]=Table2[[#This Row],[PredictedAwayScore]], "Y", "N")))</f>
        <v>N</v>
      </c>
      <c r="Q93" s="13" t="str">
        <f>IF(Table2[[#This Row],[ActualHomeScore]]&gt;Table2[[#This Row],[PredictedHomeScore]],"N", 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44">
        <f>(($AL$11)*IF(Table2[[#This Row],[CorrectWinnerPrediction]]="Y", 1, 0))+(($AL$12)*IF(Table2[[#This Row],[CorrectAwayScorePrediction]]="Y", 1, 0))+(($AL$13)*IF(Table2[[#This Row],[CorrectHomeScorePrediction]]="Y", 1, 0))</f>
        <v>0</v>
      </c>
    </row>
    <row r="94" spans="1:29" x14ac:dyDescent="0.25">
      <c r="A94" s="5">
        <v>45587</v>
      </c>
      <c r="B94" s="5">
        <v>45587</v>
      </c>
      <c r="C94" s="8" t="s">
        <v>204</v>
      </c>
      <c r="D94" s="2" t="s">
        <v>46</v>
      </c>
      <c r="E94" s="2" t="s">
        <v>45</v>
      </c>
      <c r="F94" s="2">
        <v>6</v>
      </c>
      <c r="G94" s="2">
        <v>2</v>
      </c>
      <c r="H94" s="2" t="str">
        <f t="shared" si="5"/>
        <v>WSH</v>
      </c>
      <c r="I94" s="2" t="s">
        <v>40</v>
      </c>
      <c r="J94" s="2">
        <v>4</v>
      </c>
      <c r="K94" s="2">
        <v>1</v>
      </c>
      <c r="L94" s="14"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44">
        <f>(($AL$11)*IF(Table2[[#This Row],[CorrectWinnerPrediction]]="Y", 1, 0))+(($AL$12)*IF(Table2[[#This Row],[CorrectAwayScorePrediction]]="Y", 1, 0))+(($AL$13)*IF(Table2[[#This Row],[CorrectHomeScorePrediction]]="Y", 1, 0))</f>
        <v>0.75</v>
      </c>
    </row>
    <row r="95" spans="1:29" x14ac:dyDescent="0.25">
      <c r="A95" s="5">
        <v>45587</v>
      </c>
      <c r="B95" s="5">
        <v>45587</v>
      </c>
      <c r="C95" s="8"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44">
        <f>(($AL$11)*IF(Table2[[#This Row],[CorrectWinnerPrediction]]="Y", 1, 0))+(($AL$12)*IF(Table2[[#This Row],[CorrectAwayScorePrediction]]="Y", 1, 0))+(($AL$13)*IF(Table2[[#This Row],[CorrectHomeScorePrediction]]="Y", 1, 0))</f>
        <v>0.75</v>
      </c>
    </row>
    <row r="96" spans="1:29" x14ac:dyDescent="0.25">
      <c r="A96" s="5">
        <v>45587</v>
      </c>
      <c r="B96" s="5">
        <v>45587</v>
      </c>
      <c r="C96" s="8"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44">
        <f>(($AL$11)*IF(Table2[[#This Row],[CorrectWinnerPrediction]]="Y", 1, 0))+(($AL$12)*IF(Table2[[#This Row],[CorrectAwayScorePrediction]]="Y", 1, 0))+(($AL$13)*IF(Table2[[#This Row],[CorrectHomeScorePrediction]]="Y", 1, 0))</f>
        <v>0.75</v>
      </c>
    </row>
    <row r="97" spans="1:29" x14ac:dyDescent="0.25">
      <c r="A97" s="5">
        <v>45587</v>
      </c>
      <c r="B97" s="5">
        <v>45587</v>
      </c>
      <c r="C97" s="8"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44">
        <f>(($AL$11)*IF(Table2[[#This Row],[CorrectWinnerPrediction]]="Y", 1, 0))+(($AL$12)*IF(Table2[[#This Row],[CorrectAwayScorePrediction]]="Y", 1, 0))+(($AL$13)*IF(Table2[[#This Row],[CorrectHomeScorePrediction]]="Y", 1, 0))</f>
        <v>0</v>
      </c>
    </row>
    <row r="98" spans="1:29" x14ac:dyDescent="0.25">
      <c r="A98" s="5">
        <v>45587</v>
      </c>
      <c r="B98" s="5">
        <v>45587</v>
      </c>
      <c r="C98" s="8"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44">
        <f>(($AL$11)*IF(Table2[[#This Row],[CorrectWinnerPrediction]]="Y", 1, 0))+(($AL$12)*IF(Table2[[#This Row],[CorrectAwayScorePrediction]]="Y", 1, 0))+(($AL$13)*IF(Table2[[#This Row],[CorrectHomeScorePrediction]]="Y", 1, 0))</f>
        <v>0.75</v>
      </c>
    </row>
    <row r="99" spans="1:29" x14ac:dyDescent="0.25">
      <c r="A99" s="5">
        <v>45587</v>
      </c>
      <c r="B99" s="5">
        <v>45587</v>
      </c>
      <c r="C99" s="8"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44">
        <f>(($AL$11)*IF(Table2[[#This Row],[CorrectWinnerPrediction]]="Y", 1, 0))+(($AL$12)*IF(Table2[[#This Row],[CorrectAwayScorePrediction]]="Y", 1, 0))+(($AL$13)*IF(Table2[[#This Row],[CorrectHomeScorePrediction]]="Y", 1, 0))</f>
        <v>0</v>
      </c>
    </row>
    <row r="100" spans="1:29" x14ac:dyDescent="0.25">
      <c r="A100" s="5">
        <v>45587</v>
      </c>
      <c r="B100" s="5">
        <v>45587</v>
      </c>
      <c r="C100" s="8"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44">
        <f>(($AL$11)*IF(Table2[[#This Row],[CorrectWinnerPrediction]]="Y", 1, 0))+(($AL$12)*IF(Table2[[#This Row],[CorrectAwayScorePrediction]]="Y", 1, 0))+(($AL$13)*IF(Table2[[#This Row],[CorrectHomeScorePrediction]]="Y", 1, 0))</f>
        <v>0.125</v>
      </c>
    </row>
    <row r="101" spans="1:29" x14ac:dyDescent="0.25">
      <c r="A101" s="5">
        <v>45587</v>
      </c>
      <c r="B101" s="5">
        <v>45587</v>
      </c>
      <c r="C101" s="8"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44">
        <f>(($AL$11)*IF(Table2[[#This Row],[CorrectWinnerPrediction]]="Y", 1, 0))+(($AL$12)*IF(Table2[[#This Row],[CorrectAwayScorePrediction]]="Y", 1, 0))+(($AL$13)*IF(Table2[[#This Row],[CorrectHomeScorePrediction]]="Y", 1, 0))</f>
        <v>0</v>
      </c>
    </row>
    <row r="102" spans="1:29" x14ac:dyDescent="0.25">
      <c r="A102" s="5">
        <v>45587</v>
      </c>
      <c r="B102" s="5">
        <v>45587</v>
      </c>
      <c r="C102" s="8"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44">
        <f>(($AL$11)*IF(Table2[[#This Row],[CorrectWinnerPrediction]]="Y", 1, 0))+(($AL$12)*IF(Table2[[#This Row],[CorrectAwayScorePrediction]]="Y", 1, 0))+(($AL$13)*IF(Table2[[#This Row],[CorrectHomeScorePrediction]]="Y", 1, 0))</f>
        <v>0.75</v>
      </c>
    </row>
    <row r="103" spans="1:29" x14ac:dyDescent="0.25">
      <c r="A103" s="5">
        <v>45587</v>
      </c>
      <c r="B103" s="5">
        <v>45587</v>
      </c>
      <c r="C103" s="8"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44">
        <f>(($AL$11)*IF(Table2[[#This Row],[CorrectWinnerPrediction]]="Y", 1, 0))+(($AL$12)*IF(Table2[[#This Row],[CorrectAwayScorePrediction]]="Y", 1, 0))+(($AL$13)*IF(Table2[[#This Row],[CorrectHomeScorePrediction]]="Y", 1, 0))</f>
        <v>0</v>
      </c>
    </row>
    <row r="104" spans="1:29" x14ac:dyDescent="0.25">
      <c r="A104" s="5">
        <v>45587</v>
      </c>
      <c r="B104" s="5">
        <v>45587</v>
      </c>
      <c r="C104" s="8"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44">
        <f>(($AL$11)*IF(Table2[[#This Row],[CorrectWinnerPrediction]]="Y", 1, 0))+(($AL$12)*IF(Table2[[#This Row],[CorrectAwayScorePrediction]]="Y", 1, 0))+(($AL$13)*IF(Table2[[#This Row],[CorrectHomeScorePrediction]]="Y", 1, 0))</f>
        <v>0</v>
      </c>
    </row>
    <row r="105" spans="1:29" x14ac:dyDescent="0.25">
      <c r="A105" s="5">
        <v>45587</v>
      </c>
      <c r="B105" s="5">
        <v>45587</v>
      </c>
      <c r="C105" s="8"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44">
        <f>(($AL$11)*IF(Table2[[#This Row],[CorrectWinnerPrediction]]="Y", 1, 0))+(($AL$12)*IF(Table2[[#This Row],[CorrectAwayScorePrediction]]="Y", 1, 0))+(($AL$13)*IF(Table2[[#This Row],[CorrectHomeScorePrediction]]="Y", 1, 0))</f>
        <v>0</v>
      </c>
    </row>
    <row r="106" spans="1:29" x14ac:dyDescent="0.25">
      <c r="A106" s="5">
        <v>45587</v>
      </c>
      <c r="B106" s="5">
        <v>45587</v>
      </c>
      <c r="C106" s="8"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44">
        <f>(($AL$11)*IF(Table2[[#This Row],[CorrectWinnerPrediction]]="Y", 1, 0))+(($AL$12)*IF(Table2[[#This Row],[CorrectAwayScorePrediction]]="Y", 1, 0))+(($AL$13)*IF(Table2[[#This Row],[CorrectHomeScorePrediction]]="Y", 1, 0))</f>
        <v>0</v>
      </c>
    </row>
    <row r="107" spans="1:29" x14ac:dyDescent="0.25">
      <c r="A107" s="5">
        <v>45587</v>
      </c>
      <c r="B107" s="5">
        <v>45587</v>
      </c>
      <c r="C107" s="8"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44">
        <f>(($AL$11)*IF(Table2[[#This Row],[CorrectWinnerPrediction]]="Y", 1, 0))+(($AL$12)*IF(Table2[[#This Row],[CorrectAwayScorePrediction]]="Y", 1, 0))+(($AL$13)*IF(Table2[[#This Row],[CorrectHomeScorePrediction]]="Y", 1, 0))</f>
        <v>0.875</v>
      </c>
    </row>
    <row r="108" spans="1:29" x14ac:dyDescent="0.25">
      <c r="A108" s="5">
        <v>45587</v>
      </c>
      <c r="B108" s="5">
        <v>45587</v>
      </c>
      <c r="C108" s="8"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44">
        <f>(($AL$11)*IF(Table2[[#This Row],[CorrectWinnerPrediction]]="Y", 1, 0))+(($AL$12)*IF(Table2[[#This Row],[CorrectAwayScorePrediction]]="Y", 1, 0))+(($AL$13)*IF(Table2[[#This Row],[CorrectHomeScorePrediction]]="Y", 1, 0))</f>
        <v>0.875</v>
      </c>
    </row>
    <row r="109" spans="1:29" x14ac:dyDescent="0.25">
      <c r="A109" s="5">
        <v>45587</v>
      </c>
      <c r="B109" s="6">
        <v>45587</v>
      </c>
      <c r="C109" s="9" t="s">
        <v>219</v>
      </c>
      <c r="D109" s="3" t="s">
        <v>28</v>
      </c>
      <c r="E109" s="3" t="s">
        <v>27</v>
      </c>
      <c r="F109" s="3">
        <v>2</v>
      </c>
      <c r="G109" s="3">
        <v>4</v>
      </c>
      <c r="H109" s="3" t="str">
        <f t="shared" si="5"/>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44">
        <f>(($AL$11)*IF(Table2[[#This Row],[CorrectWinnerPrediction]]="Y", 1, 0))+(($AL$12)*IF(Table2[[#This Row],[CorrectAwayScorePrediction]]="Y", 1, 0))+(($AL$13)*IF(Table2[[#This Row],[CorrectHomeScorePrediction]]="Y", 1, 0))</f>
        <v>0.75</v>
      </c>
    </row>
    <row r="110" spans="1:29" x14ac:dyDescent="0.25">
      <c r="A110" s="36">
        <v>45587</v>
      </c>
      <c r="B110" s="36">
        <v>45588</v>
      </c>
      <c r="C110" s="12" t="s">
        <v>220</v>
      </c>
      <c r="D110" s="13" t="s">
        <v>45</v>
      </c>
      <c r="E110" s="13" t="s">
        <v>46</v>
      </c>
      <c r="F110" s="13">
        <v>4</v>
      </c>
      <c r="G110" s="13">
        <v>3</v>
      </c>
      <c r="H110" s="13" t="str">
        <f t="shared" si="5"/>
        <v>PHI</v>
      </c>
      <c r="I110" s="13" t="s">
        <v>77</v>
      </c>
      <c r="J110" s="13">
        <v>3</v>
      </c>
      <c r="K110" s="13">
        <v>6</v>
      </c>
      <c r="L110" s="13" t="str">
        <f t="shared" si="4"/>
        <v>WSH</v>
      </c>
      <c r="M110" s="13" t="s">
        <v>40</v>
      </c>
      <c r="N110" s="13">
        <f>IF(ISBLANK(Table2[[#This Row],[ActualResult]]), 0, 1)</f>
        <v>1</v>
      </c>
      <c r="O110" s="13" t="str">
        <f>IF(ISBLANK(Table2[[#This Row],[ActualResult]]), "_", IF(Table2[[#This Row],[ActualWinner]]=Table2[[#This Row],[PredictedWinner]], "Y", "N"))</f>
        <v>N</v>
      </c>
      <c r="P110" s="13" t="str">
        <f>IF(Table2[[#This Row],[ActualAwayScore]]&gt;Table2[[#This Row],[PredictedAwayScore]], "N", IF(ISBLANK(Table2[[#This Row],[ActualResult]]), "_", IF(Table2[[#This Row],[ActualAwayScore]]=Table2[[#This Row],[PredictedAwayScore]], "Y", "N")))</f>
        <v>N</v>
      </c>
      <c r="Q110" s="13" t="str">
        <f>IF(Table2[[#This Row],[ActualHomeScore]]&gt;Table2[[#This Row],[PredictedHomeScore]],"N", IF(ISBLANK(Table2[[#This Row],[ActualResult]]), "_", IF(Table2[[#This Row],[ActualHomeScore]]=Table2[[#This Row],[PredictedHomeScore]], "Y", "N")))</f>
        <v>N</v>
      </c>
      <c r="R110" s="2">
        <v>1</v>
      </c>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44">
        <f>(($AL$11)*IF(Table2[[#This Row],[CorrectWinnerPrediction]]="Y", 1, 0))+(($AL$12)*IF(Table2[[#This Row],[CorrectAwayScorePrediction]]="Y", 1, 0))+(($AL$13)*IF(Table2[[#This Row],[CorrectHomeScorePrediction]]="Y", 1, 0))</f>
        <v>0</v>
      </c>
    </row>
    <row r="111" spans="1:29" x14ac:dyDescent="0.25">
      <c r="A111" s="5">
        <v>45589</v>
      </c>
      <c r="B111" s="5">
        <v>45589</v>
      </c>
      <c r="C111" s="8" t="s">
        <v>221</v>
      </c>
      <c r="D111" s="2" t="s">
        <v>34</v>
      </c>
      <c r="E111" s="2" t="s">
        <v>16</v>
      </c>
      <c r="F111" s="2">
        <v>2</v>
      </c>
      <c r="G111" s="2">
        <v>4</v>
      </c>
      <c r="H111" s="2" t="str">
        <f t="shared" si="5"/>
        <v>BOS</v>
      </c>
      <c r="I111" s="2" t="s">
        <v>40</v>
      </c>
      <c r="J111" s="2">
        <v>5</v>
      </c>
      <c r="K111" s="2">
        <v>2</v>
      </c>
      <c r="L111" s="14"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3"/>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44">
        <f>(($AL$11)*IF(Table2[[#This Row],[CorrectWinnerPrediction]]="Y", 1, 0))+(($AL$12)*IF(Table2[[#This Row],[CorrectAwayScorePrediction]]="Y", 1, 0))+(($AL$13)*IF(Table2[[#This Row],[CorrectHomeScorePrediction]]="Y", 1, 0))</f>
        <v>0</v>
      </c>
    </row>
    <row r="112" spans="1:29" x14ac:dyDescent="0.25">
      <c r="A112" s="5">
        <v>45589</v>
      </c>
      <c r="B112" s="5">
        <v>45589</v>
      </c>
      <c r="C112" s="8" t="s">
        <v>222</v>
      </c>
      <c r="D112" s="2" t="s">
        <v>13</v>
      </c>
      <c r="E112" s="2" t="s">
        <v>18</v>
      </c>
      <c r="F112" s="2">
        <v>5</v>
      </c>
      <c r="G112" s="2">
        <v>3</v>
      </c>
      <c r="H112" s="2" t="str">
        <f t="shared" si="5"/>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3"/>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44">
        <f>(($AL$11)*IF(Table2[[#This Row],[CorrectWinnerPrediction]]="Y", 1, 0))+(($AL$12)*IF(Table2[[#This Row],[CorrectAwayScorePrediction]]="Y", 1, 0))+(($AL$13)*IF(Table2[[#This Row],[CorrectHomeScorePrediction]]="Y", 1, 0))</f>
        <v>0.875</v>
      </c>
    </row>
    <row r="113" spans="1:29" x14ac:dyDescent="0.25">
      <c r="A113" s="5">
        <v>45589</v>
      </c>
      <c r="B113" s="5">
        <v>45589</v>
      </c>
      <c r="C113" s="8" t="s">
        <v>223</v>
      </c>
      <c r="D113" s="2" t="s">
        <v>32</v>
      </c>
      <c r="E113" s="2" t="s">
        <v>31</v>
      </c>
      <c r="F113" s="2">
        <v>3</v>
      </c>
      <c r="G113" s="2">
        <v>2</v>
      </c>
      <c r="H113" s="2" t="str">
        <f t="shared" si="5"/>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3"/>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44">
        <f>(($AL$11)*IF(Table2[[#This Row],[CorrectWinnerPrediction]]="Y", 1, 0))+(($AL$12)*IF(Table2[[#This Row],[CorrectAwayScorePrediction]]="Y", 1, 0))+(($AL$13)*IF(Table2[[#This Row],[CorrectHomeScorePrediction]]="Y", 1, 0))</f>
        <v>0.125</v>
      </c>
    </row>
    <row r="114" spans="1:29" x14ac:dyDescent="0.25">
      <c r="A114" s="5">
        <v>45589</v>
      </c>
      <c r="B114" s="5">
        <v>45589</v>
      </c>
      <c r="C114" s="8" t="s">
        <v>224</v>
      </c>
      <c r="D114" s="2" t="s">
        <v>37</v>
      </c>
      <c r="E114" s="2" t="s">
        <v>43</v>
      </c>
      <c r="F114" s="2">
        <v>4</v>
      </c>
      <c r="G114" s="2">
        <v>1</v>
      </c>
      <c r="H114" s="2" t="str">
        <f t="shared" si="5"/>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3"/>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44">
        <f>(($AL$11)*IF(Table2[[#This Row],[CorrectWinnerPrediction]]="Y", 1, 0))+(($AL$12)*IF(Table2[[#This Row],[CorrectAwayScorePrediction]]="Y", 1, 0))+(($AL$13)*IF(Table2[[#This Row],[CorrectHomeScorePrediction]]="Y", 1, 0))</f>
        <v>0.875</v>
      </c>
    </row>
    <row r="115" spans="1:29" x14ac:dyDescent="0.25">
      <c r="A115" s="5">
        <v>45589</v>
      </c>
      <c r="B115" s="5">
        <v>45589</v>
      </c>
      <c r="C115" s="8" t="s">
        <v>225</v>
      </c>
      <c r="D115" s="2" t="s">
        <v>14</v>
      </c>
      <c r="E115" s="2" t="s">
        <v>20</v>
      </c>
      <c r="F115" s="2">
        <v>2</v>
      </c>
      <c r="G115" s="2">
        <v>5</v>
      </c>
      <c r="H115" s="2" t="str">
        <f t="shared" si="5"/>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3"/>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44">
        <f>(($AL$11)*IF(Table2[[#This Row],[CorrectWinnerPrediction]]="Y", 1, 0))+(($AL$12)*IF(Table2[[#This Row],[CorrectAwayScorePrediction]]="Y", 1, 0))+(($AL$13)*IF(Table2[[#This Row],[CorrectHomeScorePrediction]]="Y", 1, 0))</f>
        <v>0</v>
      </c>
    </row>
    <row r="116" spans="1:29" x14ac:dyDescent="0.25">
      <c r="A116" s="5">
        <v>45589</v>
      </c>
      <c r="B116" s="5">
        <v>45589</v>
      </c>
      <c r="C116" s="8" t="s">
        <v>226</v>
      </c>
      <c r="D116" s="2" t="s">
        <v>44</v>
      </c>
      <c r="E116" s="2" t="s">
        <v>24</v>
      </c>
      <c r="F116" s="2">
        <v>3</v>
      </c>
      <c r="G116" s="2">
        <v>4</v>
      </c>
      <c r="H116" s="2" t="str">
        <f t="shared" si="5"/>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3"/>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44">
        <f>(($AL$11)*IF(Table2[[#This Row],[CorrectWinnerPrediction]]="Y", 1, 0))+(($AL$12)*IF(Table2[[#This Row],[CorrectAwayScorePrediction]]="Y", 1, 0))+(($AL$13)*IF(Table2[[#This Row],[CorrectHomeScorePrediction]]="Y", 1, 0))</f>
        <v>0</v>
      </c>
    </row>
    <row r="117" spans="1:29" x14ac:dyDescent="0.25">
      <c r="A117" s="5">
        <v>45589</v>
      </c>
      <c r="B117" s="5">
        <v>45589</v>
      </c>
      <c r="C117" s="8" t="s">
        <v>227</v>
      </c>
      <c r="D117" s="2" t="s">
        <v>26</v>
      </c>
      <c r="E117" s="2" t="s">
        <v>15</v>
      </c>
      <c r="F117" s="2">
        <v>5</v>
      </c>
      <c r="G117" s="2">
        <v>2</v>
      </c>
      <c r="H117" s="2" t="str">
        <f t="shared" si="5"/>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3"/>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44">
        <f>(($AL$11)*IF(Table2[[#This Row],[CorrectWinnerPrediction]]="Y", 1, 0))+(($AL$12)*IF(Table2[[#This Row],[CorrectAwayScorePrediction]]="Y", 1, 0))+(($AL$13)*IF(Table2[[#This Row],[CorrectHomeScorePrediction]]="Y", 1, 0))</f>
        <v>0.875</v>
      </c>
    </row>
    <row r="118" spans="1:29" x14ac:dyDescent="0.25">
      <c r="A118" s="5">
        <v>45589</v>
      </c>
      <c r="B118" s="5">
        <v>45589</v>
      </c>
      <c r="C118" s="8" t="s">
        <v>228</v>
      </c>
      <c r="D118" s="2" t="s">
        <v>22</v>
      </c>
      <c r="E118" s="2" t="s">
        <v>12</v>
      </c>
      <c r="F118" s="2">
        <v>6</v>
      </c>
      <c r="G118" s="2">
        <v>1</v>
      </c>
      <c r="H118" s="2" t="str">
        <f t="shared" si="5"/>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3"/>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44">
        <f>(($AL$11)*IF(Table2[[#This Row],[CorrectWinnerPrediction]]="Y", 1, 0))+(($AL$12)*IF(Table2[[#This Row],[CorrectAwayScorePrediction]]="Y", 1, 0))+(($AL$13)*IF(Table2[[#This Row],[CorrectHomeScorePrediction]]="Y", 1, 0))</f>
        <v>0.75</v>
      </c>
    </row>
    <row r="119" spans="1:29" x14ac:dyDescent="0.25">
      <c r="A119" s="6">
        <v>45589</v>
      </c>
      <c r="B119" s="6">
        <v>45589</v>
      </c>
      <c r="C119" s="9" t="s">
        <v>229</v>
      </c>
      <c r="D119" s="3" t="s">
        <v>38</v>
      </c>
      <c r="E119" s="3" t="s">
        <v>28</v>
      </c>
      <c r="F119" s="3">
        <v>2</v>
      </c>
      <c r="G119" s="3">
        <v>5</v>
      </c>
      <c r="H119" s="3" t="str">
        <f t="shared" si="5"/>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3"/>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44">
        <f>(($AL$11)*IF(Table2[[#This Row],[CorrectWinnerPrediction]]="Y", 1, 0))+(($AL$12)*IF(Table2[[#This Row],[CorrectAwayScorePrediction]]="Y", 1, 0))+(($AL$13)*IF(Table2[[#This Row],[CorrectHomeScorePrediction]]="Y", 1, 0))</f>
        <v>0.875</v>
      </c>
    </row>
    <row r="120" spans="1:29" x14ac:dyDescent="0.25">
      <c r="A120" s="5">
        <v>45590</v>
      </c>
      <c r="B120" s="5">
        <v>45590</v>
      </c>
      <c r="C120" s="8" t="s">
        <v>230</v>
      </c>
      <c r="D120" s="2" t="s">
        <v>30</v>
      </c>
      <c r="E120" s="2" t="s">
        <v>27</v>
      </c>
      <c r="F120" s="2">
        <v>3</v>
      </c>
      <c r="G120" s="2">
        <v>6</v>
      </c>
      <c r="H120" s="2" t="str">
        <f t="shared" si="5"/>
        <v>VGK</v>
      </c>
      <c r="I120" s="2" t="s">
        <v>40</v>
      </c>
      <c r="J120" s="2">
        <v>4</v>
      </c>
      <c r="K120" s="2">
        <v>6</v>
      </c>
      <c r="L120" s="14"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3"/>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44">
        <f>(($AL$11)*IF(Table2[[#This Row],[CorrectWinnerPrediction]]="Y", 1, 0))+(($AL$12)*IF(Table2[[#This Row],[CorrectAwayScorePrediction]]="Y", 1, 0))+(($AL$13)*IF(Table2[[#This Row],[CorrectHomeScorePrediction]]="Y", 1, 0))</f>
        <v>0.875</v>
      </c>
    </row>
    <row r="121" spans="1:29" x14ac:dyDescent="0.25">
      <c r="A121" s="5">
        <v>45590</v>
      </c>
      <c r="B121" s="5">
        <v>45590</v>
      </c>
      <c r="C121" s="8" t="s">
        <v>231</v>
      </c>
      <c r="D121" s="2" t="s">
        <v>33</v>
      </c>
      <c r="E121" s="2" t="s">
        <v>32</v>
      </c>
      <c r="F121" s="2">
        <v>4</v>
      </c>
      <c r="G121" s="2">
        <v>3</v>
      </c>
      <c r="H121" s="2" t="str">
        <f t="shared" si="5"/>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3"/>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44">
        <f>(($AL$11)*IF(Table2[[#This Row],[CorrectWinnerPrediction]]="Y", 1, 0))+(($AL$12)*IF(Table2[[#This Row],[CorrectAwayScorePrediction]]="Y", 1, 0))+(($AL$13)*IF(Table2[[#This Row],[CorrectHomeScorePrediction]]="Y", 1, 0))</f>
        <v>1</v>
      </c>
    </row>
    <row r="122" spans="1:29" x14ac:dyDescent="0.25">
      <c r="A122" s="5">
        <v>45590</v>
      </c>
      <c r="B122" s="5">
        <v>45590</v>
      </c>
      <c r="C122" s="8" t="s">
        <v>232</v>
      </c>
      <c r="D122" s="2" t="s">
        <v>35</v>
      </c>
      <c r="E122" s="2" t="s">
        <v>17</v>
      </c>
      <c r="F122" s="2">
        <v>5</v>
      </c>
      <c r="G122" s="2">
        <v>2</v>
      </c>
      <c r="H122" s="2" t="str">
        <f t="shared" si="5"/>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3"/>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44">
        <f>(($AL$11)*IF(Table2[[#This Row],[CorrectWinnerPrediction]]="Y", 1, 0))+(($AL$12)*IF(Table2[[#This Row],[CorrectAwayScorePrediction]]="Y", 1, 0))+(($AL$13)*IF(Table2[[#This Row],[CorrectHomeScorePrediction]]="Y", 1, 0))</f>
        <v>0.875</v>
      </c>
    </row>
    <row r="123" spans="1:29" x14ac:dyDescent="0.25">
      <c r="A123" s="6">
        <v>45590</v>
      </c>
      <c r="B123" s="6">
        <v>45590</v>
      </c>
      <c r="C123" s="9" t="s">
        <v>233</v>
      </c>
      <c r="D123" s="3" t="s">
        <v>21</v>
      </c>
      <c r="E123" s="3" t="s">
        <v>23</v>
      </c>
      <c r="F123" s="3">
        <v>3</v>
      </c>
      <c r="G123" s="3">
        <v>5</v>
      </c>
      <c r="H123" s="3" t="str">
        <f t="shared" si="5"/>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3"/>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44">
        <f>(($AL$11)*IF(Table2[[#This Row],[CorrectWinnerPrediction]]="Y", 1, 0))+(($AL$12)*IF(Table2[[#This Row],[CorrectAwayScorePrediction]]="Y", 1, 0))+(($AL$13)*IF(Table2[[#This Row],[CorrectHomeScorePrediction]]="Y", 1, 0))</f>
        <v>0.75</v>
      </c>
    </row>
    <row r="124" spans="1:29" x14ac:dyDescent="0.25">
      <c r="A124" s="5">
        <v>45590</v>
      </c>
      <c r="B124" s="5">
        <v>45591</v>
      </c>
      <c r="C124" s="8" t="s">
        <v>234</v>
      </c>
      <c r="D124" s="2" t="s">
        <v>31</v>
      </c>
      <c r="E124" s="2" t="s">
        <v>29</v>
      </c>
      <c r="F124" s="2">
        <v>2</v>
      </c>
      <c r="G124" s="2">
        <v>3</v>
      </c>
      <c r="H124" s="2" t="str">
        <f t="shared" si="5"/>
        <v>BUF</v>
      </c>
      <c r="I124" s="2" t="s">
        <v>40</v>
      </c>
      <c r="J124" s="2">
        <v>3</v>
      </c>
      <c r="K124" s="2">
        <v>5</v>
      </c>
      <c r="L124" s="14"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3"/>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44">
        <f>(($AL$11)*IF(Table2[[#This Row],[CorrectWinnerPrediction]]="Y", 1, 0))+(($AL$12)*IF(Table2[[#This Row],[CorrectAwayScorePrediction]]="Y", 1, 0))+(($AL$13)*IF(Table2[[#This Row],[CorrectHomeScorePrediction]]="Y", 1, 0))</f>
        <v>0.75</v>
      </c>
    </row>
    <row r="125" spans="1:29" x14ac:dyDescent="0.25">
      <c r="A125" s="5">
        <v>45590</v>
      </c>
      <c r="B125" s="5">
        <v>45591</v>
      </c>
      <c r="C125" s="8" t="s">
        <v>235</v>
      </c>
      <c r="D125" s="2" t="s">
        <v>37</v>
      </c>
      <c r="E125" s="2" t="s">
        <v>45</v>
      </c>
      <c r="F125" s="2">
        <v>4</v>
      </c>
      <c r="G125" s="2">
        <v>2</v>
      </c>
      <c r="H125" s="2" t="str">
        <f t="shared" si="5"/>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3"/>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44">
        <f>(($AL$11)*IF(Table2[[#This Row],[CorrectWinnerPrediction]]="Y", 1, 0))+(($AL$12)*IF(Table2[[#This Row],[CorrectAwayScorePrediction]]="Y", 1, 0))+(($AL$13)*IF(Table2[[#This Row],[CorrectHomeScorePrediction]]="Y", 1, 0))</f>
        <v>0</v>
      </c>
    </row>
    <row r="126" spans="1:29" x14ac:dyDescent="0.25">
      <c r="A126" s="5">
        <v>45590</v>
      </c>
      <c r="B126" s="5">
        <v>45591</v>
      </c>
      <c r="C126" s="8" t="s">
        <v>236</v>
      </c>
      <c r="D126" s="2" t="s">
        <v>15</v>
      </c>
      <c r="E126" s="2" t="s">
        <v>28</v>
      </c>
      <c r="F126" s="2">
        <v>5</v>
      </c>
      <c r="G126" s="2">
        <v>3</v>
      </c>
      <c r="H126" s="2" t="str">
        <f t="shared" si="5"/>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3"/>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44">
        <f>(($AL$11)*IF(Table2[[#This Row],[CorrectWinnerPrediction]]="Y", 1, 0))+(($AL$12)*IF(Table2[[#This Row],[CorrectAwayScorePrediction]]="Y", 1, 0))+(($AL$13)*IF(Table2[[#This Row],[CorrectHomeScorePrediction]]="Y", 1, 0))</f>
        <v>0.125</v>
      </c>
    </row>
    <row r="127" spans="1:29" x14ac:dyDescent="0.25">
      <c r="A127" s="5">
        <v>45590</v>
      </c>
      <c r="B127" s="5">
        <v>45591</v>
      </c>
      <c r="C127" s="8" t="s">
        <v>237</v>
      </c>
      <c r="D127" s="2" t="s">
        <v>18</v>
      </c>
      <c r="E127" s="2" t="s">
        <v>16</v>
      </c>
      <c r="F127" s="2">
        <v>4</v>
      </c>
      <c r="G127" s="2">
        <v>2</v>
      </c>
      <c r="H127" s="2" t="str">
        <f t="shared" si="5"/>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3"/>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44">
        <f>(($AL$11)*IF(Table2[[#This Row],[CorrectWinnerPrediction]]="Y", 1, 0))+(($AL$12)*IF(Table2[[#This Row],[CorrectAwayScorePrediction]]="Y", 1, 0))+(($AL$13)*IF(Table2[[#This Row],[CorrectHomeScorePrediction]]="Y", 1, 0))</f>
        <v>0</v>
      </c>
    </row>
    <row r="128" spans="1:29" x14ac:dyDescent="0.25">
      <c r="A128" s="5">
        <v>45590</v>
      </c>
      <c r="B128" s="5">
        <v>45591</v>
      </c>
      <c r="C128" s="8" t="s">
        <v>238</v>
      </c>
      <c r="D128" s="2" t="s">
        <v>13</v>
      </c>
      <c r="E128" s="2" t="s">
        <v>19</v>
      </c>
      <c r="F128" s="2">
        <v>4</v>
      </c>
      <c r="G128" s="2">
        <v>1</v>
      </c>
      <c r="H128" s="2" t="str">
        <f t="shared" si="5"/>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3"/>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44">
        <f>(($AL$11)*IF(Table2[[#This Row],[CorrectWinnerPrediction]]="Y", 1, 0))+(($AL$12)*IF(Table2[[#This Row],[CorrectAwayScorePrediction]]="Y", 1, 0))+(($AL$13)*IF(Table2[[#This Row],[CorrectHomeScorePrediction]]="Y", 1, 0))</f>
        <v>0</v>
      </c>
    </row>
    <row r="129" spans="1:29" x14ac:dyDescent="0.25">
      <c r="A129" s="5">
        <v>45590</v>
      </c>
      <c r="B129" s="5">
        <v>45591</v>
      </c>
      <c r="C129" s="8" t="s">
        <v>239</v>
      </c>
      <c r="D129" s="2" t="s">
        <v>46</v>
      </c>
      <c r="E129" s="2" t="s">
        <v>43</v>
      </c>
      <c r="F129" s="2">
        <v>3</v>
      </c>
      <c r="G129" s="2">
        <v>5</v>
      </c>
      <c r="H129" s="2" t="str">
        <f t="shared" si="5"/>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3"/>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44">
        <f>(($AL$11)*IF(Table2[[#This Row],[CorrectWinnerPrediction]]="Y", 1, 0))+(($AL$12)*IF(Table2[[#This Row],[CorrectAwayScorePrediction]]="Y", 1, 0))+(($AL$13)*IF(Table2[[#This Row],[CorrectHomeScorePrediction]]="Y", 1, 0))</f>
        <v>0.75</v>
      </c>
    </row>
    <row r="130" spans="1:29" x14ac:dyDescent="0.25">
      <c r="A130" s="5">
        <v>45590</v>
      </c>
      <c r="B130" s="5">
        <v>45591</v>
      </c>
      <c r="C130" s="8" t="s">
        <v>240</v>
      </c>
      <c r="D130" s="2" t="s">
        <v>47</v>
      </c>
      <c r="E130" s="2" t="s">
        <v>20</v>
      </c>
      <c r="F130" s="2">
        <v>2</v>
      </c>
      <c r="G130" s="2">
        <v>5</v>
      </c>
      <c r="H130" s="2" t="str">
        <f t="shared" si="5"/>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3"/>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44">
        <f>(($AL$11)*IF(Table2[[#This Row],[CorrectWinnerPrediction]]="Y", 1, 0))+(($AL$12)*IF(Table2[[#This Row],[CorrectAwayScorePrediction]]="Y", 1, 0))+(($AL$13)*IF(Table2[[#This Row],[CorrectHomeScorePrediction]]="Y", 1, 0))</f>
        <v>0.75</v>
      </c>
    </row>
    <row r="131" spans="1:29" x14ac:dyDescent="0.25">
      <c r="A131" s="5">
        <v>45590</v>
      </c>
      <c r="B131" s="5">
        <v>45591</v>
      </c>
      <c r="C131" s="8" t="s">
        <v>241</v>
      </c>
      <c r="D131" s="2" t="s">
        <v>22</v>
      </c>
      <c r="E131" s="2" t="s">
        <v>24</v>
      </c>
      <c r="F131" s="2">
        <v>1</v>
      </c>
      <c r="G131" s="2">
        <v>2</v>
      </c>
      <c r="H131" s="2" t="str">
        <f t="shared" si="5"/>
        <v>CGY</v>
      </c>
      <c r="I131" s="2" t="s">
        <v>40</v>
      </c>
      <c r="J131" s="2">
        <v>5</v>
      </c>
      <c r="K131" s="2">
        <v>3</v>
      </c>
      <c r="L131" s="2" t="str">
        <f t="shared" si="4"/>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44">
        <f>(($AL$11)*IF(Table2[[#This Row],[CorrectWinnerPrediction]]="Y", 1, 0))+(($AL$12)*IF(Table2[[#This Row],[CorrectAwayScorePrediction]]="Y", 1, 0))+(($AL$13)*IF(Table2[[#This Row],[CorrectHomeScorePrediction]]="Y", 1, 0))</f>
        <v>0</v>
      </c>
    </row>
    <row r="132" spans="1:29" x14ac:dyDescent="0.25">
      <c r="A132" s="5">
        <v>45590</v>
      </c>
      <c r="B132" s="5">
        <v>45591</v>
      </c>
      <c r="C132" s="8" t="s">
        <v>242</v>
      </c>
      <c r="D132" s="2" t="s">
        <v>14</v>
      </c>
      <c r="E132" s="2" t="s">
        <v>33</v>
      </c>
      <c r="F132" s="2">
        <v>5</v>
      </c>
      <c r="G132" s="2">
        <v>0</v>
      </c>
      <c r="H132" s="2" t="str">
        <f t="shared" si="5"/>
        <v>FLA</v>
      </c>
      <c r="I132" s="2" t="s">
        <v>40</v>
      </c>
      <c r="J132" s="2">
        <v>6</v>
      </c>
      <c r="K132" s="2">
        <v>3</v>
      </c>
      <c r="L132" s="2" t="str">
        <f t="shared" ref="L132:L195" si="7">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44">
        <f>(($AL$11)*IF(Table2[[#This Row],[CorrectWinnerPrediction]]="Y", 1, 0))+(($AL$12)*IF(Table2[[#This Row],[CorrectAwayScorePrediction]]="Y", 1, 0))+(($AL$13)*IF(Table2[[#This Row],[CorrectHomeScorePrediction]]="Y", 1, 0))</f>
        <v>0.75</v>
      </c>
    </row>
    <row r="133" spans="1:29" x14ac:dyDescent="0.25">
      <c r="A133" s="5">
        <v>45590</v>
      </c>
      <c r="B133" s="5">
        <v>45591</v>
      </c>
      <c r="C133" s="8" t="s">
        <v>243</v>
      </c>
      <c r="D133" s="2" t="s">
        <v>36</v>
      </c>
      <c r="E133" s="2" t="s">
        <v>35</v>
      </c>
      <c r="F133" s="2">
        <v>5</v>
      </c>
      <c r="G133" s="2">
        <v>2</v>
      </c>
      <c r="H133" s="2" t="str">
        <f t="shared" si="5"/>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44">
        <f>(($AL$11)*IF(Table2[[#This Row],[CorrectWinnerPrediction]]="Y", 1, 0))+(($AL$12)*IF(Table2[[#This Row],[CorrectAwayScorePrediction]]="Y", 1, 0))+(($AL$13)*IF(Table2[[#This Row],[CorrectHomeScorePrediction]]="Y", 1, 0))</f>
        <v>0</v>
      </c>
    </row>
    <row r="134" spans="1:29" x14ac:dyDescent="0.25">
      <c r="A134" s="5">
        <v>45590</v>
      </c>
      <c r="B134" s="5">
        <v>45591</v>
      </c>
      <c r="C134" s="8" t="s">
        <v>244</v>
      </c>
      <c r="D134" s="2" t="s">
        <v>17</v>
      </c>
      <c r="E134" s="2" t="s">
        <v>34</v>
      </c>
      <c r="F134" s="2">
        <v>2</v>
      </c>
      <c r="G134" s="2">
        <v>4</v>
      </c>
      <c r="H134" s="2" t="str">
        <f t="shared" ref="H134:H197" si="8">IF(AND(ISBLANK($F134),ISBLANK($G134)),"_",IF($F134&gt;$G134,$D134,$E134))</f>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44">
        <f>(($AL$11)*IF(Table2[[#This Row],[CorrectWinnerPrediction]]="Y", 1, 0))+(($AL$12)*IF(Table2[[#This Row],[CorrectAwayScorePrediction]]="Y", 1, 0))+(($AL$13)*IF(Table2[[#This Row],[CorrectHomeScorePrediction]]="Y", 1, 0))</f>
        <v>1</v>
      </c>
    </row>
    <row r="135" spans="1:29" x14ac:dyDescent="0.25">
      <c r="A135" s="5">
        <v>45590</v>
      </c>
      <c r="B135" s="5">
        <v>45591</v>
      </c>
      <c r="C135" s="8" t="s">
        <v>245</v>
      </c>
      <c r="D135" s="2" t="s">
        <v>21</v>
      </c>
      <c r="E135" s="2" t="s">
        <v>25</v>
      </c>
      <c r="F135" s="2">
        <v>6</v>
      </c>
      <c r="G135" s="2">
        <v>4</v>
      </c>
      <c r="H135" s="2" t="str">
        <f t="shared" si="8"/>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44">
        <f>(($AL$11)*IF(Table2[[#This Row],[CorrectWinnerPrediction]]="Y", 1, 0))+(($AL$12)*IF(Table2[[#This Row],[CorrectAwayScorePrediction]]="Y", 1, 0))+(($AL$13)*IF(Table2[[#This Row],[CorrectHomeScorePrediction]]="Y", 1, 0))</f>
        <v>0.125</v>
      </c>
    </row>
    <row r="136" spans="1:29" x14ac:dyDescent="0.25">
      <c r="A136" s="5">
        <v>45590</v>
      </c>
      <c r="B136" s="5">
        <v>45591</v>
      </c>
      <c r="C136" s="8" t="s">
        <v>246</v>
      </c>
      <c r="D136" s="2" t="s">
        <v>38</v>
      </c>
      <c r="E136" s="2" t="s">
        <v>27</v>
      </c>
      <c r="F136" s="2">
        <v>1</v>
      </c>
      <c r="G136" s="2">
        <v>6</v>
      </c>
      <c r="H136" s="2" t="str">
        <f t="shared" si="8"/>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44">
        <f>(($AL$11)*IF(Table2[[#This Row],[CorrectWinnerPrediction]]="Y", 1, 0))+(($AL$12)*IF(Table2[[#This Row],[CorrectAwayScorePrediction]]="Y", 1, 0))+(($AL$13)*IF(Table2[[#This Row],[CorrectHomeScorePrediction]]="Y", 1, 0))</f>
        <v>0.75</v>
      </c>
    </row>
    <row r="137" spans="1:29" x14ac:dyDescent="0.25">
      <c r="A137" s="6">
        <v>45590</v>
      </c>
      <c r="B137" s="6">
        <v>45591</v>
      </c>
      <c r="C137" s="9" t="s">
        <v>247</v>
      </c>
      <c r="D137" s="3" t="s">
        <v>44</v>
      </c>
      <c r="E137" s="3" t="s">
        <v>12</v>
      </c>
      <c r="F137" s="3">
        <v>4</v>
      </c>
      <c r="G137" s="3">
        <v>1</v>
      </c>
      <c r="H137" s="3" t="str">
        <f t="shared" si="8"/>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6"/>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44">
        <f>(($AL$11)*IF(Table2[[#This Row],[CorrectWinnerPrediction]]="Y", 1, 0))+(($AL$12)*IF(Table2[[#This Row],[CorrectAwayScorePrediction]]="Y", 1, 0))+(($AL$13)*IF(Table2[[#This Row],[CorrectHomeScorePrediction]]="Y", 1, 0))</f>
        <v>1</v>
      </c>
    </row>
    <row r="138" spans="1:29" x14ac:dyDescent="0.25">
      <c r="A138" s="5">
        <v>45590</v>
      </c>
      <c r="B138" s="5">
        <v>45592</v>
      </c>
      <c r="C138" s="8" t="s">
        <v>248</v>
      </c>
      <c r="D138" s="2" t="s">
        <v>23</v>
      </c>
      <c r="E138" s="2" t="s">
        <v>31</v>
      </c>
      <c r="F138" s="2">
        <v>5</v>
      </c>
      <c r="G138" s="2">
        <v>2</v>
      </c>
      <c r="H138" s="2" t="str">
        <f t="shared" si="8"/>
        <v>EDM</v>
      </c>
      <c r="I138" s="2" t="s">
        <v>40</v>
      </c>
      <c r="J138" s="2">
        <v>3</v>
      </c>
      <c r="K138" s="2">
        <v>2</v>
      </c>
      <c r="L138" s="14"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44">
        <f>(($AL$11)*IF(Table2[[#This Row],[CorrectWinnerPrediction]]="Y", 1, 0))+(($AL$12)*IF(Table2[[#This Row],[CorrectAwayScorePrediction]]="Y", 1, 0))+(($AL$13)*IF(Table2[[#This Row],[CorrectHomeScorePrediction]]="Y", 1, 0))</f>
        <v>0.875</v>
      </c>
    </row>
    <row r="139" spans="1:29" x14ac:dyDescent="0.25">
      <c r="A139" s="5">
        <v>45590</v>
      </c>
      <c r="B139" s="5">
        <v>45592</v>
      </c>
      <c r="C139" s="8" t="s">
        <v>249</v>
      </c>
      <c r="D139" s="2" t="s">
        <v>47</v>
      </c>
      <c r="E139" s="2" t="s">
        <v>32</v>
      </c>
      <c r="F139" s="2">
        <v>1</v>
      </c>
      <c r="G139" s="2">
        <v>3</v>
      </c>
      <c r="H139" s="2" t="str">
        <f t="shared" si="8"/>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44">
        <f>(($AL$11)*IF(Table2[[#This Row],[CorrectWinnerPrediction]]="Y", 1, 0))+(($AL$12)*IF(Table2[[#This Row],[CorrectAwayScorePrediction]]="Y", 1, 0))+(($AL$13)*IF(Table2[[#This Row],[CorrectHomeScorePrediction]]="Y", 1, 0))</f>
        <v>0.75</v>
      </c>
    </row>
    <row r="140" spans="1:29" x14ac:dyDescent="0.25">
      <c r="A140" s="5">
        <v>45590</v>
      </c>
      <c r="B140" s="5">
        <v>45592</v>
      </c>
      <c r="C140" s="8" t="s">
        <v>250</v>
      </c>
      <c r="D140" s="2" t="s">
        <v>19</v>
      </c>
      <c r="E140" s="2" t="s">
        <v>45</v>
      </c>
      <c r="F140" s="2">
        <v>4</v>
      </c>
      <c r="G140" s="2">
        <v>3</v>
      </c>
      <c r="H140" s="2" t="str">
        <f t="shared" si="8"/>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44">
        <f>(($AL$11)*IF(Table2[[#This Row],[CorrectWinnerPrediction]]="Y", 1, 0))+(($AL$12)*IF(Table2[[#This Row],[CorrectAwayScorePrediction]]="Y", 1, 0))+(($AL$13)*IF(Table2[[#This Row],[CorrectHomeScorePrediction]]="Y", 1, 0))</f>
        <v>1</v>
      </c>
    </row>
    <row r="141" spans="1:29" x14ac:dyDescent="0.25">
      <c r="A141" s="6">
        <v>45590</v>
      </c>
      <c r="B141" s="6">
        <v>45592</v>
      </c>
      <c r="C141" s="9" t="s">
        <v>251</v>
      </c>
      <c r="D141" s="3" t="s">
        <v>30</v>
      </c>
      <c r="E141" s="3" t="s">
        <v>26</v>
      </c>
      <c r="F141" s="3">
        <v>2</v>
      </c>
      <c r="G141" s="3">
        <v>5</v>
      </c>
      <c r="H141" s="3" t="str">
        <f t="shared" si="8"/>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6"/>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44">
        <f>(($AL$11)*IF(Table2[[#This Row],[CorrectWinnerPrediction]]="Y", 1, 0))+(($AL$12)*IF(Table2[[#This Row],[CorrectAwayScorePrediction]]="Y", 1, 0))+(($AL$13)*IF(Table2[[#This Row],[CorrectHomeScorePrediction]]="Y", 1, 0))</f>
        <v>0.875</v>
      </c>
    </row>
    <row r="142" spans="1:29" x14ac:dyDescent="0.25">
      <c r="A142" s="5">
        <v>45593</v>
      </c>
      <c r="B142" s="5">
        <v>45593</v>
      </c>
      <c r="C142" s="8" t="s">
        <v>252</v>
      </c>
      <c r="D142" s="2" t="s">
        <v>14</v>
      </c>
      <c r="E142" s="2" t="s">
        <v>29</v>
      </c>
      <c r="F142" s="2">
        <v>5</v>
      </c>
      <c r="G142" s="2">
        <v>4</v>
      </c>
      <c r="H142" s="2" t="str">
        <f t="shared" si="8"/>
        <v>FLA</v>
      </c>
      <c r="I142" s="2" t="s">
        <v>77</v>
      </c>
      <c r="J142" s="2">
        <v>5</v>
      </c>
      <c r="K142" s="2">
        <v>2</v>
      </c>
      <c r="L142" s="14" t="str">
        <f t="shared" si="7"/>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44">
        <f>(($AL$11)*IF(Table2[[#This Row],[CorrectWinnerPrediction]]="Y", 1, 0))+(($AL$12)*IF(Table2[[#This Row],[CorrectAwayScorePrediction]]="Y", 1, 0))+(($AL$13)*IF(Table2[[#This Row],[CorrectHomeScorePrediction]]="Y", 1, 0))</f>
        <v>0.875</v>
      </c>
    </row>
    <row r="143" spans="1:29" x14ac:dyDescent="0.25">
      <c r="A143" s="5">
        <v>45593</v>
      </c>
      <c r="B143" s="5">
        <v>45593</v>
      </c>
      <c r="C143" s="8" t="s">
        <v>253</v>
      </c>
      <c r="D143" s="2" t="s">
        <v>23</v>
      </c>
      <c r="E143" s="2" t="s">
        <v>36</v>
      </c>
      <c r="F143" s="2">
        <v>6</v>
      </c>
      <c r="G143" s="2">
        <v>4</v>
      </c>
      <c r="H143" s="2" t="str">
        <f t="shared" si="8"/>
        <v>EDM</v>
      </c>
      <c r="I143" s="2" t="s">
        <v>40</v>
      </c>
      <c r="J143" s="2">
        <v>1</v>
      </c>
      <c r="K143" s="2">
        <v>6</v>
      </c>
      <c r="L143" s="2" t="str">
        <f t="shared" si="7"/>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6"/>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44">
        <f>(($AL$11)*IF(Table2[[#This Row],[CorrectWinnerPrediction]]="Y", 1, 0))+(($AL$12)*IF(Table2[[#This Row],[CorrectAwayScorePrediction]]="Y", 1, 0))+(($AL$13)*IF(Table2[[#This Row],[CorrectHomeScorePrediction]]="Y", 1, 0))</f>
        <v>0</v>
      </c>
    </row>
    <row r="144" spans="1:29" x14ac:dyDescent="0.25">
      <c r="A144" s="5">
        <v>45593</v>
      </c>
      <c r="B144" s="5">
        <v>45593</v>
      </c>
      <c r="C144" s="8" t="s">
        <v>254</v>
      </c>
      <c r="D144" s="2" t="s">
        <v>35</v>
      </c>
      <c r="E144" s="2" t="s">
        <v>43</v>
      </c>
      <c r="F144" s="2">
        <v>6</v>
      </c>
      <c r="G144" s="2">
        <v>5</v>
      </c>
      <c r="H144" s="2" t="str">
        <f t="shared" si="8"/>
        <v>NSH</v>
      </c>
      <c r="I144" s="2" t="s">
        <v>40</v>
      </c>
      <c r="J144" s="2">
        <v>2</v>
      </c>
      <c r="K144" s="2">
        <v>3</v>
      </c>
      <c r="L144" s="2" t="str">
        <f t="shared" si="7"/>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6"/>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44">
        <f>(($AL$11)*IF(Table2[[#This Row],[CorrectWinnerPrediction]]="Y", 1, 0))+(($AL$12)*IF(Table2[[#This Row],[CorrectAwayScorePrediction]]="Y", 1, 0))+(($AL$13)*IF(Table2[[#This Row],[CorrectHomeScorePrediction]]="Y", 1, 0))</f>
        <v>0</v>
      </c>
    </row>
    <row r="145" spans="1:29" x14ac:dyDescent="0.25">
      <c r="A145" s="5">
        <v>45593</v>
      </c>
      <c r="B145" s="5">
        <v>45593</v>
      </c>
      <c r="C145" s="8" t="s">
        <v>255</v>
      </c>
      <c r="D145" s="2" t="s">
        <v>18</v>
      </c>
      <c r="E145" s="2" t="s">
        <v>22</v>
      </c>
      <c r="F145" s="2">
        <v>2</v>
      </c>
      <c r="G145" s="2">
        <v>4</v>
      </c>
      <c r="H145" s="2" t="str">
        <f t="shared" si="8"/>
        <v>WPG</v>
      </c>
      <c r="I145" s="2" t="s">
        <v>40</v>
      </c>
      <c r="J145" s="2">
        <v>6</v>
      </c>
      <c r="K145" s="2">
        <v>4</v>
      </c>
      <c r="L145" s="2" t="str">
        <f t="shared" si="7"/>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44">
        <f>(($AL$11)*IF(Table2[[#This Row],[CorrectWinnerPrediction]]="Y", 1, 0))+(($AL$12)*IF(Table2[[#This Row],[CorrectAwayScorePrediction]]="Y", 1, 0))+(($AL$13)*IF(Table2[[#This Row],[CorrectHomeScorePrediction]]="Y", 1, 0))</f>
        <v>0.125</v>
      </c>
    </row>
    <row r="146" spans="1:29" x14ac:dyDescent="0.25">
      <c r="A146" s="5">
        <v>45593</v>
      </c>
      <c r="B146" s="5">
        <v>45593</v>
      </c>
      <c r="C146" s="8" t="s">
        <v>256</v>
      </c>
      <c r="D146" s="2" t="s">
        <v>17</v>
      </c>
      <c r="E146" s="2" t="s">
        <v>26</v>
      </c>
      <c r="F146" s="2">
        <v>2</v>
      </c>
      <c r="G146" s="2">
        <v>6</v>
      </c>
      <c r="H146" s="2" t="str">
        <f t="shared" si="8"/>
        <v>COL</v>
      </c>
      <c r="I146" s="2" t="s">
        <v>40</v>
      </c>
      <c r="J146" s="2">
        <v>5</v>
      </c>
      <c r="K146" s="2">
        <v>2</v>
      </c>
      <c r="L146" s="2" t="str">
        <f t="shared" si="7"/>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44">
        <f>(($AL$11)*IF(Table2[[#This Row],[CorrectWinnerPrediction]]="Y", 1, 0))+(($AL$12)*IF(Table2[[#This Row],[CorrectAwayScorePrediction]]="Y", 1, 0))+(($AL$13)*IF(Table2[[#This Row],[CorrectHomeScorePrediction]]="Y", 1, 0))</f>
        <v>0</v>
      </c>
    </row>
    <row r="147" spans="1:29" x14ac:dyDescent="0.25">
      <c r="A147" s="5">
        <v>45593</v>
      </c>
      <c r="B147" s="5">
        <v>45593</v>
      </c>
      <c r="C147" s="8" t="s">
        <v>257</v>
      </c>
      <c r="D147" s="2" t="s">
        <v>38</v>
      </c>
      <c r="E147" s="2" t="s">
        <v>15</v>
      </c>
      <c r="F147" s="2">
        <v>2</v>
      </c>
      <c r="G147" s="2">
        <v>5</v>
      </c>
      <c r="H147" s="2" t="str">
        <f t="shared" si="8"/>
        <v>UTA</v>
      </c>
      <c r="I147" s="2" t="s">
        <v>40</v>
      </c>
      <c r="J147" s="2">
        <v>5</v>
      </c>
      <c r="K147" s="2">
        <v>4</v>
      </c>
      <c r="L147" s="2" t="str">
        <f t="shared" si="7"/>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44">
        <f>(($AL$11)*IF(Table2[[#This Row],[CorrectWinnerPrediction]]="Y", 1, 0))+(($AL$12)*IF(Table2[[#This Row],[CorrectAwayScorePrediction]]="Y", 1, 0))+(($AL$13)*IF(Table2[[#This Row],[CorrectHomeScorePrediction]]="Y", 1, 0))</f>
        <v>0</v>
      </c>
    </row>
    <row r="148" spans="1:29" x14ac:dyDescent="0.25">
      <c r="A148" s="5">
        <v>45593</v>
      </c>
      <c r="B148" s="5">
        <v>45593</v>
      </c>
      <c r="C148" s="8" t="s">
        <v>258</v>
      </c>
      <c r="D148" s="2" t="s">
        <v>44</v>
      </c>
      <c r="E148" s="2" t="s">
        <v>25</v>
      </c>
      <c r="F148" s="2">
        <v>2</v>
      </c>
      <c r="G148" s="2">
        <v>3</v>
      </c>
      <c r="H148" s="2" t="str">
        <f t="shared" si="8"/>
        <v>VAN</v>
      </c>
      <c r="I148" s="2" t="s">
        <v>39</v>
      </c>
      <c r="J148" s="2">
        <v>4</v>
      </c>
      <c r="K148" s="2">
        <v>3</v>
      </c>
      <c r="L148" s="2" t="str">
        <f t="shared" si="7"/>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44">
        <f>(($AL$11)*IF(Table2[[#This Row],[CorrectWinnerPrediction]]="Y", 1, 0))+(($AL$12)*IF(Table2[[#This Row],[CorrectAwayScorePrediction]]="Y", 1, 0))+(($AL$13)*IF(Table2[[#This Row],[CorrectHomeScorePrediction]]="Y", 1, 0))</f>
        <v>0.125</v>
      </c>
    </row>
    <row r="149" spans="1:29" x14ac:dyDescent="0.25">
      <c r="A149" s="6">
        <v>45593</v>
      </c>
      <c r="B149" s="6">
        <v>45593</v>
      </c>
      <c r="C149" s="9" t="s">
        <v>259</v>
      </c>
      <c r="D149" s="3" t="s">
        <v>24</v>
      </c>
      <c r="E149" s="3" t="s">
        <v>27</v>
      </c>
      <c r="F149" s="3">
        <v>4</v>
      </c>
      <c r="G149" s="3">
        <v>3</v>
      </c>
      <c r="H149" s="3" t="str">
        <f t="shared" si="8"/>
        <v>CGY</v>
      </c>
      <c r="I149" s="3" t="s">
        <v>39</v>
      </c>
      <c r="J149" s="3">
        <v>0</v>
      </c>
      <c r="K149" s="3">
        <v>5</v>
      </c>
      <c r="L149" s="2" t="str">
        <f t="shared" si="7"/>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6"/>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44">
        <f>(($AL$11)*IF(Table2[[#This Row],[CorrectWinnerPrediction]]="Y", 1, 0))+(($AL$12)*IF(Table2[[#This Row],[CorrectAwayScorePrediction]]="Y", 1, 0))+(($AL$13)*IF(Table2[[#This Row],[CorrectHomeScorePrediction]]="Y", 1, 0))</f>
        <v>0</v>
      </c>
    </row>
    <row r="150" spans="1:29" x14ac:dyDescent="0.25">
      <c r="A150" s="5">
        <v>45593</v>
      </c>
      <c r="B150" s="5">
        <v>45594</v>
      </c>
      <c r="C150" s="8" t="s">
        <v>260</v>
      </c>
      <c r="D150" s="2" t="s">
        <v>45</v>
      </c>
      <c r="E150" s="2" t="s">
        <v>16</v>
      </c>
      <c r="F150" s="2">
        <v>3</v>
      </c>
      <c r="G150" s="2">
        <v>4</v>
      </c>
      <c r="H150" s="2" t="str">
        <f t="shared" si="8"/>
        <v>BOS</v>
      </c>
      <c r="I150" s="2" t="s">
        <v>40</v>
      </c>
      <c r="J150" s="2">
        <v>2</v>
      </c>
      <c r="K150" s="2">
        <v>0</v>
      </c>
      <c r="L150" s="14" t="str">
        <f t="shared" si="7"/>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44">
        <f>(($AL$11)*IF(Table2[[#This Row],[CorrectWinnerPrediction]]="Y", 1, 0))+(($AL$12)*IF(Table2[[#This Row],[CorrectAwayScorePrediction]]="Y", 1, 0))+(($AL$13)*IF(Table2[[#This Row],[CorrectHomeScorePrediction]]="Y", 1, 0))</f>
        <v>0</v>
      </c>
    </row>
    <row r="151" spans="1:29" x14ac:dyDescent="0.25">
      <c r="A151" s="5">
        <v>45593</v>
      </c>
      <c r="B151" s="5">
        <v>45594</v>
      </c>
      <c r="C151" s="8" t="s">
        <v>261</v>
      </c>
      <c r="D151" s="2" t="s">
        <v>12</v>
      </c>
      <c r="E151" s="2" t="s">
        <v>19</v>
      </c>
      <c r="F151" s="2">
        <v>3</v>
      </c>
      <c r="G151" s="2">
        <v>1</v>
      </c>
      <c r="H151" s="2" t="str">
        <f t="shared" si="8"/>
        <v>SEA</v>
      </c>
      <c r="I151" s="2" t="s">
        <v>40</v>
      </c>
      <c r="J151" s="2">
        <v>8</v>
      </c>
      <c r="K151" s="2">
        <v>2</v>
      </c>
      <c r="L151" s="2" t="str">
        <f t="shared" si="7"/>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44">
        <f>(($AL$11)*IF(Table2[[#This Row],[CorrectWinnerPrediction]]="Y", 1, 0))+(($AL$12)*IF(Table2[[#This Row],[CorrectAwayScorePrediction]]="Y", 1, 0))+(($AL$13)*IF(Table2[[#This Row],[CorrectHomeScorePrediction]]="Y", 1, 0))</f>
        <v>0.75</v>
      </c>
    </row>
    <row r="152" spans="1:29" x14ac:dyDescent="0.25">
      <c r="A152" s="5">
        <v>45593</v>
      </c>
      <c r="B152" s="5">
        <v>45594</v>
      </c>
      <c r="C152" s="8" t="s">
        <v>262</v>
      </c>
      <c r="D152" s="2" t="s">
        <v>13</v>
      </c>
      <c r="E152" s="2" t="s">
        <v>30</v>
      </c>
      <c r="F152" s="2">
        <v>2</v>
      </c>
      <c r="G152" s="2">
        <v>4</v>
      </c>
      <c r="H152" s="2" t="str">
        <f t="shared" si="8"/>
        <v>OTT</v>
      </c>
      <c r="I152" s="2" t="s">
        <v>40</v>
      </c>
      <c r="J152" s="2">
        <v>1</v>
      </c>
      <c r="K152" s="2">
        <v>8</v>
      </c>
      <c r="L152" s="2" t="str">
        <f t="shared" si="7"/>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44">
        <f>(($AL$11)*IF(Table2[[#This Row],[CorrectWinnerPrediction]]="Y", 1, 0))+(($AL$12)*IF(Table2[[#This Row],[CorrectAwayScorePrediction]]="Y", 1, 0))+(($AL$13)*IF(Table2[[#This Row],[CorrectHomeScorePrediction]]="Y", 1, 0))</f>
        <v>0.75</v>
      </c>
    </row>
    <row r="153" spans="1:29" x14ac:dyDescent="0.25">
      <c r="A153" s="5">
        <v>45593</v>
      </c>
      <c r="B153" s="5">
        <v>45594</v>
      </c>
      <c r="C153" s="8" t="s">
        <v>263</v>
      </c>
      <c r="D153" s="2" t="s">
        <v>47</v>
      </c>
      <c r="E153" s="2" t="s">
        <v>33</v>
      </c>
      <c r="F153" s="2">
        <v>4</v>
      </c>
      <c r="G153" s="2">
        <v>3</v>
      </c>
      <c r="H153" s="2" t="str">
        <f t="shared" si="8"/>
        <v>ANA</v>
      </c>
      <c r="I153" s="2" t="s">
        <v>39</v>
      </c>
      <c r="J153" s="2">
        <v>3</v>
      </c>
      <c r="K153" s="2">
        <v>1</v>
      </c>
      <c r="L153" s="2" t="str">
        <f t="shared" si="7"/>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 t="shared" si="6"/>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44">
        <f>(($AL$11)*IF(Table2[[#This Row],[CorrectWinnerPrediction]]="Y", 1, 0))+(($AL$12)*IF(Table2[[#This Row],[CorrectAwayScorePrediction]]="Y", 1, 0))+(($AL$13)*IF(Table2[[#This Row],[CorrectHomeScorePrediction]]="Y", 1, 0))</f>
        <v>0.75</v>
      </c>
    </row>
    <row r="154" spans="1:29" x14ac:dyDescent="0.25">
      <c r="A154" s="5">
        <v>45593</v>
      </c>
      <c r="B154" s="5">
        <v>45594</v>
      </c>
      <c r="C154" s="8" t="s">
        <v>264</v>
      </c>
      <c r="D154" s="2" t="s">
        <v>37</v>
      </c>
      <c r="E154" s="2" t="s">
        <v>21</v>
      </c>
      <c r="F154" s="2">
        <v>3</v>
      </c>
      <c r="G154" s="2">
        <v>2</v>
      </c>
      <c r="H154" s="2" t="str">
        <f t="shared" si="8"/>
        <v>MIN</v>
      </c>
      <c r="I154" s="2" t="s">
        <v>40</v>
      </c>
      <c r="J154" s="2">
        <v>5</v>
      </c>
      <c r="K154" s="2">
        <v>3</v>
      </c>
      <c r="L154" s="2" t="str">
        <f t="shared" si="7"/>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6"/>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44">
        <f>(($AL$11)*IF(Table2[[#This Row],[CorrectWinnerPrediction]]="Y", 1, 0))+(($AL$12)*IF(Table2[[#This Row],[CorrectAwayScorePrediction]]="Y", 1, 0))+(($AL$13)*IF(Table2[[#This Row],[CorrectHomeScorePrediction]]="Y", 1, 0))</f>
        <v>0.75</v>
      </c>
    </row>
    <row r="155" spans="1:29" x14ac:dyDescent="0.25">
      <c r="A155" s="5">
        <v>45593</v>
      </c>
      <c r="B155" s="5">
        <v>45594</v>
      </c>
      <c r="C155" s="8" t="s">
        <v>265</v>
      </c>
      <c r="D155" s="2" t="s">
        <v>20</v>
      </c>
      <c r="E155" s="2" t="s">
        <v>46</v>
      </c>
      <c r="F155" s="2">
        <v>1</v>
      </c>
      <c r="G155" s="2">
        <v>2</v>
      </c>
      <c r="H155" s="2" t="str">
        <f t="shared" si="8"/>
        <v>WSH</v>
      </c>
      <c r="I155" s="2" t="s">
        <v>40</v>
      </c>
      <c r="J155" s="2">
        <v>3</v>
      </c>
      <c r="K155" s="2">
        <v>5</v>
      </c>
      <c r="L155" s="2" t="str">
        <f t="shared" si="7"/>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6"/>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44">
        <f>(($AL$11)*IF(Table2[[#This Row],[CorrectWinnerPrediction]]="Y", 1, 0))+(($AL$12)*IF(Table2[[#This Row],[CorrectAwayScorePrediction]]="Y", 1, 0))+(($AL$13)*IF(Table2[[#This Row],[CorrectHomeScorePrediction]]="Y", 1, 0))</f>
        <v>0.75</v>
      </c>
    </row>
    <row r="156" spans="1:29" x14ac:dyDescent="0.25">
      <c r="A156" s="6">
        <v>45593</v>
      </c>
      <c r="B156" s="6">
        <v>45594</v>
      </c>
      <c r="C156" s="9" t="s">
        <v>266</v>
      </c>
      <c r="D156" s="3" t="s">
        <v>28</v>
      </c>
      <c r="E156" s="3" t="s">
        <v>38</v>
      </c>
      <c r="F156" s="3">
        <v>5</v>
      </c>
      <c r="G156" s="3">
        <v>3</v>
      </c>
      <c r="H156" s="3" t="str">
        <f t="shared" si="8"/>
        <v>LAK</v>
      </c>
      <c r="I156" s="3" t="s">
        <v>40</v>
      </c>
      <c r="J156" s="3">
        <v>2</v>
      </c>
      <c r="K156" s="3">
        <v>4</v>
      </c>
      <c r="L156" s="3" t="str">
        <f t="shared" si="7"/>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6"/>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44">
        <f>(($AL$11)*IF(Table2[[#This Row],[CorrectWinnerPrediction]]="Y", 1, 0))+(($AL$12)*IF(Table2[[#This Row],[CorrectAwayScorePrediction]]="Y", 1, 0))+(($AL$13)*IF(Table2[[#This Row],[CorrectHomeScorePrediction]]="Y", 1, 0))</f>
        <v>0</v>
      </c>
    </row>
    <row r="157" spans="1:29" x14ac:dyDescent="0.25">
      <c r="A157" s="5">
        <v>45595</v>
      </c>
      <c r="B157" s="5">
        <v>45595</v>
      </c>
      <c r="C157" s="8" t="s">
        <v>267</v>
      </c>
      <c r="D157" s="2" t="s">
        <v>33</v>
      </c>
      <c r="E157" s="2" t="s">
        <v>36</v>
      </c>
      <c r="F157" s="2">
        <v>2</v>
      </c>
      <c r="G157" s="2">
        <v>4</v>
      </c>
      <c r="H157" s="2" t="str">
        <f t="shared" si="8"/>
        <v>CBJ</v>
      </c>
      <c r="I157" s="2" t="s">
        <v>40</v>
      </c>
      <c r="J157" s="2">
        <v>0</v>
      </c>
      <c r="K157" s="2">
        <v>2</v>
      </c>
      <c r="L157" s="2" t="str">
        <f t="shared" si="7"/>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44">
        <f>(($AL$11)*IF(Table2[[#This Row],[CorrectWinnerPrediction]]="Y", 1, 0))+(($AL$12)*IF(Table2[[#This Row],[CorrectAwayScorePrediction]]="Y", 1, 0))+(($AL$13)*IF(Table2[[#This Row],[CorrectHomeScorePrediction]]="Y", 1, 0))</f>
        <v>0.75</v>
      </c>
    </row>
    <row r="158" spans="1:29" x14ac:dyDescent="0.25">
      <c r="A158" s="5">
        <v>45595</v>
      </c>
      <c r="B158" s="5">
        <v>45595</v>
      </c>
      <c r="C158" s="8" t="s">
        <v>268</v>
      </c>
      <c r="D158" s="2" t="s">
        <v>22</v>
      </c>
      <c r="E158" s="2" t="s">
        <v>31</v>
      </c>
      <c r="F158" s="2">
        <v>3</v>
      </c>
      <c r="G158" s="2">
        <v>1</v>
      </c>
      <c r="H158" s="2" t="str">
        <f t="shared" si="8"/>
        <v>WPG</v>
      </c>
      <c r="I158" s="2" t="s">
        <v>40</v>
      </c>
      <c r="J158" s="2">
        <v>6</v>
      </c>
      <c r="K158" s="2">
        <v>2</v>
      </c>
      <c r="L158" s="2" t="str">
        <f t="shared" si="7"/>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44">
        <f>(($AL$11)*IF(Table2[[#This Row],[CorrectWinnerPrediction]]="Y", 1, 0))+(($AL$12)*IF(Table2[[#This Row],[CorrectAwayScorePrediction]]="Y", 1, 0))+(($AL$13)*IF(Table2[[#This Row],[CorrectHomeScorePrediction]]="Y", 1, 0))</f>
        <v>0.75</v>
      </c>
    </row>
    <row r="159" spans="1:29" x14ac:dyDescent="0.25">
      <c r="A159" s="5">
        <v>45595</v>
      </c>
      <c r="B159" s="5">
        <v>45595</v>
      </c>
      <c r="C159" s="8" t="s">
        <v>269</v>
      </c>
      <c r="D159" s="2" t="s">
        <v>43</v>
      </c>
      <c r="E159" s="2" t="s">
        <v>26</v>
      </c>
      <c r="F159" s="2">
        <v>5</v>
      </c>
      <c r="G159" s="2">
        <v>6</v>
      </c>
      <c r="H159" s="2" t="str">
        <f t="shared" si="8"/>
        <v>COL</v>
      </c>
      <c r="I159" s="2" t="s">
        <v>40</v>
      </c>
      <c r="J159" s="2">
        <v>5</v>
      </c>
      <c r="K159" s="2">
        <v>2</v>
      </c>
      <c r="L159" s="2" t="str">
        <f t="shared" si="7"/>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44">
        <f>(($AL$11)*IF(Table2[[#This Row],[CorrectWinnerPrediction]]="Y", 1, 0))+(($AL$12)*IF(Table2[[#This Row],[CorrectAwayScorePrediction]]="Y", 1, 0))+(($AL$13)*IF(Table2[[#This Row],[CorrectHomeScorePrediction]]="Y", 1, 0))</f>
        <v>0.125</v>
      </c>
    </row>
    <row r="160" spans="1:29" x14ac:dyDescent="0.25">
      <c r="A160" s="5">
        <v>45595</v>
      </c>
      <c r="B160" s="5">
        <v>45595</v>
      </c>
      <c r="C160" s="8" t="s">
        <v>270</v>
      </c>
      <c r="D160" s="2" t="s">
        <v>24</v>
      </c>
      <c r="E160" s="2" t="s">
        <v>15</v>
      </c>
      <c r="F160" s="2">
        <v>4</v>
      </c>
      <c r="G160" s="2">
        <v>3</v>
      </c>
      <c r="H160" s="2" t="str">
        <f t="shared" si="8"/>
        <v>CGY</v>
      </c>
      <c r="I160" s="2" t="s">
        <v>77</v>
      </c>
      <c r="J160" s="2">
        <v>1</v>
      </c>
      <c r="K160" s="2">
        <v>5</v>
      </c>
      <c r="L160" s="2" t="str">
        <f t="shared" si="7"/>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44">
        <f>(($AL$11)*IF(Table2[[#This Row],[CorrectWinnerPrediction]]="Y", 1, 0))+(($AL$12)*IF(Table2[[#This Row],[CorrectAwayScorePrediction]]="Y", 1, 0))+(($AL$13)*IF(Table2[[#This Row],[CorrectHomeScorePrediction]]="Y", 1, 0))</f>
        <v>0</v>
      </c>
    </row>
    <row r="161" spans="1:29" x14ac:dyDescent="0.25">
      <c r="A161" s="5">
        <v>45595</v>
      </c>
      <c r="B161" s="5">
        <v>45595</v>
      </c>
      <c r="C161" s="8" t="s">
        <v>271</v>
      </c>
      <c r="D161" s="2" t="s">
        <v>27</v>
      </c>
      <c r="E161" s="2" t="s">
        <v>28</v>
      </c>
      <c r="F161" s="2">
        <v>5</v>
      </c>
      <c r="G161" s="2">
        <v>2</v>
      </c>
      <c r="H161" s="2" t="str">
        <f t="shared" si="8"/>
        <v>VGK</v>
      </c>
      <c r="I161" s="2" t="s">
        <v>40</v>
      </c>
      <c r="J161" s="2">
        <v>3</v>
      </c>
      <c r="K161" s="2">
        <v>6</v>
      </c>
      <c r="L161" s="2" t="str">
        <f t="shared" si="7"/>
        <v>LAK</v>
      </c>
      <c r="M161" s="2" t="s">
        <v>40</v>
      </c>
      <c r="N161" s="2">
        <f>IF(ISBLANK(Table2[[#This Row],[ActualResult]]), 0, 1)</f>
        <v>1</v>
      </c>
      <c r="O161" s="2" t="str">
        <f>IF(ISBLANK(Table2[[#This Row],[ActualResult]]), "_", IF(Table2[[#This Row],[ActualWinner]]=Table2[[#This Row],[PredictedWinner]], "Y", "N"))</f>
        <v>N</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6"/>
        <v>VGK</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2</v>
      </c>
      <c r="AC161" s="44">
        <f>(($AL$11)*IF(Table2[[#This Row],[CorrectWinnerPrediction]]="Y", 1, 0))+(($AL$12)*IF(Table2[[#This Row],[CorrectAwayScorePrediction]]="Y", 1, 0))+(($AL$13)*IF(Table2[[#This Row],[CorrectHomeScorePrediction]]="Y", 1, 0))</f>
        <v>0</v>
      </c>
    </row>
    <row r="162" spans="1:29" x14ac:dyDescent="0.25">
      <c r="A162" s="6">
        <v>45595</v>
      </c>
      <c r="B162" s="6">
        <v>45595</v>
      </c>
      <c r="C162" s="9" t="s">
        <v>272</v>
      </c>
      <c r="D162" s="3" t="s">
        <v>32</v>
      </c>
      <c r="E162" s="3" t="s">
        <v>25</v>
      </c>
      <c r="F162" s="3">
        <v>4</v>
      </c>
      <c r="G162" s="3">
        <v>3</v>
      </c>
      <c r="H162" s="3" t="str">
        <f t="shared" si="8"/>
        <v>NJD</v>
      </c>
      <c r="I162" s="3" t="s">
        <v>39</v>
      </c>
      <c r="J162" s="3">
        <v>6</v>
      </c>
      <c r="K162" s="3">
        <v>0</v>
      </c>
      <c r="L162" s="2" t="str">
        <f t="shared" si="7"/>
        <v>NJD</v>
      </c>
      <c r="M162" s="3" t="s">
        <v>40</v>
      </c>
      <c r="N162" s="3">
        <f>IF(ISBLANK(Table2[[#This Row],[ActualResult]]), 0, 1)</f>
        <v>1</v>
      </c>
      <c r="O162" s="3" t="str">
        <f>IF(ISBLANK(Table2[[#This Row],[ActualResult]]), "_", IF(Table2[[#This Row],[ActualWinner]]=Table2[[#This Row],[PredictedWinner]], "Y", "N"))</f>
        <v>Y</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6"/>
        <v>VAN</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t="s">
        <v>1776</v>
      </c>
      <c r="Y162" s="2"/>
      <c r="Z162" s="2">
        <f>IF(AND(Table2[[#This Row],[GameIsOver]]=1,Table2[[#This Row],[ActualHomeScore]]*Table2[[#This Row],[ActualAwayScore]]=0), 1,0)</f>
        <v>1</v>
      </c>
      <c r="AA162" s="2">
        <f>IF(Table2[[#This Row],[GameIsOver]]=0,0, IF(Table2[[#This Row],[ActualWinner]]=Table2[[#This Row],[AwayTeam]], 2, IF(OR(Table2[[#This Row],[ActualResult]]="OT", Table2[[#This Row],[ActualResult]]="SO"), 1, 0)))</f>
        <v>2</v>
      </c>
      <c r="AB162" s="2">
        <f>IF(Table2[[#This Row],[GameIsOver]]= 0, 0, IF(Table2[[#This Row],[ActualWinner]]=Table2[[#This Row],[HomeTeam]], 2, IF(OR(Table2[[#This Row],[ActualResult]]="OT", Table2[[#This Row],[ActualResult]]="SO"), 1, 0)))</f>
        <v>0</v>
      </c>
      <c r="AC162" s="44">
        <f>(($AL$11)*IF(Table2[[#This Row],[CorrectWinnerPrediction]]="Y", 1, 0))+(($AL$12)*IF(Table2[[#This Row],[CorrectAwayScorePrediction]]="Y", 1, 0))+(($AL$13)*IF(Table2[[#This Row],[CorrectHomeScorePrediction]]="Y", 1, 0))</f>
        <v>0.75</v>
      </c>
    </row>
    <row r="163" spans="1:29" x14ac:dyDescent="0.25">
      <c r="A163" s="5">
        <v>45596</v>
      </c>
      <c r="B163" s="5">
        <v>45596</v>
      </c>
      <c r="C163" s="8" t="s">
        <v>273</v>
      </c>
      <c r="D163" s="2" t="s">
        <v>12</v>
      </c>
      <c r="E163" s="2" t="s">
        <v>18</v>
      </c>
      <c r="F163" s="2">
        <v>2</v>
      </c>
      <c r="G163" s="2">
        <v>6</v>
      </c>
      <c r="H163" s="2" t="str">
        <f t="shared" si="8"/>
        <v>TOR</v>
      </c>
      <c r="I163" s="2" t="s">
        <v>40</v>
      </c>
      <c r="J163" s="2">
        <v>1</v>
      </c>
      <c r="K163" s="2">
        <v>4</v>
      </c>
      <c r="L163" s="14" t="str">
        <f t="shared" si="7"/>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44">
        <f>(($AL$11)*IF(Table2[[#This Row],[CorrectWinnerPrediction]]="Y", 1, 0))+(($AL$12)*IF(Table2[[#This Row],[CorrectAwayScorePrediction]]="Y", 1, 0))+(($AL$13)*IF(Table2[[#This Row],[CorrectHomeScorePrediction]]="Y", 1, 0))</f>
        <v>0.75</v>
      </c>
    </row>
    <row r="164" spans="1:29" x14ac:dyDescent="0.25">
      <c r="A164" s="5">
        <v>45596</v>
      </c>
      <c r="B164" s="5">
        <v>45596</v>
      </c>
      <c r="C164" s="8" t="s">
        <v>274</v>
      </c>
      <c r="D164" s="2" t="s">
        <v>13</v>
      </c>
      <c r="E164" s="2" t="s">
        <v>45</v>
      </c>
      <c r="F164" s="2">
        <v>5</v>
      </c>
      <c r="G164" s="2">
        <v>1</v>
      </c>
      <c r="H164" s="2" t="str">
        <f t="shared" si="8"/>
        <v>STL</v>
      </c>
      <c r="I164" s="2" t="s">
        <v>40</v>
      </c>
      <c r="J164" s="2">
        <v>1</v>
      </c>
      <c r="K164" s="2">
        <v>2</v>
      </c>
      <c r="L164" s="2" t="str">
        <f t="shared" si="7"/>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44">
        <f>(($AL$11)*IF(Table2[[#This Row],[CorrectWinnerPrediction]]="Y", 1, 0))+(($AL$12)*IF(Table2[[#This Row],[CorrectAwayScorePrediction]]="Y", 1, 0))+(($AL$13)*IF(Table2[[#This Row],[CorrectHomeScorePrediction]]="Y", 1, 0))</f>
        <v>0</v>
      </c>
    </row>
    <row r="165" spans="1:29" x14ac:dyDescent="0.25">
      <c r="A165" s="5">
        <v>45596</v>
      </c>
      <c r="B165" s="5">
        <v>45596</v>
      </c>
      <c r="C165" s="8" t="s">
        <v>275</v>
      </c>
      <c r="D165" s="2" t="s">
        <v>47</v>
      </c>
      <c r="E165" s="2" t="s">
        <v>21</v>
      </c>
      <c r="F165" s="2">
        <v>4</v>
      </c>
      <c r="G165" s="2">
        <v>3</v>
      </c>
      <c r="H165" s="2" t="str">
        <f t="shared" si="8"/>
        <v>ANA</v>
      </c>
      <c r="I165" s="2" t="s">
        <v>39</v>
      </c>
      <c r="J165" s="2">
        <v>1</v>
      </c>
      <c r="K165" s="2">
        <v>2</v>
      </c>
      <c r="L165" s="2" t="str">
        <f t="shared" si="7"/>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44">
        <f>(($AL$11)*IF(Table2[[#This Row],[CorrectWinnerPrediction]]="Y", 1, 0))+(($AL$12)*IF(Table2[[#This Row],[CorrectAwayScorePrediction]]="Y", 1, 0))+(($AL$13)*IF(Table2[[#This Row],[CorrectHomeScorePrediction]]="Y", 1, 0))</f>
        <v>0</v>
      </c>
    </row>
    <row r="166" spans="1:29" x14ac:dyDescent="0.25">
      <c r="A166" s="5">
        <v>45596</v>
      </c>
      <c r="B166" s="5">
        <v>45596</v>
      </c>
      <c r="C166" s="8" t="s">
        <v>276</v>
      </c>
      <c r="D166" s="2" t="s">
        <v>19</v>
      </c>
      <c r="E166" s="2" t="s">
        <v>46</v>
      </c>
      <c r="F166" s="2">
        <v>2</v>
      </c>
      <c r="G166" s="2">
        <v>5</v>
      </c>
      <c r="H166" s="2" t="str">
        <f t="shared" si="8"/>
        <v>WSH</v>
      </c>
      <c r="I166" s="2" t="s">
        <v>40</v>
      </c>
      <c r="J166" s="2">
        <v>3</v>
      </c>
      <c r="K166" s="2">
        <v>6</v>
      </c>
      <c r="L166" s="2" t="str">
        <f t="shared" si="7"/>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44">
        <f>(($AL$11)*IF(Table2[[#This Row],[CorrectWinnerPrediction]]="Y", 1, 0))+(($AL$12)*IF(Table2[[#This Row],[CorrectAwayScorePrediction]]="Y", 1, 0))+(($AL$13)*IF(Table2[[#This Row],[CorrectHomeScorePrediction]]="Y", 1, 0))</f>
        <v>0.75</v>
      </c>
    </row>
    <row r="167" spans="1:29" x14ac:dyDescent="0.25">
      <c r="A167" s="5">
        <v>45596</v>
      </c>
      <c r="B167" s="5">
        <v>45596</v>
      </c>
      <c r="C167" s="8" t="s">
        <v>277</v>
      </c>
      <c r="D167" s="2" t="s">
        <v>16</v>
      </c>
      <c r="E167" s="2" t="s">
        <v>44</v>
      </c>
      <c r="F167" s="2">
        <v>5</v>
      </c>
      <c r="G167" s="2">
        <v>3</v>
      </c>
      <c r="H167" s="2" t="str">
        <f t="shared" si="8"/>
        <v>BOS</v>
      </c>
      <c r="I167" s="2" t="s">
        <v>40</v>
      </c>
      <c r="J167" s="2">
        <v>2</v>
      </c>
      <c r="K167" s="2">
        <v>8</v>
      </c>
      <c r="L167" s="2" t="str">
        <f t="shared" si="7"/>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44">
        <f>(($AL$11)*IF(Table2[[#This Row],[CorrectWinnerPrediction]]="Y", 1, 0))+(($AL$12)*IF(Table2[[#This Row],[CorrectAwayScorePrediction]]="Y", 1, 0))+(($AL$13)*IF(Table2[[#This Row],[CorrectHomeScorePrediction]]="Y", 1, 0))</f>
        <v>0</v>
      </c>
    </row>
    <row r="168" spans="1:29" x14ac:dyDescent="0.25">
      <c r="A168" s="5">
        <v>45596</v>
      </c>
      <c r="B168" s="5">
        <v>45596</v>
      </c>
      <c r="C168" s="8" t="s">
        <v>278</v>
      </c>
      <c r="D168" s="2" t="s">
        <v>23</v>
      </c>
      <c r="E168" s="2" t="s">
        <v>35</v>
      </c>
      <c r="F168" s="2">
        <v>2</v>
      </c>
      <c r="G168" s="2">
        <v>6</v>
      </c>
      <c r="H168" s="2" t="str">
        <f t="shared" si="8"/>
        <v>NSH</v>
      </c>
      <c r="I168" s="2" t="s">
        <v>40</v>
      </c>
      <c r="J168" s="2">
        <v>5</v>
      </c>
      <c r="K168" s="2">
        <v>1</v>
      </c>
      <c r="L168" s="2" t="str">
        <f t="shared" si="7"/>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44">
        <f>(($AL$11)*IF(Table2[[#This Row],[CorrectWinnerPrediction]]="Y", 1, 0))+(($AL$12)*IF(Table2[[#This Row],[CorrectAwayScorePrediction]]="Y", 1, 0))+(($AL$13)*IF(Table2[[#This Row],[CorrectHomeScorePrediction]]="Y", 1, 0))</f>
        <v>0</v>
      </c>
    </row>
    <row r="169" spans="1:29" x14ac:dyDescent="0.25">
      <c r="A169" s="6">
        <v>45596</v>
      </c>
      <c r="B169" s="6">
        <v>45596</v>
      </c>
      <c r="C169" s="9" t="s">
        <v>279</v>
      </c>
      <c r="D169" s="3" t="s">
        <v>17</v>
      </c>
      <c r="E169" s="3" t="s">
        <v>38</v>
      </c>
      <c r="F169" s="3">
        <v>4</v>
      </c>
      <c r="G169" s="3">
        <v>2</v>
      </c>
      <c r="H169" s="3" t="str">
        <f t="shared" si="8"/>
        <v>CHI</v>
      </c>
      <c r="I169" s="3" t="s">
        <v>40</v>
      </c>
      <c r="J169" s="3">
        <v>2</v>
      </c>
      <c r="K169" s="3">
        <v>3</v>
      </c>
      <c r="L169" s="2" t="str">
        <f t="shared" si="7"/>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6"/>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44">
        <f>(($AL$11)*IF(Table2[[#This Row],[CorrectWinnerPrediction]]="Y", 1, 0))+(($AL$12)*IF(Table2[[#This Row],[CorrectAwayScorePrediction]]="Y", 1, 0))+(($AL$13)*IF(Table2[[#This Row],[CorrectHomeScorePrediction]]="Y", 1, 0))</f>
        <v>0</v>
      </c>
    </row>
    <row r="170" spans="1:29" x14ac:dyDescent="0.25">
      <c r="A170" s="5">
        <v>45596</v>
      </c>
      <c r="B170" s="5">
        <v>45597</v>
      </c>
      <c r="C170" s="8" t="s">
        <v>280</v>
      </c>
      <c r="D170" s="2" t="s">
        <v>14</v>
      </c>
      <c r="E170" s="2" t="s">
        <v>34</v>
      </c>
      <c r="F170" s="2">
        <v>2</v>
      </c>
      <c r="G170" s="2">
        <v>3</v>
      </c>
      <c r="H170" s="2" t="str">
        <f t="shared" si="8"/>
        <v>DAL</v>
      </c>
      <c r="I170" s="2" t="s">
        <v>77</v>
      </c>
      <c r="J170" s="2"/>
      <c r="K170" s="2"/>
      <c r="L170" s="14" t="str">
        <f t="shared" si="7"/>
        <v>_</v>
      </c>
      <c r="M170" s="2"/>
      <c r="N170" s="2">
        <f>IF(ISBLANK(Table2[[#This Row],[ActualResult]]), 0, 1)</f>
        <v>0</v>
      </c>
      <c r="O170" s="2" t="str">
        <f>IF(ISBLANK(Table2[[#This Row],[ActualResult]]), "_", IF(Table2[[#This Row],[ActualWinner]]=Table2[[#This Row],[PredictedWinner]], "Y", "N"))</f>
        <v>_</v>
      </c>
      <c r="P170" s="2" t="str">
        <f>IF(Table2[[#This Row],[ActualAwayScore]]&gt;Table2[[#This Row],[PredictedAwayScore]], "N", IF(ISBLANK(Table2[[#This Row],[ActualResult]]), "_", IF(Table2[[#This Row],[ActualAwayScore]]=Table2[[#This Row],[PredictedAwayScore]], "Y", "N")))</f>
        <v>_</v>
      </c>
      <c r="Q170" s="2" t="str">
        <f>IF(Table2[[#This Row],[ActualHomeScore]]&gt;Table2[[#This Row],[PredictedHomeScore]],"N", 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1778</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0</v>
      </c>
      <c r="AB170" s="2">
        <f>IF(Table2[[#This Row],[GameIsOver]]= 0, 0, IF(Table2[[#This Row],[ActualWinner]]=Table2[[#This Row],[HomeTeam]], 2, IF(OR(Table2[[#This Row],[ActualResult]]="OT", Table2[[#This Row],[ActualResult]]="SO"), 1, 0)))</f>
        <v>0</v>
      </c>
      <c r="AC170" s="44">
        <f>(($AL$11)*IF(Table2[[#This Row],[CorrectWinnerPrediction]]="Y", 1, 0))+(($AL$12)*IF(Table2[[#This Row],[CorrectAwayScorePrediction]]="Y", 1, 0))+(($AL$13)*IF(Table2[[#This Row],[CorrectHomeScorePrediction]]="Y", 1, 0))</f>
        <v>0</v>
      </c>
    </row>
    <row r="171" spans="1:29" x14ac:dyDescent="0.25">
      <c r="A171" s="5">
        <v>45596</v>
      </c>
      <c r="B171" s="5">
        <v>45597</v>
      </c>
      <c r="C171" s="8" t="s">
        <v>281</v>
      </c>
      <c r="D171" s="2" t="s">
        <v>33</v>
      </c>
      <c r="E171" s="2" t="s">
        <v>29</v>
      </c>
      <c r="F171" s="2">
        <v>2</v>
      </c>
      <c r="G171" s="2">
        <v>5</v>
      </c>
      <c r="H171" s="2" t="str">
        <f t="shared" si="8"/>
        <v>BUF</v>
      </c>
      <c r="I171" s="2" t="s">
        <v>40</v>
      </c>
      <c r="J171" s="2"/>
      <c r="K171" s="2"/>
      <c r="L171" s="2" t="str">
        <f t="shared" si="7"/>
        <v>_</v>
      </c>
      <c r="M171" s="2"/>
      <c r="N171" s="2">
        <f>IF(ISBLANK(Table2[[#This Row],[ActualResult]]), 0, 1)</f>
        <v>0</v>
      </c>
      <c r="O171" s="2" t="str">
        <f>IF(ISBLANK(Table2[[#This Row],[ActualResult]]), "_", IF(Table2[[#This Row],[ActualWinner]]=Table2[[#This Row],[PredictedWinner]], "Y", "N"))</f>
        <v>_</v>
      </c>
      <c r="P171" s="2" t="str">
        <f>IF(Table2[[#This Row],[ActualAwayScore]]&gt;Table2[[#This Row],[PredictedAwayScore]], "N", IF(ISBLANK(Table2[[#This Row],[ActualResult]]), "_", IF(Table2[[#This Row],[ActualAwayScore]]=Table2[[#This Row],[PredictedAwayScore]], "Y", "N")))</f>
        <v>_</v>
      </c>
      <c r="Q171" s="2" t="str">
        <f>IF(Table2[[#This Row],[ActualHomeScore]]&gt;Table2[[#This Row],[PredictedHomeScore]],"N", 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0</v>
      </c>
      <c r="AB171" s="2">
        <f>IF(Table2[[#This Row],[GameIsOver]]= 0, 0, IF(Table2[[#This Row],[ActualWinner]]=Table2[[#This Row],[HomeTeam]], 2, IF(OR(Table2[[#This Row],[ActualResult]]="OT", Table2[[#This Row],[ActualResult]]="SO"), 1, 0)))</f>
        <v>0</v>
      </c>
      <c r="AC171" s="44">
        <f>(($AL$11)*IF(Table2[[#This Row],[CorrectWinnerPrediction]]="Y", 1, 0))+(($AL$12)*IF(Table2[[#This Row],[CorrectAwayScorePrediction]]="Y", 1, 0))+(($AL$13)*IF(Table2[[#This Row],[CorrectHomeScorePrediction]]="Y", 1, 0))</f>
        <v>0</v>
      </c>
    </row>
    <row r="172" spans="1:29" x14ac:dyDescent="0.25">
      <c r="A172" s="5">
        <v>45596</v>
      </c>
      <c r="B172" s="5">
        <v>45597</v>
      </c>
      <c r="C172" s="8" t="s">
        <v>282</v>
      </c>
      <c r="D172" s="2" t="s">
        <v>30</v>
      </c>
      <c r="E172" s="2" t="s">
        <v>20</v>
      </c>
      <c r="F172" s="2">
        <v>3</v>
      </c>
      <c r="G172" s="2">
        <v>5</v>
      </c>
      <c r="H172" s="2" t="str">
        <f t="shared" si="8"/>
        <v>NYR</v>
      </c>
      <c r="I172" s="2" t="s">
        <v>40</v>
      </c>
      <c r="J172" s="2"/>
      <c r="K172" s="2"/>
      <c r="L172" s="2" t="str">
        <f t="shared" si="7"/>
        <v>_</v>
      </c>
      <c r="M172" s="2"/>
      <c r="N172" s="2">
        <f>IF(ISBLANK(Table2[[#This Row],[ActualResult]]), 0, 1)</f>
        <v>0</v>
      </c>
      <c r="O172" s="2" t="str">
        <f>IF(ISBLANK(Table2[[#This Row],[ActualResult]]), "_", IF(Table2[[#This Row],[ActualWinner]]=Table2[[#This Row],[PredictedWinner]], "Y", "N"))</f>
        <v>_</v>
      </c>
      <c r="P172" s="2" t="str">
        <f>IF(Table2[[#This Row],[ActualAwayScore]]&gt;Table2[[#This Row],[PredictedAwayScore]], "N", IF(ISBLANK(Table2[[#This Row],[ActualResult]]), "_", IF(Table2[[#This Row],[ActualAwayScore]]=Table2[[#This Row],[PredictedAwayScore]], "Y", "N")))</f>
        <v>_</v>
      </c>
      <c r="Q172" s="2" t="str">
        <f>IF(Table2[[#This Row],[ActualHomeScore]]&gt;Table2[[#This Row],[PredictedHomeScore]],"N", 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0</v>
      </c>
      <c r="AC172" s="44">
        <f>(($AL$11)*IF(Table2[[#This Row],[CorrectWinnerPrediction]]="Y", 1, 0))+(($AL$12)*IF(Table2[[#This Row],[CorrectAwayScorePrediction]]="Y", 1, 0))+(($AL$13)*IF(Table2[[#This Row],[CorrectHomeScorePrediction]]="Y", 1, 0))</f>
        <v>0</v>
      </c>
    </row>
    <row r="173" spans="1:29" x14ac:dyDescent="0.25">
      <c r="A173" s="5">
        <v>45596</v>
      </c>
      <c r="B173" s="5">
        <v>45597</v>
      </c>
      <c r="C173" s="8" t="s">
        <v>283</v>
      </c>
      <c r="D173" s="2" t="s">
        <v>22</v>
      </c>
      <c r="E173" s="2" t="s">
        <v>36</v>
      </c>
      <c r="F173" s="2">
        <v>7</v>
      </c>
      <c r="G173" s="2">
        <v>2</v>
      </c>
      <c r="H173" s="2" t="str">
        <f t="shared" si="8"/>
        <v>WPG</v>
      </c>
      <c r="I173" s="2" t="s">
        <v>40</v>
      </c>
      <c r="J173" s="2"/>
      <c r="K173" s="2"/>
      <c r="L173" s="2" t="str">
        <f t="shared" si="7"/>
        <v>_</v>
      </c>
      <c r="M173" s="2"/>
      <c r="N173" s="2">
        <f>IF(ISBLANK(Table2[[#This Row],[ActualResult]]), 0, 1)</f>
        <v>0</v>
      </c>
      <c r="O173" s="2" t="str">
        <f>IF(ISBLANK(Table2[[#This Row],[ActualResult]]), "_", IF(Table2[[#This Row],[ActualWinner]]=Table2[[#This Row],[PredictedWinner]], "Y", "N"))</f>
        <v>_</v>
      </c>
      <c r="P173" s="2" t="str">
        <f>IF(Table2[[#This Row],[ActualAwayScore]]&gt;Table2[[#This Row],[PredictedAwayScore]], "N", IF(ISBLANK(Table2[[#This Row],[ActualResult]]), "_", IF(Table2[[#This Row],[ActualAwayScore]]=Table2[[#This Row],[PredictedAwayScore]], "Y", "N")))</f>
        <v>_</v>
      </c>
      <c r="Q173" s="2" t="str">
        <f>IF(Table2[[#This Row],[ActualHomeScore]]&gt;Table2[[#This Row],[PredictedHomeScore]],"N", 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0</v>
      </c>
      <c r="AB173" s="2">
        <f>IF(Table2[[#This Row],[GameIsOver]]= 0, 0, IF(Table2[[#This Row],[ActualWinner]]=Table2[[#This Row],[HomeTeam]], 2, IF(OR(Table2[[#This Row],[ActualResult]]="OT", Table2[[#This Row],[ActualResult]]="SO"), 1, 0)))</f>
        <v>0</v>
      </c>
      <c r="AC173" s="44">
        <f>(($AL$11)*IF(Table2[[#This Row],[CorrectWinnerPrediction]]="Y", 1, 0))+(($AL$12)*IF(Table2[[#This Row],[CorrectAwayScorePrediction]]="Y", 1, 0))+(($AL$13)*IF(Table2[[#This Row],[CorrectHomeScorePrediction]]="Y", 1, 0))</f>
        <v>0</v>
      </c>
    </row>
    <row r="174" spans="1:29" x14ac:dyDescent="0.25">
      <c r="A174" s="5">
        <v>45596</v>
      </c>
      <c r="B174" s="5">
        <v>45597</v>
      </c>
      <c r="C174" s="8" t="s">
        <v>284</v>
      </c>
      <c r="D174" s="2" t="s">
        <v>43</v>
      </c>
      <c r="E174" s="2" t="s">
        <v>37</v>
      </c>
      <c r="F174" s="2">
        <v>5</v>
      </c>
      <c r="G174" s="2">
        <v>2</v>
      </c>
      <c r="H174" s="2" t="str">
        <f t="shared" si="8"/>
        <v>TBL</v>
      </c>
      <c r="I174" s="2" t="s">
        <v>40</v>
      </c>
      <c r="J174" s="2"/>
      <c r="K174" s="2"/>
      <c r="L174" s="2" t="str">
        <f t="shared" si="7"/>
        <v>_</v>
      </c>
      <c r="M174" s="2"/>
      <c r="N174" s="2">
        <f>IF(ISBLANK(Table2[[#This Row],[ActualResult]]), 0, 1)</f>
        <v>0</v>
      </c>
      <c r="O174" s="2" t="str">
        <f>IF(ISBLANK(Table2[[#This Row],[ActualResult]]), "_", IF(Table2[[#This Row],[ActualWinner]]=Table2[[#This Row],[PredictedWinner]], "Y", "N"))</f>
        <v>_</v>
      </c>
      <c r="P174" s="2" t="str">
        <f>IF(Table2[[#This Row],[ActualAwayScore]]&gt;Table2[[#This Row],[PredictedAwayScore]], "N", IF(ISBLANK(Table2[[#This Row],[ActualResult]]), "_", IF(Table2[[#This Row],[ActualAwayScore]]=Table2[[#This Row],[PredictedAwayScore]], "Y", "N")))</f>
        <v>_</v>
      </c>
      <c r="Q174" s="2" t="str">
        <f>IF(Table2[[#This Row],[ActualHomeScore]]&gt;Table2[[#This Row],[PredictedHomeScore]],"N", 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0</v>
      </c>
      <c r="AC174" s="44">
        <f>(($AL$11)*IF(Table2[[#This Row],[CorrectWinnerPrediction]]="Y", 1, 0))+(($AL$12)*IF(Table2[[#This Row],[CorrectAwayScorePrediction]]="Y", 1, 0))+(($AL$13)*IF(Table2[[#This Row],[CorrectHomeScorePrediction]]="Y", 1, 0))</f>
        <v>0</v>
      </c>
    </row>
    <row r="175" spans="1:29" x14ac:dyDescent="0.25">
      <c r="A175" s="6">
        <v>45596</v>
      </c>
      <c r="B175" s="6">
        <v>45597</v>
      </c>
      <c r="C175" s="9" t="s">
        <v>285</v>
      </c>
      <c r="D175" s="3" t="s">
        <v>32</v>
      </c>
      <c r="E175" s="3" t="s">
        <v>24</v>
      </c>
      <c r="F175" s="3">
        <v>4</v>
      </c>
      <c r="G175" s="3">
        <v>5</v>
      </c>
      <c r="H175" s="3" t="str">
        <f t="shared" si="8"/>
        <v>CGY</v>
      </c>
      <c r="I175" s="3" t="s">
        <v>40</v>
      </c>
      <c r="J175" s="3"/>
      <c r="K175" s="3"/>
      <c r="L175" s="2" t="str">
        <f t="shared" si="7"/>
        <v>_</v>
      </c>
      <c r="M175" s="3"/>
      <c r="N175" s="3">
        <f>IF(ISBLANK(Table2[[#This Row],[ActualResult]]), 0, 1)</f>
        <v>0</v>
      </c>
      <c r="O175" s="3" t="str">
        <f>IF(ISBLANK(Table2[[#This Row],[ActualResult]]), "_", IF(Table2[[#This Row],[ActualWinner]]=Table2[[#This Row],[PredictedWinner]], "Y", "N"))</f>
        <v>_</v>
      </c>
      <c r="P175" s="3" t="str">
        <f>IF(Table2[[#This Row],[ActualAwayScore]]&gt;Table2[[#This Row],[PredictedAwayScore]], "N", IF(ISBLANK(Table2[[#This Row],[ActualResult]]), "_", IF(Table2[[#This Row],[ActualAwayScore]]=Table2[[#This Row],[PredictedAwayScore]], "Y", "N")))</f>
        <v>_</v>
      </c>
      <c r="Q175" s="3" t="str">
        <f>IF(Table2[[#This Row],[ActualHomeScore]]&gt;Table2[[#This Row],[PredictedHomeScore]],"N", 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0</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0</v>
      </c>
      <c r="AC175" s="44">
        <f>(($AL$11)*IF(Table2[[#This Row],[CorrectWinnerPrediction]]="Y", 1, 0))+(($AL$12)*IF(Table2[[#This Row],[CorrectAwayScorePrediction]]="Y", 1, 0))+(($AL$13)*IF(Table2[[#This Row],[CorrectHomeScorePrediction]]="Y", 1, 0))</f>
        <v>0</v>
      </c>
    </row>
    <row r="176" spans="1:29" x14ac:dyDescent="0.25">
      <c r="B176" s="5">
        <v>45598</v>
      </c>
      <c r="C176" s="8" t="s">
        <v>286</v>
      </c>
      <c r="D176" s="2" t="s">
        <v>34</v>
      </c>
      <c r="E176" s="2" t="s">
        <v>14</v>
      </c>
      <c r="F176" s="2"/>
      <c r="G176" s="2"/>
      <c r="H176" s="2" t="str">
        <f t="shared" si="8"/>
        <v>_</v>
      </c>
      <c r="I176" s="2"/>
      <c r="J176" s="2"/>
      <c r="K176" s="2"/>
      <c r="L176" s="14" t="str">
        <f t="shared" si="7"/>
        <v>_</v>
      </c>
      <c r="M176" s="2"/>
      <c r="N176" s="2">
        <f>IF(ISBLANK(Table2[[#This Row],[ActualResult]]), 0, 1)</f>
        <v>0</v>
      </c>
      <c r="O176" s="2" t="str">
        <f>IF(ISBLANK(Table2[[#This Row],[ActualResult]]), "_", IF(Table2[[#This Row],[ActualWinner]]=Table2[[#This Row],[PredictedWinner]], "Y", "N"))</f>
        <v>_</v>
      </c>
      <c r="P176" s="2" t="str">
        <f>IF(Table2[[#This Row],[ActualAwayScore]]&gt;Table2[[#This Row],[PredictedAwayScore]], "N", IF(ISBLANK(Table2[[#This Row],[ActualResult]]), "_", IF(Table2[[#This Row],[ActualAwayScore]]=Table2[[#This Row],[PredictedAwayScore]], "Y", "N")))</f>
        <v>_</v>
      </c>
      <c r="Q176" s="2" t="str">
        <f>IF(Table2[[#This Row],[ActualHomeScore]]&gt;Table2[[#This Row],[PredictedHomeScore]],"N", 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1778</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0</v>
      </c>
      <c r="AC176" s="44">
        <f>(($AL$11)*IF(Table2[[#This Row],[CorrectWinnerPrediction]]="Y", 1, 0))+(($AL$12)*IF(Table2[[#This Row],[CorrectAwayScorePrediction]]="Y", 1, 0))+(($AL$13)*IF(Table2[[#This Row],[CorrectHomeScorePrediction]]="Y", 1, 0))</f>
        <v>0</v>
      </c>
    </row>
    <row r="177" spans="1:29" x14ac:dyDescent="0.25">
      <c r="B177" s="5">
        <v>45598</v>
      </c>
      <c r="C177" s="8"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IF(Table2[[#This Row],[ActualAwayScore]]&gt;Table2[[#This Row],[PredictedAwayScore]], "N", IF(ISBLANK(Table2[[#This Row],[ActualResult]]), "_", IF(Table2[[#This Row],[ActualAwayScore]]=Table2[[#This Row],[PredictedAwayScore]], "Y", "N")))</f>
        <v>_</v>
      </c>
      <c r="Q177" s="2" t="str">
        <f>IF(Table2[[#This Row],[ActualHomeScore]]&gt;Table2[[#This Row],[PredictedHomeScore]],"N", 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0</v>
      </c>
      <c r="AA177" s="2">
        <f>IF(Table2[[#This Row],[GameIsOver]]=0,0, IF(Table2[[#This Row],[ActualWinner]]=Table2[[#This Row],[AwayTeam]], 2, IF(OR(Table2[[#This Row],[ActualResult]]="OT", Table2[[#This Row],[ActualResult]]="SO"), 1, 0)))</f>
        <v>0</v>
      </c>
      <c r="AB177" s="2">
        <f>IF(Table2[[#This Row],[GameIsOver]]= 0, 0, IF(Table2[[#This Row],[ActualWinner]]=Table2[[#This Row],[HomeTeam]], 2, IF(OR(Table2[[#This Row],[ActualResult]]="OT", Table2[[#This Row],[ActualResult]]="SO"), 1, 0)))</f>
        <v>0</v>
      </c>
      <c r="AC177" s="44">
        <f>(($AL$11)*IF(Table2[[#This Row],[CorrectWinnerPrediction]]="Y", 1, 0))+(($AL$12)*IF(Table2[[#This Row],[CorrectAwayScorePrediction]]="Y", 1, 0))+(($AL$13)*IF(Table2[[#This Row],[CorrectHomeScorePrediction]]="Y", 1, 0))</f>
        <v>0</v>
      </c>
    </row>
    <row r="178" spans="1:29" x14ac:dyDescent="0.25">
      <c r="B178" s="5">
        <v>45598</v>
      </c>
      <c r="C178" s="8"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IF(Table2[[#This Row],[ActualAwayScore]]&gt;Table2[[#This Row],[PredictedAwayScore]], "N", IF(ISBLANK(Table2[[#This Row],[ActualResult]]), "_", IF(Table2[[#This Row],[ActualAwayScore]]=Table2[[#This Row],[PredictedAwayScore]], "Y", "N")))</f>
        <v>_</v>
      </c>
      <c r="Q178" s="2" t="str">
        <f>IF(Table2[[#This Row],[ActualHomeScore]]&gt;Table2[[#This Row],[PredictedHomeScore]],"N", 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0</v>
      </c>
      <c r="AB178" s="2">
        <f>IF(Table2[[#This Row],[GameIsOver]]= 0, 0, IF(Table2[[#This Row],[ActualWinner]]=Table2[[#This Row],[HomeTeam]], 2, IF(OR(Table2[[#This Row],[ActualResult]]="OT", Table2[[#This Row],[ActualResult]]="SO"), 1, 0)))</f>
        <v>0</v>
      </c>
      <c r="AC178" s="44">
        <f>(($AL$11)*IF(Table2[[#This Row],[CorrectWinnerPrediction]]="Y", 1, 0))+(($AL$12)*IF(Table2[[#This Row],[CorrectAwayScorePrediction]]="Y", 1, 0))+(($AL$13)*IF(Table2[[#This Row],[CorrectHomeScorePrediction]]="Y", 1, 0))</f>
        <v>0</v>
      </c>
    </row>
    <row r="179" spans="1:29" x14ac:dyDescent="0.25">
      <c r="B179" s="5">
        <v>45598</v>
      </c>
      <c r="C179" s="8"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IF(Table2[[#This Row],[ActualAwayScore]]&gt;Table2[[#This Row],[PredictedAwayScore]], "N", IF(ISBLANK(Table2[[#This Row],[ActualResult]]), "_", IF(Table2[[#This Row],[ActualAwayScore]]=Table2[[#This Row],[PredictedAwayScore]], "Y", "N")))</f>
        <v>_</v>
      </c>
      <c r="Q179" s="2" t="str">
        <f>IF(Table2[[#This Row],[ActualHomeScore]]&gt;Table2[[#This Row],[PredictedHomeScore]],"N", 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0</v>
      </c>
      <c r="AC179" s="44">
        <f>(($AL$11)*IF(Table2[[#This Row],[CorrectWinnerPrediction]]="Y", 1, 0))+(($AL$12)*IF(Table2[[#This Row],[CorrectAwayScorePrediction]]="Y", 1, 0))+(($AL$13)*IF(Table2[[#This Row],[CorrectHomeScorePrediction]]="Y", 1, 0))</f>
        <v>0</v>
      </c>
    </row>
    <row r="180" spans="1:29" x14ac:dyDescent="0.25">
      <c r="B180" s="5">
        <v>45598</v>
      </c>
      <c r="C180" s="8"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IF(Table2[[#This Row],[ActualAwayScore]]&gt;Table2[[#This Row],[PredictedAwayScore]], "N", IF(ISBLANK(Table2[[#This Row],[ActualResult]]), "_", IF(Table2[[#This Row],[ActualAwayScore]]=Table2[[#This Row],[PredictedAwayScore]], "Y", "N")))</f>
        <v>_</v>
      </c>
      <c r="Q180" s="2" t="str">
        <f>IF(Table2[[#This Row],[ActualHomeScore]]&gt;Table2[[#This Row],[PredictedHomeScore]],"N", 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0</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0</v>
      </c>
      <c r="AC180" s="44">
        <f>(($AL$11)*IF(Table2[[#This Row],[CorrectWinnerPrediction]]="Y", 1, 0))+(($AL$12)*IF(Table2[[#This Row],[CorrectAwayScorePrediction]]="Y", 1, 0))+(($AL$13)*IF(Table2[[#This Row],[CorrectHomeScorePrediction]]="Y", 1, 0))</f>
        <v>0</v>
      </c>
    </row>
    <row r="181" spans="1:29" x14ac:dyDescent="0.25">
      <c r="B181" s="5">
        <v>45598</v>
      </c>
      <c r="C181" s="8"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IF(Table2[[#This Row],[ActualAwayScore]]&gt;Table2[[#This Row],[PredictedAwayScore]], "N", IF(ISBLANK(Table2[[#This Row],[ActualResult]]), "_", IF(Table2[[#This Row],[ActualAwayScore]]=Table2[[#This Row],[PredictedAwayScore]], "Y", "N")))</f>
        <v>_</v>
      </c>
      <c r="Q181" s="2" t="str">
        <f>IF(Table2[[#This Row],[ActualHomeScore]]&gt;Table2[[#This Row],[PredictedHomeScore]],"N", 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0</v>
      </c>
      <c r="AC181" s="44">
        <f>(($AL$11)*IF(Table2[[#This Row],[CorrectWinnerPrediction]]="Y", 1, 0))+(($AL$12)*IF(Table2[[#This Row],[CorrectAwayScorePrediction]]="Y", 1, 0))+(($AL$13)*IF(Table2[[#This Row],[CorrectHomeScorePrediction]]="Y", 1, 0))</f>
        <v>0</v>
      </c>
    </row>
    <row r="182" spans="1:29" x14ac:dyDescent="0.25">
      <c r="B182" s="5">
        <v>45598</v>
      </c>
      <c r="C182" s="8"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IF(Table2[[#This Row],[ActualAwayScore]]&gt;Table2[[#This Row],[PredictedAwayScore]], "N", IF(ISBLANK(Table2[[#This Row],[ActualResult]]), "_", IF(Table2[[#This Row],[ActualAwayScore]]=Table2[[#This Row],[PredictedAwayScore]], "Y", "N")))</f>
        <v>_</v>
      </c>
      <c r="Q182" s="2" t="str">
        <f>IF(Table2[[#This Row],[ActualHomeScore]]&gt;Table2[[#This Row],[PredictedHomeScore]],"N", 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0</v>
      </c>
      <c r="AC182" s="44">
        <f>(($AL$11)*IF(Table2[[#This Row],[CorrectWinnerPrediction]]="Y", 1, 0))+(($AL$12)*IF(Table2[[#This Row],[CorrectAwayScorePrediction]]="Y", 1, 0))+(($AL$13)*IF(Table2[[#This Row],[CorrectHomeScorePrediction]]="Y", 1, 0))</f>
        <v>0</v>
      </c>
    </row>
    <row r="183" spans="1:29" x14ac:dyDescent="0.25">
      <c r="B183" s="5">
        <v>45598</v>
      </c>
      <c r="C183" s="8"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IF(Table2[[#This Row],[ActualAwayScore]]&gt;Table2[[#This Row],[PredictedAwayScore]], "N", IF(ISBLANK(Table2[[#This Row],[ActualResult]]), "_", IF(Table2[[#This Row],[ActualAwayScore]]=Table2[[#This Row],[PredictedAwayScore]], "Y", "N")))</f>
        <v>_</v>
      </c>
      <c r="Q183" s="2" t="str">
        <f>IF(Table2[[#This Row],[ActualHomeScore]]&gt;Table2[[#This Row],[PredictedHomeScore]],"N", 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0</v>
      </c>
      <c r="AC183" s="44">
        <f>(($AL$11)*IF(Table2[[#This Row],[CorrectWinnerPrediction]]="Y", 1, 0))+(($AL$12)*IF(Table2[[#This Row],[CorrectAwayScorePrediction]]="Y", 1, 0))+(($AL$13)*IF(Table2[[#This Row],[CorrectHomeScorePrediction]]="Y", 1, 0))</f>
        <v>0</v>
      </c>
    </row>
    <row r="184" spans="1:29" x14ac:dyDescent="0.25">
      <c r="B184" s="5">
        <v>45598</v>
      </c>
      <c r="C184" s="8"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IF(Table2[[#This Row],[ActualAwayScore]]&gt;Table2[[#This Row],[PredictedAwayScore]], "N", IF(ISBLANK(Table2[[#This Row],[ActualResult]]), "_", IF(Table2[[#This Row],[ActualAwayScore]]=Table2[[#This Row],[PredictedAwayScore]], "Y", "N")))</f>
        <v>_</v>
      </c>
      <c r="Q184" s="2" t="str">
        <f>IF(Table2[[#This Row],[ActualHomeScore]]&gt;Table2[[#This Row],[PredictedHomeScore]],"N", 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0</v>
      </c>
      <c r="AC184" s="44">
        <f>(($AL$11)*IF(Table2[[#This Row],[CorrectWinnerPrediction]]="Y", 1, 0))+(($AL$12)*IF(Table2[[#This Row],[CorrectAwayScorePrediction]]="Y", 1, 0))+(($AL$13)*IF(Table2[[#This Row],[CorrectHomeScorePrediction]]="Y", 1, 0))</f>
        <v>0</v>
      </c>
    </row>
    <row r="185" spans="1:29" x14ac:dyDescent="0.25">
      <c r="B185" s="5">
        <v>45598</v>
      </c>
      <c r="C185" s="8"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IF(Table2[[#This Row],[ActualAwayScore]]&gt;Table2[[#This Row],[PredictedAwayScore]], "N", IF(ISBLANK(Table2[[#This Row],[ActualResult]]), "_", IF(Table2[[#This Row],[ActualAwayScore]]=Table2[[#This Row],[PredictedAwayScore]], "Y", "N")))</f>
        <v>_</v>
      </c>
      <c r="Q185" s="2" t="str">
        <f>IF(Table2[[#This Row],[ActualHomeScore]]&gt;Table2[[#This Row],[PredictedHomeScore]],"N", 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0</v>
      </c>
      <c r="AB185" s="2">
        <f>IF(Table2[[#This Row],[GameIsOver]]= 0, 0, IF(Table2[[#This Row],[ActualWinner]]=Table2[[#This Row],[HomeTeam]], 2, IF(OR(Table2[[#This Row],[ActualResult]]="OT", Table2[[#This Row],[ActualResult]]="SO"), 1, 0)))</f>
        <v>0</v>
      </c>
      <c r="AC185" s="44">
        <f>(($AL$11)*IF(Table2[[#This Row],[CorrectWinnerPrediction]]="Y", 1, 0))+(($AL$12)*IF(Table2[[#This Row],[CorrectAwayScorePrediction]]="Y", 1, 0))+(($AL$13)*IF(Table2[[#This Row],[CorrectHomeScorePrediction]]="Y", 1, 0))</f>
        <v>0</v>
      </c>
    </row>
    <row r="186" spans="1:29" x14ac:dyDescent="0.25">
      <c r="A186" s="3"/>
      <c r="B186" s="6">
        <v>45598</v>
      </c>
      <c r="C186" s="9" t="s">
        <v>296</v>
      </c>
      <c r="D186" s="3" t="s">
        <v>25</v>
      </c>
      <c r="E186" s="3" t="s">
        <v>38</v>
      </c>
      <c r="F186" s="3"/>
      <c r="G186" s="3"/>
      <c r="H186" s="3" t="str">
        <f t="shared" si="8"/>
        <v>_</v>
      </c>
      <c r="I186" s="3"/>
      <c r="J186" s="3"/>
      <c r="K186" s="3"/>
      <c r="L186" s="2" t="str">
        <f t="shared" si="7"/>
        <v>_</v>
      </c>
      <c r="M186" s="3"/>
      <c r="N186" s="3">
        <f>IF(ISBLANK(Table2[[#This Row],[ActualResult]]), 0, 1)</f>
        <v>0</v>
      </c>
      <c r="O186" s="3" t="str">
        <f>IF(ISBLANK(Table2[[#This Row],[ActualResult]]), "_", IF(Table2[[#This Row],[ActualWinner]]=Table2[[#This Row],[PredictedWinner]], "Y", "N"))</f>
        <v>_</v>
      </c>
      <c r="P186" s="3" t="str">
        <f>IF(Table2[[#This Row],[ActualAwayScore]]&gt;Table2[[#This Row],[PredictedAwayScore]], "N", IF(ISBLANK(Table2[[#This Row],[ActualResult]]), "_", IF(Table2[[#This Row],[ActualAwayScore]]=Table2[[#This Row],[PredictedAwayScore]], "Y", "N")))</f>
        <v>_</v>
      </c>
      <c r="Q186" s="3" t="str">
        <f>IF(Table2[[#This Row],[ActualHomeScore]]&gt;Table2[[#This Row],[PredictedHomeScore]],"N", 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0</v>
      </c>
      <c r="AB186" s="2">
        <f>IF(Table2[[#This Row],[GameIsOver]]= 0, 0, IF(Table2[[#This Row],[ActualWinner]]=Table2[[#This Row],[HomeTeam]], 2, IF(OR(Table2[[#This Row],[ActualResult]]="OT", Table2[[#This Row],[ActualResult]]="SO"), 1, 0)))</f>
        <v>0</v>
      </c>
      <c r="AC186" s="44">
        <f>(($AL$11)*IF(Table2[[#This Row],[CorrectWinnerPrediction]]="Y", 1, 0))+(($AL$12)*IF(Table2[[#This Row],[CorrectAwayScorePrediction]]="Y", 1, 0))+(($AL$13)*IF(Table2[[#This Row],[CorrectHomeScorePrediction]]="Y", 1, 0))</f>
        <v>0</v>
      </c>
    </row>
    <row r="187" spans="1:29" x14ac:dyDescent="0.25">
      <c r="B187" s="5">
        <v>45599</v>
      </c>
      <c r="C187" s="8" t="s">
        <v>297</v>
      </c>
      <c r="D187" s="2" t="s">
        <v>33</v>
      </c>
      <c r="E187" s="2" t="s">
        <v>20</v>
      </c>
      <c r="F187" s="2"/>
      <c r="G187" s="2"/>
      <c r="H187" s="2" t="str">
        <f t="shared" si="8"/>
        <v>_</v>
      </c>
      <c r="I187" s="2"/>
      <c r="J187" s="2"/>
      <c r="K187" s="2"/>
      <c r="L187" s="14" t="str">
        <f t="shared" si="7"/>
        <v>_</v>
      </c>
      <c r="M187" s="2"/>
      <c r="N187" s="2">
        <f>IF(ISBLANK(Table2[[#This Row],[ActualResult]]), 0, 1)</f>
        <v>0</v>
      </c>
      <c r="O187" s="2" t="str">
        <f>IF(ISBLANK(Table2[[#This Row],[ActualResult]]), "_", IF(Table2[[#This Row],[ActualWinner]]=Table2[[#This Row],[PredictedWinner]], "Y", "N"))</f>
        <v>_</v>
      </c>
      <c r="P187" s="2" t="str">
        <f>IF(Table2[[#This Row],[ActualAwayScore]]&gt;Table2[[#This Row],[PredictedAwayScore]], "N", IF(ISBLANK(Table2[[#This Row],[ActualResult]]), "_", IF(Table2[[#This Row],[ActualAwayScore]]=Table2[[#This Row],[PredictedAwayScore]], "Y", "N")))</f>
        <v>_</v>
      </c>
      <c r="Q187" s="2" t="str">
        <f>IF(Table2[[#This Row],[ActualHomeScore]]&gt;Table2[[#This Row],[PredictedHomeScore]],"N", 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0</v>
      </c>
      <c r="AC187" s="44">
        <f>(($AL$11)*IF(Table2[[#This Row],[CorrectWinnerPrediction]]="Y", 1, 0))+(($AL$12)*IF(Table2[[#This Row],[CorrectAwayScorePrediction]]="Y", 1, 0))+(($AL$13)*IF(Table2[[#This Row],[CorrectHomeScorePrediction]]="Y", 1, 0))</f>
        <v>0</v>
      </c>
    </row>
    <row r="188" spans="1:29" x14ac:dyDescent="0.25">
      <c r="B188" s="5">
        <v>45599</v>
      </c>
      <c r="C188" s="8"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IF(Table2[[#This Row],[ActualAwayScore]]&gt;Table2[[#This Row],[PredictedAwayScore]], "N", IF(ISBLANK(Table2[[#This Row],[ActualResult]]), "_", IF(Table2[[#This Row],[ActualAwayScore]]=Table2[[#This Row],[PredictedAwayScore]], "Y", "N")))</f>
        <v>_</v>
      </c>
      <c r="Q188" s="2" t="str">
        <f>IF(Table2[[#This Row],[ActualHomeScore]]&gt;Table2[[#This Row],[PredictedHomeScore]],"N", 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0</v>
      </c>
      <c r="AC188" s="44">
        <f>(($AL$11)*IF(Table2[[#This Row],[CorrectWinnerPrediction]]="Y", 1, 0))+(($AL$12)*IF(Table2[[#This Row],[CorrectAwayScorePrediction]]="Y", 1, 0))+(($AL$13)*IF(Table2[[#This Row],[CorrectHomeScorePrediction]]="Y", 1, 0))</f>
        <v>0</v>
      </c>
    </row>
    <row r="189" spans="1:29" x14ac:dyDescent="0.25">
      <c r="B189" s="5">
        <v>45599</v>
      </c>
      <c r="C189" s="8"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IF(Table2[[#This Row],[ActualAwayScore]]&gt;Table2[[#This Row],[PredictedAwayScore]], "N", IF(ISBLANK(Table2[[#This Row],[ActualResult]]), "_", IF(Table2[[#This Row],[ActualAwayScore]]=Table2[[#This Row],[PredictedAwayScore]], "Y", "N")))</f>
        <v>_</v>
      </c>
      <c r="Q189" s="2" t="str">
        <f>IF(Table2[[#This Row],[ActualHomeScore]]&gt;Table2[[#This Row],[PredictedHomeScore]],"N", 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0</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0</v>
      </c>
      <c r="AC189" s="44">
        <f>(($AL$11)*IF(Table2[[#This Row],[CorrectWinnerPrediction]]="Y", 1, 0))+(($AL$12)*IF(Table2[[#This Row],[CorrectAwayScorePrediction]]="Y", 1, 0))+(($AL$13)*IF(Table2[[#This Row],[CorrectHomeScorePrediction]]="Y", 1, 0))</f>
        <v>0</v>
      </c>
    </row>
    <row r="190" spans="1:29" x14ac:dyDescent="0.25">
      <c r="B190" s="5">
        <v>45599</v>
      </c>
      <c r="C190" s="8"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IF(Table2[[#This Row],[ActualAwayScore]]&gt;Table2[[#This Row],[PredictedAwayScore]], "N", IF(ISBLANK(Table2[[#This Row],[ActualResult]]), "_", IF(Table2[[#This Row],[ActualAwayScore]]=Table2[[#This Row],[PredictedAwayScore]], "Y", "N")))</f>
        <v>_</v>
      </c>
      <c r="Q190" s="2" t="str">
        <f>IF(Table2[[#This Row],[ActualHomeScore]]&gt;Table2[[#This Row],[PredictedHomeScore]],"N", 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0</v>
      </c>
      <c r="AC190" s="44">
        <f>(($AL$11)*IF(Table2[[#This Row],[CorrectWinnerPrediction]]="Y", 1, 0))+(($AL$12)*IF(Table2[[#This Row],[CorrectAwayScorePrediction]]="Y", 1, 0))+(($AL$13)*IF(Table2[[#This Row],[CorrectHomeScorePrediction]]="Y", 1, 0))</f>
        <v>0</v>
      </c>
    </row>
    <row r="191" spans="1:29" x14ac:dyDescent="0.25">
      <c r="B191" s="5">
        <v>45599</v>
      </c>
      <c r="C191" s="8"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IF(Table2[[#This Row],[ActualAwayScore]]&gt;Table2[[#This Row],[PredictedAwayScore]], "N", IF(ISBLANK(Table2[[#This Row],[ActualResult]]), "_", IF(Table2[[#This Row],[ActualAwayScore]]=Table2[[#This Row],[PredictedAwayScore]], "Y", "N")))</f>
        <v>_</v>
      </c>
      <c r="Q191" s="2" t="str">
        <f>IF(Table2[[#This Row],[ActualHomeScore]]&gt;Table2[[#This Row],[PredictedHomeScore]],"N", 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0</v>
      </c>
      <c r="AB191" s="2">
        <f>IF(Table2[[#This Row],[GameIsOver]]= 0, 0, IF(Table2[[#This Row],[ActualWinner]]=Table2[[#This Row],[HomeTeam]], 2, IF(OR(Table2[[#This Row],[ActualResult]]="OT", Table2[[#This Row],[ActualResult]]="SO"), 1, 0)))</f>
        <v>0</v>
      </c>
      <c r="AC191" s="44">
        <f>(($AL$11)*IF(Table2[[#This Row],[CorrectWinnerPrediction]]="Y", 1, 0))+(($AL$12)*IF(Table2[[#This Row],[CorrectAwayScorePrediction]]="Y", 1, 0))+(($AL$13)*IF(Table2[[#This Row],[CorrectHomeScorePrediction]]="Y", 1, 0))</f>
        <v>0</v>
      </c>
    </row>
    <row r="192" spans="1:29" x14ac:dyDescent="0.25">
      <c r="B192" s="5">
        <v>45599</v>
      </c>
      <c r="C192" s="8"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IF(Table2[[#This Row],[ActualAwayScore]]&gt;Table2[[#This Row],[PredictedAwayScore]], "N", IF(ISBLANK(Table2[[#This Row],[ActualResult]]), "_", IF(Table2[[#This Row],[ActualAwayScore]]=Table2[[#This Row],[PredictedAwayScore]], "Y", "N")))</f>
        <v>_</v>
      </c>
      <c r="Q192" s="2" t="str">
        <f>IF(Table2[[#This Row],[ActualHomeScore]]&gt;Table2[[#This Row],[PredictedHomeScore]],"N", 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0</v>
      </c>
      <c r="AB192" s="2">
        <f>IF(Table2[[#This Row],[GameIsOver]]= 0, 0, IF(Table2[[#This Row],[ActualWinner]]=Table2[[#This Row],[HomeTeam]], 2, IF(OR(Table2[[#This Row],[ActualResult]]="OT", Table2[[#This Row],[ActualResult]]="SO"), 1, 0)))</f>
        <v>0</v>
      </c>
      <c r="AC192" s="44">
        <f>(($AL$11)*IF(Table2[[#This Row],[CorrectWinnerPrediction]]="Y", 1, 0))+(($AL$12)*IF(Table2[[#This Row],[CorrectAwayScorePrediction]]="Y", 1, 0))+(($AL$13)*IF(Table2[[#This Row],[CorrectHomeScorePrediction]]="Y", 1, 0))</f>
        <v>0</v>
      </c>
    </row>
    <row r="193" spans="1:29" x14ac:dyDescent="0.25">
      <c r="A193" s="3"/>
      <c r="B193" s="6">
        <v>45599</v>
      </c>
      <c r="C193" s="9" t="s">
        <v>303</v>
      </c>
      <c r="D193" s="3" t="s">
        <v>17</v>
      </c>
      <c r="E193" s="3" t="s">
        <v>47</v>
      </c>
      <c r="F193" s="3"/>
      <c r="G193" s="3"/>
      <c r="H193" s="3" t="str">
        <f t="shared" si="8"/>
        <v>_</v>
      </c>
      <c r="I193" s="3"/>
      <c r="J193" s="3"/>
      <c r="K193" s="3"/>
      <c r="L193" s="2" t="str">
        <f t="shared" si="7"/>
        <v>_</v>
      </c>
      <c r="M193" s="3"/>
      <c r="N193" s="3">
        <f>IF(ISBLANK(Table2[[#This Row],[ActualResult]]), 0, 1)</f>
        <v>0</v>
      </c>
      <c r="O193" s="3" t="str">
        <f>IF(ISBLANK(Table2[[#This Row],[ActualResult]]), "_", IF(Table2[[#This Row],[ActualWinner]]=Table2[[#This Row],[PredictedWinner]], "Y", "N"))</f>
        <v>_</v>
      </c>
      <c r="P193" s="3" t="str">
        <f>IF(Table2[[#This Row],[ActualAwayScore]]&gt;Table2[[#This Row],[PredictedAwayScore]], "N", IF(ISBLANK(Table2[[#This Row],[ActualResult]]), "_", IF(Table2[[#This Row],[ActualAwayScore]]=Table2[[#This Row],[PredictedAwayScore]], "Y", "N")))</f>
        <v>_</v>
      </c>
      <c r="Q193" s="3" t="str">
        <f>IF(Table2[[#This Row],[ActualHomeScore]]&gt;Table2[[#This Row],[PredictedHomeScore]],"N", 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0</v>
      </c>
      <c r="AB193" s="2">
        <f>IF(Table2[[#This Row],[GameIsOver]]= 0, 0, IF(Table2[[#This Row],[ActualWinner]]=Table2[[#This Row],[HomeTeam]], 2, IF(OR(Table2[[#This Row],[ActualResult]]="OT", Table2[[#This Row],[ActualResult]]="SO"), 1, 0)))</f>
        <v>0</v>
      </c>
      <c r="AC193" s="44">
        <f>(($AL$11)*IF(Table2[[#This Row],[CorrectWinnerPrediction]]="Y", 1, 0))+(($AL$12)*IF(Table2[[#This Row],[CorrectAwayScorePrediction]]="Y", 1, 0))+(($AL$13)*IF(Table2[[#This Row],[CorrectHomeScorePrediction]]="Y", 1, 0))</f>
        <v>0</v>
      </c>
    </row>
    <row r="194" spans="1:29" x14ac:dyDescent="0.25">
      <c r="B194" s="5">
        <v>45600</v>
      </c>
      <c r="C194" s="8" t="s">
        <v>304</v>
      </c>
      <c r="D194" s="2" t="s">
        <v>28</v>
      </c>
      <c r="E194" s="2" t="s">
        <v>35</v>
      </c>
      <c r="F194" s="2"/>
      <c r="G194" s="2"/>
      <c r="H194" s="2" t="str">
        <f t="shared" si="8"/>
        <v>_</v>
      </c>
      <c r="I194" s="2"/>
      <c r="J194" s="2"/>
      <c r="K194" s="2"/>
      <c r="L194" s="14" t="str">
        <f t="shared" si="7"/>
        <v>_</v>
      </c>
      <c r="M194" s="2"/>
      <c r="N194" s="2">
        <f>IF(ISBLANK(Table2[[#This Row],[ActualResult]]), 0, 1)</f>
        <v>0</v>
      </c>
      <c r="O194" s="2" t="str">
        <f>IF(ISBLANK(Table2[[#This Row],[ActualResult]]), "_", IF(Table2[[#This Row],[ActualWinner]]=Table2[[#This Row],[PredictedWinner]], "Y", "N"))</f>
        <v>_</v>
      </c>
      <c r="P194" s="2" t="str">
        <f>IF(Table2[[#This Row],[ActualAwayScore]]&gt;Table2[[#This Row],[PredictedAwayScore]], "N", IF(ISBLANK(Table2[[#This Row],[ActualResult]]), "_", IF(Table2[[#This Row],[ActualAwayScore]]=Table2[[#This Row],[PredictedAwayScore]], "Y", "N")))</f>
        <v>_</v>
      </c>
      <c r="Q194" s="2" t="str">
        <f>IF(Table2[[#This Row],[ActualHomeScore]]&gt;Table2[[#This Row],[PredictedHomeScore]],"N", 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0</v>
      </c>
      <c r="AA194" s="2">
        <f>IF(Table2[[#This Row],[GameIsOver]]=0,0, IF(Table2[[#This Row],[ActualWinner]]=Table2[[#This Row],[AwayTeam]], 2, IF(OR(Table2[[#This Row],[ActualResult]]="OT", Table2[[#This Row],[ActualResult]]="SO"), 1, 0)))</f>
        <v>0</v>
      </c>
      <c r="AB194" s="2">
        <f>IF(Table2[[#This Row],[GameIsOver]]= 0, 0, IF(Table2[[#This Row],[ActualWinner]]=Table2[[#This Row],[HomeTeam]], 2, IF(OR(Table2[[#This Row],[ActualResult]]="OT", Table2[[#This Row],[ActualResult]]="SO"), 1, 0)))</f>
        <v>0</v>
      </c>
      <c r="AC194" s="44">
        <f>(($AL$11)*IF(Table2[[#This Row],[CorrectWinnerPrediction]]="Y", 1, 0))+(($AL$12)*IF(Table2[[#This Row],[CorrectAwayScorePrediction]]="Y", 1, 0))+(($AL$13)*IF(Table2[[#This Row],[CorrectHomeScorePrediction]]="Y", 1, 0))</f>
        <v>0</v>
      </c>
    </row>
    <row r="195" spans="1:29" x14ac:dyDescent="0.25">
      <c r="A195" s="3"/>
      <c r="B195" s="6">
        <v>45600</v>
      </c>
      <c r="C195" s="9" t="s">
        <v>305</v>
      </c>
      <c r="D195" s="3" t="s">
        <v>32</v>
      </c>
      <c r="E195" s="3" t="s">
        <v>23</v>
      </c>
      <c r="F195" s="3"/>
      <c r="G195" s="3"/>
      <c r="H195" s="3" t="str">
        <f t="shared" si="8"/>
        <v>_</v>
      </c>
      <c r="I195" s="3"/>
      <c r="J195" s="3"/>
      <c r="K195" s="3"/>
      <c r="L195" s="2" t="str">
        <f t="shared" si="7"/>
        <v>_</v>
      </c>
      <c r="M195" s="3"/>
      <c r="N195" s="3">
        <f>IF(ISBLANK(Table2[[#This Row],[ActualResult]]), 0, 1)</f>
        <v>0</v>
      </c>
      <c r="O195" s="3" t="str">
        <f>IF(ISBLANK(Table2[[#This Row],[ActualResult]]), "_", IF(Table2[[#This Row],[ActualWinner]]=Table2[[#This Row],[PredictedWinner]], "Y", "N"))</f>
        <v>_</v>
      </c>
      <c r="P195" s="3" t="str">
        <f>IF(Table2[[#This Row],[ActualAwayScore]]&gt;Table2[[#This Row],[PredictedAwayScore]], "N", IF(ISBLANK(Table2[[#This Row],[ActualResult]]), "_", IF(Table2[[#This Row],[ActualAwayScore]]=Table2[[#This Row],[PredictedAwayScore]], "Y", "N")))</f>
        <v>_</v>
      </c>
      <c r="Q195" s="3" t="str">
        <f>IF(Table2[[#This Row],[ActualHomeScore]]&gt;Table2[[#This Row],[PredictedHomeScore]],"N", 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0</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0</v>
      </c>
      <c r="AC195" s="44">
        <f>(($AL$11)*IF(Table2[[#This Row],[CorrectWinnerPrediction]]="Y", 1, 0))+(($AL$12)*IF(Table2[[#This Row],[CorrectAwayScorePrediction]]="Y", 1, 0))+(($AL$13)*IF(Table2[[#This Row],[CorrectHomeScorePrediction]]="Y", 1, 0))</f>
        <v>0</v>
      </c>
    </row>
    <row r="196" spans="1:29" x14ac:dyDescent="0.25">
      <c r="B196" s="5">
        <v>45601</v>
      </c>
      <c r="C196" s="8" t="s">
        <v>306</v>
      </c>
      <c r="D196" s="2" t="s">
        <v>30</v>
      </c>
      <c r="E196" s="2" t="s">
        <v>29</v>
      </c>
      <c r="F196" s="2"/>
      <c r="G196" s="2"/>
      <c r="H196" s="2" t="str">
        <f t="shared" si="8"/>
        <v>_</v>
      </c>
      <c r="I196" s="2"/>
      <c r="J196" s="2"/>
      <c r="K196" s="2"/>
      <c r="L196" s="14"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0</v>
      </c>
      <c r="AC196" s="44">
        <f>(($AL$11)*IF(Table2[[#This Row],[CorrectWinnerPrediction]]="Y", 1, 0))+(($AL$12)*IF(Table2[[#This Row],[CorrectAwayScorePrediction]]="Y", 1, 0))+(($AL$13)*IF(Table2[[#This Row],[CorrectHomeScorePrediction]]="Y", 1, 0))</f>
        <v>0</v>
      </c>
    </row>
    <row r="197" spans="1:29" x14ac:dyDescent="0.25">
      <c r="B197" s="5">
        <v>45601</v>
      </c>
      <c r="C197" s="8"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0</v>
      </c>
      <c r="AC197" s="44">
        <f>(($AL$11)*IF(Table2[[#This Row],[CorrectWinnerPrediction]]="Y", 1, 0))+(($AL$12)*IF(Table2[[#This Row],[CorrectAwayScorePrediction]]="Y", 1, 0))+(($AL$13)*IF(Table2[[#This Row],[CorrectHomeScorePrediction]]="Y", 1, 0))</f>
        <v>0</v>
      </c>
    </row>
    <row r="198" spans="1:29" x14ac:dyDescent="0.25">
      <c r="B198" s="5">
        <v>45601</v>
      </c>
      <c r="C198" s="8"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Row],[GameIsOver]]=0,0, IF(Table2[[#This Row],[ActualWinner]]=Table2[[#This Row],[AwayTeam]], 2, IF(OR(Table2[[#This Row],[ActualResult]]="OT", Table2[[#This Row],[ActualResult]]="SO"), 1, 0)))</f>
        <v>0</v>
      </c>
      <c r="AB198" s="2">
        <f>IF(Table2[[#This Row],[GameIsOver]]= 0, 0, IF(Table2[[#This Row],[ActualWinner]]=Table2[[#This Row],[HomeTeam]], 2, IF(OR(Table2[[#This Row],[ActualResult]]="OT", Table2[[#This Row],[ActualResult]]="SO"), 1, 0)))</f>
        <v>0</v>
      </c>
      <c r="AC198" s="44">
        <f>(($AL$11)*IF(Table2[[#This Row],[CorrectWinnerPrediction]]="Y", 1, 0))+(($AL$12)*IF(Table2[[#This Row],[CorrectAwayScorePrediction]]="Y", 1, 0))+(($AL$13)*IF(Table2[[#This Row],[CorrectHomeScorePrediction]]="Y", 1, 0))</f>
        <v>0</v>
      </c>
    </row>
    <row r="199" spans="1:29" x14ac:dyDescent="0.25">
      <c r="B199" s="5">
        <v>45601</v>
      </c>
      <c r="C199" s="8"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0</v>
      </c>
      <c r="AC199" s="44">
        <f>(($AL$11)*IF(Table2[[#This Row],[CorrectWinnerPrediction]]="Y", 1, 0))+(($AL$12)*IF(Table2[[#This Row],[CorrectAwayScorePrediction]]="Y", 1, 0))+(($AL$13)*IF(Table2[[#This Row],[CorrectHomeScorePrediction]]="Y", 1, 0))</f>
        <v>0</v>
      </c>
    </row>
    <row r="200" spans="1:29" x14ac:dyDescent="0.25">
      <c r="B200" s="5">
        <v>45601</v>
      </c>
      <c r="C200" s="8"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0</v>
      </c>
      <c r="AB200" s="2">
        <f>IF(Table2[[#This Row],[GameIsOver]]= 0, 0, IF(Table2[[#This Row],[ActualWinner]]=Table2[[#This Row],[HomeTeam]], 2, IF(OR(Table2[[#This Row],[ActualResult]]="OT", Table2[[#This Row],[ActualResult]]="SO"), 1, 0)))</f>
        <v>0</v>
      </c>
      <c r="AC200" s="44">
        <f>(($AL$11)*IF(Table2[[#This Row],[CorrectWinnerPrediction]]="Y", 1, 0))+(($AL$12)*IF(Table2[[#This Row],[CorrectAwayScorePrediction]]="Y", 1, 0))+(($AL$13)*IF(Table2[[#This Row],[CorrectHomeScorePrediction]]="Y", 1, 0))</f>
        <v>0</v>
      </c>
    </row>
    <row r="201" spans="1:29" x14ac:dyDescent="0.25">
      <c r="B201" s="5">
        <v>45601</v>
      </c>
      <c r="C201" s="8"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0</v>
      </c>
      <c r="AC201" s="44">
        <f>(($AL$11)*IF(Table2[[#This Row],[CorrectWinnerPrediction]]="Y", 1, 0))+(($AL$12)*IF(Table2[[#This Row],[CorrectAwayScorePrediction]]="Y", 1, 0))+(($AL$13)*IF(Table2[[#This Row],[CorrectHomeScorePrediction]]="Y", 1, 0))</f>
        <v>0</v>
      </c>
    </row>
    <row r="202" spans="1:29" x14ac:dyDescent="0.25">
      <c r="B202" s="5">
        <v>45601</v>
      </c>
      <c r="C202" s="8"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0</v>
      </c>
      <c r="AB202" s="2">
        <f>IF(Table2[[#This Row],[GameIsOver]]= 0, 0, IF(Table2[[#This Row],[ActualWinner]]=Table2[[#This Row],[HomeTeam]], 2, IF(OR(Table2[[#This Row],[ActualResult]]="OT", Table2[[#This Row],[ActualResult]]="SO"), 1, 0)))</f>
        <v>0</v>
      </c>
      <c r="AC202" s="44">
        <f>(($AL$11)*IF(Table2[[#This Row],[CorrectWinnerPrediction]]="Y", 1, 0))+(($AL$12)*IF(Table2[[#This Row],[CorrectAwayScorePrediction]]="Y", 1, 0))+(($AL$13)*IF(Table2[[#This Row],[CorrectHomeScorePrediction]]="Y", 1, 0))</f>
        <v>0</v>
      </c>
    </row>
    <row r="203" spans="1:29" x14ac:dyDescent="0.25">
      <c r="B203" s="5">
        <v>45601</v>
      </c>
      <c r="C203" s="8"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0</v>
      </c>
      <c r="AC203" s="44">
        <f>(($AL$11)*IF(Table2[[#This Row],[CorrectWinnerPrediction]]="Y", 1, 0))+(($AL$12)*IF(Table2[[#This Row],[CorrectAwayScorePrediction]]="Y", 1, 0))+(($AL$13)*IF(Table2[[#This Row],[CorrectHomeScorePrediction]]="Y", 1, 0))</f>
        <v>0</v>
      </c>
    </row>
    <row r="204" spans="1:29" x14ac:dyDescent="0.25">
      <c r="B204" s="5">
        <v>45601</v>
      </c>
      <c r="C204" s="8"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0</v>
      </c>
      <c r="AC204" s="44">
        <f>(($AL$11)*IF(Table2[[#This Row],[CorrectWinnerPrediction]]="Y", 1, 0))+(($AL$12)*IF(Table2[[#This Row],[CorrectAwayScorePrediction]]="Y", 1, 0))+(($AL$13)*IF(Table2[[#This Row],[CorrectHomeScorePrediction]]="Y", 1, 0))</f>
        <v>0</v>
      </c>
    </row>
    <row r="205" spans="1:29" x14ac:dyDescent="0.25">
      <c r="B205" s="5">
        <v>45601</v>
      </c>
      <c r="C205" s="8"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0</v>
      </c>
      <c r="AB205" s="2">
        <f>IF(Table2[[#This Row],[GameIsOver]]= 0, 0, IF(Table2[[#This Row],[ActualWinner]]=Table2[[#This Row],[HomeTeam]], 2, IF(OR(Table2[[#This Row],[ActualResult]]="OT", Table2[[#This Row],[ActualResult]]="SO"), 1, 0)))</f>
        <v>0</v>
      </c>
      <c r="AC205" s="44">
        <f>(($AL$11)*IF(Table2[[#This Row],[CorrectWinnerPrediction]]="Y", 1, 0))+(($AL$12)*IF(Table2[[#This Row],[CorrectAwayScorePrediction]]="Y", 1, 0))+(($AL$13)*IF(Table2[[#This Row],[CorrectHomeScorePrediction]]="Y", 1, 0))</f>
        <v>0</v>
      </c>
    </row>
    <row r="206" spans="1:29" x14ac:dyDescent="0.25">
      <c r="A206" s="3"/>
      <c r="B206" s="6">
        <v>45601</v>
      </c>
      <c r="C206" s="9" t="s">
        <v>316</v>
      </c>
      <c r="D206" s="3" t="s">
        <v>36</v>
      </c>
      <c r="E206" s="3" t="s">
        <v>38</v>
      </c>
      <c r="F206" s="3"/>
      <c r="G206" s="3"/>
      <c r="H206" s="3" t="str">
        <f t="shared" si="11"/>
        <v>_</v>
      </c>
      <c r="I206" s="3"/>
      <c r="J206" s="3"/>
      <c r="K206" s="3"/>
      <c r="L206" s="2" t="str">
        <f t="shared" si="10"/>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0</v>
      </c>
      <c r="AB206" s="2">
        <f>IF(Table2[[#This Row],[GameIsOver]]= 0, 0, IF(Table2[[#This Row],[ActualWinner]]=Table2[[#This Row],[HomeTeam]], 2, IF(OR(Table2[[#This Row],[ActualResult]]="OT", Table2[[#This Row],[ActualResult]]="SO"), 1, 0)))</f>
        <v>0</v>
      </c>
      <c r="AC206" s="44">
        <f>(($AL$11)*IF(Table2[[#This Row],[CorrectWinnerPrediction]]="Y", 1, 0))+(($AL$12)*IF(Table2[[#This Row],[CorrectAwayScorePrediction]]="Y", 1, 0))+(($AL$13)*IF(Table2[[#This Row],[CorrectHomeScorePrediction]]="Y", 1, 0))</f>
        <v>0</v>
      </c>
    </row>
    <row r="207" spans="1:29" x14ac:dyDescent="0.25">
      <c r="B207" s="5">
        <v>45602</v>
      </c>
      <c r="C207" s="8" t="s">
        <v>317</v>
      </c>
      <c r="D207" s="2" t="s">
        <v>35</v>
      </c>
      <c r="E207" s="2" t="s">
        <v>46</v>
      </c>
      <c r="F207" s="2"/>
      <c r="G207" s="2"/>
      <c r="H207" s="2" t="str">
        <f t="shared" si="11"/>
        <v>_</v>
      </c>
      <c r="I207" s="2"/>
      <c r="J207" s="2"/>
      <c r="K207" s="2"/>
      <c r="L207" s="14" t="str">
        <f t="shared" si="10"/>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44">
        <f>(($AL$11)*IF(Table2[[#This Row],[CorrectWinnerPrediction]]="Y", 1, 0))+(($AL$12)*IF(Table2[[#This Row],[CorrectAwayScorePrediction]]="Y", 1, 0))+(($AL$13)*IF(Table2[[#This Row],[CorrectHomeScorePrediction]]="Y", 1, 0))</f>
        <v>0</v>
      </c>
    </row>
    <row r="208" spans="1:29" x14ac:dyDescent="0.25">
      <c r="B208" s="5">
        <v>45602</v>
      </c>
      <c r="C208" s="8"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44">
        <f>(($AL$11)*IF(Table2[[#This Row],[CorrectWinnerPrediction]]="Y", 1, 0))+(($AL$12)*IF(Table2[[#This Row],[CorrectAwayScorePrediction]]="Y", 1, 0))+(($AL$13)*IF(Table2[[#This Row],[CorrectHomeScorePrediction]]="Y", 1, 0))</f>
        <v>0</v>
      </c>
    </row>
    <row r="209" spans="1:29" x14ac:dyDescent="0.25">
      <c r="A209" s="3"/>
      <c r="B209" s="6">
        <v>45602</v>
      </c>
      <c r="C209" s="9" t="s">
        <v>319</v>
      </c>
      <c r="D209" s="3" t="s">
        <v>27</v>
      </c>
      <c r="E209" s="3" t="s">
        <v>23</v>
      </c>
      <c r="F209" s="3"/>
      <c r="G209" s="3"/>
      <c r="H209" s="3" t="str">
        <f t="shared" si="11"/>
        <v>_</v>
      </c>
      <c r="I209" s="3"/>
      <c r="J209" s="3"/>
      <c r="K209" s="3"/>
      <c r="L209" s="2" t="str">
        <f t="shared" si="10"/>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44">
        <f>(($AL$11)*IF(Table2[[#This Row],[CorrectWinnerPrediction]]="Y", 1, 0))+(($AL$12)*IF(Table2[[#This Row],[CorrectAwayScorePrediction]]="Y", 1, 0))+(($AL$13)*IF(Table2[[#This Row],[CorrectHomeScorePrediction]]="Y", 1, 0))</f>
        <v>0</v>
      </c>
    </row>
    <row r="210" spans="1:29" x14ac:dyDescent="0.25">
      <c r="B210" s="5">
        <v>45603</v>
      </c>
      <c r="C210" s="8" t="s">
        <v>320</v>
      </c>
      <c r="D210" s="2" t="s">
        <v>24</v>
      </c>
      <c r="E210" s="2" t="s">
        <v>16</v>
      </c>
      <c r="F210" s="2"/>
      <c r="G210" s="2"/>
      <c r="H210" s="2" t="str">
        <f t="shared" si="11"/>
        <v>_</v>
      </c>
      <c r="I210" s="2"/>
      <c r="J210" s="2"/>
      <c r="K210" s="2"/>
      <c r="L210" s="14" t="str">
        <f t="shared" si="10"/>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44">
        <f>(($AL$11)*IF(Table2[[#This Row],[CorrectWinnerPrediction]]="Y", 1, 0))+(($AL$12)*IF(Table2[[#This Row],[CorrectAwayScorePrediction]]="Y", 1, 0))+(($AL$13)*IF(Table2[[#This Row],[CorrectHomeScorePrediction]]="Y", 1, 0))</f>
        <v>0</v>
      </c>
    </row>
    <row r="211" spans="1:29" x14ac:dyDescent="0.25">
      <c r="B211" s="5">
        <v>45603</v>
      </c>
      <c r="C211" s="8"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44">
        <f>(($AL$11)*IF(Table2[[#This Row],[CorrectWinnerPrediction]]="Y", 1, 0))+(($AL$12)*IF(Table2[[#This Row],[CorrectAwayScorePrediction]]="Y", 1, 0))+(($AL$13)*IF(Table2[[#This Row],[CorrectHomeScorePrediction]]="Y", 1, 0))</f>
        <v>0</v>
      </c>
    </row>
    <row r="212" spans="1:29" x14ac:dyDescent="0.25">
      <c r="B212" s="5">
        <v>45603</v>
      </c>
      <c r="C212" s="8"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44">
        <f>(($AL$11)*IF(Table2[[#This Row],[CorrectWinnerPrediction]]="Y", 1, 0))+(($AL$12)*IF(Table2[[#This Row],[CorrectAwayScorePrediction]]="Y", 1, 0))+(($AL$13)*IF(Table2[[#This Row],[CorrectHomeScorePrediction]]="Y", 1, 0))</f>
        <v>0</v>
      </c>
    </row>
    <row r="213" spans="1:29" x14ac:dyDescent="0.25">
      <c r="B213" s="5">
        <v>45603</v>
      </c>
      <c r="C213" s="8"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44">
        <f>(($AL$11)*IF(Table2[[#This Row],[CorrectWinnerPrediction]]="Y", 1, 0))+(($AL$12)*IF(Table2[[#This Row],[CorrectAwayScorePrediction]]="Y", 1, 0))+(($AL$13)*IF(Table2[[#This Row],[CorrectHomeScorePrediction]]="Y", 1, 0))</f>
        <v>0</v>
      </c>
    </row>
    <row r="214" spans="1:29" x14ac:dyDescent="0.25">
      <c r="B214" s="5">
        <v>45603</v>
      </c>
      <c r="C214" s="8"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44">
        <f>(($AL$11)*IF(Table2[[#This Row],[CorrectWinnerPrediction]]="Y", 1, 0))+(($AL$12)*IF(Table2[[#This Row],[CorrectAwayScorePrediction]]="Y", 1, 0))+(($AL$13)*IF(Table2[[#This Row],[CorrectHomeScorePrediction]]="Y", 1, 0))</f>
        <v>0</v>
      </c>
    </row>
    <row r="215" spans="1:29" x14ac:dyDescent="0.25">
      <c r="B215" s="5">
        <v>45603</v>
      </c>
      <c r="C215" s="8"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44">
        <f>(($AL$11)*IF(Table2[[#This Row],[CorrectWinnerPrediction]]="Y", 1, 0))+(($AL$12)*IF(Table2[[#This Row],[CorrectAwayScorePrediction]]="Y", 1, 0))+(($AL$13)*IF(Table2[[#This Row],[CorrectHomeScorePrediction]]="Y", 1, 0))</f>
        <v>0</v>
      </c>
    </row>
    <row r="216" spans="1:29" x14ac:dyDescent="0.25">
      <c r="B216" s="5">
        <v>45603</v>
      </c>
      <c r="C216" s="8"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44">
        <f>(($AL$11)*IF(Table2[[#This Row],[CorrectWinnerPrediction]]="Y", 1, 0))+(($AL$12)*IF(Table2[[#This Row],[CorrectAwayScorePrediction]]="Y", 1, 0))+(($AL$13)*IF(Table2[[#This Row],[CorrectHomeScorePrediction]]="Y", 1, 0))</f>
        <v>0</v>
      </c>
    </row>
    <row r="217" spans="1:29" x14ac:dyDescent="0.25">
      <c r="B217" s="5">
        <v>45603</v>
      </c>
      <c r="C217" s="8"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44">
        <f>(($AL$11)*IF(Table2[[#This Row],[CorrectWinnerPrediction]]="Y", 1, 0))+(($AL$12)*IF(Table2[[#This Row],[CorrectAwayScorePrediction]]="Y", 1, 0))+(($AL$13)*IF(Table2[[#This Row],[CorrectHomeScorePrediction]]="Y", 1, 0))</f>
        <v>0</v>
      </c>
    </row>
    <row r="218" spans="1:29" x14ac:dyDescent="0.25">
      <c r="B218" s="5">
        <v>45603</v>
      </c>
      <c r="C218" s="8"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44">
        <f>(($AL$11)*IF(Table2[[#This Row],[CorrectWinnerPrediction]]="Y", 1, 0))+(($AL$12)*IF(Table2[[#This Row],[CorrectAwayScorePrediction]]="Y", 1, 0))+(($AL$13)*IF(Table2[[#This Row],[CorrectHomeScorePrediction]]="Y", 1, 0))</f>
        <v>0</v>
      </c>
    </row>
    <row r="219" spans="1:29" x14ac:dyDescent="0.25">
      <c r="B219" s="5">
        <v>45603</v>
      </c>
      <c r="C219" s="8"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44">
        <f>(($AL$11)*IF(Table2[[#This Row],[CorrectWinnerPrediction]]="Y", 1, 0))+(($AL$12)*IF(Table2[[#This Row],[CorrectAwayScorePrediction]]="Y", 1, 0))+(($AL$13)*IF(Table2[[#This Row],[CorrectHomeScorePrediction]]="Y", 1, 0))</f>
        <v>0</v>
      </c>
    </row>
    <row r="220" spans="1:29" x14ac:dyDescent="0.25">
      <c r="B220" s="5">
        <v>45603</v>
      </c>
      <c r="C220" s="8"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44">
        <f>(($AL$11)*IF(Table2[[#This Row],[CorrectWinnerPrediction]]="Y", 1, 0))+(($AL$12)*IF(Table2[[#This Row],[CorrectAwayScorePrediction]]="Y", 1, 0))+(($AL$13)*IF(Table2[[#This Row],[CorrectHomeScorePrediction]]="Y", 1, 0))</f>
        <v>0</v>
      </c>
    </row>
    <row r="221" spans="1:29" x14ac:dyDescent="0.25">
      <c r="A221" s="3"/>
      <c r="B221" s="6">
        <v>45603</v>
      </c>
      <c r="C221" s="9" t="s">
        <v>331</v>
      </c>
      <c r="D221" s="3" t="s">
        <v>37</v>
      </c>
      <c r="E221" s="3" t="s">
        <v>38</v>
      </c>
      <c r="F221" s="3"/>
      <c r="G221" s="3"/>
      <c r="H221" s="3" t="str">
        <f t="shared" si="11"/>
        <v>_</v>
      </c>
      <c r="I221" s="3"/>
      <c r="J221" s="3"/>
      <c r="K221" s="3"/>
      <c r="L221" s="2" t="str">
        <f t="shared" si="10"/>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44">
        <f>(($AL$11)*IF(Table2[[#This Row],[CorrectWinnerPrediction]]="Y", 1, 0))+(($AL$12)*IF(Table2[[#This Row],[CorrectAwayScorePrediction]]="Y", 1, 0))+(($AL$13)*IF(Table2[[#This Row],[CorrectHomeScorePrediction]]="Y", 1, 0))</f>
        <v>0</v>
      </c>
    </row>
    <row r="222" spans="1:29" x14ac:dyDescent="0.25">
      <c r="B222" s="5">
        <v>45604</v>
      </c>
      <c r="C222" s="8" t="s">
        <v>332</v>
      </c>
      <c r="D222" s="2" t="s">
        <v>31</v>
      </c>
      <c r="E222" s="2" t="s">
        <v>18</v>
      </c>
      <c r="F222" s="2"/>
      <c r="G222" s="2"/>
      <c r="H222" s="2" t="str">
        <f t="shared" si="11"/>
        <v>_</v>
      </c>
      <c r="I222" s="2"/>
      <c r="J222" s="2"/>
      <c r="K222" s="2"/>
      <c r="L222" s="14" t="str">
        <f t="shared" si="10"/>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44">
        <f>(($AL$11)*IF(Table2[[#This Row],[CorrectWinnerPrediction]]="Y", 1, 0))+(($AL$12)*IF(Table2[[#This Row],[CorrectAwayScorePrediction]]="Y", 1, 0))+(($AL$13)*IF(Table2[[#This Row],[CorrectHomeScorePrediction]]="Y", 1, 0))</f>
        <v>0</v>
      </c>
    </row>
    <row r="223" spans="1:29" x14ac:dyDescent="0.25">
      <c r="B223" s="5">
        <v>45604</v>
      </c>
      <c r="C223" s="8"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44">
        <f>(($AL$11)*IF(Table2[[#This Row],[CorrectWinnerPrediction]]="Y", 1, 0))+(($AL$12)*IF(Table2[[#This Row],[CorrectAwayScorePrediction]]="Y", 1, 0))+(($AL$13)*IF(Table2[[#This Row],[CorrectHomeScorePrediction]]="Y", 1, 0))</f>
        <v>0</v>
      </c>
    </row>
    <row r="224" spans="1:29" x14ac:dyDescent="0.25">
      <c r="B224" s="5">
        <v>45604</v>
      </c>
      <c r="C224" s="8"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44">
        <f>(($AL$11)*IF(Table2[[#This Row],[CorrectWinnerPrediction]]="Y", 1, 0))+(($AL$12)*IF(Table2[[#This Row],[CorrectAwayScorePrediction]]="Y", 1, 0))+(($AL$13)*IF(Table2[[#This Row],[CorrectHomeScorePrediction]]="Y", 1, 0))</f>
        <v>0</v>
      </c>
    </row>
    <row r="225" spans="1:29" x14ac:dyDescent="0.25">
      <c r="A225" s="3"/>
      <c r="B225" s="6">
        <v>45604</v>
      </c>
      <c r="C225" s="9" t="s">
        <v>335</v>
      </c>
      <c r="D225" s="3" t="s">
        <v>27</v>
      </c>
      <c r="E225" s="3" t="s">
        <v>12</v>
      </c>
      <c r="F225" s="3"/>
      <c r="G225" s="3"/>
      <c r="H225" s="3" t="str">
        <f t="shared" si="11"/>
        <v>_</v>
      </c>
      <c r="I225" s="3"/>
      <c r="J225" s="3"/>
      <c r="K225" s="3"/>
      <c r="L225" s="2" t="str">
        <f t="shared" si="10"/>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44">
        <f>(($AL$11)*IF(Table2[[#This Row],[CorrectWinnerPrediction]]="Y", 1, 0))+(($AL$12)*IF(Table2[[#This Row],[CorrectAwayScorePrediction]]="Y", 1, 0))+(($AL$13)*IF(Table2[[#This Row],[CorrectHomeScorePrediction]]="Y", 1, 0))</f>
        <v>0</v>
      </c>
    </row>
    <row r="226" spans="1:29" x14ac:dyDescent="0.25">
      <c r="B226" s="5">
        <v>45605</v>
      </c>
      <c r="C226" s="8" t="s">
        <v>336</v>
      </c>
      <c r="D226" s="2" t="s">
        <v>24</v>
      </c>
      <c r="E226" s="2" t="s">
        <v>29</v>
      </c>
      <c r="F226" s="2"/>
      <c r="G226" s="2"/>
      <c r="H226" s="2" t="str">
        <f t="shared" si="11"/>
        <v>_</v>
      </c>
      <c r="I226" s="2"/>
      <c r="J226" s="2"/>
      <c r="K226" s="2"/>
      <c r="L226" s="14" t="str">
        <f t="shared" si="10"/>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44">
        <f>(($AL$11)*IF(Table2[[#This Row],[CorrectWinnerPrediction]]="Y", 1, 0))+(($AL$12)*IF(Table2[[#This Row],[CorrectAwayScorePrediction]]="Y", 1, 0))+(($AL$13)*IF(Table2[[#This Row],[CorrectHomeScorePrediction]]="Y", 1, 0))</f>
        <v>0</v>
      </c>
    </row>
    <row r="227" spans="1:29" x14ac:dyDescent="0.25">
      <c r="B227" s="5">
        <v>45605</v>
      </c>
      <c r="C227" s="8"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44">
        <f>(($AL$11)*IF(Table2[[#This Row],[CorrectWinnerPrediction]]="Y", 1, 0))+(($AL$12)*IF(Table2[[#This Row],[CorrectAwayScorePrediction]]="Y", 1, 0))+(($AL$13)*IF(Table2[[#This Row],[CorrectHomeScorePrediction]]="Y", 1, 0))</f>
        <v>0</v>
      </c>
    </row>
    <row r="228" spans="1:29" x14ac:dyDescent="0.25">
      <c r="B228" s="5">
        <v>45605</v>
      </c>
      <c r="C228" s="8"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44">
        <f>(($AL$11)*IF(Table2[[#This Row],[CorrectWinnerPrediction]]="Y", 1, 0))+(($AL$12)*IF(Table2[[#This Row],[CorrectAwayScorePrediction]]="Y", 1, 0))+(($AL$13)*IF(Table2[[#This Row],[CorrectHomeScorePrediction]]="Y", 1, 0))</f>
        <v>0</v>
      </c>
    </row>
    <row r="229" spans="1:29" x14ac:dyDescent="0.25">
      <c r="B229" s="5">
        <v>45605</v>
      </c>
      <c r="C229" s="8"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44">
        <f>(($AL$11)*IF(Table2[[#This Row],[CorrectWinnerPrediction]]="Y", 1, 0))+(($AL$12)*IF(Table2[[#This Row],[CorrectAwayScorePrediction]]="Y", 1, 0))+(($AL$13)*IF(Table2[[#This Row],[CorrectHomeScorePrediction]]="Y", 1, 0))</f>
        <v>0</v>
      </c>
    </row>
    <row r="230" spans="1:29" x14ac:dyDescent="0.25">
      <c r="B230" s="5">
        <v>45605</v>
      </c>
      <c r="C230" s="8"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44">
        <f>(($AL$11)*IF(Table2[[#This Row],[CorrectWinnerPrediction]]="Y", 1, 0))+(($AL$12)*IF(Table2[[#This Row],[CorrectAwayScorePrediction]]="Y", 1, 0))+(($AL$13)*IF(Table2[[#This Row],[CorrectHomeScorePrediction]]="Y", 1, 0))</f>
        <v>0</v>
      </c>
    </row>
    <row r="231" spans="1:29" x14ac:dyDescent="0.25">
      <c r="B231" s="5">
        <v>45605</v>
      </c>
      <c r="C231" s="8"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44">
        <f>(($AL$11)*IF(Table2[[#This Row],[CorrectWinnerPrediction]]="Y", 1, 0))+(($AL$12)*IF(Table2[[#This Row],[CorrectAwayScorePrediction]]="Y", 1, 0))+(($AL$13)*IF(Table2[[#This Row],[CorrectHomeScorePrediction]]="Y", 1, 0))</f>
        <v>0</v>
      </c>
    </row>
    <row r="232" spans="1:29" x14ac:dyDescent="0.25">
      <c r="B232" s="5">
        <v>45605</v>
      </c>
      <c r="C232" s="8"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44">
        <f>(($AL$11)*IF(Table2[[#This Row],[CorrectWinnerPrediction]]="Y", 1, 0))+(($AL$12)*IF(Table2[[#This Row],[CorrectAwayScorePrediction]]="Y", 1, 0))+(($AL$13)*IF(Table2[[#This Row],[CorrectHomeScorePrediction]]="Y", 1, 0))</f>
        <v>0</v>
      </c>
    </row>
    <row r="233" spans="1:29" x14ac:dyDescent="0.25">
      <c r="B233" s="5">
        <v>45605</v>
      </c>
      <c r="C233" s="8"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44">
        <f>(($AL$11)*IF(Table2[[#This Row],[CorrectWinnerPrediction]]="Y", 1, 0))+(($AL$12)*IF(Table2[[#This Row],[CorrectAwayScorePrediction]]="Y", 1, 0))+(($AL$13)*IF(Table2[[#This Row],[CorrectHomeScorePrediction]]="Y", 1, 0))</f>
        <v>0</v>
      </c>
    </row>
    <row r="234" spans="1:29" x14ac:dyDescent="0.25">
      <c r="B234" s="5">
        <v>45605</v>
      </c>
      <c r="C234" s="8"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44">
        <f>(($AL$11)*IF(Table2[[#This Row],[CorrectWinnerPrediction]]="Y", 1, 0))+(($AL$12)*IF(Table2[[#This Row],[CorrectAwayScorePrediction]]="Y", 1, 0))+(($AL$13)*IF(Table2[[#This Row],[CorrectHomeScorePrediction]]="Y", 1, 0))</f>
        <v>0</v>
      </c>
    </row>
    <row r="235" spans="1:29" x14ac:dyDescent="0.25">
      <c r="B235" s="5">
        <v>45605</v>
      </c>
      <c r="C235" s="8"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44">
        <f>(($AL$11)*IF(Table2[[#This Row],[CorrectWinnerPrediction]]="Y", 1, 0))+(($AL$12)*IF(Table2[[#This Row],[CorrectAwayScorePrediction]]="Y", 1, 0))+(($AL$13)*IF(Table2[[#This Row],[CorrectHomeScorePrediction]]="Y", 1, 0))</f>
        <v>0</v>
      </c>
    </row>
    <row r="236" spans="1:29" x14ac:dyDescent="0.25">
      <c r="B236" s="5">
        <v>45605</v>
      </c>
      <c r="C236" s="8"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44">
        <f>(($AL$11)*IF(Table2[[#This Row],[CorrectWinnerPrediction]]="Y", 1, 0))+(($AL$12)*IF(Table2[[#This Row],[CorrectAwayScorePrediction]]="Y", 1, 0))+(($AL$13)*IF(Table2[[#This Row],[CorrectHomeScorePrediction]]="Y", 1, 0))</f>
        <v>0</v>
      </c>
    </row>
    <row r="237" spans="1:29" x14ac:dyDescent="0.25">
      <c r="A237" s="3"/>
      <c r="B237" s="6">
        <v>45605</v>
      </c>
      <c r="C237" s="9" t="s">
        <v>347</v>
      </c>
      <c r="D237" s="3" t="s">
        <v>23</v>
      </c>
      <c r="E237" s="3" t="s">
        <v>25</v>
      </c>
      <c r="F237" s="3"/>
      <c r="G237" s="3"/>
      <c r="H237" s="3" t="str">
        <f t="shared" si="11"/>
        <v>_</v>
      </c>
      <c r="I237" s="3"/>
      <c r="J237" s="3"/>
      <c r="K237" s="3"/>
      <c r="L237" s="2" t="str">
        <f t="shared" si="10"/>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44">
        <f>(($AL$11)*IF(Table2[[#This Row],[CorrectWinnerPrediction]]="Y", 1, 0))+(($AL$12)*IF(Table2[[#This Row],[CorrectAwayScorePrediction]]="Y", 1, 0))+(($AL$13)*IF(Table2[[#This Row],[CorrectHomeScorePrediction]]="Y", 1, 0))</f>
        <v>0</v>
      </c>
    </row>
    <row r="238" spans="1:29" x14ac:dyDescent="0.25">
      <c r="B238" s="5">
        <v>45606</v>
      </c>
      <c r="C238" s="8" t="s">
        <v>348</v>
      </c>
      <c r="D238" s="2" t="s">
        <v>38</v>
      </c>
      <c r="E238" s="2" t="s">
        <v>32</v>
      </c>
      <c r="F238" s="2"/>
      <c r="G238" s="2"/>
      <c r="H238" s="2" t="str">
        <f t="shared" si="11"/>
        <v>_</v>
      </c>
      <c r="I238" s="2"/>
      <c r="J238" s="2"/>
      <c r="K238" s="2"/>
      <c r="L238" s="14" t="str">
        <f t="shared" si="10"/>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44">
        <f>(($AL$11)*IF(Table2[[#This Row],[CorrectWinnerPrediction]]="Y", 1, 0))+(($AL$12)*IF(Table2[[#This Row],[CorrectAwayScorePrediction]]="Y", 1, 0))+(($AL$13)*IF(Table2[[#This Row],[CorrectHomeScorePrediction]]="Y", 1, 0))</f>
        <v>0</v>
      </c>
    </row>
    <row r="239" spans="1:29" x14ac:dyDescent="0.25">
      <c r="B239" s="5">
        <v>45606</v>
      </c>
      <c r="C239" s="8"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44">
        <f>(($AL$11)*IF(Table2[[#This Row],[CorrectWinnerPrediction]]="Y", 1, 0))+(($AL$12)*IF(Table2[[#This Row],[CorrectAwayScorePrediction]]="Y", 1, 0))+(($AL$13)*IF(Table2[[#This Row],[CorrectHomeScorePrediction]]="Y", 1, 0))</f>
        <v>0</v>
      </c>
    </row>
    <row r="240" spans="1:29" x14ac:dyDescent="0.25">
      <c r="A240" s="3"/>
      <c r="B240" s="6">
        <v>45606</v>
      </c>
      <c r="C240" s="9" t="s">
        <v>350</v>
      </c>
      <c r="D240" s="3" t="s">
        <v>36</v>
      </c>
      <c r="E240" s="3" t="s">
        <v>47</v>
      </c>
      <c r="F240" s="3"/>
      <c r="G240" s="3"/>
      <c r="H240" s="3" t="str">
        <f t="shared" si="11"/>
        <v>_</v>
      </c>
      <c r="I240" s="3"/>
      <c r="J240" s="3"/>
      <c r="K240" s="3"/>
      <c r="L240" s="3" t="str">
        <f t="shared" si="10"/>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44">
        <f>(($AL$11)*IF(Table2[[#This Row],[CorrectWinnerPrediction]]="Y", 1, 0))+(($AL$12)*IF(Table2[[#This Row],[CorrectAwayScorePrediction]]="Y", 1, 0))+(($AL$13)*IF(Table2[[#This Row],[CorrectHomeScorePrediction]]="Y", 1, 0))</f>
        <v>0</v>
      </c>
    </row>
    <row r="241" spans="1:29" x14ac:dyDescent="0.25">
      <c r="B241" s="5">
        <v>45607</v>
      </c>
      <c r="C241" s="8"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44">
        <f>(($AL$11)*IF(Table2[[#This Row],[CorrectWinnerPrediction]]="Y", 1, 0))+(($AL$12)*IF(Table2[[#This Row],[CorrectAwayScorePrediction]]="Y", 1, 0))+(($AL$13)*IF(Table2[[#This Row],[CorrectHomeScorePrediction]]="Y", 1, 0))</f>
        <v>0</v>
      </c>
    </row>
    <row r="242" spans="1:29" x14ac:dyDescent="0.25">
      <c r="B242" s="5">
        <v>45607</v>
      </c>
      <c r="C242" s="8"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44">
        <f>(($AL$11)*IF(Table2[[#This Row],[CorrectWinnerPrediction]]="Y", 1, 0))+(($AL$12)*IF(Table2[[#This Row],[CorrectAwayScorePrediction]]="Y", 1, 0))+(($AL$13)*IF(Table2[[#This Row],[CorrectHomeScorePrediction]]="Y", 1, 0))</f>
        <v>0</v>
      </c>
    </row>
    <row r="243" spans="1:29" x14ac:dyDescent="0.25">
      <c r="B243" s="5">
        <v>45607</v>
      </c>
      <c r="C243" s="8"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44">
        <f>(($AL$11)*IF(Table2[[#This Row],[CorrectWinnerPrediction]]="Y", 1, 0))+(($AL$12)*IF(Table2[[#This Row],[CorrectAwayScorePrediction]]="Y", 1, 0))+(($AL$13)*IF(Table2[[#This Row],[CorrectHomeScorePrediction]]="Y", 1, 0))</f>
        <v>0</v>
      </c>
    </row>
    <row r="244" spans="1:29" x14ac:dyDescent="0.25">
      <c r="B244" s="5">
        <v>45607</v>
      </c>
      <c r="C244" s="8"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44">
        <f>(($AL$11)*IF(Table2[[#This Row],[CorrectWinnerPrediction]]="Y", 1, 0))+(($AL$12)*IF(Table2[[#This Row],[CorrectAwayScorePrediction]]="Y", 1, 0))+(($AL$13)*IF(Table2[[#This Row],[CorrectHomeScorePrediction]]="Y", 1, 0))</f>
        <v>0</v>
      </c>
    </row>
    <row r="245" spans="1:29" x14ac:dyDescent="0.25">
      <c r="B245" s="5">
        <v>45607</v>
      </c>
      <c r="C245" s="8"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44">
        <f>(($AL$11)*IF(Table2[[#This Row],[CorrectWinnerPrediction]]="Y", 1, 0))+(($AL$12)*IF(Table2[[#This Row],[CorrectAwayScorePrediction]]="Y", 1, 0))+(($AL$13)*IF(Table2[[#This Row],[CorrectHomeScorePrediction]]="Y", 1, 0))</f>
        <v>0</v>
      </c>
    </row>
    <row r="246" spans="1:29" x14ac:dyDescent="0.25">
      <c r="A246" s="3"/>
      <c r="B246" s="6">
        <v>45607</v>
      </c>
      <c r="C246" s="9" t="s">
        <v>356</v>
      </c>
      <c r="D246" s="3" t="s">
        <v>44</v>
      </c>
      <c r="E246" s="3" t="s">
        <v>27</v>
      </c>
      <c r="F246" s="3"/>
      <c r="G246" s="3"/>
      <c r="H246" s="3" t="str">
        <f t="shared" si="11"/>
        <v>_</v>
      </c>
      <c r="I246" s="3"/>
      <c r="J246" s="3"/>
      <c r="K246" s="3"/>
      <c r="L246" s="2" t="str">
        <f t="shared" si="10"/>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44">
        <f>(($AL$11)*IF(Table2[[#This Row],[CorrectWinnerPrediction]]="Y", 1, 0))+(($AL$12)*IF(Table2[[#This Row],[CorrectAwayScorePrediction]]="Y", 1, 0))+(($AL$13)*IF(Table2[[#This Row],[CorrectHomeScorePrediction]]="Y", 1, 0))</f>
        <v>0</v>
      </c>
    </row>
    <row r="247" spans="1:29" x14ac:dyDescent="0.25">
      <c r="B247" s="5">
        <v>45608</v>
      </c>
      <c r="C247" s="8" t="s">
        <v>357</v>
      </c>
      <c r="D247" s="2" t="s">
        <v>30</v>
      </c>
      <c r="E247" s="2" t="s">
        <v>18</v>
      </c>
      <c r="F247" s="2"/>
      <c r="G247" s="2"/>
      <c r="H247" s="2" t="str">
        <f t="shared" si="11"/>
        <v>_</v>
      </c>
      <c r="I247" s="2"/>
      <c r="J247" s="2"/>
      <c r="K247" s="2"/>
      <c r="L247" s="14" t="str">
        <f t="shared" si="10"/>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44">
        <f>(($AL$11)*IF(Table2[[#This Row],[CorrectWinnerPrediction]]="Y", 1, 0))+(($AL$12)*IF(Table2[[#This Row],[CorrectAwayScorePrediction]]="Y", 1, 0))+(($AL$13)*IF(Table2[[#This Row],[CorrectHomeScorePrediction]]="Y", 1, 0))</f>
        <v>0</v>
      </c>
    </row>
    <row r="248" spans="1:29" x14ac:dyDescent="0.25">
      <c r="B248" s="5">
        <v>45608</v>
      </c>
      <c r="C248" s="8"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44">
        <f>(($AL$11)*IF(Table2[[#This Row],[CorrectWinnerPrediction]]="Y", 1, 0))+(($AL$12)*IF(Table2[[#This Row],[CorrectAwayScorePrediction]]="Y", 1, 0))+(($AL$13)*IF(Table2[[#This Row],[CorrectHomeScorePrediction]]="Y", 1, 0))</f>
        <v>0</v>
      </c>
    </row>
    <row r="249" spans="1:29" x14ac:dyDescent="0.25">
      <c r="B249" s="5">
        <v>45608</v>
      </c>
      <c r="C249" s="8"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44">
        <f>(($AL$11)*IF(Table2[[#This Row],[CorrectWinnerPrediction]]="Y", 1, 0))+(($AL$12)*IF(Table2[[#This Row],[CorrectAwayScorePrediction]]="Y", 1, 0))+(($AL$13)*IF(Table2[[#This Row],[CorrectHomeScorePrediction]]="Y", 1, 0))</f>
        <v>0</v>
      </c>
    </row>
    <row r="250" spans="1:29" x14ac:dyDescent="0.25">
      <c r="B250" s="5">
        <v>45608</v>
      </c>
      <c r="C250" s="8"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44">
        <f>(($AL$11)*IF(Table2[[#This Row],[CorrectWinnerPrediction]]="Y", 1, 0))+(($AL$12)*IF(Table2[[#This Row],[CorrectAwayScorePrediction]]="Y", 1, 0))+(($AL$13)*IF(Table2[[#This Row],[CorrectHomeScorePrediction]]="Y", 1, 0))</f>
        <v>0</v>
      </c>
    </row>
    <row r="251" spans="1:29" x14ac:dyDescent="0.25">
      <c r="B251" s="5">
        <v>45608</v>
      </c>
      <c r="C251" s="8"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44">
        <f>(($AL$11)*IF(Table2[[#This Row],[CorrectWinnerPrediction]]="Y", 1, 0))+(($AL$12)*IF(Table2[[#This Row],[CorrectAwayScorePrediction]]="Y", 1, 0))+(($AL$13)*IF(Table2[[#This Row],[CorrectHomeScorePrediction]]="Y", 1, 0))</f>
        <v>0</v>
      </c>
    </row>
    <row r="252" spans="1:29" x14ac:dyDescent="0.25">
      <c r="B252" s="5">
        <v>45608</v>
      </c>
      <c r="C252" s="8"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44">
        <f>(($AL$11)*IF(Table2[[#This Row],[CorrectWinnerPrediction]]="Y", 1, 0))+(($AL$12)*IF(Table2[[#This Row],[CorrectAwayScorePrediction]]="Y", 1, 0))+(($AL$13)*IF(Table2[[#This Row],[CorrectHomeScorePrediction]]="Y", 1, 0))</f>
        <v>0</v>
      </c>
    </row>
    <row r="253" spans="1:29" x14ac:dyDescent="0.25">
      <c r="A253" s="3"/>
      <c r="B253" s="6">
        <v>45608</v>
      </c>
      <c r="C253" s="9" t="s">
        <v>363</v>
      </c>
      <c r="D253" s="3" t="s">
        <v>36</v>
      </c>
      <c r="E253" s="3" t="s">
        <v>12</v>
      </c>
      <c r="F253" s="3"/>
      <c r="G253" s="3"/>
      <c r="H253" s="3" t="str">
        <f t="shared" si="11"/>
        <v>_</v>
      </c>
      <c r="I253" s="3"/>
      <c r="J253" s="3"/>
      <c r="K253" s="3"/>
      <c r="L253" s="2" t="str">
        <f t="shared" si="10"/>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44">
        <f>(($AL$11)*IF(Table2[[#This Row],[CorrectWinnerPrediction]]="Y", 1, 0))+(($AL$12)*IF(Table2[[#This Row],[CorrectAwayScorePrediction]]="Y", 1, 0))+(($AL$13)*IF(Table2[[#This Row],[CorrectHomeScorePrediction]]="Y", 1, 0))</f>
        <v>0</v>
      </c>
    </row>
    <row r="254" spans="1:29" x14ac:dyDescent="0.25">
      <c r="B254" s="5">
        <v>45609</v>
      </c>
      <c r="C254" s="8" t="s">
        <v>364</v>
      </c>
      <c r="D254" s="2" t="s">
        <v>31</v>
      </c>
      <c r="E254" s="2" t="s">
        <v>21</v>
      </c>
      <c r="F254" s="2"/>
      <c r="G254" s="2"/>
      <c r="H254" s="2" t="str">
        <f t="shared" si="11"/>
        <v>_</v>
      </c>
      <c r="I254" s="2"/>
      <c r="J254" s="2"/>
      <c r="K254" s="2"/>
      <c r="L254" s="14" t="str">
        <f t="shared" si="10"/>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44">
        <f>(($AL$11)*IF(Table2[[#This Row],[CorrectWinnerPrediction]]="Y", 1, 0))+(($AL$12)*IF(Table2[[#This Row],[CorrectAwayScorePrediction]]="Y", 1, 0))+(($AL$13)*IF(Table2[[#This Row],[CorrectHomeScorePrediction]]="Y", 1, 0))</f>
        <v>0</v>
      </c>
    </row>
    <row r="255" spans="1:29" x14ac:dyDescent="0.25">
      <c r="B255" s="5">
        <v>45609</v>
      </c>
      <c r="C255" s="8"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44">
        <f>(($AL$11)*IF(Table2[[#This Row],[CorrectWinnerPrediction]]="Y", 1, 0))+(($AL$12)*IF(Table2[[#This Row],[CorrectAwayScorePrediction]]="Y", 1, 0))+(($AL$13)*IF(Table2[[#This Row],[CorrectHomeScorePrediction]]="Y", 1, 0))</f>
        <v>0</v>
      </c>
    </row>
    <row r="256" spans="1:29" x14ac:dyDescent="0.25">
      <c r="B256" s="5">
        <v>45609</v>
      </c>
      <c r="C256" s="8"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44">
        <f>(($AL$11)*IF(Table2[[#This Row],[CorrectWinnerPrediction]]="Y", 1, 0))+(($AL$12)*IF(Table2[[#This Row],[CorrectAwayScorePrediction]]="Y", 1, 0))+(($AL$13)*IF(Table2[[#This Row],[CorrectHomeScorePrediction]]="Y", 1, 0))</f>
        <v>0</v>
      </c>
    </row>
    <row r="257" spans="1:29" x14ac:dyDescent="0.25">
      <c r="B257" s="5">
        <v>45609</v>
      </c>
      <c r="C257" s="8"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44">
        <f>(($AL$11)*IF(Table2[[#This Row],[CorrectWinnerPrediction]]="Y", 1, 0))+(($AL$12)*IF(Table2[[#This Row],[CorrectAwayScorePrediction]]="Y", 1, 0))+(($AL$13)*IF(Table2[[#This Row],[CorrectHomeScorePrediction]]="Y", 1, 0))</f>
        <v>0</v>
      </c>
    </row>
    <row r="258" spans="1:29" x14ac:dyDescent="0.25">
      <c r="A258" s="3"/>
      <c r="B258" s="6">
        <v>45609</v>
      </c>
      <c r="C258" s="9" t="s">
        <v>368</v>
      </c>
      <c r="D258" s="3" t="s">
        <v>27</v>
      </c>
      <c r="E258" s="3" t="s">
        <v>47</v>
      </c>
      <c r="F258" s="3"/>
      <c r="G258" s="3"/>
      <c r="H258" s="3" t="str">
        <f t="shared" si="11"/>
        <v>_</v>
      </c>
      <c r="I258" s="3"/>
      <c r="J258" s="3"/>
      <c r="K258" s="3"/>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44">
        <f>(($AL$11)*IF(Table2[[#This Row],[CorrectWinnerPrediction]]="Y", 1, 0))+(($AL$12)*IF(Table2[[#This Row],[CorrectAwayScorePrediction]]="Y", 1, 0))+(($AL$13)*IF(Table2[[#This Row],[CorrectHomeScorePrediction]]="Y", 1, 0))</f>
        <v>0</v>
      </c>
    </row>
    <row r="259" spans="1:29" x14ac:dyDescent="0.25">
      <c r="B259" s="5">
        <v>45610</v>
      </c>
      <c r="C259" s="8"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44">
        <f>(($AL$11)*IF(Table2[[#This Row],[CorrectWinnerPrediction]]="Y", 1, 0))+(($AL$12)*IF(Table2[[#This Row],[CorrectAwayScorePrediction]]="Y", 1, 0))+(($AL$13)*IF(Table2[[#This Row],[CorrectHomeScorePrediction]]="Y", 1, 0))</f>
        <v>0</v>
      </c>
    </row>
    <row r="260" spans="1:29" x14ac:dyDescent="0.25">
      <c r="B260" s="5">
        <v>45610</v>
      </c>
      <c r="C260" s="8"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44">
        <f>(($AL$11)*IF(Table2[[#This Row],[CorrectWinnerPrediction]]="Y", 1, 0))+(($AL$12)*IF(Table2[[#This Row],[CorrectAwayScorePrediction]]="Y", 1, 0))+(($AL$13)*IF(Table2[[#This Row],[CorrectHomeScorePrediction]]="Y", 1, 0))</f>
        <v>0</v>
      </c>
    </row>
    <row r="261" spans="1:29" x14ac:dyDescent="0.25">
      <c r="B261" s="5">
        <v>45610</v>
      </c>
      <c r="C261" s="8"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44">
        <f>(($AL$11)*IF(Table2[[#This Row],[CorrectWinnerPrediction]]="Y", 1, 0))+(($AL$12)*IF(Table2[[#This Row],[CorrectAwayScorePrediction]]="Y", 1, 0))+(($AL$13)*IF(Table2[[#This Row],[CorrectHomeScorePrediction]]="Y", 1, 0))</f>
        <v>0</v>
      </c>
    </row>
    <row r="262" spans="1:29" x14ac:dyDescent="0.25">
      <c r="B262" s="5">
        <v>45610</v>
      </c>
      <c r="C262" s="8"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44">
        <f>(($AL$11)*IF(Table2[[#This Row],[CorrectWinnerPrediction]]="Y", 1, 0))+(($AL$12)*IF(Table2[[#This Row],[CorrectAwayScorePrediction]]="Y", 1, 0))+(($AL$13)*IF(Table2[[#This Row],[CorrectHomeScorePrediction]]="Y", 1, 0))</f>
        <v>0</v>
      </c>
    </row>
    <row r="263" spans="1:29" x14ac:dyDescent="0.25">
      <c r="B263" s="5">
        <v>45610</v>
      </c>
      <c r="C263" s="8"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44">
        <f>(($AL$11)*IF(Table2[[#This Row],[CorrectWinnerPrediction]]="Y", 1, 0))+(($AL$12)*IF(Table2[[#This Row],[CorrectAwayScorePrediction]]="Y", 1, 0))+(($AL$13)*IF(Table2[[#This Row],[CorrectHomeScorePrediction]]="Y", 1, 0))</f>
        <v>0</v>
      </c>
    </row>
    <row r="264" spans="1:29" x14ac:dyDescent="0.25">
      <c r="B264" s="5">
        <v>45610</v>
      </c>
      <c r="C264" s="8"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44">
        <f>(($AL$11)*IF(Table2[[#This Row],[CorrectWinnerPrediction]]="Y", 1, 0))+(($AL$12)*IF(Table2[[#This Row],[CorrectAwayScorePrediction]]="Y", 1, 0))+(($AL$13)*IF(Table2[[#This Row],[CorrectHomeScorePrediction]]="Y", 1, 0))</f>
        <v>0</v>
      </c>
    </row>
    <row r="265" spans="1:29" x14ac:dyDescent="0.25">
      <c r="B265" s="5">
        <v>45610</v>
      </c>
      <c r="C265" s="8"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44">
        <f>(($AL$11)*IF(Table2[[#This Row],[CorrectWinnerPrediction]]="Y", 1, 0))+(($AL$12)*IF(Table2[[#This Row],[CorrectAwayScorePrediction]]="Y", 1, 0))+(($AL$13)*IF(Table2[[#This Row],[CorrectHomeScorePrediction]]="Y", 1, 0))</f>
        <v>0</v>
      </c>
    </row>
    <row r="266" spans="1:29" x14ac:dyDescent="0.25">
      <c r="B266" s="5">
        <v>45610</v>
      </c>
      <c r="C266" s="8"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44">
        <f>(($AL$11)*IF(Table2[[#This Row],[CorrectWinnerPrediction]]="Y", 1, 0))+(($AL$12)*IF(Table2[[#This Row],[CorrectAwayScorePrediction]]="Y", 1, 0))+(($AL$13)*IF(Table2[[#This Row],[CorrectHomeScorePrediction]]="Y", 1, 0))</f>
        <v>0</v>
      </c>
    </row>
    <row r="267" spans="1:29" x14ac:dyDescent="0.25">
      <c r="B267" s="5">
        <v>45610</v>
      </c>
      <c r="C267" s="8"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44">
        <f>(($AL$11)*IF(Table2[[#This Row],[CorrectWinnerPrediction]]="Y", 1, 0))+(($AL$12)*IF(Table2[[#This Row],[CorrectAwayScorePrediction]]="Y", 1, 0))+(($AL$13)*IF(Table2[[#This Row],[CorrectHomeScorePrediction]]="Y", 1, 0))</f>
        <v>0</v>
      </c>
    </row>
    <row r="268" spans="1:29" x14ac:dyDescent="0.25">
      <c r="A268" s="3"/>
      <c r="B268" s="6">
        <v>45610</v>
      </c>
      <c r="C268" s="9" t="s">
        <v>378</v>
      </c>
      <c r="D268" s="3" t="s">
        <v>17</v>
      </c>
      <c r="E268" s="3" t="s">
        <v>12</v>
      </c>
      <c r="F268" s="3"/>
      <c r="G268" s="3"/>
      <c r="H268" s="3" t="str">
        <f t="shared" si="14"/>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44">
        <f>(($AL$11)*IF(Table2[[#This Row],[CorrectWinnerPrediction]]="Y", 1, 0))+(($AL$12)*IF(Table2[[#This Row],[CorrectAwayScorePrediction]]="Y", 1, 0))+(($AL$13)*IF(Table2[[#This Row],[CorrectHomeScorePrediction]]="Y", 1, 0))</f>
        <v>0</v>
      </c>
    </row>
    <row r="269" spans="1:29" x14ac:dyDescent="0.25">
      <c r="B269" s="5">
        <v>45611</v>
      </c>
      <c r="C269" s="8" t="s">
        <v>379</v>
      </c>
      <c r="D269" s="2" t="s">
        <v>21</v>
      </c>
      <c r="E269" s="2" t="s">
        <v>36</v>
      </c>
      <c r="F269" s="2"/>
      <c r="G269" s="2"/>
      <c r="H269" s="2" t="str">
        <f t="shared" si="14"/>
        <v>_</v>
      </c>
      <c r="I269" s="2"/>
      <c r="J269" s="2"/>
      <c r="K269" s="2"/>
      <c r="L269" s="14"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4" t="str">
        <f>IF(Table2[[#This Row],[ActualHomeScore]]&gt;Table2[[#This Row],[PredictedHomeScore]],"N", 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44">
        <f>(($AL$11)*IF(Table2[[#This Row],[CorrectWinnerPrediction]]="Y", 1, 0))+(($AL$12)*IF(Table2[[#This Row],[CorrectAwayScorePrediction]]="Y", 1, 0))+(($AL$13)*IF(Table2[[#This Row],[CorrectHomeScorePrediction]]="Y", 1, 0))</f>
        <v>0</v>
      </c>
    </row>
    <row r="270" spans="1:29" x14ac:dyDescent="0.25">
      <c r="B270" s="5">
        <v>45611</v>
      </c>
      <c r="C270" s="8"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44">
        <f>(($AL$11)*IF(Table2[[#This Row],[CorrectWinnerPrediction]]="Y", 1, 0))+(($AL$12)*IF(Table2[[#This Row],[CorrectAwayScorePrediction]]="Y", 1, 0))+(($AL$13)*IF(Table2[[#This Row],[CorrectHomeScorePrediction]]="Y", 1, 0))</f>
        <v>0</v>
      </c>
    </row>
    <row r="271" spans="1:29" x14ac:dyDescent="0.25">
      <c r="B271" s="5">
        <v>45611</v>
      </c>
      <c r="C271" s="8"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44">
        <f>(($AL$11)*IF(Table2[[#This Row],[CorrectWinnerPrediction]]="Y", 1, 0))+(($AL$12)*IF(Table2[[#This Row],[CorrectAwayScorePrediction]]="Y", 1, 0))+(($AL$13)*IF(Table2[[#This Row],[CorrectHomeScorePrediction]]="Y", 1, 0))</f>
        <v>0</v>
      </c>
    </row>
    <row r="272" spans="1:29" x14ac:dyDescent="0.25">
      <c r="B272" s="5">
        <v>45611</v>
      </c>
      <c r="C272" s="8"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44">
        <f>(($AL$11)*IF(Table2[[#This Row],[CorrectWinnerPrediction]]="Y", 1, 0))+(($AL$12)*IF(Table2[[#This Row],[CorrectAwayScorePrediction]]="Y", 1, 0))+(($AL$13)*IF(Table2[[#This Row],[CorrectHomeScorePrediction]]="Y", 1, 0))</f>
        <v>0</v>
      </c>
    </row>
    <row r="273" spans="1:29" x14ac:dyDescent="0.25">
      <c r="A273" s="3"/>
      <c r="B273" s="6">
        <v>45611</v>
      </c>
      <c r="C273" s="9" t="s">
        <v>383</v>
      </c>
      <c r="D273" s="3" t="s">
        <v>31</v>
      </c>
      <c r="E273" s="3" t="s">
        <v>47</v>
      </c>
      <c r="F273" s="3"/>
      <c r="G273" s="3"/>
      <c r="H273" s="3" t="str">
        <f t="shared" si="14"/>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44">
        <f>(($AL$11)*IF(Table2[[#This Row],[CorrectWinnerPrediction]]="Y", 1, 0))+(($AL$12)*IF(Table2[[#This Row],[CorrectAwayScorePrediction]]="Y", 1, 0))+(($AL$13)*IF(Table2[[#This Row],[CorrectHomeScorePrediction]]="Y", 1, 0))</f>
        <v>0</v>
      </c>
    </row>
    <row r="274" spans="1:29" x14ac:dyDescent="0.25">
      <c r="B274" s="5">
        <v>45612</v>
      </c>
      <c r="C274" s="8" t="s">
        <v>384</v>
      </c>
      <c r="D274" s="2" t="s">
        <v>13</v>
      </c>
      <c r="E274" s="2" t="s">
        <v>16</v>
      </c>
      <c r="F274" s="2"/>
      <c r="G274" s="2"/>
      <c r="H274" s="2" t="str">
        <f t="shared" si="14"/>
        <v>_</v>
      </c>
      <c r="I274" s="2"/>
      <c r="J274" s="2"/>
      <c r="K274" s="2"/>
      <c r="L274" s="14"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44">
        <f>(($AL$11)*IF(Table2[[#This Row],[CorrectWinnerPrediction]]="Y", 1, 0))+(($AL$12)*IF(Table2[[#This Row],[CorrectAwayScorePrediction]]="Y", 1, 0))+(($AL$13)*IF(Table2[[#This Row],[CorrectHomeScorePrediction]]="Y", 1, 0))</f>
        <v>0</v>
      </c>
    </row>
    <row r="275" spans="1:29" x14ac:dyDescent="0.25">
      <c r="B275" s="5">
        <v>45612</v>
      </c>
      <c r="C275" s="8"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44">
        <f>(($AL$11)*IF(Table2[[#This Row],[CorrectWinnerPrediction]]="Y", 1, 0))+(($AL$12)*IF(Table2[[#This Row],[CorrectAwayScorePrediction]]="Y", 1, 0))+(($AL$13)*IF(Table2[[#This Row],[CorrectHomeScorePrediction]]="Y", 1, 0))</f>
        <v>0</v>
      </c>
    </row>
    <row r="276" spans="1:29" x14ac:dyDescent="0.25">
      <c r="B276" s="5">
        <v>45612</v>
      </c>
      <c r="C276" s="8"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44">
        <f>(($AL$11)*IF(Table2[[#This Row],[CorrectWinnerPrediction]]="Y", 1, 0))+(($AL$12)*IF(Table2[[#This Row],[CorrectAwayScorePrediction]]="Y", 1, 0))+(($AL$13)*IF(Table2[[#This Row],[CorrectHomeScorePrediction]]="Y", 1, 0))</f>
        <v>0</v>
      </c>
    </row>
    <row r="277" spans="1:29" x14ac:dyDescent="0.25">
      <c r="B277" s="5">
        <v>45612</v>
      </c>
      <c r="C277" s="8"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44">
        <f>(($AL$11)*IF(Table2[[#This Row],[CorrectWinnerPrediction]]="Y", 1, 0))+(($AL$12)*IF(Table2[[#This Row],[CorrectAwayScorePrediction]]="Y", 1, 0))+(($AL$13)*IF(Table2[[#This Row],[CorrectHomeScorePrediction]]="Y", 1, 0))</f>
        <v>0</v>
      </c>
    </row>
    <row r="278" spans="1:29" x14ac:dyDescent="0.25">
      <c r="B278" s="5">
        <v>45612</v>
      </c>
      <c r="C278" s="8"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44">
        <f>(($AL$11)*IF(Table2[[#This Row],[CorrectWinnerPrediction]]="Y", 1, 0))+(($AL$12)*IF(Table2[[#This Row],[CorrectAwayScorePrediction]]="Y", 1, 0))+(($AL$13)*IF(Table2[[#This Row],[CorrectHomeScorePrediction]]="Y", 1, 0))</f>
        <v>0</v>
      </c>
    </row>
    <row r="279" spans="1:29" x14ac:dyDescent="0.25">
      <c r="B279" s="5">
        <v>45612</v>
      </c>
      <c r="C279" s="8"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44">
        <f>(($AL$11)*IF(Table2[[#This Row],[CorrectWinnerPrediction]]="Y", 1, 0))+(($AL$12)*IF(Table2[[#This Row],[CorrectAwayScorePrediction]]="Y", 1, 0))+(($AL$13)*IF(Table2[[#This Row],[CorrectHomeScorePrediction]]="Y", 1, 0))</f>
        <v>0</v>
      </c>
    </row>
    <row r="280" spans="1:29" x14ac:dyDescent="0.25">
      <c r="B280" s="5">
        <v>45612</v>
      </c>
      <c r="C280" s="8"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44">
        <f>(($AL$11)*IF(Table2[[#This Row],[CorrectWinnerPrediction]]="Y", 1, 0))+(($AL$12)*IF(Table2[[#This Row],[CorrectAwayScorePrediction]]="Y", 1, 0))+(($AL$13)*IF(Table2[[#This Row],[CorrectHomeScorePrediction]]="Y", 1, 0))</f>
        <v>0</v>
      </c>
    </row>
    <row r="281" spans="1:29" x14ac:dyDescent="0.25">
      <c r="B281" s="5">
        <v>45612</v>
      </c>
      <c r="C281" s="8"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44">
        <f>(($AL$11)*IF(Table2[[#This Row],[CorrectWinnerPrediction]]="Y", 1, 0))+(($AL$12)*IF(Table2[[#This Row],[CorrectAwayScorePrediction]]="Y", 1, 0))+(($AL$13)*IF(Table2[[#This Row],[CorrectHomeScorePrediction]]="Y", 1, 0))</f>
        <v>0</v>
      </c>
    </row>
    <row r="282" spans="1:29" x14ac:dyDescent="0.25">
      <c r="B282" s="5">
        <v>45612</v>
      </c>
      <c r="C282" s="8"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44">
        <f>(($AL$11)*IF(Table2[[#This Row],[CorrectWinnerPrediction]]="Y", 1, 0))+(($AL$12)*IF(Table2[[#This Row],[CorrectAwayScorePrediction]]="Y", 1, 0))+(($AL$13)*IF(Table2[[#This Row],[CorrectHomeScorePrediction]]="Y", 1, 0))</f>
        <v>0</v>
      </c>
    </row>
    <row r="283" spans="1:29" x14ac:dyDescent="0.25">
      <c r="B283" s="5">
        <v>45612</v>
      </c>
      <c r="C283" s="8"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44">
        <f>(($AL$11)*IF(Table2[[#This Row],[CorrectWinnerPrediction]]="Y", 1, 0))+(($AL$12)*IF(Table2[[#This Row],[CorrectAwayScorePrediction]]="Y", 1, 0))+(($AL$13)*IF(Table2[[#This Row],[CorrectHomeScorePrediction]]="Y", 1, 0))</f>
        <v>0</v>
      </c>
    </row>
    <row r="284" spans="1:29" x14ac:dyDescent="0.25">
      <c r="B284" s="5">
        <v>45612</v>
      </c>
      <c r="C284" s="8"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44">
        <f>(($AL$11)*IF(Table2[[#This Row],[CorrectWinnerPrediction]]="Y", 1, 0))+(($AL$12)*IF(Table2[[#This Row],[CorrectAwayScorePrediction]]="Y", 1, 0))+(($AL$13)*IF(Table2[[#This Row],[CorrectHomeScorePrediction]]="Y", 1, 0))</f>
        <v>0</v>
      </c>
    </row>
    <row r="285" spans="1:29" x14ac:dyDescent="0.25">
      <c r="A285" s="3"/>
      <c r="B285" s="6">
        <v>45612</v>
      </c>
      <c r="C285" s="9" t="s">
        <v>395</v>
      </c>
      <c r="D285" s="3" t="s">
        <v>17</v>
      </c>
      <c r="E285" s="3" t="s">
        <v>25</v>
      </c>
      <c r="F285" s="3"/>
      <c r="G285" s="3"/>
      <c r="H285" s="3" t="str">
        <f t="shared" si="14"/>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44">
        <f>(($AL$11)*IF(Table2[[#This Row],[CorrectWinnerPrediction]]="Y", 1, 0))+(($AL$12)*IF(Table2[[#This Row],[CorrectAwayScorePrediction]]="Y", 1, 0))+(($AL$13)*IF(Table2[[#This Row],[CorrectHomeScorePrediction]]="Y", 1, 0))</f>
        <v>0</v>
      </c>
    </row>
    <row r="286" spans="1:29" x14ac:dyDescent="0.25">
      <c r="B286" s="5">
        <v>45613</v>
      </c>
      <c r="C286" s="8"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44">
        <f>(($AL$11)*IF(Table2[[#This Row],[CorrectWinnerPrediction]]="Y", 1, 0))+(($AL$12)*IF(Table2[[#This Row],[CorrectAwayScorePrediction]]="Y", 1, 0))+(($AL$13)*IF(Table2[[#This Row],[CorrectHomeScorePrediction]]="Y", 1, 0))</f>
        <v>0</v>
      </c>
    </row>
    <row r="287" spans="1:29" x14ac:dyDescent="0.25">
      <c r="B287" s="5">
        <v>45613</v>
      </c>
      <c r="C287" s="8"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44">
        <f>(($AL$11)*IF(Table2[[#This Row],[CorrectWinnerPrediction]]="Y", 1, 0))+(($AL$12)*IF(Table2[[#This Row],[CorrectAwayScorePrediction]]="Y", 1, 0))+(($AL$13)*IF(Table2[[#This Row],[CorrectHomeScorePrediction]]="Y", 1, 0))</f>
        <v>0</v>
      </c>
    </row>
    <row r="288" spans="1:29" x14ac:dyDescent="0.25">
      <c r="B288" s="5">
        <v>45613</v>
      </c>
      <c r="C288" s="8"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44">
        <f>(($AL$11)*IF(Table2[[#This Row],[CorrectWinnerPrediction]]="Y", 1, 0))+(($AL$12)*IF(Table2[[#This Row],[CorrectAwayScorePrediction]]="Y", 1, 0))+(($AL$13)*IF(Table2[[#This Row],[CorrectHomeScorePrediction]]="Y", 1, 0))</f>
        <v>0</v>
      </c>
    </row>
    <row r="289" spans="1:29" x14ac:dyDescent="0.25">
      <c r="A289" s="3"/>
      <c r="B289" s="6">
        <v>45613</v>
      </c>
      <c r="C289" s="9" t="s">
        <v>399</v>
      </c>
      <c r="D289" s="3" t="s">
        <v>35</v>
      </c>
      <c r="E289" s="3" t="s">
        <v>25</v>
      </c>
      <c r="F289" s="3"/>
      <c r="G289" s="3"/>
      <c r="H289" s="3" t="str">
        <f t="shared" si="14"/>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44">
        <f>(($AL$11)*IF(Table2[[#This Row],[CorrectWinnerPrediction]]="Y", 1, 0))+(($AL$12)*IF(Table2[[#This Row],[CorrectAwayScorePrediction]]="Y", 1, 0))+(($AL$13)*IF(Table2[[#This Row],[CorrectHomeScorePrediction]]="Y", 1, 0))</f>
        <v>0</v>
      </c>
    </row>
    <row r="290" spans="1:29" x14ac:dyDescent="0.25">
      <c r="B290" s="5">
        <v>45614</v>
      </c>
      <c r="C290" s="8" t="s">
        <v>400</v>
      </c>
      <c r="D290" s="2" t="s">
        <v>36</v>
      </c>
      <c r="E290" s="2" t="s">
        <v>16</v>
      </c>
      <c r="F290" s="2"/>
      <c r="G290" s="2"/>
      <c r="H290" s="2" t="str">
        <f t="shared" si="14"/>
        <v>_</v>
      </c>
      <c r="I290" s="2"/>
      <c r="J290" s="2"/>
      <c r="K290" s="2"/>
      <c r="L290" s="14"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44">
        <f>(($AL$11)*IF(Table2[[#This Row],[CorrectWinnerPrediction]]="Y", 1, 0))+(($AL$12)*IF(Table2[[#This Row],[CorrectAwayScorePrediction]]="Y", 1, 0))+(($AL$13)*IF(Table2[[#This Row],[CorrectHomeScorePrediction]]="Y", 1, 0))</f>
        <v>0</v>
      </c>
    </row>
    <row r="291" spans="1:29" x14ac:dyDescent="0.25">
      <c r="B291" s="5">
        <v>45614</v>
      </c>
      <c r="C291" s="8"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44">
        <f>(($AL$11)*IF(Table2[[#This Row],[CorrectWinnerPrediction]]="Y", 1, 0))+(($AL$12)*IF(Table2[[#This Row],[CorrectAwayScorePrediction]]="Y", 1, 0))+(($AL$13)*IF(Table2[[#This Row],[CorrectHomeScorePrediction]]="Y", 1, 0))</f>
        <v>0</v>
      </c>
    </row>
    <row r="292" spans="1:29" x14ac:dyDescent="0.25">
      <c r="B292" s="5">
        <v>45614</v>
      </c>
      <c r="C292" s="8"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44">
        <f>(($AL$11)*IF(Table2[[#This Row],[CorrectWinnerPrediction]]="Y", 1, 0))+(($AL$12)*IF(Table2[[#This Row],[CorrectAwayScorePrediction]]="Y", 1, 0))+(($AL$13)*IF(Table2[[#This Row],[CorrectHomeScorePrediction]]="Y", 1, 0))</f>
        <v>0</v>
      </c>
    </row>
    <row r="293" spans="1:29" x14ac:dyDescent="0.25">
      <c r="B293" s="5">
        <v>45614</v>
      </c>
      <c r="C293" s="8"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44">
        <f>(($AL$11)*IF(Table2[[#This Row],[CorrectWinnerPrediction]]="Y", 1, 0))+(($AL$12)*IF(Table2[[#This Row],[CorrectAwayScorePrediction]]="Y", 1, 0))+(($AL$13)*IF(Table2[[#This Row],[CorrectHomeScorePrediction]]="Y", 1, 0))</f>
        <v>0</v>
      </c>
    </row>
    <row r="294" spans="1:29" x14ac:dyDescent="0.25">
      <c r="B294" s="5">
        <v>45614</v>
      </c>
      <c r="C294" s="8"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44">
        <f>(($AL$11)*IF(Table2[[#This Row],[CorrectWinnerPrediction]]="Y", 1, 0))+(($AL$12)*IF(Table2[[#This Row],[CorrectAwayScorePrediction]]="Y", 1, 0))+(($AL$13)*IF(Table2[[#This Row],[CorrectHomeScorePrediction]]="Y", 1, 0))</f>
        <v>0</v>
      </c>
    </row>
    <row r="295" spans="1:29" x14ac:dyDescent="0.25">
      <c r="A295" s="3"/>
      <c r="B295" s="6">
        <v>45614</v>
      </c>
      <c r="C295" s="9" t="s">
        <v>405</v>
      </c>
      <c r="D295" s="3" t="s">
        <v>31</v>
      </c>
      <c r="E295" s="3" t="s">
        <v>38</v>
      </c>
      <c r="F295" s="3"/>
      <c r="G295" s="3"/>
      <c r="H295" s="3" t="str">
        <f t="shared" si="14"/>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44">
        <f>(($AL$11)*IF(Table2[[#This Row],[CorrectWinnerPrediction]]="Y", 1, 0))+(($AL$12)*IF(Table2[[#This Row],[CorrectAwayScorePrediction]]="Y", 1, 0))+(($AL$13)*IF(Table2[[#This Row],[CorrectHomeScorePrediction]]="Y", 1, 0))</f>
        <v>0</v>
      </c>
    </row>
    <row r="296" spans="1:29" x14ac:dyDescent="0.25">
      <c r="B296" s="5">
        <v>45615</v>
      </c>
      <c r="C296" s="8" t="s">
        <v>406</v>
      </c>
      <c r="D296" s="2" t="s">
        <v>23</v>
      </c>
      <c r="E296" s="2" t="s">
        <v>30</v>
      </c>
      <c r="F296" s="2"/>
      <c r="G296" s="2"/>
      <c r="H296" s="2" t="str">
        <f t="shared" si="14"/>
        <v>_</v>
      </c>
      <c r="I296" s="2"/>
      <c r="J296" s="2"/>
      <c r="K296" s="2"/>
      <c r="L296" s="14"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44">
        <f>(($AL$11)*IF(Table2[[#This Row],[CorrectWinnerPrediction]]="Y", 1, 0))+(($AL$12)*IF(Table2[[#This Row],[CorrectAwayScorePrediction]]="Y", 1, 0))+(($AL$13)*IF(Table2[[#This Row],[CorrectHomeScorePrediction]]="Y", 1, 0))</f>
        <v>0</v>
      </c>
    </row>
    <row r="297" spans="1:29" x14ac:dyDescent="0.25">
      <c r="B297" s="5">
        <v>45615</v>
      </c>
      <c r="C297" s="8"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44">
        <f>(($AL$11)*IF(Table2[[#This Row],[CorrectWinnerPrediction]]="Y", 1, 0))+(($AL$12)*IF(Table2[[#This Row],[CorrectAwayScorePrediction]]="Y", 1, 0))+(($AL$13)*IF(Table2[[#This Row],[CorrectHomeScorePrediction]]="Y", 1, 0))</f>
        <v>0</v>
      </c>
    </row>
    <row r="298" spans="1:29" x14ac:dyDescent="0.25">
      <c r="B298" s="5">
        <v>45615</v>
      </c>
      <c r="C298" s="8"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44">
        <f>(($AL$11)*IF(Table2[[#This Row],[CorrectWinnerPrediction]]="Y", 1, 0))+(($AL$12)*IF(Table2[[#This Row],[CorrectAwayScorePrediction]]="Y", 1, 0))+(($AL$13)*IF(Table2[[#This Row],[CorrectHomeScorePrediction]]="Y", 1, 0))</f>
        <v>0</v>
      </c>
    </row>
    <row r="299" spans="1:29" x14ac:dyDescent="0.25">
      <c r="B299" s="5">
        <v>45615</v>
      </c>
      <c r="C299" s="8"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44">
        <f>(($AL$11)*IF(Table2[[#This Row],[CorrectWinnerPrediction]]="Y", 1, 0))+(($AL$12)*IF(Table2[[#This Row],[CorrectAwayScorePrediction]]="Y", 1, 0))+(($AL$13)*IF(Table2[[#This Row],[CorrectHomeScorePrediction]]="Y", 1, 0))</f>
        <v>0</v>
      </c>
    </row>
    <row r="300" spans="1:29" x14ac:dyDescent="0.25">
      <c r="B300" s="5">
        <v>45615</v>
      </c>
      <c r="C300" s="8"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44">
        <f>(($AL$11)*IF(Table2[[#This Row],[CorrectWinnerPrediction]]="Y", 1, 0))+(($AL$12)*IF(Table2[[#This Row],[CorrectAwayScorePrediction]]="Y", 1, 0))+(($AL$13)*IF(Table2[[#This Row],[CorrectHomeScorePrediction]]="Y", 1, 0))</f>
        <v>0</v>
      </c>
    </row>
    <row r="301" spans="1:29" x14ac:dyDescent="0.25">
      <c r="B301" s="5">
        <v>45615</v>
      </c>
      <c r="C301" s="8"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44">
        <f>(($AL$11)*IF(Table2[[#This Row],[CorrectWinnerPrediction]]="Y", 1, 0))+(($AL$12)*IF(Table2[[#This Row],[CorrectAwayScorePrediction]]="Y", 1, 0))+(($AL$13)*IF(Table2[[#This Row],[CorrectHomeScorePrediction]]="Y", 1, 0))</f>
        <v>0</v>
      </c>
    </row>
    <row r="302" spans="1:29" x14ac:dyDescent="0.25">
      <c r="A302" s="3"/>
      <c r="B302" s="6">
        <v>45615</v>
      </c>
      <c r="C302" s="9" t="s">
        <v>412</v>
      </c>
      <c r="D302" s="3" t="s">
        <v>20</v>
      </c>
      <c r="E302" s="3" t="s">
        <v>25</v>
      </c>
      <c r="F302" s="3"/>
      <c r="G302" s="3"/>
      <c r="H302" s="3" t="str">
        <f t="shared" si="14"/>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44">
        <f>(($AL$11)*IF(Table2[[#This Row],[CorrectWinnerPrediction]]="Y", 1, 0))+(($AL$12)*IF(Table2[[#This Row],[CorrectAwayScorePrediction]]="Y", 1, 0))+(($AL$13)*IF(Table2[[#This Row],[CorrectHomeScorePrediction]]="Y", 1, 0))</f>
        <v>0</v>
      </c>
    </row>
    <row r="303" spans="1:29" x14ac:dyDescent="0.25">
      <c r="B303" s="5">
        <v>45616</v>
      </c>
      <c r="C303" s="8" t="s">
        <v>413</v>
      </c>
      <c r="D303" s="2" t="s">
        <v>27</v>
      </c>
      <c r="E303" s="2" t="s">
        <v>18</v>
      </c>
      <c r="F303" s="2"/>
      <c r="G303" s="2"/>
      <c r="H303" s="2" t="str">
        <f t="shared" si="14"/>
        <v>_</v>
      </c>
      <c r="I303" s="2"/>
      <c r="J303" s="2"/>
      <c r="K303" s="2"/>
      <c r="L303" s="14"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44">
        <f>(($AL$11)*IF(Table2[[#This Row],[CorrectWinnerPrediction]]="Y", 1, 0))+(($AL$12)*IF(Table2[[#This Row],[CorrectAwayScorePrediction]]="Y", 1, 0))+(($AL$13)*IF(Table2[[#This Row],[CorrectHomeScorePrediction]]="Y", 1, 0))</f>
        <v>0</v>
      </c>
    </row>
    <row r="304" spans="1:29" x14ac:dyDescent="0.25">
      <c r="B304" s="5">
        <v>45616</v>
      </c>
      <c r="C304" s="8"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44">
        <f>(($AL$11)*IF(Table2[[#This Row],[CorrectWinnerPrediction]]="Y", 1, 0))+(($AL$12)*IF(Table2[[#This Row],[CorrectAwayScorePrediction]]="Y", 1, 0))+(($AL$13)*IF(Table2[[#This Row],[CorrectHomeScorePrediction]]="Y", 1, 0))</f>
        <v>0</v>
      </c>
    </row>
    <row r="305" spans="1:29" x14ac:dyDescent="0.25">
      <c r="B305" s="5">
        <v>45616</v>
      </c>
      <c r="C305" s="8"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44">
        <f>(($AL$11)*IF(Table2[[#This Row],[CorrectWinnerPrediction]]="Y", 1, 0))+(($AL$12)*IF(Table2[[#This Row],[CorrectAwayScorePrediction]]="Y", 1, 0))+(($AL$13)*IF(Table2[[#This Row],[CorrectHomeScorePrediction]]="Y", 1, 0))</f>
        <v>0</v>
      </c>
    </row>
    <row r="306" spans="1:29" x14ac:dyDescent="0.25">
      <c r="B306" s="5">
        <v>45616</v>
      </c>
      <c r="C306" s="8"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44">
        <f>(($AL$11)*IF(Table2[[#This Row],[CorrectWinnerPrediction]]="Y", 1, 0))+(($AL$12)*IF(Table2[[#This Row],[CorrectAwayScorePrediction]]="Y", 1, 0))+(($AL$13)*IF(Table2[[#This Row],[CorrectHomeScorePrediction]]="Y", 1, 0))</f>
        <v>0</v>
      </c>
    </row>
    <row r="307" spans="1:29" x14ac:dyDescent="0.25">
      <c r="A307" s="3"/>
      <c r="B307" s="6">
        <v>45616</v>
      </c>
      <c r="C307" s="9" t="s">
        <v>417</v>
      </c>
      <c r="D307" s="3" t="s">
        <v>29</v>
      </c>
      <c r="E307" s="3" t="s">
        <v>28</v>
      </c>
      <c r="F307" s="3"/>
      <c r="G307" s="3"/>
      <c r="H307" s="3" t="str">
        <f t="shared" si="14"/>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44">
        <f>(($AL$11)*IF(Table2[[#This Row],[CorrectWinnerPrediction]]="Y", 1, 0))+(($AL$12)*IF(Table2[[#This Row],[CorrectAwayScorePrediction]]="Y", 1, 0))+(($AL$13)*IF(Table2[[#This Row],[CorrectHomeScorePrediction]]="Y", 1, 0))</f>
        <v>0</v>
      </c>
    </row>
    <row r="308" spans="1:29" x14ac:dyDescent="0.25">
      <c r="B308" s="5">
        <v>45617</v>
      </c>
      <c r="C308" s="8"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44">
        <f>(($AL$11)*IF(Table2[[#This Row],[CorrectWinnerPrediction]]="Y", 1, 0))+(($AL$12)*IF(Table2[[#This Row],[CorrectAwayScorePrediction]]="Y", 1, 0))+(($AL$13)*IF(Table2[[#This Row],[CorrectHomeScorePrediction]]="Y", 1, 0))</f>
        <v>0</v>
      </c>
    </row>
    <row r="309" spans="1:29" x14ac:dyDescent="0.25">
      <c r="B309" s="5">
        <v>45617</v>
      </c>
      <c r="C309" s="8"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44">
        <f>(($AL$11)*IF(Table2[[#This Row],[CorrectWinnerPrediction]]="Y", 1, 0))+(($AL$12)*IF(Table2[[#This Row],[CorrectAwayScorePrediction]]="Y", 1, 0))+(($AL$13)*IF(Table2[[#This Row],[CorrectHomeScorePrediction]]="Y", 1, 0))</f>
        <v>0</v>
      </c>
    </row>
    <row r="310" spans="1:29" x14ac:dyDescent="0.25">
      <c r="B310" s="5">
        <v>45617</v>
      </c>
      <c r="C310" s="8"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44">
        <f>(($AL$11)*IF(Table2[[#This Row],[CorrectWinnerPrediction]]="Y", 1, 0))+(($AL$12)*IF(Table2[[#This Row],[CorrectAwayScorePrediction]]="Y", 1, 0))+(($AL$13)*IF(Table2[[#This Row],[CorrectHomeScorePrediction]]="Y", 1, 0))</f>
        <v>0</v>
      </c>
    </row>
    <row r="311" spans="1:29" x14ac:dyDescent="0.25">
      <c r="B311" s="5">
        <v>45617</v>
      </c>
      <c r="C311" s="8"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44">
        <f>(($AL$11)*IF(Table2[[#This Row],[CorrectWinnerPrediction]]="Y", 1, 0))+(($AL$12)*IF(Table2[[#This Row],[CorrectAwayScorePrediction]]="Y", 1, 0))+(($AL$13)*IF(Table2[[#This Row],[CorrectHomeScorePrediction]]="Y", 1, 0))</f>
        <v>0</v>
      </c>
    </row>
    <row r="312" spans="1:29" x14ac:dyDescent="0.25">
      <c r="B312" s="5">
        <v>45617</v>
      </c>
      <c r="C312" s="8"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44">
        <f>(($AL$11)*IF(Table2[[#This Row],[CorrectWinnerPrediction]]="Y", 1, 0))+(($AL$12)*IF(Table2[[#This Row],[CorrectAwayScorePrediction]]="Y", 1, 0))+(($AL$13)*IF(Table2[[#This Row],[CorrectHomeScorePrediction]]="Y", 1, 0))</f>
        <v>0</v>
      </c>
    </row>
    <row r="313" spans="1:29" x14ac:dyDescent="0.25">
      <c r="B313" s="5">
        <v>45617</v>
      </c>
      <c r="C313" s="8"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44">
        <f>(($AL$11)*IF(Table2[[#This Row],[CorrectWinnerPrediction]]="Y", 1, 0))+(($AL$12)*IF(Table2[[#This Row],[CorrectAwayScorePrediction]]="Y", 1, 0))+(($AL$13)*IF(Table2[[#This Row],[CorrectHomeScorePrediction]]="Y", 1, 0))</f>
        <v>0</v>
      </c>
    </row>
    <row r="314" spans="1:29" x14ac:dyDescent="0.25">
      <c r="B314" s="5">
        <v>45617</v>
      </c>
      <c r="C314" s="8"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44">
        <f>(($AL$11)*IF(Table2[[#This Row],[CorrectWinnerPrediction]]="Y", 1, 0))+(($AL$12)*IF(Table2[[#This Row],[CorrectAwayScorePrediction]]="Y", 1, 0))+(($AL$13)*IF(Table2[[#This Row],[CorrectHomeScorePrediction]]="Y", 1, 0))</f>
        <v>0</v>
      </c>
    </row>
    <row r="315" spans="1:29" x14ac:dyDescent="0.25">
      <c r="B315" s="5">
        <v>45617</v>
      </c>
      <c r="C315" s="8"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44">
        <f>(($AL$11)*IF(Table2[[#This Row],[CorrectWinnerPrediction]]="Y", 1, 0))+(($AL$12)*IF(Table2[[#This Row],[CorrectAwayScorePrediction]]="Y", 1, 0))+(($AL$13)*IF(Table2[[#This Row],[CorrectHomeScorePrediction]]="Y", 1, 0))</f>
        <v>0</v>
      </c>
    </row>
    <row r="316" spans="1:29" x14ac:dyDescent="0.25">
      <c r="B316" s="5">
        <v>45617</v>
      </c>
      <c r="C316" s="8"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44">
        <f>(($AL$11)*IF(Table2[[#This Row],[CorrectWinnerPrediction]]="Y", 1, 0))+(($AL$12)*IF(Table2[[#This Row],[CorrectAwayScorePrediction]]="Y", 1, 0))+(($AL$13)*IF(Table2[[#This Row],[CorrectHomeScorePrediction]]="Y", 1, 0))</f>
        <v>0</v>
      </c>
    </row>
    <row r="317" spans="1:29" x14ac:dyDescent="0.25">
      <c r="A317" s="3"/>
      <c r="B317" s="6">
        <v>45617</v>
      </c>
      <c r="C317" s="9" t="s">
        <v>427</v>
      </c>
      <c r="D317" s="3" t="s">
        <v>37</v>
      </c>
      <c r="E317" s="3" t="s">
        <v>23</v>
      </c>
      <c r="F317" s="3"/>
      <c r="G317" s="3"/>
      <c r="H317" s="3" t="str">
        <f t="shared" si="14"/>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44">
        <f>(($AL$11)*IF(Table2[[#This Row],[CorrectWinnerPrediction]]="Y", 1, 0))+(($AL$12)*IF(Table2[[#This Row],[CorrectAwayScorePrediction]]="Y", 1, 0))+(($AL$13)*IF(Table2[[#This Row],[CorrectHomeScorePrediction]]="Y", 1, 0))</f>
        <v>0</v>
      </c>
    </row>
    <row r="318" spans="1:29" x14ac:dyDescent="0.25">
      <c r="B318" s="5">
        <v>45618</v>
      </c>
      <c r="C318" s="8" t="s">
        <v>428</v>
      </c>
      <c r="D318" s="2" t="s">
        <v>22</v>
      </c>
      <c r="E318" s="2" t="s">
        <v>21</v>
      </c>
      <c r="F318" s="2"/>
      <c r="G318" s="2"/>
      <c r="H318" s="2" t="str">
        <f t="shared" si="14"/>
        <v>_</v>
      </c>
      <c r="I318" s="2"/>
      <c r="J318" s="2"/>
      <c r="K318" s="2"/>
      <c r="L318" s="14"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44">
        <f>(($AL$11)*IF(Table2[[#This Row],[CorrectWinnerPrediction]]="Y", 1, 0))+(($AL$12)*IF(Table2[[#This Row],[CorrectAwayScorePrediction]]="Y", 1, 0))+(($AL$13)*IF(Table2[[#This Row],[CorrectHomeScorePrediction]]="Y", 1, 0))</f>
        <v>0</v>
      </c>
    </row>
    <row r="319" spans="1:29" x14ac:dyDescent="0.25">
      <c r="A319" s="3"/>
      <c r="B319" s="6">
        <v>45618</v>
      </c>
      <c r="C319" s="9" t="s">
        <v>429</v>
      </c>
      <c r="D319" s="3" t="s">
        <v>29</v>
      </c>
      <c r="E319" s="3" t="s">
        <v>47</v>
      </c>
      <c r="F319" s="3"/>
      <c r="G319" s="3"/>
      <c r="H319" s="3" t="str">
        <f t="shared" si="14"/>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44">
        <f>(($AL$11)*IF(Table2[[#This Row],[CorrectWinnerPrediction]]="Y", 1, 0))+(($AL$12)*IF(Table2[[#This Row],[CorrectAwayScorePrediction]]="Y", 1, 0))+(($AL$13)*IF(Table2[[#This Row],[CorrectHomeScorePrediction]]="Y", 1, 0))</f>
        <v>0</v>
      </c>
    </row>
    <row r="320" spans="1:29" x14ac:dyDescent="0.25">
      <c r="B320" s="5">
        <v>45619</v>
      </c>
      <c r="C320" s="8"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44">
        <f>(($AL$11)*IF(Table2[[#This Row],[CorrectWinnerPrediction]]="Y", 1, 0))+(($AL$12)*IF(Table2[[#This Row],[CorrectAwayScorePrediction]]="Y", 1, 0))+(($AL$13)*IF(Table2[[#This Row],[CorrectHomeScorePrediction]]="Y", 1, 0))</f>
        <v>0</v>
      </c>
    </row>
    <row r="321" spans="1:29" x14ac:dyDescent="0.25">
      <c r="B321" s="5">
        <v>45619</v>
      </c>
      <c r="C321" s="8"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44">
        <f>(($AL$11)*IF(Table2[[#This Row],[CorrectWinnerPrediction]]="Y", 1, 0))+(($AL$12)*IF(Table2[[#This Row],[CorrectAwayScorePrediction]]="Y", 1, 0))+(($AL$13)*IF(Table2[[#This Row],[CorrectHomeScorePrediction]]="Y", 1, 0))</f>
        <v>0</v>
      </c>
    </row>
    <row r="322" spans="1:29" x14ac:dyDescent="0.25">
      <c r="B322" s="5">
        <v>45619</v>
      </c>
      <c r="C322" s="8"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44">
        <f>(($AL$11)*IF(Table2[[#This Row],[CorrectWinnerPrediction]]="Y", 1, 0))+(($AL$12)*IF(Table2[[#This Row],[CorrectAwayScorePrediction]]="Y", 1, 0))+(($AL$13)*IF(Table2[[#This Row],[CorrectHomeScorePrediction]]="Y", 1, 0))</f>
        <v>0</v>
      </c>
    </row>
    <row r="323" spans="1:29" x14ac:dyDescent="0.25">
      <c r="B323" s="5">
        <v>45619</v>
      </c>
      <c r="C323" s="8"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44">
        <f>(($AL$11)*IF(Table2[[#This Row],[CorrectWinnerPrediction]]="Y", 1, 0))+(($AL$12)*IF(Table2[[#This Row],[CorrectAwayScorePrediction]]="Y", 1, 0))+(($AL$13)*IF(Table2[[#This Row],[CorrectHomeScorePrediction]]="Y", 1, 0))</f>
        <v>0</v>
      </c>
    </row>
    <row r="324" spans="1:29" x14ac:dyDescent="0.25">
      <c r="B324" s="5">
        <v>45619</v>
      </c>
      <c r="C324" s="8"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44">
        <f>(($AL$11)*IF(Table2[[#This Row],[CorrectWinnerPrediction]]="Y", 1, 0))+(($AL$12)*IF(Table2[[#This Row],[CorrectAwayScorePrediction]]="Y", 1, 0))+(($AL$13)*IF(Table2[[#This Row],[CorrectHomeScorePrediction]]="Y", 1, 0))</f>
        <v>0</v>
      </c>
    </row>
    <row r="325" spans="1:29" x14ac:dyDescent="0.25">
      <c r="B325" s="5">
        <v>45619</v>
      </c>
      <c r="C325" s="8"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44">
        <f>(($AL$11)*IF(Table2[[#This Row],[CorrectWinnerPrediction]]="Y", 1, 0))+(($AL$12)*IF(Table2[[#This Row],[CorrectAwayScorePrediction]]="Y", 1, 0))+(($AL$13)*IF(Table2[[#This Row],[CorrectHomeScorePrediction]]="Y", 1, 0))</f>
        <v>0</v>
      </c>
    </row>
    <row r="326" spans="1:29" x14ac:dyDescent="0.25">
      <c r="B326" s="5">
        <v>45619</v>
      </c>
      <c r="C326" s="8"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44">
        <f>(($AL$11)*IF(Table2[[#This Row],[CorrectWinnerPrediction]]="Y", 1, 0))+(($AL$12)*IF(Table2[[#This Row],[CorrectAwayScorePrediction]]="Y", 1, 0))+(($AL$13)*IF(Table2[[#This Row],[CorrectHomeScorePrediction]]="Y", 1, 0))</f>
        <v>0</v>
      </c>
    </row>
    <row r="327" spans="1:29" x14ac:dyDescent="0.25">
      <c r="B327" s="5">
        <v>45619</v>
      </c>
      <c r="C327" s="8"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44">
        <f>(($AL$11)*IF(Table2[[#This Row],[CorrectWinnerPrediction]]="Y", 1, 0))+(($AL$12)*IF(Table2[[#This Row],[CorrectAwayScorePrediction]]="Y", 1, 0))+(($AL$13)*IF(Table2[[#This Row],[CorrectHomeScorePrediction]]="Y", 1, 0))</f>
        <v>0</v>
      </c>
    </row>
    <row r="328" spans="1:29" x14ac:dyDescent="0.25">
      <c r="B328" s="5">
        <v>45619</v>
      </c>
      <c r="C328" s="8"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44">
        <f>(($AL$11)*IF(Table2[[#This Row],[CorrectWinnerPrediction]]="Y", 1, 0))+(($AL$12)*IF(Table2[[#This Row],[CorrectAwayScorePrediction]]="Y", 1, 0))+(($AL$13)*IF(Table2[[#This Row],[CorrectHomeScorePrediction]]="Y", 1, 0))</f>
        <v>0</v>
      </c>
    </row>
    <row r="329" spans="1:29" x14ac:dyDescent="0.25">
      <c r="B329" s="5">
        <v>45619</v>
      </c>
      <c r="C329" s="8"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44">
        <f>(($AL$11)*IF(Table2[[#This Row],[CorrectWinnerPrediction]]="Y", 1, 0))+(($AL$12)*IF(Table2[[#This Row],[CorrectAwayScorePrediction]]="Y", 1, 0))+(($AL$13)*IF(Table2[[#This Row],[CorrectHomeScorePrediction]]="Y", 1, 0))</f>
        <v>0</v>
      </c>
    </row>
    <row r="330" spans="1:29" x14ac:dyDescent="0.25">
      <c r="B330" s="5">
        <v>45619</v>
      </c>
      <c r="C330" s="8"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44">
        <f>(($AL$11)*IF(Table2[[#This Row],[CorrectWinnerPrediction]]="Y", 1, 0))+(($AL$12)*IF(Table2[[#This Row],[CorrectAwayScorePrediction]]="Y", 1, 0))+(($AL$13)*IF(Table2[[#This Row],[CorrectHomeScorePrediction]]="Y", 1, 0))</f>
        <v>0</v>
      </c>
    </row>
    <row r="331" spans="1:29" x14ac:dyDescent="0.25">
      <c r="B331" s="5">
        <v>45619</v>
      </c>
      <c r="C331" s="8"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44">
        <f>(($AL$11)*IF(Table2[[#This Row],[CorrectWinnerPrediction]]="Y", 1, 0))+(($AL$12)*IF(Table2[[#This Row],[CorrectAwayScorePrediction]]="Y", 1, 0))+(($AL$13)*IF(Table2[[#This Row],[CorrectHomeScorePrediction]]="Y", 1, 0))</f>
        <v>0</v>
      </c>
    </row>
    <row r="332" spans="1:29" x14ac:dyDescent="0.25">
      <c r="B332" s="5">
        <v>45619</v>
      </c>
      <c r="C332" s="8"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44">
        <f>(($AL$11)*IF(Table2[[#This Row],[CorrectWinnerPrediction]]="Y", 1, 0))+(($AL$12)*IF(Table2[[#This Row],[CorrectAwayScorePrediction]]="Y", 1, 0))+(($AL$13)*IF(Table2[[#This Row],[CorrectHomeScorePrediction]]="Y", 1, 0))</f>
        <v>0</v>
      </c>
    </row>
    <row r="333" spans="1:29" x14ac:dyDescent="0.25">
      <c r="B333" s="5">
        <v>45619</v>
      </c>
      <c r="C333" s="8"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44">
        <f>(($AL$11)*IF(Table2[[#This Row],[CorrectWinnerPrediction]]="Y", 1, 0))+(($AL$12)*IF(Table2[[#This Row],[CorrectAwayScorePrediction]]="Y", 1, 0))+(($AL$13)*IF(Table2[[#This Row],[CorrectHomeScorePrediction]]="Y", 1, 0))</f>
        <v>0</v>
      </c>
    </row>
    <row r="334" spans="1:29" x14ac:dyDescent="0.25">
      <c r="A334" s="3"/>
      <c r="B334" s="6">
        <v>45619</v>
      </c>
      <c r="C334" s="9" t="s">
        <v>444</v>
      </c>
      <c r="D334" s="3" t="s">
        <v>20</v>
      </c>
      <c r="E334" s="3" t="s">
        <v>23</v>
      </c>
      <c r="F334" s="3"/>
      <c r="G334" s="3"/>
      <c r="H334" s="3" t="str">
        <f t="shared" si="17"/>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44">
        <f>(($AL$11)*IF(Table2[[#This Row],[CorrectWinnerPrediction]]="Y", 1, 0))+(($AL$12)*IF(Table2[[#This Row],[CorrectAwayScorePrediction]]="Y", 1, 0))+(($AL$13)*IF(Table2[[#This Row],[CorrectHomeScorePrediction]]="Y", 1, 0))</f>
        <v>0</v>
      </c>
    </row>
    <row r="335" spans="1:29" x14ac:dyDescent="0.25">
      <c r="A335" s="13"/>
      <c r="B335" s="36">
        <v>45620</v>
      </c>
      <c r="C335" s="12" t="s">
        <v>445</v>
      </c>
      <c r="D335" s="13" t="s">
        <v>15</v>
      </c>
      <c r="E335" s="13" t="s">
        <v>18</v>
      </c>
      <c r="F335" s="13"/>
      <c r="G335" s="13"/>
      <c r="H335" s="13" t="str">
        <f t="shared" si="17"/>
        <v>_</v>
      </c>
      <c r="I335" s="13"/>
      <c r="J335" s="13"/>
      <c r="K335" s="13"/>
      <c r="L335" s="13" t="str">
        <f t="shared" si="16"/>
        <v>_</v>
      </c>
      <c r="M335" s="13"/>
      <c r="N335" s="13">
        <f>IF(ISBLANK(Table2[[#This Row],[ActualResult]]), 0, 1)</f>
        <v>0</v>
      </c>
      <c r="O335" s="13" t="str">
        <f>IF(ISBLANK(Table2[[#This Row],[ActualResult]]), "_", IF(Table2[[#This Row],[ActualWinner]]=Table2[[#This Row],[PredictedWinner]], "Y", "N"))</f>
        <v>_</v>
      </c>
      <c r="P335" s="13" t="str">
        <f>IF(Table2[[#This Row],[ActualAwayScore]]&gt;Table2[[#This Row],[PredictedAwayScore]], "N", IF(ISBLANK(Table2[[#This Row],[ActualResult]]), "_", IF(Table2[[#This Row],[ActualAwayScore]]=Table2[[#This Row],[PredictedAwayScore]], "Y", "N")))</f>
        <v>_</v>
      </c>
      <c r="Q335" s="13" t="str">
        <f>IF(Table2[[#This Row],[ActualHomeScore]]&gt;Table2[[#This Row],[PredictedHomeScore]],"N", 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44">
        <f>(($AL$11)*IF(Table2[[#This Row],[CorrectWinnerPrediction]]="Y", 1, 0))+(($AL$12)*IF(Table2[[#This Row],[CorrectAwayScorePrediction]]="Y", 1, 0))+(($AL$13)*IF(Table2[[#This Row],[CorrectHomeScorePrediction]]="Y", 1, 0))</f>
        <v>0</v>
      </c>
    </row>
    <row r="336" spans="1:29" x14ac:dyDescent="0.25">
      <c r="B336" s="5">
        <v>45621</v>
      </c>
      <c r="C336" s="8" t="s">
        <v>446</v>
      </c>
      <c r="D336" s="2" t="s">
        <v>26</v>
      </c>
      <c r="E336" s="2" t="s">
        <v>43</v>
      </c>
      <c r="F336" s="2"/>
      <c r="G336" s="2"/>
      <c r="H336" s="2" t="str">
        <f t="shared" si="17"/>
        <v>_</v>
      </c>
      <c r="I336" s="2"/>
      <c r="J336" s="2"/>
      <c r="K336" s="2"/>
      <c r="L336" s="14"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44">
        <f>(($AL$11)*IF(Table2[[#This Row],[CorrectWinnerPrediction]]="Y", 1, 0))+(($AL$12)*IF(Table2[[#This Row],[CorrectAwayScorePrediction]]="Y", 1, 0))+(($AL$13)*IF(Table2[[#This Row],[CorrectHomeScorePrediction]]="Y", 1, 0))</f>
        <v>0</v>
      </c>
    </row>
    <row r="337" spans="1:29" x14ac:dyDescent="0.25">
      <c r="B337" s="5">
        <v>45621</v>
      </c>
      <c r="C337" s="8"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44">
        <f>(($AL$11)*IF(Table2[[#This Row],[CorrectWinnerPrediction]]="Y", 1, 0))+(($AL$12)*IF(Table2[[#This Row],[CorrectAwayScorePrediction]]="Y", 1, 0))+(($AL$13)*IF(Table2[[#This Row],[CorrectHomeScorePrediction]]="Y", 1, 0))</f>
        <v>0</v>
      </c>
    </row>
    <row r="338" spans="1:29" x14ac:dyDescent="0.25">
      <c r="B338" s="5">
        <v>45621</v>
      </c>
      <c r="C338" s="8"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44">
        <f>(($AL$11)*IF(Table2[[#This Row],[CorrectWinnerPrediction]]="Y", 1, 0))+(($AL$12)*IF(Table2[[#This Row],[CorrectAwayScorePrediction]]="Y", 1, 0))+(($AL$13)*IF(Table2[[#This Row],[CorrectHomeScorePrediction]]="Y", 1, 0))</f>
        <v>0</v>
      </c>
    </row>
    <row r="339" spans="1:29" x14ac:dyDescent="0.25">
      <c r="B339" s="5">
        <v>45621</v>
      </c>
      <c r="C339" s="8"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44">
        <f>(($AL$11)*IF(Table2[[#This Row],[CorrectWinnerPrediction]]="Y", 1, 0))+(($AL$12)*IF(Table2[[#This Row],[CorrectAwayScorePrediction]]="Y", 1, 0))+(($AL$13)*IF(Table2[[#This Row],[CorrectHomeScorePrediction]]="Y", 1, 0))</f>
        <v>0</v>
      </c>
    </row>
    <row r="340" spans="1:29" x14ac:dyDescent="0.25">
      <c r="B340" s="5">
        <v>45621</v>
      </c>
      <c r="C340" s="8"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44">
        <f>(($AL$11)*IF(Table2[[#This Row],[CorrectWinnerPrediction]]="Y", 1, 0))+(($AL$12)*IF(Table2[[#This Row],[CorrectAwayScorePrediction]]="Y", 1, 0))+(($AL$13)*IF(Table2[[#This Row],[CorrectHomeScorePrediction]]="Y", 1, 0))</f>
        <v>0</v>
      </c>
    </row>
    <row r="341" spans="1:29" x14ac:dyDescent="0.25">
      <c r="B341" s="5">
        <v>45621</v>
      </c>
      <c r="C341" s="8"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44">
        <f>(($AL$11)*IF(Table2[[#This Row],[CorrectWinnerPrediction]]="Y", 1, 0))+(($AL$12)*IF(Table2[[#This Row],[CorrectAwayScorePrediction]]="Y", 1, 0))+(($AL$13)*IF(Table2[[#This Row],[CorrectHomeScorePrediction]]="Y", 1, 0))</f>
        <v>0</v>
      </c>
    </row>
    <row r="342" spans="1:29" x14ac:dyDescent="0.25">
      <c r="B342" s="5">
        <v>45621</v>
      </c>
      <c r="C342" s="8"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44">
        <f>(($AL$11)*IF(Table2[[#This Row],[CorrectWinnerPrediction]]="Y", 1, 0))+(($AL$12)*IF(Table2[[#This Row],[CorrectAwayScorePrediction]]="Y", 1, 0))+(($AL$13)*IF(Table2[[#This Row],[CorrectHomeScorePrediction]]="Y", 1, 0))</f>
        <v>0</v>
      </c>
    </row>
    <row r="343" spans="1:29" x14ac:dyDescent="0.25">
      <c r="B343" s="5">
        <v>45621</v>
      </c>
      <c r="C343" s="8"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44">
        <f>(($AL$11)*IF(Table2[[#This Row],[CorrectWinnerPrediction]]="Y", 1, 0))+(($AL$12)*IF(Table2[[#This Row],[CorrectAwayScorePrediction]]="Y", 1, 0))+(($AL$13)*IF(Table2[[#This Row],[CorrectHomeScorePrediction]]="Y", 1, 0))</f>
        <v>0</v>
      </c>
    </row>
    <row r="344" spans="1:29" x14ac:dyDescent="0.25">
      <c r="B344" s="5">
        <v>45621</v>
      </c>
      <c r="C344" s="8"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44">
        <f>(($AL$11)*IF(Table2[[#This Row],[CorrectWinnerPrediction]]="Y", 1, 0))+(($AL$12)*IF(Table2[[#This Row],[CorrectAwayScorePrediction]]="Y", 1, 0))+(($AL$13)*IF(Table2[[#This Row],[CorrectHomeScorePrediction]]="Y", 1, 0))</f>
        <v>0</v>
      </c>
    </row>
    <row r="345" spans="1:29" x14ac:dyDescent="0.25">
      <c r="B345" s="5">
        <v>45621</v>
      </c>
      <c r="C345" s="8"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44">
        <f>(($AL$11)*IF(Table2[[#This Row],[CorrectWinnerPrediction]]="Y", 1, 0))+(($AL$12)*IF(Table2[[#This Row],[CorrectAwayScorePrediction]]="Y", 1, 0))+(($AL$13)*IF(Table2[[#This Row],[CorrectHomeScorePrediction]]="Y", 1, 0))</f>
        <v>0</v>
      </c>
    </row>
    <row r="346" spans="1:29" x14ac:dyDescent="0.25">
      <c r="A346" s="3"/>
      <c r="B346" s="6">
        <v>45621</v>
      </c>
      <c r="C346" s="9" t="s">
        <v>456</v>
      </c>
      <c r="D346" s="3" t="s">
        <v>28</v>
      </c>
      <c r="E346" s="3" t="s">
        <v>38</v>
      </c>
      <c r="F346" s="3"/>
      <c r="G346" s="3"/>
      <c r="H346" s="3" t="str">
        <f t="shared" si="17"/>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44">
        <f>(($AL$11)*IF(Table2[[#This Row],[CorrectWinnerPrediction]]="Y", 1, 0))+(($AL$12)*IF(Table2[[#This Row],[CorrectAwayScorePrediction]]="Y", 1, 0))+(($AL$13)*IF(Table2[[#This Row],[CorrectHomeScorePrediction]]="Y", 1, 0))</f>
        <v>0</v>
      </c>
    </row>
    <row r="347" spans="1:29" x14ac:dyDescent="0.25">
      <c r="B347" s="5">
        <v>45622</v>
      </c>
      <c r="C347" s="8" t="s">
        <v>457</v>
      </c>
      <c r="D347" s="2" t="s">
        <v>25</v>
      </c>
      <c r="E347" s="2" t="s">
        <v>16</v>
      </c>
      <c r="F347" s="2"/>
      <c r="G347" s="2"/>
      <c r="H347" s="2" t="str">
        <f t="shared" si="17"/>
        <v>_</v>
      </c>
      <c r="I347" s="2"/>
      <c r="J347" s="2"/>
      <c r="K347" s="2"/>
      <c r="L347" s="14"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44">
        <f>(($AL$11)*IF(Table2[[#This Row],[CorrectWinnerPrediction]]="Y", 1, 0))+(($AL$12)*IF(Table2[[#This Row],[CorrectAwayScorePrediction]]="Y", 1, 0))+(($AL$13)*IF(Table2[[#This Row],[CorrectHomeScorePrediction]]="Y", 1, 0))</f>
        <v>0</v>
      </c>
    </row>
    <row r="348" spans="1:29" x14ac:dyDescent="0.25">
      <c r="A348" s="3"/>
      <c r="B348" s="6">
        <v>45622</v>
      </c>
      <c r="C348" s="9" t="s">
        <v>458</v>
      </c>
      <c r="D348" s="3" t="s">
        <v>15</v>
      </c>
      <c r="E348" s="3" t="s">
        <v>19</v>
      </c>
      <c r="F348" s="3"/>
      <c r="G348" s="3"/>
      <c r="H348" s="3" t="str">
        <f t="shared" si="17"/>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44">
        <f>(($AL$11)*IF(Table2[[#This Row],[CorrectWinnerPrediction]]="Y", 1, 0))+(($AL$12)*IF(Table2[[#This Row],[CorrectAwayScorePrediction]]="Y", 1, 0))+(($AL$13)*IF(Table2[[#This Row],[CorrectHomeScorePrediction]]="Y", 1, 0))</f>
        <v>0</v>
      </c>
    </row>
    <row r="349" spans="1:29" x14ac:dyDescent="0.25">
      <c r="B349" s="5">
        <v>45623</v>
      </c>
      <c r="C349" s="8"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44">
        <f>(($AL$11)*IF(Table2[[#This Row],[CorrectWinnerPrediction]]="Y", 1, 0))+(($AL$12)*IF(Table2[[#This Row],[CorrectAwayScorePrediction]]="Y", 1, 0))+(($AL$13)*IF(Table2[[#This Row],[CorrectHomeScorePrediction]]="Y", 1, 0))</f>
        <v>0</v>
      </c>
    </row>
    <row r="350" spans="1:29" x14ac:dyDescent="0.25">
      <c r="B350" s="5">
        <v>45623</v>
      </c>
      <c r="C350" s="8"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44">
        <f>(($AL$11)*IF(Table2[[#This Row],[CorrectWinnerPrediction]]="Y", 1, 0))+(($AL$12)*IF(Table2[[#This Row],[CorrectAwayScorePrediction]]="Y", 1, 0))+(($AL$13)*IF(Table2[[#This Row],[CorrectHomeScorePrediction]]="Y", 1, 0))</f>
        <v>0</v>
      </c>
    </row>
    <row r="351" spans="1:29" x14ac:dyDescent="0.25">
      <c r="B351" s="5">
        <v>45623</v>
      </c>
      <c r="C351" s="8"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44">
        <f>(($AL$11)*IF(Table2[[#This Row],[CorrectWinnerPrediction]]="Y", 1, 0))+(($AL$12)*IF(Table2[[#This Row],[CorrectAwayScorePrediction]]="Y", 1, 0))+(($AL$13)*IF(Table2[[#This Row],[CorrectHomeScorePrediction]]="Y", 1, 0))</f>
        <v>0</v>
      </c>
    </row>
    <row r="352" spans="1:29" x14ac:dyDescent="0.25">
      <c r="B352" s="5">
        <v>45623</v>
      </c>
      <c r="C352" s="8"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44">
        <f>(($AL$11)*IF(Table2[[#This Row],[CorrectWinnerPrediction]]="Y", 1, 0))+(($AL$12)*IF(Table2[[#This Row],[CorrectAwayScorePrediction]]="Y", 1, 0))+(($AL$13)*IF(Table2[[#This Row],[CorrectHomeScorePrediction]]="Y", 1, 0))</f>
        <v>0</v>
      </c>
    </row>
    <row r="353" spans="1:29" x14ac:dyDescent="0.25">
      <c r="B353" s="5">
        <v>45623</v>
      </c>
      <c r="C353" s="8"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44">
        <f>(($AL$11)*IF(Table2[[#This Row],[CorrectWinnerPrediction]]="Y", 1, 0))+(($AL$12)*IF(Table2[[#This Row],[CorrectAwayScorePrediction]]="Y", 1, 0))+(($AL$13)*IF(Table2[[#This Row],[CorrectHomeScorePrediction]]="Y", 1, 0))</f>
        <v>0</v>
      </c>
    </row>
    <row r="354" spans="1:29" x14ac:dyDescent="0.25">
      <c r="B354" s="5">
        <v>45623</v>
      </c>
      <c r="C354" s="8"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44">
        <f>(($AL$11)*IF(Table2[[#This Row],[CorrectWinnerPrediction]]="Y", 1, 0))+(($AL$12)*IF(Table2[[#This Row],[CorrectAwayScorePrediction]]="Y", 1, 0))+(($AL$13)*IF(Table2[[#This Row],[CorrectHomeScorePrediction]]="Y", 1, 0))</f>
        <v>0</v>
      </c>
    </row>
    <row r="355" spans="1:29" x14ac:dyDescent="0.25">
      <c r="B355" s="5">
        <v>45623</v>
      </c>
      <c r="C355" s="8"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44">
        <f>(($AL$11)*IF(Table2[[#This Row],[CorrectWinnerPrediction]]="Y", 1, 0))+(($AL$12)*IF(Table2[[#This Row],[CorrectAwayScorePrediction]]="Y", 1, 0))+(($AL$13)*IF(Table2[[#This Row],[CorrectHomeScorePrediction]]="Y", 1, 0))</f>
        <v>0</v>
      </c>
    </row>
    <row r="356" spans="1:29" x14ac:dyDescent="0.25">
      <c r="B356" s="5">
        <v>45623</v>
      </c>
      <c r="C356" s="8"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44">
        <f>(($AL$11)*IF(Table2[[#This Row],[CorrectWinnerPrediction]]="Y", 1, 0))+(($AL$12)*IF(Table2[[#This Row],[CorrectAwayScorePrediction]]="Y", 1, 0))+(($AL$13)*IF(Table2[[#This Row],[CorrectHomeScorePrediction]]="Y", 1, 0))</f>
        <v>0</v>
      </c>
    </row>
    <row r="357" spans="1:29" x14ac:dyDescent="0.25">
      <c r="B357" s="5">
        <v>45623</v>
      </c>
      <c r="C357" s="8"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44">
        <f>(($AL$11)*IF(Table2[[#This Row],[CorrectWinnerPrediction]]="Y", 1, 0))+(($AL$12)*IF(Table2[[#This Row],[CorrectAwayScorePrediction]]="Y", 1, 0))+(($AL$13)*IF(Table2[[#This Row],[CorrectHomeScorePrediction]]="Y", 1, 0))</f>
        <v>0</v>
      </c>
    </row>
    <row r="358" spans="1:29" x14ac:dyDescent="0.25">
      <c r="B358" s="5">
        <v>45623</v>
      </c>
      <c r="C358" s="8"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44">
        <f>(($AL$11)*IF(Table2[[#This Row],[CorrectWinnerPrediction]]="Y", 1, 0))+(($AL$12)*IF(Table2[[#This Row],[CorrectAwayScorePrediction]]="Y", 1, 0))+(($AL$13)*IF(Table2[[#This Row],[CorrectHomeScorePrediction]]="Y", 1, 0))</f>
        <v>0</v>
      </c>
    </row>
    <row r="359" spans="1:29" x14ac:dyDescent="0.25">
      <c r="B359" s="5">
        <v>45623</v>
      </c>
      <c r="C359" s="8"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44">
        <f>(($AL$11)*IF(Table2[[#This Row],[CorrectWinnerPrediction]]="Y", 1, 0))+(($AL$12)*IF(Table2[[#This Row],[CorrectAwayScorePrediction]]="Y", 1, 0))+(($AL$13)*IF(Table2[[#This Row],[CorrectHomeScorePrediction]]="Y", 1, 0))</f>
        <v>0</v>
      </c>
    </row>
    <row r="360" spans="1:29" x14ac:dyDescent="0.25">
      <c r="B360" s="5">
        <v>45623</v>
      </c>
      <c r="C360" s="8"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44">
        <f>(($AL$11)*IF(Table2[[#This Row],[CorrectWinnerPrediction]]="Y", 1, 0))+(($AL$12)*IF(Table2[[#This Row],[CorrectAwayScorePrediction]]="Y", 1, 0))+(($AL$13)*IF(Table2[[#This Row],[CorrectHomeScorePrediction]]="Y", 1, 0))</f>
        <v>0</v>
      </c>
    </row>
    <row r="361" spans="1:29" x14ac:dyDescent="0.25">
      <c r="B361" s="5">
        <v>45623</v>
      </c>
      <c r="C361" s="8"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44">
        <f>(($AL$11)*IF(Table2[[#This Row],[CorrectWinnerPrediction]]="Y", 1, 0))+(($AL$12)*IF(Table2[[#This Row],[CorrectAwayScorePrediction]]="Y", 1, 0))+(($AL$13)*IF(Table2[[#This Row],[CorrectHomeScorePrediction]]="Y", 1, 0))</f>
        <v>0</v>
      </c>
    </row>
    <row r="362" spans="1:29" x14ac:dyDescent="0.25">
      <c r="B362" s="5">
        <v>45623</v>
      </c>
      <c r="C362" s="8"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44">
        <f>(($AL$11)*IF(Table2[[#This Row],[CorrectWinnerPrediction]]="Y", 1, 0))+(($AL$12)*IF(Table2[[#This Row],[CorrectAwayScorePrediction]]="Y", 1, 0))+(($AL$13)*IF(Table2[[#This Row],[CorrectHomeScorePrediction]]="Y", 1, 0))</f>
        <v>0</v>
      </c>
    </row>
    <row r="363" spans="1:29" x14ac:dyDescent="0.25">
      <c r="A363" s="3"/>
      <c r="B363" s="6">
        <v>45623</v>
      </c>
      <c r="C363" s="9" t="s">
        <v>473</v>
      </c>
      <c r="D363" s="3" t="s">
        <v>30</v>
      </c>
      <c r="E363" s="3" t="s">
        <v>38</v>
      </c>
      <c r="F363" s="3"/>
      <c r="G363" s="3"/>
      <c r="H363" s="3" t="str">
        <f t="shared" si="17"/>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44">
        <f>(($AL$11)*IF(Table2[[#This Row],[CorrectWinnerPrediction]]="Y", 1, 0))+(($AL$12)*IF(Table2[[#This Row],[CorrectAwayScorePrediction]]="Y", 1, 0))+(($AL$13)*IF(Table2[[#This Row],[CorrectHomeScorePrediction]]="Y", 1, 0))</f>
        <v>0</v>
      </c>
    </row>
    <row r="364" spans="1:29" x14ac:dyDescent="0.25">
      <c r="B364" s="5">
        <v>45625</v>
      </c>
      <c r="C364" s="8" t="s">
        <v>474</v>
      </c>
      <c r="D364" s="2" t="s">
        <v>20</v>
      </c>
      <c r="E364" s="2" t="s">
        <v>45</v>
      </c>
      <c r="F364" s="2"/>
      <c r="G364" s="2"/>
      <c r="H364" s="2" t="str">
        <f t="shared" si="17"/>
        <v>_</v>
      </c>
      <c r="I364" s="2"/>
      <c r="J364" s="2"/>
      <c r="K364" s="2"/>
      <c r="L364" s="14"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44">
        <f>(($AL$11)*IF(Table2[[#This Row],[CorrectWinnerPrediction]]="Y", 1, 0))+(($AL$12)*IF(Table2[[#This Row],[CorrectAwayScorePrediction]]="Y", 1, 0))+(($AL$13)*IF(Table2[[#This Row],[CorrectHomeScorePrediction]]="Y", 1, 0))</f>
        <v>0</v>
      </c>
    </row>
    <row r="365" spans="1:29" x14ac:dyDescent="0.25">
      <c r="B365" s="5">
        <v>45625</v>
      </c>
      <c r="C365" s="8"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44">
        <f>(($AL$11)*IF(Table2[[#This Row],[CorrectWinnerPrediction]]="Y", 1, 0))+(($AL$12)*IF(Table2[[#This Row],[CorrectAwayScorePrediction]]="Y", 1, 0))+(($AL$13)*IF(Table2[[#This Row],[CorrectHomeScorePrediction]]="Y", 1, 0))</f>
        <v>0</v>
      </c>
    </row>
    <row r="366" spans="1:29" x14ac:dyDescent="0.25">
      <c r="B366" s="5">
        <v>45625</v>
      </c>
      <c r="C366" s="8"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44">
        <f>(($AL$11)*IF(Table2[[#This Row],[CorrectWinnerPrediction]]="Y", 1, 0))+(($AL$12)*IF(Table2[[#This Row],[CorrectAwayScorePrediction]]="Y", 1, 0))+(($AL$13)*IF(Table2[[#This Row],[CorrectHomeScorePrediction]]="Y", 1, 0))</f>
        <v>0</v>
      </c>
    </row>
    <row r="367" spans="1:29" x14ac:dyDescent="0.25">
      <c r="B367" s="5">
        <v>45625</v>
      </c>
      <c r="C367" s="8"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44">
        <f>(($AL$11)*IF(Table2[[#This Row],[CorrectWinnerPrediction]]="Y", 1, 0))+(($AL$12)*IF(Table2[[#This Row],[CorrectAwayScorePrediction]]="Y", 1, 0))+(($AL$13)*IF(Table2[[#This Row],[CorrectHomeScorePrediction]]="Y", 1, 0))</f>
        <v>0</v>
      </c>
    </row>
    <row r="368" spans="1:29" x14ac:dyDescent="0.25">
      <c r="B368" s="5">
        <v>45625</v>
      </c>
      <c r="C368" s="8"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44">
        <f>(($AL$11)*IF(Table2[[#This Row],[CorrectWinnerPrediction]]="Y", 1, 0))+(($AL$12)*IF(Table2[[#This Row],[CorrectAwayScorePrediction]]="Y", 1, 0))+(($AL$13)*IF(Table2[[#This Row],[CorrectHomeScorePrediction]]="Y", 1, 0))</f>
        <v>0</v>
      </c>
    </row>
    <row r="369" spans="1:29" x14ac:dyDescent="0.25">
      <c r="B369" s="5">
        <v>45625</v>
      </c>
      <c r="C369" s="8"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44">
        <f>(($AL$11)*IF(Table2[[#This Row],[CorrectWinnerPrediction]]="Y", 1, 0))+(($AL$12)*IF(Table2[[#This Row],[CorrectAwayScorePrediction]]="Y", 1, 0))+(($AL$13)*IF(Table2[[#This Row],[CorrectHomeScorePrediction]]="Y", 1, 0))</f>
        <v>0</v>
      </c>
    </row>
    <row r="370" spans="1:29" x14ac:dyDescent="0.25">
      <c r="B370" s="5">
        <v>45625</v>
      </c>
      <c r="C370" s="8"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44">
        <f>(($AL$11)*IF(Table2[[#This Row],[CorrectWinnerPrediction]]="Y", 1, 0))+(($AL$12)*IF(Table2[[#This Row],[CorrectAwayScorePrediction]]="Y", 1, 0))+(($AL$13)*IF(Table2[[#This Row],[CorrectHomeScorePrediction]]="Y", 1, 0))</f>
        <v>0</v>
      </c>
    </row>
    <row r="371" spans="1:29" x14ac:dyDescent="0.25">
      <c r="B371" s="5">
        <v>45625</v>
      </c>
      <c r="C371" s="8"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44">
        <f>(($AL$11)*IF(Table2[[#This Row],[CorrectWinnerPrediction]]="Y", 1, 0))+(($AL$12)*IF(Table2[[#This Row],[CorrectAwayScorePrediction]]="Y", 1, 0))+(($AL$13)*IF(Table2[[#This Row],[CorrectHomeScorePrediction]]="Y", 1, 0))</f>
        <v>0</v>
      </c>
    </row>
    <row r="372" spans="1:29" x14ac:dyDescent="0.25">
      <c r="B372" s="5">
        <v>45625</v>
      </c>
      <c r="C372" s="8"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44">
        <f>(($AL$11)*IF(Table2[[#This Row],[CorrectWinnerPrediction]]="Y", 1, 0))+(($AL$12)*IF(Table2[[#This Row],[CorrectAwayScorePrediction]]="Y", 1, 0))+(($AL$13)*IF(Table2[[#This Row],[CorrectHomeScorePrediction]]="Y", 1, 0))</f>
        <v>0</v>
      </c>
    </row>
    <row r="373" spans="1:29" x14ac:dyDescent="0.25">
      <c r="B373" s="5">
        <v>45625</v>
      </c>
      <c r="C373" s="8"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44">
        <f>(($AL$11)*IF(Table2[[#This Row],[CorrectWinnerPrediction]]="Y", 1, 0))+(($AL$12)*IF(Table2[[#This Row],[CorrectAwayScorePrediction]]="Y", 1, 0))+(($AL$13)*IF(Table2[[#This Row],[CorrectHomeScorePrediction]]="Y", 1, 0))</f>
        <v>0</v>
      </c>
    </row>
    <row r="374" spans="1:29" x14ac:dyDescent="0.25">
      <c r="B374" s="5">
        <v>45625</v>
      </c>
      <c r="C374" s="8"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44">
        <f>(($AL$11)*IF(Table2[[#This Row],[CorrectWinnerPrediction]]="Y", 1, 0))+(($AL$12)*IF(Table2[[#This Row],[CorrectAwayScorePrediction]]="Y", 1, 0))+(($AL$13)*IF(Table2[[#This Row],[CorrectHomeScorePrediction]]="Y", 1, 0))</f>
        <v>0</v>
      </c>
    </row>
    <row r="375" spans="1:29" x14ac:dyDescent="0.25">
      <c r="B375" s="5">
        <v>45625</v>
      </c>
      <c r="C375" s="8"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44">
        <f>(($AL$11)*IF(Table2[[#This Row],[CorrectWinnerPrediction]]="Y", 1, 0))+(($AL$12)*IF(Table2[[#This Row],[CorrectAwayScorePrediction]]="Y", 1, 0))+(($AL$13)*IF(Table2[[#This Row],[CorrectHomeScorePrediction]]="Y", 1, 0))</f>
        <v>0</v>
      </c>
    </row>
    <row r="376" spans="1:29" x14ac:dyDescent="0.25">
      <c r="B376" s="5">
        <v>45625</v>
      </c>
      <c r="C376" s="8"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44">
        <f>(($AL$11)*IF(Table2[[#This Row],[CorrectWinnerPrediction]]="Y", 1, 0))+(($AL$12)*IF(Table2[[#This Row],[CorrectAwayScorePrediction]]="Y", 1, 0))+(($AL$13)*IF(Table2[[#This Row],[CorrectHomeScorePrediction]]="Y", 1, 0))</f>
        <v>0</v>
      </c>
    </row>
    <row r="377" spans="1:29" x14ac:dyDescent="0.25">
      <c r="A377" s="3"/>
      <c r="B377" s="6">
        <v>45625</v>
      </c>
      <c r="C377" s="9" t="s">
        <v>487</v>
      </c>
      <c r="D377" s="3" t="s">
        <v>23</v>
      </c>
      <c r="E377" s="3" t="s">
        <v>15</v>
      </c>
      <c r="F377" s="3"/>
      <c r="G377" s="3"/>
      <c r="H377" s="3" t="str">
        <f t="shared" si="17"/>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44">
        <f>(($AL$11)*IF(Table2[[#This Row],[CorrectWinnerPrediction]]="Y", 1, 0))+(($AL$12)*IF(Table2[[#This Row],[CorrectAwayScorePrediction]]="Y", 1, 0))+(($AL$13)*IF(Table2[[#This Row],[CorrectHomeScorePrediction]]="Y", 1, 0))</f>
        <v>0</v>
      </c>
    </row>
    <row r="378" spans="1:29" x14ac:dyDescent="0.25">
      <c r="B378" s="5">
        <v>45626</v>
      </c>
      <c r="C378" s="8"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44">
        <f>(($AL$11)*IF(Table2[[#This Row],[CorrectWinnerPrediction]]="Y", 1, 0))+(($AL$12)*IF(Table2[[#This Row],[CorrectAwayScorePrediction]]="Y", 1, 0))+(($AL$13)*IF(Table2[[#This Row],[CorrectHomeScorePrediction]]="Y", 1, 0))</f>
        <v>0</v>
      </c>
    </row>
    <row r="379" spans="1:29" x14ac:dyDescent="0.25">
      <c r="B379" s="5">
        <v>45626</v>
      </c>
      <c r="C379" s="8"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44">
        <f>(($AL$11)*IF(Table2[[#This Row],[CorrectWinnerPrediction]]="Y", 1, 0))+(($AL$12)*IF(Table2[[#This Row],[CorrectAwayScorePrediction]]="Y", 1, 0))+(($AL$13)*IF(Table2[[#This Row],[CorrectHomeScorePrediction]]="Y", 1, 0))</f>
        <v>0</v>
      </c>
    </row>
    <row r="380" spans="1:29" x14ac:dyDescent="0.25">
      <c r="B380" s="5">
        <v>45626</v>
      </c>
      <c r="C380" s="8"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44">
        <f>(($AL$11)*IF(Table2[[#This Row],[CorrectWinnerPrediction]]="Y", 1, 0))+(($AL$12)*IF(Table2[[#This Row],[CorrectAwayScorePrediction]]="Y", 1, 0))+(($AL$13)*IF(Table2[[#This Row],[CorrectHomeScorePrediction]]="Y", 1, 0))</f>
        <v>0</v>
      </c>
    </row>
    <row r="381" spans="1:29" x14ac:dyDescent="0.25">
      <c r="B381" s="5">
        <v>45626</v>
      </c>
      <c r="C381" s="8"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44">
        <f>(($AL$11)*IF(Table2[[#This Row],[CorrectWinnerPrediction]]="Y", 1, 0))+(($AL$12)*IF(Table2[[#This Row],[CorrectAwayScorePrediction]]="Y", 1, 0))+(($AL$13)*IF(Table2[[#This Row],[CorrectHomeScorePrediction]]="Y", 1, 0))</f>
        <v>0</v>
      </c>
    </row>
    <row r="382" spans="1:29" x14ac:dyDescent="0.25">
      <c r="B382" s="5">
        <v>45626</v>
      </c>
      <c r="C382" s="8"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44">
        <f>(($AL$11)*IF(Table2[[#This Row],[CorrectWinnerPrediction]]="Y", 1, 0))+(($AL$12)*IF(Table2[[#This Row],[CorrectAwayScorePrediction]]="Y", 1, 0))+(($AL$13)*IF(Table2[[#This Row],[CorrectHomeScorePrediction]]="Y", 1, 0))</f>
        <v>0</v>
      </c>
    </row>
    <row r="383" spans="1:29" x14ac:dyDescent="0.25">
      <c r="B383" s="5">
        <v>45626</v>
      </c>
      <c r="C383" s="8"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44">
        <f>(($AL$11)*IF(Table2[[#This Row],[CorrectWinnerPrediction]]="Y", 1, 0))+(($AL$12)*IF(Table2[[#This Row],[CorrectAwayScorePrediction]]="Y", 1, 0))+(($AL$13)*IF(Table2[[#This Row],[CorrectHomeScorePrediction]]="Y", 1, 0))</f>
        <v>0</v>
      </c>
    </row>
    <row r="384" spans="1:29" x14ac:dyDescent="0.25">
      <c r="B384" s="5">
        <v>45626</v>
      </c>
      <c r="C384" s="8"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44">
        <f>(($AL$11)*IF(Table2[[#This Row],[CorrectWinnerPrediction]]="Y", 1, 0))+(($AL$12)*IF(Table2[[#This Row],[CorrectAwayScorePrediction]]="Y", 1, 0))+(($AL$13)*IF(Table2[[#This Row],[CorrectHomeScorePrediction]]="Y", 1, 0))</f>
        <v>0</v>
      </c>
    </row>
    <row r="385" spans="1:29" x14ac:dyDescent="0.25">
      <c r="B385" s="5">
        <v>45626</v>
      </c>
      <c r="C385" s="8"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44">
        <f>(($AL$11)*IF(Table2[[#This Row],[CorrectWinnerPrediction]]="Y", 1, 0))+(($AL$12)*IF(Table2[[#This Row],[CorrectAwayScorePrediction]]="Y", 1, 0))+(($AL$13)*IF(Table2[[#This Row],[CorrectHomeScorePrediction]]="Y", 1, 0))</f>
        <v>0</v>
      </c>
    </row>
    <row r="386" spans="1:29" x14ac:dyDescent="0.25">
      <c r="B386" s="5">
        <v>45626</v>
      </c>
      <c r="C386" s="8"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44">
        <f>(($AL$11)*IF(Table2[[#This Row],[CorrectWinnerPrediction]]="Y", 1, 0))+(($AL$12)*IF(Table2[[#This Row],[CorrectAwayScorePrediction]]="Y", 1, 0))+(($AL$13)*IF(Table2[[#This Row],[CorrectHomeScorePrediction]]="Y", 1, 0))</f>
        <v>0</v>
      </c>
    </row>
    <row r="387" spans="1:29" x14ac:dyDescent="0.25">
      <c r="B387" s="5">
        <v>45626</v>
      </c>
      <c r="C387" s="8"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44">
        <f>(($AL$11)*IF(Table2[[#This Row],[CorrectWinnerPrediction]]="Y", 1, 0))+(($AL$12)*IF(Table2[[#This Row],[CorrectAwayScorePrediction]]="Y", 1, 0))+(($AL$13)*IF(Table2[[#This Row],[CorrectHomeScorePrediction]]="Y", 1, 0))</f>
        <v>0</v>
      </c>
    </row>
    <row r="388" spans="1:29" x14ac:dyDescent="0.25">
      <c r="B388" s="5">
        <v>45626</v>
      </c>
      <c r="C388" s="8"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44">
        <f>(($AL$11)*IF(Table2[[#This Row],[CorrectWinnerPrediction]]="Y", 1, 0))+(($AL$12)*IF(Table2[[#This Row],[CorrectAwayScorePrediction]]="Y", 1, 0))+(($AL$13)*IF(Table2[[#This Row],[CorrectHomeScorePrediction]]="Y", 1, 0))</f>
        <v>0</v>
      </c>
    </row>
    <row r="389" spans="1:29" x14ac:dyDescent="0.25">
      <c r="A389" s="3"/>
      <c r="B389" s="6">
        <v>45626</v>
      </c>
      <c r="C389" s="9" t="s">
        <v>499</v>
      </c>
      <c r="D389" s="3" t="s">
        <v>38</v>
      </c>
      <c r="E389" s="3" t="s">
        <v>12</v>
      </c>
      <c r="F389" s="3"/>
      <c r="G389" s="3"/>
      <c r="H389" s="3" t="str">
        <f t="shared" si="17"/>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44">
        <f>(($AL$11)*IF(Table2[[#This Row],[CorrectWinnerPrediction]]="Y", 1, 0))+(($AL$12)*IF(Table2[[#This Row],[CorrectAwayScorePrediction]]="Y", 1, 0))+(($AL$13)*IF(Table2[[#This Row],[CorrectHomeScorePrediction]]="Y", 1, 0))</f>
        <v>0</v>
      </c>
    </row>
    <row r="390" spans="1:29" x14ac:dyDescent="0.25">
      <c r="B390" s="5">
        <v>45627</v>
      </c>
      <c r="C390" s="8"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44">
        <f>(($AL$11)*IF(Table2[[#This Row],[CorrectWinnerPrediction]]="Y", 1, 0))+(($AL$12)*IF(Table2[[#This Row],[CorrectAwayScorePrediction]]="Y", 1, 0))+(($AL$13)*IF(Table2[[#This Row],[CorrectHomeScorePrediction]]="Y", 1, 0))</f>
        <v>0</v>
      </c>
    </row>
    <row r="391" spans="1:29" x14ac:dyDescent="0.25">
      <c r="B391" s="5">
        <v>45627</v>
      </c>
      <c r="C391" s="8"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44">
        <f>(($AL$11)*IF(Table2[[#This Row],[CorrectWinnerPrediction]]="Y", 1, 0))+(($AL$12)*IF(Table2[[#This Row],[CorrectAwayScorePrediction]]="Y", 1, 0))+(($AL$13)*IF(Table2[[#This Row],[CorrectHomeScorePrediction]]="Y", 1, 0))</f>
        <v>0</v>
      </c>
    </row>
    <row r="392" spans="1:29" x14ac:dyDescent="0.25">
      <c r="B392" s="5">
        <v>45627</v>
      </c>
      <c r="C392" s="8"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44">
        <f>(($AL$11)*IF(Table2[[#This Row],[CorrectWinnerPrediction]]="Y", 1, 0))+(($AL$12)*IF(Table2[[#This Row],[CorrectAwayScorePrediction]]="Y", 1, 0))+(($AL$13)*IF(Table2[[#This Row],[CorrectHomeScorePrediction]]="Y", 1, 0))</f>
        <v>0</v>
      </c>
    </row>
    <row r="393" spans="1:29" x14ac:dyDescent="0.25">
      <c r="B393" s="5">
        <v>45627</v>
      </c>
      <c r="C393" s="8"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44">
        <f>(($AL$11)*IF(Table2[[#This Row],[CorrectWinnerPrediction]]="Y", 1, 0))+(($AL$12)*IF(Table2[[#This Row],[CorrectAwayScorePrediction]]="Y", 1, 0))+(($AL$13)*IF(Table2[[#This Row],[CorrectHomeScorePrediction]]="Y", 1, 0))</f>
        <v>0</v>
      </c>
    </row>
    <row r="394" spans="1:29" x14ac:dyDescent="0.25">
      <c r="A394" s="3"/>
      <c r="B394" s="6">
        <v>45627</v>
      </c>
      <c r="C394" s="9" t="s">
        <v>504</v>
      </c>
      <c r="D394" s="3" t="s">
        <v>30</v>
      </c>
      <c r="E394" s="3" t="s">
        <v>47</v>
      </c>
      <c r="F394" s="3"/>
      <c r="G394" s="3"/>
      <c r="H394" s="3" t="str">
        <f t="shared" si="20"/>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44">
        <f>(($AL$11)*IF(Table2[[#This Row],[CorrectWinnerPrediction]]="Y", 1, 0))+(($AL$12)*IF(Table2[[#This Row],[CorrectAwayScorePrediction]]="Y", 1, 0))+(($AL$13)*IF(Table2[[#This Row],[CorrectHomeScorePrediction]]="Y", 1, 0))</f>
        <v>0</v>
      </c>
    </row>
    <row r="395" spans="1:29" x14ac:dyDescent="0.25">
      <c r="B395" s="5">
        <v>45628</v>
      </c>
      <c r="C395" s="8" t="s">
        <v>505</v>
      </c>
      <c r="D395" s="2" t="s">
        <v>32</v>
      </c>
      <c r="E395" s="2" t="s">
        <v>20</v>
      </c>
      <c r="F395" s="2"/>
      <c r="G395" s="2"/>
      <c r="H395" s="2" t="str">
        <f t="shared" si="20"/>
        <v>_</v>
      </c>
      <c r="I395" s="2"/>
      <c r="J395" s="2"/>
      <c r="K395" s="2"/>
      <c r="L395" s="14"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44">
        <f>(($AL$11)*IF(Table2[[#This Row],[CorrectWinnerPrediction]]="Y", 1, 0))+(($AL$12)*IF(Table2[[#This Row],[CorrectAwayScorePrediction]]="Y", 1, 0))+(($AL$13)*IF(Table2[[#This Row],[CorrectHomeScorePrediction]]="Y", 1, 0))</f>
        <v>0</v>
      </c>
    </row>
    <row r="396" spans="1:29" x14ac:dyDescent="0.25">
      <c r="B396" s="5">
        <v>45628</v>
      </c>
      <c r="C396" s="8"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44">
        <f>(($AL$11)*IF(Table2[[#This Row],[CorrectWinnerPrediction]]="Y", 1, 0))+(($AL$12)*IF(Table2[[#This Row],[CorrectAwayScorePrediction]]="Y", 1, 0))+(($AL$13)*IF(Table2[[#This Row],[CorrectHomeScorePrediction]]="Y", 1, 0))</f>
        <v>0</v>
      </c>
    </row>
    <row r="397" spans="1:29" x14ac:dyDescent="0.25">
      <c r="A397" s="3"/>
      <c r="B397" s="6">
        <v>45628</v>
      </c>
      <c r="C397" s="9" t="s">
        <v>507</v>
      </c>
      <c r="D397" s="3" t="s">
        <v>34</v>
      </c>
      <c r="E397" s="3" t="s">
        <v>15</v>
      </c>
      <c r="F397" s="3"/>
      <c r="G397" s="3"/>
      <c r="H397" s="3" t="str">
        <f t="shared" si="20"/>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44">
        <f>(($AL$11)*IF(Table2[[#This Row],[CorrectWinnerPrediction]]="Y", 1, 0))+(($AL$12)*IF(Table2[[#This Row],[CorrectAwayScorePrediction]]="Y", 1, 0))+(($AL$13)*IF(Table2[[#This Row],[CorrectHomeScorePrediction]]="Y", 1, 0))</f>
        <v>0</v>
      </c>
    </row>
    <row r="398" spans="1:29" x14ac:dyDescent="0.25">
      <c r="B398" s="5">
        <v>45629</v>
      </c>
      <c r="C398" s="8"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44">
        <f>(($AL$11)*IF(Table2[[#This Row],[CorrectWinnerPrediction]]="Y", 1, 0))+(($AL$12)*IF(Table2[[#This Row],[CorrectAwayScorePrediction]]="Y", 1, 0))+(($AL$13)*IF(Table2[[#This Row],[CorrectHomeScorePrediction]]="Y", 1, 0))</f>
        <v>0</v>
      </c>
    </row>
    <row r="399" spans="1:29" x14ac:dyDescent="0.25">
      <c r="B399" s="5">
        <v>45629</v>
      </c>
      <c r="C399" s="8"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44">
        <f>(($AL$11)*IF(Table2[[#This Row],[CorrectWinnerPrediction]]="Y", 1, 0))+(($AL$12)*IF(Table2[[#This Row],[CorrectAwayScorePrediction]]="Y", 1, 0))+(($AL$13)*IF(Table2[[#This Row],[CorrectHomeScorePrediction]]="Y", 1, 0))</f>
        <v>0</v>
      </c>
    </row>
    <row r="400" spans="1:29" x14ac:dyDescent="0.25">
      <c r="B400" s="5">
        <v>45629</v>
      </c>
      <c r="C400" s="8"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44">
        <f>(($AL$11)*IF(Table2[[#This Row],[CorrectWinnerPrediction]]="Y", 1, 0))+(($AL$12)*IF(Table2[[#This Row],[CorrectAwayScorePrediction]]="Y", 1, 0))+(($AL$13)*IF(Table2[[#This Row],[CorrectHomeScorePrediction]]="Y", 1, 0))</f>
        <v>0</v>
      </c>
    </row>
    <row r="401" spans="1:29" x14ac:dyDescent="0.25">
      <c r="B401" s="5">
        <v>45629</v>
      </c>
      <c r="C401" s="8"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44">
        <f>(($AL$11)*IF(Table2[[#This Row],[CorrectWinnerPrediction]]="Y", 1, 0))+(($AL$12)*IF(Table2[[#This Row],[CorrectAwayScorePrediction]]="Y", 1, 0))+(($AL$13)*IF(Table2[[#This Row],[CorrectHomeScorePrediction]]="Y", 1, 0))</f>
        <v>0</v>
      </c>
    </row>
    <row r="402" spans="1:29" x14ac:dyDescent="0.25">
      <c r="B402" s="5">
        <v>45629</v>
      </c>
      <c r="C402" s="8"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44">
        <f>(($AL$11)*IF(Table2[[#This Row],[CorrectWinnerPrediction]]="Y", 1, 0))+(($AL$12)*IF(Table2[[#This Row],[CorrectAwayScorePrediction]]="Y", 1, 0))+(($AL$13)*IF(Table2[[#This Row],[CorrectHomeScorePrediction]]="Y", 1, 0))</f>
        <v>0</v>
      </c>
    </row>
    <row r="403" spans="1:29" x14ac:dyDescent="0.25">
      <c r="B403" s="5">
        <v>45629</v>
      </c>
      <c r="C403" s="8"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44">
        <f>(($AL$11)*IF(Table2[[#This Row],[CorrectWinnerPrediction]]="Y", 1, 0))+(($AL$12)*IF(Table2[[#This Row],[CorrectAwayScorePrediction]]="Y", 1, 0))+(($AL$13)*IF(Table2[[#This Row],[CorrectHomeScorePrediction]]="Y", 1, 0))</f>
        <v>0</v>
      </c>
    </row>
    <row r="404" spans="1:29" x14ac:dyDescent="0.25">
      <c r="B404" s="5">
        <v>45629</v>
      </c>
      <c r="C404" s="8"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44">
        <f>(($AL$11)*IF(Table2[[#This Row],[CorrectWinnerPrediction]]="Y", 1, 0))+(($AL$12)*IF(Table2[[#This Row],[CorrectAwayScorePrediction]]="Y", 1, 0))+(($AL$13)*IF(Table2[[#This Row],[CorrectHomeScorePrediction]]="Y", 1, 0))</f>
        <v>0</v>
      </c>
    </row>
    <row r="405" spans="1:29" x14ac:dyDescent="0.25">
      <c r="B405" s="5">
        <v>45629</v>
      </c>
      <c r="C405" s="8"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44">
        <f>(($AL$11)*IF(Table2[[#This Row],[CorrectWinnerPrediction]]="Y", 1, 0))+(($AL$12)*IF(Table2[[#This Row],[CorrectAwayScorePrediction]]="Y", 1, 0))+(($AL$13)*IF(Table2[[#This Row],[CorrectHomeScorePrediction]]="Y", 1, 0))</f>
        <v>0</v>
      </c>
    </row>
    <row r="406" spans="1:29" x14ac:dyDescent="0.25">
      <c r="B406" s="5">
        <v>45629</v>
      </c>
      <c r="C406" s="8"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44">
        <f>(($AL$11)*IF(Table2[[#This Row],[CorrectWinnerPrediction]]="Y", 1, 0))+(($AL$12)*IF(Table2[[#This Row],[CorrectAwayScorePrediction]]="Y", 1, 0))+(($AL$13)*IF(Table2[[#This Row],[CorrectHomeScorePrediction]]="Y", 1, 0))</f>
        <v>0</v>
      </c>
    </row>
    <row r="407" spans="1:29" x14ac:dyDescent="0.25">
      <c r="A407" s="3"/>
      <c r="B407" s="6">
        <v>45629</v>
      </c>
      <c r="C407" s="9" t="s">
        <v>517</v>
      </c>
      <c r="D407" s="3" t="s">
        <v>23</v>
      </c>
      <c r="E407" s="3" t="s">
        <v>27</v>
      </c>
      <c r="F407" s="3"/>
      <c r="G407" s="3"/>
      <c r="H407" s="3" t="str">
        <f t="shared" si="20"/>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44">
        <f>(($AL$11)*IF(Table2[[#This Row],[CorrectWinnerPrediction]]="Y", 1, 0))+(($AL$12)*IF(Table2[[#This Row],[CorrectAwayScorePrediction]]="Y", 1, 0))+(($AL$13)*IF(Table2[[#This Row],[CorrectHomeScorePrediction]]="Y", 1, 0))</f>
        <v>0</v>
      </c>
    </row>
    <row r="408" spans="1:29" x14ac:dyDescent="0.25">
      <c r="B408" s="5">
        <v>45630</v>
      </c>
      <c r="C408" s="8"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44">
        <f>(($AL$11)*IF(Table2[[#This Row],[CorrectWinnerPrediction]]="Y", 1, 0))+(($AL$12)*IF(Table2[[#This Row],[CorrectAwayScorePrediction]]="Y", 1, 0))+(($AL$13)*IF(Table2[[#This Row],[CorrectHomeScorePrediction]]="Y", 1, 0))</f>
        <v>0</v>
      </c>
    </row>
    <row r="409" spans="1:29" x14ac:dyDescent="0.25">
      <c r="B409" s="5">
        <v>45630</v>
      </c>
      <c r="C409" s="8"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44">
        <f>(($AL$11)*IF(Table2[[#This Row],[CorrectWinnerPrediction]]="Y", 1, 0))+(($AL$12)*IF(Table2[[#This Row],[CorrectAwayScorePrediction]]="Y", 1, 0))+(($AL$13)*IF(Table2[[#This Row],[CorrectHomeScorePrediction]]="Y", 1, 0))</f>
        <v>0</v>
      </c>
    </row>
    <row r="410" spans="1:29" x14ac:dyDescent="0.25">
      <c r="B410" s="5">
        <v>45630</v>
      </c>
      <c r="C410" s="8"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44">
        <f>(($AL$11)*IF(Table2[[#This Row],[CorrectWinnerPrediction]]="Y", 1, 0))+(($AL$12)*IF(Table2[[#This Row],[CorrectAwayScorePrediction]]="Y", 1, 0))+(($AL$13)*IF(Table2[[#This Row],[CorrectHomeScorePrediction]]="Y", 1, 0))</f>
        <v>0</v>
      </c>
    </row>
    <row r="411" spans="1:29" x14ac:dyDescent="0.25">
      <c r="A411" s="3"/>
      <c r="B411" s="6">
        <v>45630</v>
      </c>
      <c r="C411" s="9" t="s">
        <v>521</v>
      </c>
      <c r="D411" s="3" t="s">
        <v>34</v>
      </c>
      <c r="E411" s="3" t="s">
        <v>28</v>
      </c>
      <c r="F411" s="3"/>
      <c r="G411" s="3"/>
      <c r="H411" s="3" t="str">
        <f t="shared" si="20"/>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44">
        <f>(($AL$11)*IF(Table2[[#This Row],[CorrectWinnerPrediction]]="Y", 1, 0))+(($AL$12)*IF(Table2[[#This Row],[CorrectAwayScorePrediction]]="Y", 1, 0))+(($AL$13)*IF(Table2[[#This Row],[CorrectHomeScorePrediction]]="Y", 1, 0))</f>
        <v>0</v>
      </c>
    </row>
    <row r="412" spans="1:29" x14ac:dyDescent="0.25">
      <c r="B412" s="5">
        <v>45631</v>
      </c>
      <c r="C412" s="8"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44">
        <f>(($AL$11)*IF(Table2[[#This Row],[CorrectWinnerPrediction]]="Y", 1, 0))+(($AL$12)*IF(Table2[[#This Row],[CorrectAwayScorePrediction]]="Y", 1, 0))+(($AL$13)*IF(Table2[[#This Row],[CorrectHomeScorePrediction]]="Y", 1, 0))</f>
        <v>0</v>
      </c>
    </row>
    <row r="413" spans="1:29" x14ac:dyDescent="0.25">
      <c r="B413" s="5">
        <v>45631</v>
      </c>
      <c r="C413" s="8"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44">
        <f>(($AL$11)*IF(Table2[[#This Row],[CorrectWinnerPrediction]]="Y", 1, 0))+(($AL$12)*IF(Table2[[#This Row],[CorrectAwayScorePrediction]]="Y", 1, 0))+(($AL$13)*IF(Table2[[#This Row],[CorrectHomeScorePrediction]]="Y", 1, 0))</f>
        <v>0</v>
      </c>
    </row>
    <row r="414" spans="1:29" x14ac:dyDescent="0.25">
      <c r="B414" s="5">
        <v>45631</v>
      </c>
      <c r="C414" s="8"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44">
        <f>(($AL$11)*IF(Table2[[#This Row],[CorrectWinnerPrediction]]="Y", 1, 0))+(($AL$12)*IF(Table2[[#This Row],[CorrectAwayScorePrediction]]="Y", 1, 0))+(($AL$13)*IF(Table2[[#This Row],[CorrectHomeScorePrediction]]="Y", 1, 0))</f>
        <v>0</v>
      </c>
    </row>
    <row r="415" spans="1:29" x14ac:dyDescent="0.25">
      <c r="B415" s="5">
        <v>45631</v>
      </c>
      <c r="C415" s="8"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44">
        <f>(($AL$11)*IF(Table2[[#This Row],[CorrectWinnerPrediction]]="Y", 1, 0))+(($AL$12)*IF(Table2[[#This Row],[CorrectAwayScorePrediction]]="Y", 1, 0))+(($AL$13)*IF(Table2[[#This Row],[CorrectHomeScorePrediction]]="Y", 1, 0))</f>
        <v>0</v>
      </c>
    </row>
    <row r="416" spans="1:29" x14ac:dyDescent="0.25">
      <c r="B416" s="5">
        <v>45631</v>
      </c>
      <c r="C416" s="8"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44">
        <f>(($AL$11)*IF(Table2[[#This Row],[CorrectWinnerPrediction]]="Y", 1, 0))+(($AL$12)*IF(Table2[[#This Row],[CorrectAwayScorePrediction]]="Y", 1, 0))+(($AL$13)*IF(Table2[[#This Row],[CorrectHomeScorePrediction]]="Y", 1, 0))</f>
        <v>0</v>
      </c>
    </row>
    <row r="417" spans="1:29" x14ac:dyDescent="0.25">
      <c r="B417" s="5">
        <v>45631</v>
      </c>
      <c r="C417" s="8"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44">
        <f>(($AL$11)*IF(Table2[[#This Row],[CorrectWinnerPrediction]]="Y", 1, 0))+(($AL$12)*IF(Table2[[#This Row],[CorrectAwayScorePrediction]]="Y", 1, 0))+(($AL$13)*IF(Table2[[#This Row],[CorrectHomeScorePrediction]]="Y", 1, 0))</f>
        <v>0</v>
      </c>
    </row>
    <row r="418" spans="1:29" x14ac:dyDescent="0.25">
      <c r="B418" s="5">
        <v>45631</v>
      </c>
      <c r="C418" s="8"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44">
        <f>(($AL$11)*IF(Table2[[#This Row],[CorrectWinnerPrediction]]="Y", 1, 0))+(($AL$12)*IF(Table2[[#This Row],[CorrectAwayScorePrediction]]="Y", 1, 0))+(($AL$13)*IF(Table2[[#This Row],[CorrectHomeScorePrediction]]="Y", 1, 0))</f>
        <v>0</v>
      </c>
    </row>
    <row r="419" spans="1:29" x14ac:dyDescent="0.25">
      <c r="B419" s="5">
        <v>45631</v>
      </c>
      <c r="C419" s="8"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44">
        <f>(($AL$11)*IF(Table2[[#This Row],[CorrectWinnerPrediction]]="Y", 1, 0))+(($AL$12)*IF(Table2[[#This Row],[CorrectAwayScorePrediction]]="Y", 1, 0))+(($AL$13)*IF(Table2[[#This Row],[CorrectHomeScorePrediction]]="Y", 1, 0))</f>
        <v>0</v>
      </c>
    </row>
    <row r="420" spans="1:29" x14ac:dyDescent="0.25">
      <c r="A420" s="3"/>
      <c r="B420" s="6">
        <v>45631</v>
      </c>
      <c r="C420" s="9" t="s">
        <v>530</v>
      </c>
      <c r="D420" s="3" t="s">
        <v>36</v>
      </c>
      <c r="E420" s="3" t="s">
        <v>23</v>
      </c>
      <c r="F420" s="3"/>
      <c r="G420" s="3"/>
      <c r="H420" s="3" t="str">
        <f t="shared" si="20"/>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44">
        <f>(($AL$11)*IF(Table2[[#This Row],[CorrectWinnerPrediction]]="Y", 1, 0))+(($AL$12)*IF(Table2[[#This Row],[CorrectAwayScorePrediction]]="Y", 1, 0))+(($AL$13)*IF(Table2[[#This Row],[CorrectHomeScorePrediction]]="Y", 1, 0))</f>
        <v>0</v>
      </c>
    </row>
    <row r="421" spans="1:29" x14ac:dyDescent="0.25">
      <c r="B421" s="5">
        <v>45632</v>
      </c>
      <c r="C421" s="8" t="s">
        <v>531</v>
      </c>
      <c r="D421" s="2" t="s">
        <v>46</v>
      </c>
      <c r="E421" s="2" t="s">
        <v>18</v>
      </c>
      <c r="F421" s="2"/>
      <c r="G421" s="2"/>
      <c r="H421" s="2" t="str">
        <f t="shared" si="20"/>
        <v>_</v>
      </c>
      <c r="I421" s="2"/>
      <c r="J421" s="2"/>
      <c r="K421" s="2"/>
      <c r="L421" s="14"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44">
        <f>(($AL$11)*IF(Table2[[#This Row],[CorrectWinnerPrediction]]="Y", 1, 0))+(($AL$12)*IF(Table2[[#This Row],[CorrectAwayScorePrediction]]="Y", 1, 0))+(($AL$13)*IF(Table2[[#This Row],[CorrectHomeScorePrediction]]="Y", 1, 0))</f>
        <v>0</v>
      </c>
    </row>
    <row r="422" spans="1:29" x14ac:dyDescent="0.25">
      <c r="B422" s="5">
        <v>45632</v>
      </c>
      <c r="C422" s="8"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44">
        <f>(($AL$11)*IF(Table2[[#This Row],[CorrectWinnerPrediction]]="Y", 1, 0))+(($AL$12)*IF(Table2[[#This Row],[CorrectAwayScorePrediction]]="Y", 1, 0))+(($AL$13)*IF(Table2[[#This Row],[CorrectHomeScorePrediction]]="Y", 1, 0))</f>
        <v>0</v>
      </c>
    </row>
    <row r="423" spans="1:29" x14ac:dyDescent="0.25">
      <c r="B423" s="5">
        <v>45632</v>
      </c>
      <c r="C423" s="8"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44">
        <f>(($AL$11)*IF(Table2[[#This Row],[CorrectWinnerPrediction]]="Y", 1, 0))+(($AL$12)*IF(Table2[[#This Row],[CorrectAwayScorePrediction]]="Y", 1, 0))+(($AL$13)*IF(Table2[[#This Row],[CorrectHomeScorePrediction]]="Y", 1, 0))</f>
        <v>0</v>
      </c>
    </row>
    <row r="424" spans="1:29" x14ac:dyDescent="0.25">
      <c r="B424" s="5">
        <v>45632</v>
      </c>
      <c r="C424" s="8"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44">
        <f>(($AL$11)*IF(Table2[[#This Row],[CorrectWinnerPrediction]]="Y", 1, 0))+(($AL$12)*IF(Table2[[#This Row],[CorrectAwayScorePrediction]]="Y", 1, 0))+(($AL$13)*IF(Table2[[#This Row],[CorrectHomeScorePrediction]]="Y", 1, 0))</f>
        <v>0</v>
      </c>
    </row>
    <row r="425" spans="1:29" x14ac:dyDescent="0.25">
      <c r="B425" s="5">
        <v>45632</v>
      </c>
      <c r="C425" s="8"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44">
        <f>(($AL$11)*IF(Table2[[#This Row],[CorrectWinnerPrediction]]="Y", 1, 0))+(($AL$12)*IF(Table2[[#This Row],[CorrectAwayScorePrediction]]="Y", 1, 0))+(($AL$13)*IF(Table2[[#This Row],[CorrectHomeScorePrediction]]="Y", 1, 0))</f>
        <v>0</v>
      </c>
    </row>
    <row r="426" spans="1:29" x14ac:dyDescent="0.25">
      <c r="A426" s="3"/>
      <c r="B426" s="6">
        <v>45632</v>
      </c>
      <c r="C426" s="9" t="s">
        <v>536</v>
      </c>
      <c r="D426" s="3" t="s">
        <v>37</v>
      </c>
      <c r="E426" s="3" t="s">
        <v>47</v>
      </c>
      <c r="F426" s="3"/>
      <c r="G426" s="3"/>
      <c r="H426" s="3" t="str">
        <f t="shared" si="20"/>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44">
        <f>(($AL$11)*IF(Table2[[#This Row],[CorrectWinnerPrediction]]="Y", 1, 0))+(($AL$12)*IF(Table2[[#This Row],[CorrectAwayScorePrediction]]="Y", 1, 0))+(($AL$13)*IF(Table2[[#This Row],[CorrectHomeScorePrediction]]="Y", 1, 0))</f>
        <v>0</v>
      </c>
    </row>
    <row r="427" spans="1:29" x14ac:dyDescent="0.25">
      <c r="B427" s="5">
        <v>45633</v>
      </c>
      <c r="C427" s="8"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44">
        <f>(($AL$11)*IF(Table2[[#This Row],[CorrectWinnerPrediction]]="Y", 1, 0))+(($AL$12)*IF(Table2[[#This Row],[CorrectAwayScorePrediction]]="Y", 1, 0))+(($AL$13)*IF(Table2[[#This Row],[CorrectHomeScorePrediction]]="Y", 1, 0))</f>
        <v>0</v>
      </c>
    </row>
    <row r="428" spans="1:29" x14ac:dyDescent="0.25">
      <c r="B428" s="5">
        <v>45633</v>
      </c>
      <c r="C428" s="8"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44">
        <f>(($AL$11)*IF(Table2[[#This Row],[CorrectWinnerPrediction]]="Y", 1, 0))+(($AL$12)*IF(Table2[[#This Row],[CorrectAwayScorePrediction]]="Y", 1, 0))+(($AL$13)*IF(Table2[[#This Row],[CorrectHomeScorePrediction]]="Y", 1, 0))</f>
        <v>0</v>
      </c>
    </row>
    <row r="429" spans="1:29" x14ac:dyDescent="0.25">
      <c r="B429" s="5">
        <v>45633</v>
      </c>
      <c r="C429" s="8"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44">
        <f>(($AL$11)*IF(Table2[[#This Row],[CorrectWinnerPrediction]]="Y", 1, 0))+(($AL$12)*IF(Table2[[#This Row],[CorrectAwayScorePrediction]]="Y", 1, 0))+(($AL$13)*IF(Table2[[#This Row],[CorrectHomeScorePrediction]]="Y", 1, 0))</f>
        <v>0</v>
      </c>
    </row>
    <row r="430" spans="1:29" x14ac:dyDescent="0.25">
      <c r="B430" s="5">
        <v>45633</v>
      </c>
      <c r="C430" s="8"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44">
        <f>(($AL$11)*IF(Table2[[#This Row],[CorrectWinnerPrediction]]="Y", 1, 0))+(($AL$12)*IF(Table2[[#This Row],[CorrectAwayScorePrediction]]="Y", 1, 0))+(($AL$13)*IF(Table2[[#This Row],[CorrectHomeScorePrediction]]="Y", 1, 0))</f>
        <v>0</v>
      </c>
    </row>
    <row r="431" spans="1:29" x14ac:dyDescent="0.25">
      <c r="B431" s="5">
        <v>45633</v>
      </c>
      <c r="C431" s="8"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44">
        <f>(($AL$11)*IF(Table2[[#This Row],[CorrectWinnerPrediction]]="Y", 1, 0))+(($AL$12)*IF(Table2[[#This Row],[CorrectAwayScorePrediction]]="Y", 1, 0))+(($AL$13)*IF(Table2[[#This Row],[CorrectHomeScorePrediction]]="Y", 1, 0))</f>
        <v>0</v>
      </c>
    </row>
    <row r="432" spans="1:29" x14ac:dyDescent="0.25">
      <c r="B432" s="5">
        <v>45633</v>
      </c>
      <c r="C432" s="8"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44">
        <f>(($AL$11)*IF(Table2[[#This Row],[CorrectWinnerPrediction]]="Y", 1, 0))+(($AL$12)*IF(Table2[[#This Row],[CorrectAwayScorePrediction]]="Y", 1, 0))+(($AL$13)*IF(Table2[[#This Row],[CorrectHomeScorePrediction]]="Y", 1, 0))</f>
        <v>0</v>
      </c>
    </row>
    <row r="433" spans="1:29" x14ac:dyDescent="0.25">
      <c r="B433" s="5">
        <v>45633</v>
      </c>
      <c r="C433" s="8"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44">
        <f>(($AL$11)*IF(Table2[[#This Row],[CorrectWinnerPrediction]]="Y", 1, 0))+(($AL$12)*IF(Table2[[#This Row],[CorrectAwayScorePrediction]]="Y", 1, 0))+(($AL$13)*IF(Table2[[#This Row],[CorrectHomeScorePrediction]]="Y", 1, 0))</f>
        <v>0</v>
      </c>
    </row>
    <row r="434" spans="1:29" x14ac:dyDescent="0.25">
      <c r="B434" s="5">
        <v>45633</v>
      </c>
      <c r="C434" s="8"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44">
        <f>(($AL$11)*IF(Table2[[#This Row],[CorrectWinnerPrediction]]="Y", 1, 0))+(($AL$12)*IF(Table2[[#This Row],[CorrectAwayScorePrediction]]="Y", 1, 0))+(($AL$13)*IF(Table2[[#This Row],[CorrectHomeScorePrediction]]="Y", 1, 0))</f>
        <v>0</v>
      </c>
    </row>
    <row r="435" spans="1:29" x14ac:dyDescent="0.25">
      <c r="B435" s="5">
        <v>45633</v>
      </c>
      <c r="C435" s="8"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44">
        <f>(($AL$11)*IF(Table2[[#This Row],[CorrectWinnerPrediction]]="Y", 1, 0))+(($AL$12)*IF(Table2[[#This Row],[CorrectAwayScorePrediction]]="Y", 1, 0))+(($AL$13)*IF(Table2[[#This Row],[CorrectHomeScorePrediction]]="Y", 1, 0))</f>
        <v>0</v>
      </c>
    </row>
    <row r="436" spans="1:29" x14ac:dyDescent="0.25">
      <c r="B436" s="5">
        <v>45633</v>
      </c>
      <c r="C436" s="8"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44">
        <f>(($AL$11)*IF(Table2[[#This Row],[CorrectWinnerPrediction]]="Y", 1, 0))+(($AL$12)*IF(Table2[[#This Row],[CorrectAwayScorePrediction]]="Y", 1, 0))+(($AL$13)*IF(Table2[[#This Row],[CorrectHomeScorePrediction]]="Y", 1, 0))</f>
        <v>0</v>
      </c>
    </row>
    <row r="437" spans="1:29" x14ac:dyDescent="0.25">
      <c r="A437" s="3"/>
      <c r="B437" s="6">
        <v>45633</v>
      </c>
      <c r="C437" s="9" t="s">
        <v>547</v>
      </c>
      <c r="D437" s="3" t="s">
        <v>13</v>
      </c>
      <c r="E437" s="3" t="s">
        <v>23</v>
      </c>
      <c r="F437" s="3"/>
      <c r="G437" s="3"/>
      <c r="H437" s="3" t="str">
        <f t="shared" si="20"/>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44">
        <f>(($AL$11)*IF(Table2[[#This Row],[CorrectWinnerPrediction]]="Y", 1, 0))+(($AL$12)*IF(Table2[[#This Row],[CorrectAwayScorePrediction]]="Y", 1, 0))+(($AL$13)*IF(Table2[[#This Row],[CorrectHomeScorePrediction]]="Y", 1, 0))</f>
        <v>0</v>
      </c>
    </row>
    <row r="438" spans="1:29" x14ac:dyDescent="0.25">
      <c r="B438" s="5">
        <v>45634</v>
      </c>
      <c r="C438" s="8"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44">
        <f>(($AL$11)*IF(Table2[[#This Row],[CorrectWinnerPrediction]]="Y", 1, 0))+(($AL$12)*IF(Table2[[#This Row],[CorrectAwayScorePrediction]]="Y", 1, 0))+(($AL$13)*IF(Table2[[#This Row],[CorrectHomeScorePrediction]]="Y", 1, 0))</f>
        <v>0</v>
      </c>
    </row>
    <row r="439" spans="1:29" x14ac:dyDescent="0.25">
      <c r="B439" s="5">
        <v>45634</v>
      </c>
      <c r="C439" s="8"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44">
        <f>(($AL$11)*IF(Table2[[#This Row],[CorrectWinnerPrediction]]="Y", 1, 0))+(($AL$12)*IF(Table2[[#This Row],[CorrectAwayScorePrediction]]="Y", 1, 0))+(($AL$13)*IF(Table2[[#This Row],[CorrectHomeScorePrediction]]="Y", 1, 0))</f>
        <v>0</v>
      </c>
    </row>
    <row r="440" spans="1:29" x14ac:dyDescent="0.25">
      <c r="B440" s="5">
        <v>45634</v>
      </c>
      <c r="C440" s="8"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44">
        <f>(($AL$11)*IF(Table2[[#This Row],[CorrectWinnerPrediction]]="Y", 1, 0))+(($AL$12)*IF(Table2[[#This Row],[CorrectAwayScorePrediction]]="Y", 1, 0))+(($AL$13)*IF(Table2[[#This Row],[CorrectHomeScorePrediction]]="Y", 1, 0))</f>
        <v>0</v>
      </c>
    </row>
    <row r="441" spans="1:29" x14ac:dyDescent="0.25">
      <c r="B441" s="5">
        <v>45634</v>
      </c>
      <c r="C441" s="8"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44">
        <f>(($AL$11)*IF(Table2[[#This Row],[CorrectWinnerPrediction]]="Y", 1, 0))+(($AL$12)*IF(Table2[[#This Row],[CorrectAwayScorePrediction]]="Y", 1, 0))+(($AL$13)*IF(Table2[[#This Row],[CorrectHomeScorePrediction]]="Y", 1, 0))</f>
        <v>0</v>
      </c>
    </row>
    <row r="442" spans="1:29" x14ac:dyDescent="0.25">
      <c r="B442" s="5">
        <v>45634</v>
      </c>
      <c r="C442" s="8"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44">
        <f>(($AL$11)*IF(Table2[[#This Row],[CorrectWinnerPrediction]]="Y", 1, 0))+(($AL$12)*IF(Table2[[#This Row],[CorrectAwayScorePrediction]]="Y", 1, 0))+(($AL$13)*IF(Table2[[#This Row],[CorrectHomeScorePrediction]]="Y", 1, 0))</f>
        <v>0</v>
      </c>
    </row>
    <row r="443" spans="1:29" x14ac:dyDescent="0.25">
      <c r="B443" s="5">
        <v>45634</v>
      </c>
      <c r="C443" s="8"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44">
        <f>(($AL$11)*IF(Table2[[#This Row],[CorrectWinnerPrediction]]="Y", 1, 0))+(($AL$12)*IF(Table2[[#This Row],[CorrectAwayScorePrediction]]="Y", 1, 0))+(($AL$13)*IF(Table2[[#This Row],[CorrectHomeScorePrediction]]="Y", 1, 0))</f>
        <v>0</v>
      </c>
    </row>
    <row r="444" spans="1:29" x14ac:dyDescent="0.25">
      <c r="A444" s="3"/>
      <c r="B444" s="6">
        <v>45634</v>
      </c>
      <c r="C444" s="9" t="s">
        <v>554</v>
      </c>
      <c r="D444" s="3" t="s">
        <v>24</v>
      </c>
      <c r="E444" s="3" t="s">
        <v>34</v>
      </c>
      <c r="F444" s="3"/>
      <c r="G444" s="3"/>
      <c r="H444" s="3" t="str">
        <f t="shared" si="20"/>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44">
        <f>(($AL$11)*IF(Table2[[#This Row],[CorrectWinnerPrediction]]="Y", 1, 0))+(($AL$12)*IF(Table2[[#This Row],[CorrectAwayScorePrediction]]="Y", 1, 0))+(($AL$13)*IF(Table2[[#This Row],[CorrectHomeScorePrediction]]="Y", 1, 0))</f>
        <v>0</v>
      </c>
    </row>
    <row r="445" spans="1:29" x14ac:dyDescent="0.25">
      <c r="B445" s="5">
        <v>45635</v>
      </c>
      <c r="C445" s="8"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44">
        <f>(($AL$11)*IF(Table2[[#This Row],[CorrectWinnerPrediction]]="Y", 1, 0))+(($AL$12)*IF(Table2[[#This Row],[CorrectAwayScorePrediction]]="Y", 1, 0))+(($AL$13)*IF(Table2[[#This Row],[CorrectHomeScorePrediction]]="Y", 1, 0))</f>
        <v>0</v>
      </c>
    </row>
    <row r="446" spans="1:29" x14ac:dyDescent="0.25">
      <c r="B446" s="5">
        <v>45635</v>
      </c>
      <c r="C446" s="8"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44">
        <f>(($AL$11)*IF(Table2[[#This Row],[CorrectWinnerPrediction]]="Y", 1, 0))+(($AL$12)*IF(Table2[[#This Row],[CorrectAwayScorePrediction]]="Y", 1, 0))+(($AL$13)*IF(Table2[[#This Row],[CorrectHomeScorePrediction]]="Y", 1, 0))</f>
        <v>0</v>
      </c>
    </row>
    <row r="447" spans="1:29" x14ac:dyDescent="0.25">
      <c r="A447" s="3"/>
      <c r="B447" s="6">
        <v>45635</v>
      </c>
      <c r="C447" s="9" t="s">
        <v>557</v>
      </c>
      <c r="D447" s="3" t="s">
        <v>47</v>
      </c>
      <c r="E447" s="3" t="s">
        <v>19</v>
      </c>
      <c r="F447" s="3"/>
      <c r="G447" s="3"/>
      <c r="H447" s="3" t="str">
        <f t="shared" si="20"/>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44">
        <f>(($AL$11)*IF(Table2[[#This Row],[CorrectWinnerPrediction]]="Y", 1, 0))+(($AL$12)*IF(Table2[[#This Row],[CorrectAwayScorePrediction]]="Y", 1, 0))+(($AL$13)*IF(Table2[[#This Row],[CorrectHomeScorePrediction]]="Y", 1, 0))</f>
        <v>0</v>
      </c>
    </row>
    <row r="448" spans="1:29" x14ac:dyDescent="0.25">
      <c r="B448" s="5">
        <v>45636</v>
      </c>
      <c r="C448" s="8" t="s">
        <v>558</v>
      </c>
      <c r="D448" s="2" t="s">
        <v>18</v>
      </c>
      <c r="E448" s="2" t="s">
        <v>32</v>
      </c>
      <c r="F448" s="2"/>
      <c r="G448" s="2"/>
      <c r="H448" s="2" t="str">
        <f t="shared" si="20"/>
        <v>_</v>
      </c>
      <c r="I448" s="2"/>
      <c r="J448" s="2"/>
      <c r="K448" s="2"/>
      <c r="L448" s="14"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44">
        <f>(($AL$11)*IF(Table2[[#This Row],[CorrectWinnerPrediction]]="Y", 1, 0))+(($AL$12)*IF(Table2[[#This Row],[CorrectAwayScorePrediction]]="Y", 1, 0))+(($AL$13)*IF(Table2[[#This Row],[CorrectHomeScorePrediction]]="Y", 1, 0))</f>
        <v>0</v>
      </c>
    </row>
    <row r="449" spans="1:29" x14ac:dyDescent="0.25">
      <c r="B449" s="5">
        <v>45636</v>
      </c>
      <c r="C449" s="8"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44">
        <f>(($AL$11)*IF(Table2[[#This Row],[CorrectWinnerPrediction]]="Y", 1, 0))+(($AL$12)*IF(Table2[[#This Row],[CorrectAwayScorePrediction]]="Y", 1, 0))+(($AL$13)*IF(Table2[[#This Row],[CorrectHomeScorePrediction]]="Y", 1, 0))</f>
        <v>0</v>
      </c>
    </row>
    <row r="450" spans="1:29" x14ac:dyDescent="0.25">
      <c r="B450" s="5">
        <v>45636</v>
      </c>
      <c r="C450" s="8"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44">
        <f>(($AL$11)*IF(Table2[[#This Row],[CorrectWinnerPrediction]]="Y", 1, 0))+(($AL$12)*IF(Table2[[#This Row],[CorrectAwayScorePrediction]]="Y", 1, 0))+(($AL$13)*IF(Table2[[#This Row],[CorrectHomeScorePrediction]]="Y", 1, 0))</f>
        <v>0</v>
      </c>
    </row>
    <row r="451" spans="1:29" x14ac:dyDescent="0.25">
      <c r="B451" s="5">
        <v>45636</v>
      </c>
      <c r="C451" s="8"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44">
        <f>(($AL$11)*IF(Table2[[#This Row],[CorrectWinnerPrediction]]="Y", 1, 0))+(($AL$12)*IF(Table2[[#This Row],[CorrectAwayScorePrediction]]="Y", 1, 0))+(($AL$13)*IF(Table2[[#This Row],[CorrectHomeScorePrediction]]="Y", 1, 0))</f>
        <v>0</v>
      </c>
    </row>
    <row r="452" spans="1:29" x14ac:dyDescent="0.25">
      <c r="B452" s="5">
        <v>45636</v>
      </c>
      <c r="C452" s="8"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44">
        <f>(($AL$11)*IF(Table2[[#This Row],[CorrectWinnerPrediction]]="Y", 1, 0))+(($AL$12)*IF(Table2[[#This Row],[CorrectAwayScorePrediction]]="Y", 1, 0))+(($AL$13)*IF(Table2[[#This Row],[CorrectHomeScorePrediction]]="Y", 1, 0))</f>
        <v>0</v>
      </c>
    </row>
    <row r="453" spans="1:29" x14ac:dyDescent="0.25">
      <c r="B453" s="5">
        <v>45636</v>
      </c>
      <c r="C453" s="8"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44">
        <f>(($AL$11)*IF(Table2[[#This Row],[CorrectWinnerPrediction]]="Y", 1, 0))+(($AL$12)*IF(Table2[[#This Row],[CorrectAwayScorePrediction]]="Y", 1, 0))+(($AL$13)*IF(Table2[[#This Row],[CorrectHomeScorePrediction]]="Y", 1, 0))</f>
        <v>0</v>
      </c>
    </row>
    <row r="454" spans="1:29" x14ac:dyDescent="0.25">
      <c r="B454" s="5">
        <v>45636</v>
      </c>
      <c r="C454" s="8"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44">
        <f>(($AL$11)*IF(Table2[[#This Row],[CorrectWinnerPrediction]]="Y", 1, 0))+(($AL$12)*IF(Table2[[#This Row],[CorrectAwayScorePrediction]]="Y", 1, 0))+(($AL$13)*IF(Table2[[#This Row],[CorrectHomeScorePrediction]]="Y", 1, 0))</f>
        <v>0</v>
      </c>
    </row>
    <row r="455" spans="1:29" x14ac:dyDescent="0.25">
      <c r="B455" s="5">
        <v>45636</v>
      </c>
      <c r="C455" s="8"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44">
        <f>(($AL$11)*IF(Table2[[#This Row],[CorrectWinnerPrediction]]="Y", 1, 0))+(($AL$12)*IF(Table2[[#This Row],[CorrectAwayScorePrediction]]="Y", 1, 0))+(($AL$13)*IF(Table2[[#This Row],[CorrectHomeScorePrediction]]="Y", 1, 0))</f>
        <v>0</v>
      </c>
    </row>
    <row r="456" spans="1:29" x14ac:dyDescent="0.25">
      <c r="B456" s="5">
        <v>45636</v>
      </c>
      <c r="C456" s="8"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44">
        <f>(($AL$11)*IF(Table2[[#This Row],[CorrectWinnerPrediction]]="Y", 1, 0))+(($AL$12)*IF(Table2[[#This Row],[CorrectAwayScorePrediction]]="Y", 1, 0))+(($AL$13)*IF(Table2[[#This Row],[CorrectHomeScorePrediction]]="Y", 1, 0))</f>
        <v>0</v>
      </c>
    </row>
    <row r="457" spans="1:29" x14ac:dyDescent="0.25">
      <c r="B457" s="5">
        <v>45636</v>
      </c>
      <c r="C457" s="8"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44">
        <f>(($AL$11)*IF(Table2[[#This Row],[CorrectWinnerPrediction]]="Y", 1, 0))+(($AL$12)*IF(Table2[[#This Row],[CorrectAwayScorePrediction]]="Y", 1, 0))+(($AL$13)*IF(Table2[[#This Row],[CorrectHomeScorePrediction]]="Y", 1, 0))</f>
        <v>0</v>
      </c>
    </row>
    <row r="458" spans="1:29" x14ac:dyDescent="0.25">
      <c r="A458" s="3"/>
      <c r="B458" s="6">
        <v>45636</v>
      </c>
      <c r="C458" s="9" t="s">
        <v>568</v>
      </c>
      <c r="D458" s="3" t="s">
        <v>14</v>
      </c>
      <c r="E458" s="3" t="s">
        <v>12</v>
      </c>
      <c r="F458" s="3"/>
      <c r="G458" s="3"/>
      <c r="H458" s="3" t="str">
        <f t="shared" si="23"/>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44">
        <f>(($AL$11)*IF(Table2[[#This Row],[CorrectWinnerPrediction]]="Y", 1, 0))+(($AL$12)*IF(Table2[[#This Row],[CorrectAwayScorePrediction]]="Y", 1, 0))+(($AL$13)*IF(Table2[[#This Row],[CorrectHomeScorePrediction]]="Y", 1, 0))</f>
        <v>0</v>
      </c>
    </row>
    <row r="459" spans="1:29" x14ac:dyDescent="0.25">
      <c r="B459" s="5">
        <v>45637</v>
      </c>
      <c r="C459" s="8" t="s">
        <v>569</v>
      </c>
      <c r="D459" s="2" t="s">
        <v>20</v>
      </c>
      <c r="E459" s="2" t="s">
        <v>29</v>
      </c>
      <c r="F459" s="2"/>
      <c r="G459" s="2"/>
      <c r="H459" s="2" t="str">
        <f t="shared" si="23"/>
        <v>_</v>
      </c>
      <c r="I459" s="2"/>
      <c r="J459" s="2"/>
      <c r="K459" s="2"/>
      <c r="L459" s="14"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44">
        <f>(($AL$11)*IF(Table2[[#This Row],[CorrectWinnerPrediction]]="Y", 1, 0))+(($AL$12)*IF(Table2[[#This Row],[CorrectAwayScorePrediction]]="Y", 1, 0))+(($AL$13)*IF(Table2[[#This Row],[CorrectHomeScorePrediction]]="Y", 1, 0))</f>
        <v>0</v>
      </c>
    </row>
    <row r="460" spans="1:29" x14ac:dyDescent="0.25">
      <c r="A460" s="3"/>
      <c r="B460" s="6">
        <v>45637</v>
      </c>
      <c r="C460" s="9" t="s">
        <v>570</v>
      </c>
      <c r="D460" s="3" t="s">
        <v>47</v>
      </c>
      <c r="E460" s="3" t="s">
        <v>30</v>
      </c>
      <c r="F460" s="3"/>
      <c r="G460" s="3"/>
      <c r="H460" s="3" t="str">
        <f t="shared" si="23"/>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44">
        <f>(($AL$11)*IF(Table2[[#This Row],[CorrectWinnerPrediction]]="Y", 1, 0))+(($AL$12)*IF(Table2[[#This Row],[CorrectAwayScorePrediction]]="Y", 1, 0))+(($AL$13)*IF(Table2[[#This Row],[CorrectHomeScorePrediction]]="Y", 1, 0))</f>
        <v>0</v>
      </c>
    </row>
    <row r="461" spans="1:29" x14ac:dyDescent="0.25">
      <c r="B461" s="5">
        <v>45638</v>
      </c>
      <c r="C461" s="8" t="s">
        <v>571</v>
      </c>
      <c r="D461" s="2" t="s">
        <v>47</v>
      </c>
      <c r="E461" s="2" t="s">
        <v>18</v>
      </c>
      <c r="F461" s="2"/>
      <c r="G461" s="2"/>
      <c r="H461" s="2" t="str">
        <f t="shared" si="23"/>
        <v>_</v>
      </c>
      <c r="I461" s="2"/>
      <c r="J461" s="2"/>
      <c r="K461" s="2"/>
      <c r="L461" s="14"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44">
        <f>(($AL$11)*IF(Table2[[#This Row],[CorrectWinnerPrediction]]="Y", 1, 0))+(($AL$12)*IF(Table2[[#This Row],[CorrectAwayScorePrediction]]="Y", 1, 0))+(($AL$13)*IF(Table2[[#This Row],[CorrectHomeScorePrediction]]="Y", 1, 0))</f>
        <v>0</v>
      </c>
    </row>
    <row r="462" spans="1:29" x14ac:dyDescent="0.25">
      <c r="B462" s="5">
        <v>45638</v>
      </c>
      <c r="C462" s="8"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44">
        <f>(($AL$11)*IF(Table2[[#This Row],[CorrectWinnerPrediction]]="Y", 1, 0))+(($AL$12)*IF(Table2[[#This Row],[CorrectAwayScorePrediction]]="Y", 1, 0))+(($AL$13)*IF(Table2[[#This Row],[CorrectHomeScorePrediction]]="Y", 1, 0))</f>
        <v>0</v>
      </c>
    </row>
    <row r="463" spans="1:29" x14ac:dyDescent="0.25">
      <c r="B463" s="5">
        <v>45638</v>
      </c>
      <c r="C463" s="8"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44">
        <f>(($AL$11)*IF(Table2[[#This Row],[CorrectWinnerPrediction]]="Y", 1, 0))+(($AL$12)*IF(Table2[[#This Row],[CorrectAwayScorePrediction]]="Y", 1, 0))+(($AL$13)*IF(Table2[[#This Row],[CorrectHomeScorePrediction]]="Y", 1, 0))</f>
        <v>0</v>
      </c>
    </row>
    <row r="464" spans="1:29" x14ac:dyDescent="0.25">
      <c r="B464" s="5">
        <v>45638</v>
      </c>
      <c r="C464" s="8"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44">
        <f>(($AL$11)*IF(Table2[[#This Row],[CorrectWinnerPrediction]]="Y", 1, 0))+(($AL$12)*IF(Table2[[#This Row],[CorrectAwayScorePrediction]]="Y", 1, 0))+(($AL$13)*IF(Table2[[#This Row],[CorrectHomeScorePrediction]]="Y", 1, 0))</f>
        <v>0</v>
      </c>
    </row>
    <row r="465" spans="1:29" x14ac:dyDescent="0.25">
      <c r="B465" s="5">
        <v>45638</v>
      </c>
      <c r="C465" s="8"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44">
        <f>(($AL$11)*IF(Table2[[#This Row],[CorrectWinnerPrediction]]="Y", 1, 0))+(($AL$12)*IF(Table2[[#This Row],[CorrectAwayScorePrediction]]="Y", 1, 0))+(($AL$13)*IF(Table2[[#This Row],[CorrectHomeScorePrediction]]="Y", 1, 0))</f>
        <v>0</v>
      </c>
    </row>
    <row r="466" spans="1:29" x14ac:dyDescent="0.25">
      <c r="B466" s="5">
        <v>45638</v>
      </c>
      <c r="C466" s="8"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44">
        <f>(($AL$11)*IF(Table2[[#This Row],[CorrectWinnerPrediction]]="Y", 1, 0))+(($AL$12)*IF(Table2[[#This Row],[CorrectAwayScorePrediction]]="Y", 1, 0))+(($AL$13)*IF(Table2[[#This Row],[CorrectHomeScorePrediction]]="Y", 1, 0))</f>
        <v>0</v>
      </c>
    </row>
    <row r="467" spans="1:29" x14ac:dyDescent="0.25">
      <c r="B467" s="5">
        <v>45638</v>
      </c>
      <c r="C467" s="8"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44">
        <f>(($AL$11)*IF(Table2[[#This Row],[CorrectWinnerPrediction]]="Y", 1, 0))+(($AL$12)*IF(Table2[[#This Row],[CorrectAwayScorePrediction]]="Y", 1, 0))+(($AL$13)*IF(Table2[[#This Row],[CorrectHomeScorePrediction]]="Y", 1, 0))</f>
        <v>0</v>
      </c>
    </row>
    <row r="468" spans="1:29" x14ac:dyDescent="0.25">
      <c r="B468" s="5">
        <v>45638</v>
      </c>
      <c r="C468" s="8"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44">
        <f>(($AL$11)*IF(Table2[[#This Row],[CorrectWinnerPrediction]]="Y", 1, 0))+(($AL$12)*IF(Table2[[#This Row],[CorrectAwayScorePrediction]]="Y", 1, 0))+(($AL$13)*IF(Table2[[#This Row],[CorrectHomeScorePrediction]]="Y", 1, 0))</f>
        <v>0</v>
      </c>
    </row>
    <row r="469" spans="1:29" x14ac:dyDescent="0.25">
      <c r="B469" s="5">
        <v>45638</v>
      </c>
      <c r="C469" s="8"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44">
        <f>(($AL$11)*IF(Table2[[#This Row],[CorrectWinnerPrediction]]="Y", 1, 0))+(($AL$12)*IF(Table2[[#This Row],[CorrectAwayScorePrediction]]="Y", 1, 0))+(($AL$13)*IF(Table2[[#This Row],[CorrectHomeScorePrediction]]="Y", 1, 0))</f>
        <v>0</v>
      </c>
    </row>
    <row r="470" spans="1:29" x14ac:dyDescent="0.25">
      <c r="B470" s="5">
        <v>45638</v>
      </c>
      <c r="C470" s="8"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44">
        <f>(($AL$11)*IF(Table2[[#This Row],[CorrectWinnerPrediction]]="Y", 1, 0))+(($AL$12)*IF(Table2[[#This Row],[CorrectAwayScorePrediction]]="Y", 1, 0))+(($AL$13)*IF(Table2[[#This Row],[CorrectHomeScorePrediction]]="Y", 1, 0))</f>
        <v>0</v>
      </c>
    </row>
    <row r="471" spans="1:29" x14ac:dyDescent="0.25">
      <c r="B471" s="5">
        <v>45638</v>
      </c>
      <c r="C471" s="8"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44">
        <f>(($AL$11)*IF(Table2[[#This Row],[CorrectWinnerPrediction]]="Y", 1, 0))+(($AL$12)*IF(Table2[[#This Row],[CorrectAwayScorePrediction]]="Y", 1, 0))+(($AL$13)*IF(Table2[[#This Row],[CorrectHomeScorePrediction]]="Y", 1, 0))</f>
        <v>0</v>
      </c>
    </row>
    <row r="472" spans="1:29" x14ac:dyDescent="0.25">
      <c r="B472" s="5">
        <v>45638</v>
      </c>
      <c r="C472" s="8"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44">
        <f>(($AL$11)*IF(Table2[[#This Row],[CorrectWinnerPrediction]]="Y", 1, 0))+(($AL$12)*IF(Table2[[#This Row],[CorrectAwayScorePrediction]]="Y", 1, 0))+(($AL$13)*IF(Table2[[#This Row],[CorrectHomeScorePrediction]]="Y", 1, 0))</f>
        <v>0</v>
      </c>
    </row>
    <row r="473" spans="1:29" x14ac:dyDescent="0.25">
      <c r="B473" s="5">
        <v>45638</v>
      </c>
      <c r="C473" s="8"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44">
        <f>(($AL$11)*IF(Table2[[#This Row],[CorrectWinnerPrediction]]="Y", 1, 0))+(($AL$12)*IF(Table2[[#This Row],[CorrectAwayScorePrediction]]="Y", 1, 0))+(($AL$13)*IF(Table2[[#This Row],[CorrectHomeScorePrediction]]="Y", 1, 0))</f>
        <v>0</v>
      </c>
    </row>
    <row r="474" spans="1:29" x14ac:dyDescent="0.25">
      <c r="A474" s="3"/>
      <c r="B474" s="6">
        <v>45638</v>
      </c>
      <c r="C474" s="9" t="s">
        <v>584</v>
      </c>
      <c r="D474" s="3" t="s">
        <v>16</v>
      </c>
      <c r="E474" s="3" t="s">
        <v>12</v>
      </c>
      <c r="F474" s="3"/>
      <c r="G474" s="3"/>
      <c r="H474" s="3" t="str">
        <f t="shared" si="23"/>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44">
        <f>(($AL$11)*IF(Table2[[#This Row],[CorrectWinnerPrediction]]="Y", 1, 0))+(($AL$12)*IF(Table2[[#This Row],[CorrectAwayScorePrediction]]="Y", 1, 0))+(($AL$13)*IF(Table2[[#This Row],[CorrectHomeScorePrediction]]="Y", 1, 0))</f>
        <v>0</v>
      </c>
    </row>
    <row r="475" spans="1:29" x14ac:dyDescent="0.25">
      <c r="A475" s="13"/>
      <c r="B475" s="36">
        <v>45639</v>
      </c>
      <c r="C475" s="12" t="s">
        <v>585</v>
      </c>
      <c r="D475" s="13" t="s">
        <v>30</v>
      </c>
      <c r="E475" s="13" t="s">
        <v>44</v>
      </c>
      <c r="F475" s="13"/>
      <c r="G475" s="13"/>
      <c r="H475" s="13" t="str">
        <f t="shared" si="23"/>
        <v>_</v>
      </c>
      <c r="I475" s="13"/>
      <c r="J475" s="13"/>
      <c r="K475" s="13"/>
      <c r="L475" s="13" t="str">
        <f t="shared" si="22"/>
        <v>_</v>
      </c>
      <c r="M475" s="13"/>
      <c r="N475" s="13">
        <f>IF(ISBLANK(Table2[[#This Row],[ActualResult]]), 0, 1)</f>
        <v>0</v>
      </c>
      <c r="O475" s="13" t="str">
        <f>IF(ISBLANK(Table2[[#This Row],[ActualResult]]), "_", IF(Table2[[#This Row],[ActualWinner]]=Table2[[#This Row],[PredictedWinner]], "Y", "N"))</f>
        <v>_</v>
      </c>
      <c r="P475" s="13" t="str">
        <f>IF(Table2[[#This Row],[ActualAwayScore]]&gt;Table2[[#This Row],[PredictedAwayScore]], "N", IF(ISBLANK(Table2[[#This Row],[ActualResult]]), "_", IF(Table2[[#This Row],[ActualAwayScore]]=Table2[[#This Row],[PredictedAwayScore]], "Y", "N")))</f>
        <v>_</v>
      </c>
      <c r="Q475" s="13" t="str">
        <f>IF(Table2[[#This Row],[ActualHomeScore]]&gt;Table2[[#This Row],[PredictedHomeScore]],"N", 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44">
        <f>(($AL$11)*IF(Table2[[#This Row],[CorrectWinnerPrediction]]="Y", 1, 0))+(($AL$12)*IF(Table2[[#This Row],[CorrectAwayScorePrediction]]="Y", 1, 0))+(($AL$13)*IF(Table2[[#This Row],[CorrectHomeScorePrediction]]="Y", 1, 0))</f>
        <v>0</v>
      </c>
    </row>
    <row r="476" spans="1:29" x14ac:dyDescent="0.25">
      <c r="B476" s="5">
        <v>45640</v>
      </c>
      <c r="C476" s="8"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44">
        <f>(($AL$11)*IF(Table2[[#This Row],[CorrectWinnerPrediction]]="Y", 1, 0))+(($AL$12)*IF(Table2[[#This Row],[CorrectAwayScorePrediction]]="Y", 1, 0))+(($AL$13)*IF(Table2[[#This Row],[CorrectHomeScorePrediction]]="Y", 1, 0))</f>
        <v>0</v>
      </c>
    </row>
    <row r="477" spans="1:29" x14ac:dyDescent="0.25">
      <c r="B477" s="5">
        <v>45640</v>
      </c>
      <c r="C477" s="8"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44">
        <f>(($AL$11)*IF(Table2[[#This Row],[CorrectWinnerPrediction]]="Y", 1, 0))+(($AL$12)*IF(Table2[[#This Row],[CorrectAwayScorePrediction]]="Y", 1, 0))+(($AL$13)*IF(Table2[[#This Row],[CorrectHomeScorePrediction]]="Y", 1, 0))</f>
        <v>0</v>
      </c>
    </row>
    <row r="478" spans="1:29" x14ac:dyDescent="0.25">
      <c r="B478" s="5">
        <v>45640</v>
      </c>
      <c r="C478" s="8"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44">
        <f>(($AL$11)*IF(Table2[[#This Row],[CorrectWinnerPrediction]]="Y", 1, 0))+(($AL$12)*IF(Table2[[#This Row],[CorrectAwayScorePrediction]]="Y", 1, 0))+(($AL$13)*IF(Table2[[#This Row],[CorrectHomeScorePrediction]]="Y", 1, 0))</f>
        <v>0</v>
      </c>
    </row>
    <row r="479" spans="1:29" x14ac:dyDescent="0.25">
      <c r="B479" s="5">
        <v>45640</v>
      </c>
      <c r="C479" s="8"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44">
        <f>(($AL$11)*IF(Table2[[#This Row],[CorrectWinnerPrediction]]="Y", 1, 0))+(($AL$12)*IF(Table2[[#This Row],[CorrectAwayScorePrediction]]="Y", 1, 0))+(($AL$13)*IF(Table2[[#This Row],[CorrectHomeScorePrediction]]="Y", 1, 0))</f>
        <v>0</v>
      </c>
    </row>
    <row r="480" spans="1:29" x14ac:dyDescent="0.25">
      <c r="B480" s="5">
        <v>45640</v>
      </c>
      <c r="C480" s="8"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44">
        <f>(($AL$11)*IF(Table2[[#This Row],[CorrectWinnerPrediction]]="Y", 1, 0))+(($AL$12)*IF(Table2[[#This Row],[CorrectAwayScorePrediction]]="Y", 1, 0))+(($AL$13)*IF(Table2[[#This Row],[CorrectHomeScorePrediction]]="Y", 1, 0))</f>
        <v>0</v>
      </c>
    </row>
    <row r="481" spans="1:29" x14ac:dyDescent="0.25">
      <c r="B481" s="5">
        <v>45640</v>
      </c>
      <c r="C481" s="8"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44">
        <f>(($AL$11)*IF(Table2[[#This Row],[CorrectWinnerPrediction]]="Y", 1, 0))+(($AL$12)*IF(Table2[[#This Row],[CorrectAwayScorePrediction]]="Y", 1, 0))+(($AL$13)*IF(Table2[[#This Row],[CorrectHomeScorePrediction]]="Y", 1, 0))</f>
        <v>0</v>
      </c>
    </row>
    <row r="482" spans="1:29" x14ac:dyDescent="0.25">
      <c r="B482" s="5">
        <v>45640</v>
      </c>
      <c r="C482" s="8"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44">
        <f>(($AL$11)*IF(Table2[[#This Row],[CorrectWinnerPrediction]]="Y", 1, 0))+(($AL$12)*IF(Table2[[#This Row],[CorrectAwayScorePrediction]]="Y", 1, 0))+(($AL$13)*IF(Table2[[#This Row],[CorrectHomeScorePrediction]]="Y", 1, 0))</f>
        <v>0</v>
      </c>
    </row>
    <row r="483" spans="1:29" x14ac:dyDescent="0.25">
      <c r="B483" s="5">
        <v>45640</v>
      </c>
      <c r="C483" s="8"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44">
        <f>(($AL$11)*IF(Table2[[#This Row],[CorrectWinnerPrediction]]="Y", 1, 0))+(($AL$12)*IF(Table2[[#This Row],[CorrectAwayScorePrediction]]="Y", 1, 0))+(($AL$13)*IF(Table2[[#This Row],[CorrectHomeScorePrediction]]="Y", 1, 0))</f>
        <v>0</v>
      </c>
    </row>
    <row r="484" spans="1:29" x14ac:dyDescent="0.25">
      <c r="B484" s="5">
        <v>45640</v>
      </c>
      <c r="C484" s="8"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44">
        <f>(($AL$11)*IF(Table2[[#This Row],[CorrectWinnerPrediction]]="Y", 1, 0))+(($AL$12)*IF(Table2[[#This Row],[CorrectAwayScorePrediction]]="Y", 1, 0))+(($AL$13)*IF(Table2[[#This Row],[CorrectHomeScorePrediction]]="Y", 1, 0))</f>
        <v>0</v>
      </c>
    </row>
    <row r="485" spans="1:29" x14ac:dyDescent="0.25">
      <c r="B485" s="5">
        <v>45640</v>
      </c>
      <c r="C485" s="8"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44">
        <f>(($AL$11)*IF(Table2[[#This Row],[CorrectWinnerPrediction]]="Y", 1, 0))+(($AL$12)*IF(Table2[[#This Row],[CorrectAwayScorePrediction]]="Y", 1, 0))+(($AL$13)*IF(Table2[[#This Row],[CorrectHomeScorePrediction]]="Y", 1, 0))</f>
        <v>0</v>
      </c>
    </row>
    <row r="486" spans="1:29" x14ac:dyDescent="0.25">
      <c r="B486" s="5">
        <v>45640</v>
      </c>
      <c r="C486" s="8"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44">
        <f>(($AL$11)*IF(Table2[[#This Row],[CorrectWinnerPrediction]]="Y", 1, 0))+(($AL$12)*IF(Table2[[#This Row],[CorrectAwayScorePrediction]]="Y", 1, 0))+(($AL$13)*IF(Table2[[#This Row],[CorrectHomeScorePrediction]]="Y", 1, 0))</f>
        <v>0</v>
      </c>
    </row>
    <row r="487" spans="1:29" x14ac:dyDescent="0.25">
      <c r="B487" s="5">
        <v>45640</v>
      </c>
      <c r="C487" s="8"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44">
        <f>(($AL$11)*IF(Table2[[#This Row],[CorrectWinnerPrediction]]="Y", 1, 0))+(($AL$12)*IF(Table2[[#This Row],[CorrectAwayScorePrediction]]="Y", 1, 0))+(($AL$13)*IF(Table2[[#This Row],[CorrectHomeScorePrediction]]="Y", 1, 0))</f>
        <v>0</v>
      </c>
    </row>
    <row r="488" spans="1:29" x14ac:dyDescent="0.25">
      <c r="B488" s="5">
        <v>45640</v>
      </c>
      <c r="C488" s="8"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44">
        <f>(($AL$11)*IF(Table2[[#This Row],[CorrectWinnerPrediction]]="Y", 1, 0))+(($AL$12)*IF(Table2[[#This Row],[CorrectAwayScorePrediction]]="Y", 1, 0))+(($AL$13)*IF(Table2[[#This Row],[CorrectHomeScorePrediction]]="Y", 1, 0))</f>
        <v>0</v>
      </c>
    </row>
    <row r="489" spans="1:29" x14ac:dyDescent="0.25">
      <c r="B489" s="5">
        <v>45640</v>
      </c>
      <c r="C489" s="8"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44">
        <f>(($AL$11)*IF(Table2[[#This Row],[CorrectWinnerPrediction]]="Y", 1, 0))+(($AL$12)*IF(Table2[[#This Row],[CorrectAwayScorePrediction]]="Y", 1, 0))+(($AL$13)*IF(Table2[[#This Row],[CorrectHomeScorePrediction]]="Y", 1, 0))</f>
        <v>0</v>
      </c>
    </row>
    <row r="490" spans="1:29" x14ac:dyDescent="0.25">
      <c r="A490" s="3"/>
      <c r="B490" s="6">
        <v>45640</v>
      </c>
      <c r="C490" s="9" t="s">
        <v>600</v>
      </c>
      <c r="D490" s="3" t="s">
        <v>43</v>
      </c>
      <c r="E490" s="3" t="s">
        <v>12</v>
      </c>
      <c r="F490" s="3"/>
      <c r="G490" s="3"/>
      <c r="H490" s="3" t="str">
        <f t="shared" si="23"/>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44">
        <f>(($AL$11)*IF(Table2[[#This Row],[CorrectWinnerPrediction]]="Y", 1, 0))+(($AL$12)*IF(Table2[[#This Row],[CorrectAwayScorePrediction]]="Y", 1, 0))+(($AL$13)*IF(Table2[[#This Row],[CorrectHomeScorePrediction]]="Y", 1, 0))</f>
        <v>0</v>
      </c>
    </row>
    <row r="491" spans="1:29" x14ac:dyDescent="0.25">
      <c r="B491" s="5">
        <v>45641</v>
      </c>
      <c r="C491" s="8"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44">
        <f>(($AL$11)*IF(Table2[[#This Row],[CorrectWinnerPrediction]]="Y", 1, 0))+(($AL$12)*IF(Table2[[#This Row],[CorrectAwayScorePrediction]]="Y", 1, 0))+(($AL$13)*IF(Table2[[#This Row],[CorrectHomeScorePrediction]]="Y", 1, 0))</f>
        <v>0</v>
      </c>
    </row>
    <row r="492" spans="1:29" x14ac:dyDescent="0.25">
      <c r="B492" s="5">
        <v>45641</v>
      </c>
      <c r="C492" s="8"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44">
        <f>(($AL$11)*IF(Table2[[#This Row],[CorrectWinnerPrediction]]="Y", 1, 0))+(($AL$12)*IF(Table2[[#This Row],[CorrectAwayScorePrediction]]="Y", 1, 0))+(($AL$13)*IF(Table2[[#This Row],[CorrectHomeScorePrediction]]="Y", 1, 0))</f>
        <v>0</v>
      </c>
    </row>
    <row r="493" spans="1:29" x14ac:dyDescent="0.25">
      <c r="B493" s="5">
        <v>45641</v>
      </c>
      <c r="C493" s="8"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44">
        <f>(($AL$11)*IF(Table2[[#This Row],[CorrectWinnerPrediction]]="Y", 1, 0))+(($AL$12)*IF(Table2[[#This Row],[CorrectAwayScorePrediction]]="Y", 1, 0))+(($AL$13)*IF(Table2[[#This Row],[CorrectHomeScorePrediction]]="Y", 1, 0))</f>
        <v>0</v>
      </c>
    </row>
    <row r="494" spans="1:29" x14ac:dyDescent="0.25">
      <c r="B494" s="5">
        <v>45641</v>
      </c>
      <c r="C494" s="8"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44">
        <f>(($AL$11)*IF(Table2[[#This Row],[CorrectWinnerPrediction]]="Y", 1, 0))+(($AL$12)*IF(Table2[[#This Row],[CorrectAwayScorePrediction]]="Y", 1, 0))+(($AL$13)*IF(Table2[[#This Row],[CorrectHomeScorePrediction]]="Y", 1, 0))</f>
        <v>0</v>
      </c>
    </row>
    <row r="495" spans="1:29" x14ac:dyDescent="0.25">
      <c r="B495" s="6">
        <v>45641</v>
      </c>
      <c r="C495" s="9" t="s">
        <v>605</v>
      </c>
      <c r="D495" s="3" t="s">
        <v>27</v>
      </c>
      <c r="E495" s="3" t="s">
        <v>37</v>
      </c>
      <c r="F495" s="3"/>
      <c r="G495" s="3"/>
      <c r="H495" s="3" t="str">
        <f t="shared" si="23"/>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44">
        <f>(($AL$11)*IF(Table2[[#This Row],[CorrectWinnerPrediction]]="Y", 1, 0))+(($AL$12)*IF(Table2[[#This Row],[CorrectAwayScorePrediction]]="Y", 1, 0))+(($AL$13)*IF(Table2[[#This Row],[CorrectHomeScorePrediction]]="Y", 1, 0))</f>
        <v>0</v>
      </c>
    </row>
    <row r="496" spans="1:29" x14ac:dyDescent="0.25">
      <c r="A496" s="14"/>
      <c r="B496" s="5">
        <v>45642</v>
      </c>
      <c r="C496" s="8" t="s">
        <v>606</v>
      </c>
      <c r="D496" s="2" t="s">
        <v>46</v>
      </c>
      <c r="E496" s="2" t="s">
        <v>34</v>
      </c>
      <c r="F496" s="2"/>
      <c r="G496" s="2"/>
      <c r="H496" s="2" t="str">
        <f t="shared" si="23"/>
        <v>_</v>
      </c>
      <c r="I496" s="2"/>
      <c r="J496" s="2"/>
      <c r="K496" s="2"/>
      <c r="L496" s="14"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44">
        <f>(($AL$11)*IF(Table2[[#This Row],[CorrectWinnerPrediction]]="Y", 1, 0))+(($AL$12)*IF(Table2[[#This Row],[CorrectAwayScorePrediction]]="Y", 1, 0))+(($AL$13)*IF(Table2[[#This Row],[CorrectHomeScorePrediction]]="Y", 1, 0))</f>
        <v>0</v>
      </c>
    </row>
    <row r="497" spans="1:29" x14ac:dyDescent="0.25">
      <c r="B497" s="5">
        <v>45642</v>
      </c>
      <c r="C497" s="8"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44">
        <f>(($AL$11)*IF(Table2[[#This Row],[CorrectWinnerPrediction]]="Y", 1, 0))+(($AL$12)*IF(Table2[[#This Row],[CorrectAwayScorePrediction]]="Y", 1, 0))+(($AL$13)*IF(Table2[[#This Row],[CorrectHomeScorePrediction]]="Y", 1, 0))</f>
        <v>0</v>
      </c>
    </row>
    <row r="498" spans="1:29" x14ac:dyDescent="0.25">
      <c r="A498" s="3"/>
      <c r="B498" s="6">
        <v>45642</v>
      </c>
      <c r="C498" s="9" t="s">
        <v>608</v>
      </c>
      <c r="D498" s="3" t="s">
        <v>26</v>
      </c>
      <c r="E498" s="3" t="s">
        <v>25</v>
      </c>
      <c r="F498" s="3"/>
      <c r="G498" s="3"/>
      <c r="H498" s="3" t="str">
        <f t="shared" si="23"/>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44">
        <f>(($AL$11)*IF(Table2[[#This Row],[CorrectWinnerPrediction]]="Y", 1, 0))+(($AL$12)*IF(Table2[[#This Row],[CorrectAwayScorePrediction]]="Y", 1, 0))+(($AL$13)*IF(Table2[[#This Row],[CorrectHomeScorePrediction]]="Y", 1, 0))</f>
        <v>0</v>
      </c>
    </row>
    <row r="499" spans="1:29" x14ac:dyDescent="0.25">
      <c r="B499" s="5">
        <v>45643</v>
      </c>
      <c r="C499" s="8" t="s">
        <v>609</v>
      </c>
      <c r="D499" s="2" t="s">
        <v>29</v>
      </c>
      <c r="E499" s="2" t="s">
        <v>19</v>
      </c>
      <c r="F499" s="2"/>
      <c r="G499" s="2"/>
      <c r="H499" s="2" t="str">
        <f t="shared" si="23"/>
        <v>_</v>
      </c>
      <c r="I499" s="2"/>
      <c r="J499" s="2"/>
      <c r="K499" s="2"/>
      <c r="L499" s="14"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44">
        <f>(($AL$11)*IF(Table2[[#This Row],[CorrectWinnerPrediction]]="Y", 1, 0))+(($AL$12)*IF(Table2[[#This Row],[CorrectAwayScorePrediction]]="Y", 1, 0))+(($AL$13)*IF(Table2[[#This Row],[CorrectHomeScorePrediction]]="Y", 1, 0))</f>
        <v>0</v>
      </c>
    </row>
    <row r="500" spans="1:29" x14ac:dyDescent="0.25">
      <c r="B500" s="5">
        <v>45643</v>
      </c>
      <c r="C500" s="8"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44">
        <f>(($AL$11)*IF(Table2[[#This Row],[CorrectWinnerPrediction]]="Y", 1, 0))+(($AL$12)*IF(Table2[[#This Row],[CorrectAwayScorePrediction]]="Y", 1, 0))+(($AL$13)*IF(Table2[[#This Row],[CorrectHomeScorePrediction]]="Y", 1, 0))</f>
        <v>0</v>
      </c>
    </row>
    <row r="501" spans="1:29" x14ac:dyDescent="0.25">
      <c r="B501" s="5">
        <v>45643</v>
      </c>
      <c r="C501" s="8"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44">
        <f>(($AL$11)*IF(Table2[[#This Row],[CorrectWinnerPrediction]]="Y", 1, 0))+(($AL$12)*IF(Table2[[#This Row],[CorrectAwayScorePrediction]]="Y", 1, 0))+(($AL$13)*IF(Table2[[#This Row],[CorrectHomeScorePrediction]]="Y", 1, 0))</f>
        <v>0</v>
      </c>
    </row>
    <row r="502" spans="1:29" x14ac:dyDescent="0.25">
      <c r="B502" s="5">
        <v>45643</v>
      </c>
      <c r="C502" s="8"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44">
        <f>(($AL$11)*IF(Table2[[#This Row],[CorrectWinnerPrediction]]="Y", 1, 0))+(($AL$12)*IF(Table2[[#This Row],[CorrectAwayScorePrediction]]="Y", 1, 0))+(($AL$13)*IF(Table2[[#This Row],[CorrectHomeScorePrediction]]="Y", 1, 0))</f>
        <v>0</v>
      </c>
    </row>
    <row r="503" spans="1:29" x14ac:dyDescent="0.25">
      <c r="B503" s="5">
        <v>45643</v>
      </c>
      <c r="C503" s="8"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44">
        <f>(($AL$11)*IF(Table2[[#This Row],[CorrectWinnerPrediction]]="Y", 1, 0))+(($AL$12)*IF(Table2[[#This Row],[CorrectAwayScorePrediction]]="Y", 1, 0))+(($AL$13)*IF(Table2[[#This Row],[CorrectHomeScorePrediction]]="Y", 1, 0))</f>
        <v>0</v>
      </c>
    </row>
    <row r="504" spans="1:29" x14ac:dyDescent="0.25">
      <c r="B504" s="5">
        <v>45643</v>
      </c>
      <c r="C504" s="8"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44">
        <f>(($AL$11)*IF(Table2[[#This Row],[CorrectWinnerPrediction]]="Y", 1, 0))+(($AL$12)*IF(Table2[[#This Row],[CorrectAwayScorePrediction]]="Y", 1, 0))+(($AL$13)*IF(Table2[[#This Row],[CorrectHomeScorePrediction]]="Y", 1, 0))</f>
        <v>0</v>
      </c>
    </row>
    <row r="505" spans="1:29" x14ac:dyDescent="0.25">
      <c r="B505" s="5">
        <v>45643</v>
      </c>
      <c r="C505" s="8"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44">
        <f>(($AL$11)*IF(Table2[[#This Row],[CorrectWinnerPrediction]]="Y", 1, 0))+(($AL$12)*IF(Table2[[#This Row],[CorrectAwayScorePrediction]]="Y", 1, 0))+(($AL$13)*IF(Table2[[#This Row],[CorrectHomeScorePrediction]]="Y", 1, 0))</f>
        <v>0</v>
      </c>
    </row>
    <row r="506" spans="1:29" x14ac:dyDescent="0.25">
      <c r="B506" s="5">
        <v>45643</v>
      </c>
      <c r="C506" s="8"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44">
        <f>(($AL$11)*IF(Table2[[#This Row],[CorrectWinnerPrediction]]="Y", 1, 0))+(($AL$12)*IF(Table2[[#This Row],[CorrectAwayScorePrediction]]="Y", 1, 0))+(($AL$13)*IF(Table2[[#This Row],[CorrectHomeScorePrediction]]="Y", 1, 0))</f>
        <v>0</v>
      </c>
    </row>
    <row r="507" spans="1:29" x14ac:dyDescent="0.25">
      <c r="B507" s="5">
        <v>45643</v>
      </c>
      <c r="C507" s="8"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44">
        <f>(($AL$11)*IF(Table2[[#This Row],[CorrectWinnerPrediction]]="Y", 1, 0))+(($AL$12)*IF(Table2[[#This Row],[CorrectAwayScorePrediction]]="Y", 1, 0))+(($AL$13)*IF(Table2[[#This Row],[CorrectHomeScorePrediction]]="Y", 1, 0))</f>
        <v>0</v>
      </c>
    </row>
    <row r="508" spans="1:29" x14ac:dyDescent="0.25">
      <c r="A508" s="3"/>
      <c r="B508" s="6">
        <v>45643</v>
      </c>
      <c r="C508" s="9" t="s">
        <v>618</v>
      </c>
      <c r="D508" s="3" t="s">
        <v>22</v>
      </c>
      <c r="E508" s="3" t="s">
        <v>38</v>
      </c>
      <c r="F508" s="3"/>
      <c r="G508" s="3"/>
      <c r="H508" s="3" t="str">
        <f t="shared" si="23"/>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44">
        <f>(($AL$11)*IF(Table2[[#This Row],[CorrectWinnerPrediction]]="Y", 1, 0))+(($AL$12)*IF(Table2[[#This Row],[CorrectAwayScorePrediction]]="Y", 1, 0))+(($AL$13)*IF(Table2[[#This Row],[CorrectHomeScorePrediction]]="Y", 1, 0))</f>
        <v>0</v>
      </c>
    </row>
    <row r="509" spans="1:29" x14ac:dyDescent="0.25">
      <c r="B509" s="5">
        <v>45644</v>
      </c>
      <c r="C509" s="8" t="s">
        <v>619</v>
      </c>
      <c r="D509" s="2" t="s">
        <v>45</v>
      </c>
      <c r="E509" s="2" t="s">
        <v>31</v>
      </c>
      <c r="F509" s="2"/>
      <c r="G509" s="2"/>
      <c r="H509" s="2" t="str">
        <f t="shared" si="23"/>
        <v>_</v>
      </c>
      <c r="I509" s="2"/>
      <c r="J509" s="2"/>
      <c r="K509" s="2"/>
      <c r="L509" s="14"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44">
        <f>(($AL$11)*IF(Table2[[#This Row],[CorrectWinnerPrediction]]="Y", 1, 0))+(($AL$12)*IF(Table2[[#This Row],[CorrectAwayScorePrediction]]="Y", 1, 0))+(($AL$13)*IF(Table2[[#This Row],[CorrectHomeScorePrediction]]="Y", 1, 0))</f>
        <v>0</v>
      </c>
    </row>
    <row r="510" spans="1:29" x14ac:dyDescent="0.25">
      <c r="B510" s="5">
        <v>45644</v>
      </c>
      <c r="C510" s="8"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44">
        <f>(($AL$11)*IF(Table2[[#This Row],[CorrectWinnerPrediction]]="Y", 1, 0))+(($AL$12)*IF(Table2[[#This Row],[CorrectAwayScorePrediction]]="Y", 1, 0))+(($AL$13)*IF(Table2[[#This Row],[CorrectHomeScorePrediction]]="Y", 1, 0))</f>
        <v>0</v>
      </c>
    </row>
    <row r="511" spans="1:29" x14ac:dyDescent="0.25">
      <c r="B511" s="5">
        <v>45644</v>
      </c>
      <c r="C511" s="8"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44">
        <f>(($AL$11)*IF(Table2[[#This Row],[CorrectWinnerPrediction]]="Y", 1, 0))+(($AL$12)*IF(Table2[[#This Row],[CorrectAwayScorePrediction]]="Y", 1, 0))+(($AL$13)*IF(Table2[[#This Row],[CorrectHomeScorePrediction]]="Y", 1, 0))</f>
        <v>0</v>
      </c>
    </row>
    <row r="512" spans="1:29" x14ac:dyDescent="0.25">
      <c r="B512" s="5">
        <v>45644</v>
      </c>
      <c r="C512" s="8"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44">
        <f>(($AL$11)*IF(Table2[[#This Row],[CorrectWinnerPrediction]]="Y", 1, 0))+(($AL$12)*IF(Table2[[#This Row],[CorrectAwayScorePrediction]]="Y", 1, 0))+(($AL$13)*IF(Table2[[#This Row],[CorrectHomeScorePrediction]]="Y", 1, 0))</f>
        <v>0</v>
      </c>
    </row>
    <row r="513" spans="1:29" x14ac:dyDescent="0.25">
      <c r="A513" s="3"/>
      <c r="B513" s="6">
        <v>45644</v>
      </c>
      <c r="C513" s="9" t="s">
        <v>623</v>
      </c>
      <c r="D513" s="3" t="s">
        <v>22</v>
      </c>
      <c r="E513" s="3" t="s">
        <v>47</v>
      </c>
      <c r="F513" s="3"/>
      <c r="G513" s="3"/>
      <c r="H513" s="3" t="str">
        <f t="shared" si="23"/>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44">
        <f>(($AL$11)*IF(Table2[[#This Row],[CorrectWinnerPrediction]]="Y", 1, 0))+(($AL$12)*IF(Table2[[#This Row],[CorrectAwayScorePrediction]]="Y", 1, 0))+(($AL$13)*IF(Table2[[#This Row],[CorrectHomeScorePrediction]]="Y", 1, 0))</f>
        <v>0</v>
      </c>
    </row>
    <row r="514" spans="1:29" x14ac:dyDescent="0.25">
      <c r="B514" s="5">
        <v>45645</v>
      </c>
      <c r="C514" s="8" t="s">
        <v>624</v>
      </c>
      <c r="D514" s="2" t="s">
        <v>13</v>
      </c>
      <c r="E514" s="2" t="s">
        <v>43</v>
      </c>
      <c r="F514" s="2"/>
      <c r="G514" s="2"/>
      <c r="H514" s="2" t="str">
        <f t="shared" si="23"/>
        <v>_</v>
      </c>
      <c r="I514" s="2"/>
      <c r="J514" s="2"/>
      <c r="K514" s="2"/>
      <c r="L514" s="14"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44">
        <f>(($AL$11)*IF(Table2[[#This Row],[CorrectWinnerPrediction]]="Y", 1, 0))+(($AL$12)*IF(Table2[[#This Row],[CorrectAwayScorePrediction]]="Y", 1, 0))+(($AL$13)*IF(Table2[[#This Row],[CorrectHomeScorePrediction]]="Y", 1, 0))</f>
        <v>0</v>
      </c>
    </row>
    <row r="515" spans="1:29" x14ac:dyDescent="0.25">
      <c r="B515" s="5">
        <v>45645</v>
      </c>
      <c r="C515" s="8"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44">
        <f>(($AL$11)*IF(Table2[[#This Row],[CorrectWinnerPrediction]]="Y", 1, 0))+(($AL$12)*IF(Table2[[#This Row],[CorrectAwayScorePrediction]]="Y", 1, 0))+(($AL$13)*IF(Table2[[#This Row],[CorrectHomeScorePrediction]]="Y", 1, 0))</f>
        <v>0</v>
      </c>
    </row>
    <row r="516" spans="1:29" x14ac:dyDescent="0.25">
      <c r="B516" s="5">
        <v>45645</v>
      </c>
      <c r="C516" s="8"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44">
        <f>(($AL$11)*IF(Table2[[#This Row],[CorrectWinnerPrediction]]="Y", 1, 0))+(($AL$12)*IF(Table2[[#This Row],[CorrectAwayScorePrediction]]="Y", 1, 0))+(($AL$13)*IF(Table2[[#This Row],[CorrectHomeScorePrediction]]="Y", 1, 0))</f>
        <v>0</v>
      </c>
    </row>
    <row r="517" spans="1:29" x14ac:dyDescent="0.25">
      <c r="B517" s="5">
        <v>45645</v>
      </c>
      <c r="C517" s="8"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44">
        <f>(($AL$11)*IF(Table2[[#This Row],[CorrectWinnerPrediction]]="Y", 1, 0))+(($AL$12)*IF(Table2[[#This Row],[CorrectAwayScorePrediction]]="Y", 1, 0))+(($AL$13)*IF(Table2[[#This Row],[CorrectHomeScorePrediction]]="Y", 1, 0))</f>
        <v>0</v>
      </c>
    </row>
    <row r="518" spans="1:29" x14ac:dyDescent="0.25">
      <c r="B518" s="5">
        <v>45645</v>
      </c>
      <c r="C518" s="8"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44">
        <f>(($AL$11)*IF(Table2[[#This Row],[CorrectWinnerPrediction]]="Y", 1, 0))+(($AL$12)*IF(Table2[[#This Row],[CorrectAwayScorePrediction]]="Y", 1, 0))+(($AL$13)*IF(Table2[[#This Row],[CorrectHomeScorePrediction]]="Y", 1, 0))</f>
        <v>0</v>
      </c>
    </row>
    <row r="519" spans="1:29" x14ac:dyDescent="0.25">
      <c r="B519" s="5">
        <v>45645</v>
      </c>
      <c r="C519" s="8"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44">
        <f>(($AL$11)*IF(Table2[[#This Row],[CorrectWinnerPrediction]]="Y", 1, 0))+(($AL$12)*IF(Table2[[#This Row],[CorrectAwayScorePrediction]]="Y", 1, 0))+(($AL$13)*IF(Table2[[#This Row],[CorrectHomeScorePrediction]]="Y", 1, 0))</f>
        <v>0</v>
      </c>
    </row>
    <row r="520" spans="1:29" x14ac:dyDescent="0.25">
      <c r="B520" s="5">
        <v>45645</v>
      </c>
      <c r="C520" s="8"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44">
        <f>(($AL$11)*IF(Table2[[#This Row],[CorrectWinnerPrediction]]="Y", 1, 0))+(($AL$12)*IF(Table2[[#This Row],[CorrectAwayScorePrediction]]="Y", 1, 0))+(($AL$13)*IF(Table2[[#This Row],[CorrectHomeScorePrediction]]="Y", 1, 0))</f>
        <v>0</v>
      </c>
    </row>
    <row r="521" spans="1:29" x14ac:dyDescent="0.25">
      <c r="B521" s="5">
        <v>45645</v>
      </c>
      <c r="C521" s="8"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44">
        <f>(($AL$11)*IF(Table2[[#This Row],[CorrectWinnerPrediction]]="Y", 1, 0))+(($AL$12)*IF(Table2[[#This Row],[CorrectAwayScorePrediction]]="Y", 1, 0))+(($AL$13)*IF(Table2[[#This Row],[CorrectHomeScorePrediction]]="Y", 1, 0))</f>
        <v>0</v>
      </c>
    </row>
    <row r="522" spans="1:29" x14ac:dyDescent="0.25">
      <c r="A522" s="3"/>
      <c r="B522" s="6">
        <v>45645</v>
      </c>
      <c r="C522" s="9" t="s">
        <v>632</v>
      </c>
      <c r="D522" s="3" t="s">
        <v>26</v>
      </c>
      <c r="E522" s="3" t="s">
        <v>38</v>
      </c>
      <c r="F522" s="3"/>
      <c r="G522" s="3"/>
      <c r="H522" s="3" t="str">
        <f t="shared" si="26"/>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44">
        <f>(($AL$11)*IF(Table2[[#This Row],[CorrectWinnerPrediction]]="Y", 1, 0))+(($AL$12)*IF(Table2[[#This Row],[CorrectAwayScorePrediction]]="Y", 1, 0))+(($AL$13)*IF(Table2[[#This Row],[CorrectHomeScorePrediction]]="Y", 1, 0))</f>
        <v>0</v>
      </c>
    </row>
    <row r="523" spans="1:29" x14ac:dyDescent="0.25">
      <c r="B523" s="5">
        <v>45646</v>
      </c>
      <c r="C523" s="8" t="s">
        <v>633</v>
      </c>
      <c r="D523" s="2" t="s">
        <v>18</v>
      </c>
      <c r="E523" s="2" t="s">
        <v>29</v>
      </c>
      <c r="F523" s="2"/>
      <c r="G523" s="2"/>
      <c r="H523" s="2" t="str">
        <f t="shared" si="26"/>
        <v>_</v>
      </c>
      <c r="I523" s="2"/>
      <c r="J523" s="2"/>
      <c r="K523" s="2"/>
      <c r="L523" s="14"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44">
        <f>(($AL$11)*IF(Table2[[#This Row],[CorrectWinnerPrediction]]="Y", 1, 0))+(($AL$12)*IF(Table2[[#This Row],[CorrectAwayScorePrediction]]="Y", 1, 0))+(($AL$13)*IF(Table2[[#This Row],[CorrectHomeScorePrediction]]="Y", 1, 0))</f>
        <v>0</v>
      </c>
    </row>
    <row r="524" spans="1:29" x14ac:dyDescent="0.25">
      <c r="B524" s="5">
        <v>45646</v>
      </c>
      <c r="C524" s="8"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44">
        <f>(($AL$11)*IF(Table2[[#This Row],[CorrectWinnerPrediction]]="Y", 1, 0))+(($AL$12)*IF(Table2[[#This Row],[CorrectAwayScorePrediction]]="Y", 1, 0))+(($AL$13)*IF(Table2[[#This Row],[CorrectHomeScorePrediction]]="Y", 1, 0))</f>
        <v>0</v>
      </c>
    </row>
    <row r="525" spans="1:29" x14ac:dyDescent="0.25">
      <c r="B525" s="5">
        <v>45646</v>
      </c>
      <c r="C525" s="8"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44">
        <f>(($AL$11)*IF(Table2[[#This Row],[CorrectWinnerPrediction]]="Y", 1, 0))+(($AL$12)*IF(Table2[[#This Row],[CorrectAwayScorePrediction]]="Y", 1, 0))+(($AL$13)*IF(Table2[[#This Row],[CorrectHomeScorePrediction]]="Y", 1, 0))</f>
        <v>0</v>
      </c>
    </row>
    <row r="526" spans="1:29" x14ac:dyDescent="0.25">
      <c r="B526" s="5">
        <v>45646</v>
      </c>
      <c r="C526" s="8"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44">
        <f>(($AL$11)*IF(Table2[[#This Row],[CorrectWinnerPrediction]]="Y", 1, 0))+(($AL$12)*IF(Table2[[#This Row],[CorrectAwayScorePrediction]]="Y", 1, 0))+(($AL$13)*IF(Table2[[#This Row],[CorrectHomeScorePrediction]]="Y", 1, 0))</f>
        <v>0</v>
      </c>
    </row>
    <row r="527" spans="1:29" x14ac:dyDescent="0.25">
      <c r="B527" s="5">
        <v>45646</v>
      </c>
      <c r="C527" s="8"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44">
        <f>(($AL$11)*IF(Table2[[#This Row],[CorrectWinnerPrediction]]="Y", 1, 0))+(($AL$12)*IF(Table2[[#This Row],[CorrectAwayScorePrediction]]="Y", 1, 0))+(($AL$13)*IF(Table2[[#This Row],[CorrectHomeScorePrediction]]="Y", 1, 0))</f>
        <v>0</v>
      </c>
    </row>
    <row r="528" spans="1:29" x14ac:dyDescent="0.25">
      <c r="B528" s="5">
        <v>45646</v>
      </c>
      <c r="C528" s="8"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44">
        <f>(($AL$11)*IF(Table2[[#This Row],[CorrectWinnerPrediction]]="Y", 1, 0))+(($AL$12)*IF(Table2[[#This Row],[CorrectAwayScorePrediction]]="Y", 1, 0))+(($AL$13)*IF(Table2[[#This Row],[CorrectHomeScorePrediction]]="Y", 1, 0))</f>
        <v>0</v>
      </c>
    </row>
    <row r="529" spans="1:29" x14ac:dyDescent="0.25">
      <c r="A529" s="3"/>
      <c r="B529" s="6">
        <v>45646</v>
      </c>
      <c r="C529" s="9" t="s">
        <v>639</v>
      </c>
      <c r="D529" s="3" t="s">
        <v>26</v>
      </c>
      <c r="E529" s="3" t="s">
        <v>47</v>
      </c>
      <c r="F529" s="3"/>
      <c r="G529" s="3"/>
      <c r="H529" s="3" t="str">
        <f t="shared" si="26"/>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44">
        <f>(($AL$11)*IF(Table2[[#This Row],[CorrectWinnerPrediction]]="Y", 1, 0))+(($AL$12)*IF(Table2[[#This Row],[CorrectAwayScorePrediction]]="Y", 1, 0))+(($AL$13)*IF(Table2[[#This Row],[CorrectHomeScorePrediction]]="Y", 1, 0))</f>
        <v>0</v>
      </c>
    </row>
    <row r="530" spans="1:29" x14ac:dyDescent="0.25">
      <c r="B530" s="5">
        <v>45647</v>
      </c>
      <c r="C530" s="8" t="s">
        <v>640</v>
      </c>
      <c r="D530" s="2" t="s">
        <v>28</v>
      </c>
      <c r="E530" s="2" t="s">
        <v>35</v>
      </c>
      <c r="F530" s="2"/>
      <c r="G530" s="2"/>
      <c r="H530" s="2" t="str">
        <f t="shared" si="26"/>
        <v>_</v>
      </c>
      <c r="I530" s="2"/>
      <c r="J530" s="2"/>
      <c r="K530" s="2"/>
      <c r="L530" s="14"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44">
        <f>(($AL$11)*IF(Table2[[#This Row],[CorrectWinnerPrediction]]="Y", 1, 0))+(($AL$12)*IF(Table2[[#This Row],[CorrectAwayScorePrediction]]="Y", 1, 0))+(($AL$13)*IF(Table2[[#This Row],[CorrectHomeScorePrediction]]="Y", 1, 0))</f>
        <v>0</v>
      </c>
    </row>
    <row r="531" spans="1:29" x14ac:dyDescent="0.25">
      <c r="B531" s="5">
        <v>45647</v>
      </c>
      <c r="C531" s="8"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44">
        <f>(($AL$11)*IF(Table2[[#This Row],[CorrectWinnerPrediction]]="Y", 1, 0))+(($AL$12)*IF(Table2[[#This Row],[CorrectAwayScorePrediction]]="Y", 1, 0))+(($AL$13)*IF(Table2[[#This Row],[CorrectHomeScorePrediction]]="Y", 1, 0))</f>
        <v>0</v>
      </c>
    </row>
    <row r="532" spans="1:29" x14ac:dyDescent="0.25">
      <c r="B532" s="5">
        <v>45647</v>
      </c>
      <c r="C532" s="8"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44">
        <f>(($AL$11)*IF(Table2[[#This Row],[CorrectWinnerPrediction]]="Y", 1, 0))+(($AL$12)*IF(Table2[[#This Row],[CorrectAwayScorePrediction]]="Y", 1, 0))+(($AL$13)*IF(Table2[[#This Row],[CorrectHomeScorePrediction]]="Y", 1, 0))</f>
        <v>0</v>
      </c>
    </row>
    <row r="533" spans="1:29" x14ac:dyDescent="0.25">
      <c r="B533" s="5">
        <v>45647</v>
      </c>
      <c r="C533" s="8"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44">
        <f>(($AL$11)*IF(Table2[[#This Row],[CorrectWinnerPrediction]]="Y", 1, 0))+(($AL$12)*IF(Table2[[#This Row],[CorrectAwayScorePrediction]]="Y", 1, 0))+(($AL$13)*IF(Table2[[#This Row],[CorrectHomeScorePrediction]]="Y", 1, 0))</f>
        <v>0</v>
      </c>
    </row>
    <row r="534" spans="1:29" x14ac:dyDescent="0.25">
      <c r="B534" s="5">
        <v>45647</v>
      </c>
      <c r="C534" s="8"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44">
        <f>(($AL$11)*IF(Table2[[#This Row],[CorrectWinnerPrediction]]="Y", 1, 0))+(($AL$12)*IF(Table2[[#This Row],[CorrectAwayScorePrediction]]="Y", 1, 0))+(($AL$13)*IF(Table2[[#This Row],[CorrectHomeScorePrediction]]="Y", 1, 0))</f>
        <v>0</v>
      </c>
    </row>
    <row r="535" spans="1:29" x14ac:dyDescent="0.25">
      <c r="B535" s="5">
        <v>45647</v>
      </c>
      <c r="C535" s="8"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44">
        <f>(($AL$11)*IF(Table2[[#This Row],[CorrectWinnerPrediction]]="Y", 1, 0))+(($AL$12)*IF(Table2[[#This Row],[CorrectAwayScorePrediction]]="Y", 1, 0))+(($AL$13)*IF(Table2[[#This Row],[CorrectHomeScorePrediction]]="Y", 1, 0))</f>
        <v>0</v>
      </c>
    </row>
    <row r="536" spans="1:29" x14ac:dyDescent="0.25">
      <c r="B536" s="5">
        <v>45647</v>
      </c>
      <c r="C536" s="8"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44">
        <f>(($AL$11)*IF(Table2[[#This Row],[CorrectWinnerPrediction]]="Y", 1, 0))+(($AL$12)*IF(Table2[[#This Row],[CorrectAwayScorePrediction]]="Y", 1, 0))+(($AL$13)*IF(Table2[[#This Row],[CorrectHomeScorePrediction]]="Y", 1, 0))</f>
        <v>0</v>
      </c>
    </row>
    <row r="537" spans="1:29" x14ac:dyDescent="0.25">
      <c r="B537" s="5">
        <v>45647</v>
      </c>
      <c r="C537" s="8"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44">
        <f>(($AL$11)*IF(Table2[[#This Row],[CorrectWinnerPrediction]]="Y", 1, 0))+(($AL$12)*IF(Table2[[#This Row],[CorrectAwayScorePrediction]]="Y", 1, 0))+(($AL$13)*IF(Table2[[#This Row],[CorrectHomeScorePrediction]]="Y", 1, 0))</f>
        <v>0</v>
      </c>
    </row>
    <row r="538" spans="1:29" x14ac:dyDescent="0.25">
      <c r="B538" s="5">
        <v>45647</v>
      </c>
      <c r="C538" s="8"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44">
        <f>(($AL$11)*IF(Table2[[#This Row],[CorrectWinnerPrediction]]="Y", 1, 0))+(($AL$12)*IF(Table2[[#This Row],[CorrectAwayScorePrediction]]="Y", 1, 0))+(($AL$13)*IF(Table2[[#This Row],[CorrectHomeScorePrediction]]="Y", 1, 0))</f>
        <v>0</v>
      </c>
    </row>
    <row r="539" spans="1:29" x14ac:dyDescent="0.25">
      <c r="B539" s="5">
        <v>45647</v>
      </c>
      <c r="C539" s="8"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44">
        <f>(($AL$11)*IF(Table2[[#This Row],[CorrectWinnerPrediction]]="Y", 1, 0))+(($AL$12)*IF(Table2[[#This Row],[CorrectAwayScorePrediction]]="Y", 1, 0))+(($AL$13)*IF(Table2[[#This Row],[CorrectHomeScorePrediction]]="Y", 1, 0))</f>
        <v>0</v>
      </c>
    </row>
    <row r="540" spans="1:29" x14ac:dyDescent="0.25">
      <c r="A540" s="3"/>
      <c r="B540" s="6">
        <v>45647</v>
      </c>
      <c r="C540" s="9" t="s">
        <v>650</v>
      </c>
      <c r="D540" s="3" t="s">
        <v>12</v>
      </c>
      <c r="E540" s="3" t="s">
        <v>27</v>
      </c>
      <c r="F540" s="3"/>
      <c r="G540" s="3"/>
      <c r="H540" s="3" t="str">
        <f t="shared" si="26"/>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44">
        <f>(($AL$11)*IF(Table2[[#This Row],[CorrectWinnerPrediction]]="Y", 1, 0))+(($AL$12)*IF(Table2[[#This Row],[CorrectAwayScorePrediction]]="Y", 1, 0))+(($AL$13)*IF(Table2[[#This Row],[CorrectHomeScorePrediction]]="Y", 1, 0))</f>
        <v>0</v>
      </c>
    </row>
    <row r="541" spans="1:29" x14ac:dyDescent="0.25">
      <c r="B541" s="5">
        <v>45648</v>
      </c>
      <c r="C541" s="8" t="s">
        <v>651</v>
      </c>
      <c r="D541" s="2" t="s">
        <v>44</v>
      </c>
      <c r="E541" s="2" t="s">
        <v>20</v>
      </c>
      <c r="F541" s="2"/>
      <c r="G541" s="2"/>
      <c r="H541" s="2" t="str">
        <f t="shared" si="26"/>
        <v>_</v>
      </c>
      <c r="I541" s="2"/>
      <c r="J541" s="2"/>
      <c r="K541" s="2"/>
      <c r="L541" s="14"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44">
        <f>(($AL$11)*IF(Table2[[#This Row],[CorrectWinnerPrediction]]="Y", 1, 0))+(($AL$12)*IF(Table2[[#This Row],[CorrectAwayScorePrediction]]="Y", 1, 0))+(($AL$13)*IF(Table2[[#This Row],[CorrectHomeScorePrediction]]="Y", 1, 0))</f>
        <v>0</v>
      </c>
    </row>
    <row r="542" spans="1:29" x14ac:dyDescent="0.25">
      <c r="B542" s="5">
        <v>45648</v>
      </c>
      <c r="C542" s="8"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44">
        <f>(($AL$11)*IF(Table2[[#This Row],[CorrectWinnerPrediction]]="Y", 1, 0))+(($AL$12)*IF(Table2[[#This Row],[CorrectAwayScorePrediction]]="Y", 1, 0))+(($AL$13)*IF(Table2[[#This Row],[CorrectHomeScorePrediction]]="Y", 1, 0))</f>
        <v>0</v>
      </c>
    </row>
    <row r="543" spans="1:29" x14ac:dyDescent="0.25">
      <c r="B543" s="5">
        <v>45648</v>
      </c>
      <c r="C543" s="8"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44">
        <f>(($AL$11)*IF(Table2[[#This Row],[CorrectWinnerPrediction]]="Y", 1, 0))+(($AL$12)*IF(Table2[[#This Row],[CorrectAwayScorePrediction]]="Y", 1, 0))+(($AL$13)*IF(Table2[[#This Row],[CorrectHomeScorePrediction]]="Y", 1, 0))</f>
        <v>0</v>
      </c>
    </row>
    <row r="544" spans="1:29" x14ac:dyDescent="0.25">
      <c r="B544" s="5">
        <v>45648</v>
      </c>
      <c r="C544" s="8"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44">
        <f>(($AL$11)*IF(Table2[[#This Row],[CorrectWinnerPrediction]]="Y", 1, 0))+(($AL$12)*IF(Table2[[#This Row],[CorrectAwayScorePrediction]]="Y", 1, 0))+(($AL$13)*IF(Table2[[#This Row],[CorrectHomeScorePrediction]]="Y", 1, 0))</f>
        <v>0</v>
      </c>
    </row>
    <row r="545" spans="1:29" x14ac:dyDescent="0.25">
      <c r="B545" s="5">
        <v>45648</v>
      </c>
      <c r="C545" s="8"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44">
        <f>(($AL$11)*IF(Table2[[#This Row],[CorrectWinnerPrediction]]="Y", 1, 0))+(($AL$12)*IF(Table2[[#This Row],[CorrectAwayScorePrediction]]="Y", 1, 0))+(($AL$13)*IF(Table2[[#This Row],[CorrectHomeScorePrediction]]="Y", 1, 0))</f>
        <v>0</v>
      </c>
    </row>
    <row r="546" spans="1:29" x14ac:dyDescent="0.25">
      <c r="A546" s="3"/>
      <c r="B546" s="6">
        <v>45648</v>
      </c>
      <c r="C546" s="9" t="s">
        <v>656</v>
      </c>
      <c r="D546" s="3" t="s">
        <v>30</v>
      </c>
      <c r="E546" s="3" t="s">
        <v>23</v>
      </c>
      <c r="F546" s="3"/>
      <c r="G546" s="3"/>
      <c r="H546" s="3" t="str">
        <f t="shared" si="26"/>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44">
        <f>(($AL$11)*IF(Table2[[#This Row],[CorrectWinnerPrediction]]="Y", 1, 0))+(($AL$12)*IF(Table2[[#This Row],[CorrectAwayScorePrediction]]="Y", 1, 0))+(($AL$13)*IF(Table2[[#This Row],[CorrectHomeScorePrediction]]="Y", 1, 0))</f>
        <v>0</v>
      </c>
    </row>
    <row r="547" spans="1:29" x14ac:dyDescent="0.25">
      <c r="B547" s="5">
        <v>45649</v>
      </c>
      <c r="C547" s="8" t="s">
        <v>657</v>
      </c>
      <c r="D547" s="2" t="s">
        <v>20</v>
      </c>
      <c r="E547" s="2" t="s">
        <v>32</v>
      </c>
      <c r="F547" s="2"/>
      <c r="G547" s="2"/>
      <c r="H547" s="2" t="str">
        <f t="shared" si="26"/>
        <v>_</v>
      </c>
      <c r="I547" s="2"/>
      <c r="J547" s="2"/>
      <c r="K547" s="2"/>
      <c r="L547" s="14"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44">
        <f>(($AL$11)*IF(Table2[[#This Row],[CorrectWinnerPrediction]]="Y", 1, 0))+(($AL$12)*IF(Table2[[#This Row],[CorrectAwayScorePrediction]]="Y", 1, 0))+(($AL$13)*IF(Table2[[#This Row],[CorrectHomeScorePrediction]]="Y", 1, 0))</f>
        <v>0</v>
      </c>
    </row>
    <row r="548" spans="1:29" x14ac:dyDescent="0.25">
      <c r="B548" s="5">
        <v>45649</v>
      </c>
      <c r="C548" s="8"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44">
        <f>(($AL$11)*IF(Table2[[#This Row],[CorrectWinnerPrediction]]="Y", 1, 0))+(($AL$12)*IF(Table2[[#This Row],[CorrectAwayScorePrediction]]="Y", 1, 0))+(($AL$13)*IF(Table2[[#This Row],[CorrectHomeScorePrediction]]="Y", 1, 0))</f>
        <v>0</v>
      </c>
    </row>
    <row r="549" spans="1:29" x14ac:dyDescent="0.25">
      <c r="B549" s="5">
        <v>45649</v>
      </c>
      <c r="C549" s="8"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44">
        <f>(($AL$11)*IF(Table2[[#This Row],[CorrectWinnerPrediction]]="Y", 1, 0))+(($AL$12)*IF(Table2[[#This Row],[CorrectAwayScorePrediction]]="Y", 1, 0))+(($AL$13)*IF(Table2[[#This Row],[CorrectHomeScorePrediction]]="Y", 1, 0))</f>
        <v>0</v>
      </c>
    </row>
    <row r="550" spans="1:29" x14ac:dyDescent="0.25">
      <c r="B550" s="5">
        <v>45649</v>
      </c>
      <c r="C550" s="8"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44">
        <f>(($AL$11)*IF(Table2[[#This Row],[CorrectWinnerPrediction]]="Y", 1, 0))+(($AL$12)*IF(Table2[[#This Row],[CorrectAwayScorePrediction]]="Y", 1, 0))+(($AL$13)*IF(Table2[[#This Row],[CorrectHomeScorePrediction]]="Y", 1, 0))</f>
        <v>0</v>
      </c>
    </row>
    <row r="551" spans="1:29" x14ac:dyDescent="0.25">
      <c r="B551" s="5">
        <v>45649</v>
      </c>
      <c r="C551" s="8"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44">
        <f>(($AL$11)*IF(Table2[[#This Row],[CorrectWinnerPrediction]]="Y", 1, 0))+(($AL$12)*IF(Table2[[#This Row],[CorrectAwayScorePrediction]]="Y", 1, 0))+(($AL$13)*IF(Table2[[#This Row],[CorrectHomeScorePrediction]]="Y", 1, 0))</f>
        <v>0</v>
      </c>
    </row>
    <row r="552" spans="1:29" x14ac:dyDescent="0.25">
      <c r="B552" s="5">
        <v>45649</v>
      </c>
      <c r="C552" s="8"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44">
        <f>(($AL$11)*IF(Table2[[#This Row],[CorrectWinnerPrediction]]="Y", 1, 0))+(($AL$12)*IF(Table2[[#This Row],[CorrectAwayScorePrediction]]="Y", 1, 0))+(($AL$13)*IF(Table2[[#This Row],[CorrectHomeScorePrediction]]="Y", 1, 0))</f>
        <v>0</v>
      </c>
    </row>
    <row r="553" spans="1:29" x14ac:dyDescent="0.25">
      <c r="B553" s="5">
        <v>45649</v>
      </c>
      <c r="C553" s="8"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44">
        <f>(($AL$11)*IF(Table2[[#This Row],[CorrectWinnerPrediction]]="Y", 1, 0))+(($AL$12)*IF(Table2[[#This Row],[CorrectAwayScorePrediction]]="Y", 1, 0))+(($AL$13)*IF(Table2[[#This Row],[CorrectHomeScorePrediction]]="Y", 1, 0))</f>
        <v>0</v>
      </c>
    </row>
    <row r="554" spans="1:29" x14ac:dyDescent="0.25">
      <c r="B554" s="5">
        <v>45649</v>
      </c>
      <c r="C554" s="8"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44">
        <f>(($AL$11)*IF(Table2[[#This Row],[CorrectWinnerPrediction]]="Y", 1, 0))+(($AL$12)*IF(Table2[[#This Row],[CorrectAwayScorePrediction]]="Y", 1, 0))+(($AL$13)*IF(Table2[[#This Row],[CorrectHomeScorePrediction]]="Y", 1, 0))</f>
        <v>0</v>
      </c>
    </row>
    <row r="555" spans="1:29" x14ac:dyDescent="0.25">
      <c r="B555" s="5">
        <v>45649</v>
      </c>
      <c r="C555" s="8"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44">
        <f>(($AL$11)*IF(Table2[[#This Row],[CorrectWinnerPrediction]]="Y", 1, 0))+(($AL$12)*IF(Table2[[#This Row],[CorrectAwayScorePrediction]]="Y", 1, 0))+(($AL$13)*IF(Table2[[#This Row],[CorrectHomeScorePrediction]]="Y", 1, 0))</f>
        <v>0</v>
      </c>
    </row>
    <row r="556" spans="1:29" x14ac:dyDescent="0.25">
      <c r="B556" s="5">
        <v>45649</v>
      </c>
      <c r="C556" s="8"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44">
        <f>(($AL$11)*IF(Table2[[#This Row],[CorrectWinnerPrediction]]="Y", 1, 0))+(($AL$12)*IF(Table2[[#This Row],[CorrectAwayScorePrediction]]="Y", 1, 0))+(($AL$13)*IF(Table2[[#This Row],[CorrectHomeScorePrediction]]="Y", 1, 0))</f>
        <v>0</v>
      </c>
    </row>
    <row r="557" spans="1:29" x14ac:dyDescent="0.25">
      <c r="B557" s="5">
        <v>45649</v>
      </c>
      <c r="C557" s="8"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44">
        <f>(($AL$11)*IF(Table2[[#This Row],[CorrectWinnerPrediction]]="Y", 1, 0))+(($AL$12)*IF(Table2[[#This Row],[CorrectAwayScorePrediction]]="Y", 1, 0))+(($AL$13)*IF(Table2[[#This Row],[CorrectHomeScorePrediction]]="Y", 1, 0))</f>
        <v>0</v>
      </c>
    </row>
    <row r="558" spans="1:29" x14ac:dyDescent="0.25">
      <c r="B558" s="5">
        <v>45649</v>
      </c>
      <c r="C558" s="8"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44">
        <f>(($AL$11)*IF(Table2[[#This Row],[CorrectWinnerPrediction]]="Y", 1, 0))+(($AL$12)*IF(Table2[[#This Row],[CorrectAwayScorePrediction]]="Y", 1, 0))+(($AL$13)*IF(Table2[[#This Row],[CorrectHomeScorePrediction]]="Y", 1, 0))</f>
        <v>0</v>
      </c>
    </row>
    <row r="559" spans="1:29" x14ac:dyDescent="0.25">
      <c r="A559" s="3"/>
      <c r="B559" s="6">
        <v>45649</v>
      </c>
      <c r="C559" s="9" t="s">
        <v>669</v>
      </c>
      <c r="D559" s="3" t="s">
        <v>47</v>
      </c>
      <c r="E559" s="3" t="s">
        <v>27</v>
      </c>
      <c r="F559" s="3"/>
      <c r="G559" s="3"/>
      <c r="H559" s="3" t="str">
        <f t="shared" si="26"/>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44">
        <f>(($AL$11)*IF(Table2[[#This Row],[CorrectWinnerPrediction]]="Y", 1, 0))+(($AL$12)*IF(Table2[[#This Row],[CorrectAwayScorePrediction]]="Y", 1, 0))+(($AL$13)*IF(Table2[[#This Row],[CorrectHomeScorePrediction]]="Y", 1, 0))</f>
        <v>0</v>
      </c>
    </row>
    <row r="560" spans="1:29" x14ac:dyDescent="0.25">
      <c r="B560" s="5">
        <v>45653</v>
      </c>
      <c r="C560" s="8" t="s">
        <v>670</v>
      </c>
      <c r="D560" s="2" t="s">
        <v>17</v>
      </c>
      <c r="E560" s="2" t="s">
        <v>29</v>
      </c>
      <c r="F560" s="2"/>
      <c r="G560" s="2"/>
      <c r="H560" s="2" t="str">
        <f t="shared" si="26"/>
        <v>_</v>
      </c>
      <c r="I560" s="2"/>
      <c r="J560" s="2"/>
      <c r="K560" s="2"/>
      <c r="L560" s="14"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44">
        <f>(($AL$11)*IF(Table2[[#This Row],[CorrectWinnerPrediction]]="Y", 1, 0))+(($AL$12)*IF(Table2[[#This Row],[CorrectAwayScorePrediction]]="Y", 1, 0))+(($AL$13)*IF(Table2[[#This Row],[CorrectHomeScorePrediction]]="Y", 1, 0))</f>
        <v>0</v>
      </c>
    </row>
    <row r="561" spans="1:29" x14ac:dyDescent="0.25">
      <c r="B561" s="5">
        <v>45653</v>
      </c>
      <c r="C561" s="8"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44">
        <f>(($AL$11)*IF(Table2[[#This Row],[CorrectWinnerPrediction]]="Y", 1, 0))+(($AL$12)*IF(Table2[[#This Row],[CorrectAwayScorePrediction]]="Y", 1, 0))+(($AL$13)*IF(Table2[[#This Row],[CorrectHomeScorePrediction]]="Y", 1, 0))</f>
        <v>0</v>
      </c>
    </row>
    <row r="562" spans="1:29" x14ac:dyDescent="0.25">
      <c r="B562" s="5">
        <v>45653</v>
      </c>
      <c r="C562" s="8"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44">
        <f>(($AL$11)*IF(Table2[[#This Row],[CorrectWinnerPrediction]]="Y", 1, 0))+(($AL$12)*IF(Table2[[#This Row],[CorrectAwayScorePrediction]]="Y", 1, 0))+(($AL$13)*IF(Table2[[#This Row],[CorrectHomeScorePrediction]]="Y", 1, 0))</f>
        <v>0</v>
      </c>
    </row>
    <row r="563" spans="1:29" x14ac:dyDescent="0.25">
      <c r="B563" s="5">
        <v>45653</v>
      </c>
      <c r="C563" s="8"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44">
        <f>(($AL$11)*IF(Table2[[#This Row],[CorrectWinnerPrediction]]="Y", 1, 0))+(($AL$12)*IF(Table2[[#This Row],[CorrectAwayScorePrediction]]="Y", 1, 0))+(($AL$13)*IF(Table2[[#This Row],[CorrectHomeScorePrediction]]="Y", 1, 0))</f>
        <v>0</v>
      </c>
    </row>
    <row r="564" spans="1:29" x14ac:dyDescent="0.25">
      <c r="B564" s="5">
        <v>45653</v>
      </c>
      <c r="C564" s="8"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44">
        <f>(($AL$11)*IF(Table2[[#This Row],[CorrectWinnerPrediction]]="Y", 1, 0))+(($AL$12)*IF(Table2[[#This Row],[CorrectAwayScorePrediction]]="Y", 1, 0))+(($AL$13)*IF(Table2[[#This Row],[CorrectHomeScorePrediction]]="Y", 1, 0))</f>
        <v>0</v>
      </c>
    </row>
    <row r="565" spans="1:29" x14ac:dyDescent="0.25">
      <c r="B565" s="5">
        <v>45653</v>
      </c>
      <c r="C565" s="8"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44">
        <f>(($AL$11)*IF(Table2[[#This Row],[CorrectWinnerPrediction]]="Y", 1, 0))+(($AL$12)*IF(Table2[[#This Row],[CorrectAwayScorePrediction]]="Y", 1, 0))+(($AL$13)*IF(Table2[[#This Row],[CorrectHomeScorePrediction]]="Y", 1, 0))</f>
        <v>0</v>
      </c>
    </row>
    <row r="566" spans="1:29" x14ac:dyDescent="0.25">
      <c r="B566" s="5">
        <v>45653</v>
      </c>
      <c r="C566" s="8"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44">
        <f>(($AL$11)*IF(Table2[[#This Row],[CorrectWinnerPrediction]]="Y", 1, 0))+(($AL$12)*IF(Table2[[#This Row],[CorrectAwayScorePrediction]]="Y", 1, 0))+(($AL$13)*IF(Table2[[#This Row],[CorrectHomeScorePrediction]]="Y", 1, 0))</f>
        <v>0</v>
      </c>
    </row>
    <row r="567" spans="1:29" x14ac:dyDescent="0.25">
      <c r="A567" s="3"/>
      <c r="B567" s="6">
        <v>45653</v>
      </c>
      <c r="C567" s="9" t="s">
        <v>677</v>
      </c>
      <c r="D567" s="3" t="s">
        <v>27</v>
      </c>
      <c r="E567" s="3" t="s">
        <v>38</v>
      </c>
      <c r="F567" s="3"/>
      <c r="G567" s="3"/>
      <c r="H567" s="3" t="str">
        <f t="shared" si="26"/>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44">
        <f>(($AL$11)*IF(Table2[[#This Row],[CorrectWinnerPrediction]]="Y", 1, 0))+(($AL$12)*IF(Table2[[#This Row],[CorrectAwayScorePrediction]]="Y", 1, 0))+(($AL$13)*IF(Table2[[#This Row],[CorrectHomeScorePrediction]]="Y", 1, 0))</f>
        <v>0</v>
      </c>
    </row>
    <row r="568" spans="1:29" x14ac:dyDescent="0.25">
      <c r="B568" s="5">
        <v>45654</v>
      </c>
      <c r="C568" s="8"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44">
        <f>(($AL$11)*IF(Table2[[#This Row],[CorrectWinnerPrediction]]="Y", 1, 0))+(($AL$12)*IF(Table2[[#This Row],[CorrectAwayScorePrediction]]="Y", 1, 0))+(($AL$13)*IF(Table2[[#This Row],[CorrectHomeScorePrediction]]="Y", 1, 0))</f>
        <v>0</v>
      </c>
    </row>
    <row r="569" spans="1:29" x14ac:dyDescent="0.25">
      <c r="B569" s="5">
        <v>45654</v>
      </c>
      <c r="C569" s="8"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44">
        <f>(($AL$11)*IF(Table2[[#This Row],[CorrectWinnerPrediction]]="Y", 1, 0))+(($AL$12)*IF(Table2[[#This Row],[CorrectAwayScorePrediction]]="Y", 1, 0))+(($AL$13)*IF(Table2[[#This Row],[CorrectHomeScorePrediction]]="Y", 1, 0))</f>
        <v>0</v>
      </c>
    </row>
    <row r="570" spans="1:29" x14ac:dyDescent="0.25">
      <c r="B570" s="5">
        <v>45654</v>
      </c>
      <c r="C570" s="8"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44">
        <f>(($AL$11)*IF(Table2[[#This Row],[CorrectWinnerPrediction]]="Y", 1, 0))+(($AL$12)*IF(Table2[[#This Row],[CorrectAwayScorePrediction]]="Y", 1, 0))+(($AL$13)*IF(Table2[[#This Row],[CorrectHomeScorePrediction]]="Y", 1, 0))</f>
        <v>0</v>
      </c>
    </row>
    <row r="571" spans="1:29" x14ac:dyDescent="0.25">
      <c r="B571" s="5">
        <v>45654</v>
      </c>
      <c r="C571" s="8"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44">
        <f>(($AL$11)*IF(Table2[[#This Row],[CorrectWinnerPrediction]]="Y", 1, 0))+(($AL$12)*IF(Table2[[#This Row],[CorrectAwayScorePrediction]]="Y", 1, 0))+(($AL$13)*IF(Table2[[#This Row],[CorrectHomeScorePrediction]]="Y", 1, 0))</f>
        <v>0</v>
      </c>
    </row>
    <row r="572" spans="1:29" x14ac:dyDescent="0.25">
      <c r="B572" s="5">
        <v>45654</v>
      </c>
      <c r="C572" s="8"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44">
        <f>(($AL$11)*IF(Table2[[#This Row],[CorrectWinnerPrediction]]="Y", 1, 0))+(($AL$12)*IF(Table2[[#This Row],[CorrectAwayScorePrediction]]="Y", 1, 0))+(($AL$13)*IF(Table2[[#This Row],[CorrectHomeScorePrediction]]="Y", 1, 0))</f>
        <v>0</v>
      </c>
    </row>
    <row r="573" spans="1:29" x14ac:dyDescent="0.25">
      <c r="B573" s="5">
        <v>45654</v>
      </c>
      <c r="C573" s="8"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44">
        <f>(($AL$11)*IF(Table2[[#This Row],[CorrectWinnerPrediction]]="Y", 1, 0))+(($AL$12)*IF(Table2[[#This Row],[CorrectAwayScorePrediction]]="Y", 1, 0))+(($AL$13)*IF(Table2[[#This Row],[CorrectHomeScorePrediction]]="Y", 1, 0))</f>
        <v>0</v>
      </c>
    </row>
    <row r="574" spans="1:29" x14ac:dyDescent="0.25">
      <c r="B574" s="5">
        <v>45654</v>
      </c>
      <c r="C574" s="8"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44">
        <f>(($AL$11)*IF(Table2[[#This Row],[CorrectWinnerPrediction]]="Y", 1, 0))+(($AL$12)*IF(Table2[[#This Row],[CorrectAwayScorePrediction]]="Y", 1, 0))+(($AL$13)*IF(Table2[[#This Row],[CorrectHomeScorePrediction]]="Y", 1, 0))</f>
        <v>0</v>
      </c>
    </row>
    <row r="575" spans="1:29" x14ac:dyDescent="0.25">
      <c r="B575" s="5">
        <v>45654</v>
      </c>
      <c r="C575" s="8"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44">
        <f>(($AL$11)*IF(Table2[[#This Row],[CorrectWinnerPrediction]]="Y", 1, 0))+(($AL$12)*IF(Table2[[#This Row],[CorrectAwayScorePrediction]]="Y", 1, 0))+(($AL$13)*IF(Table2[[#This Row],[CorrectHomeScorePrediction]]="Y", 1, 0))</f>
        <v>0</v>
      </c>
    </row>
    <row r="576" spans="1:29" x14ac:dyDescent="0.25">
      <c r="B576" s="5">
        <v>45654</v>
      </c>
      <c r="C576" s="8"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44">
        <f>(($AL$11)*IF(Table2[[#This Row],[CorrectWinnerPrediction]]="Y", 1, 0))+(($AL$12)*IF(Table2[[#This Row],[CorrectAwayScorePrediction]]="Y", 1, 0))+(($AL$13)*IF(Table2[[#This Row],[CorrectHomeScorePrediction]]="Y", 1, 0))</f>
        <v>0</v>
      </c>
    </row>
    <row r="577" spans="1:29" x14ac:dyDescent="0.25">
      <c r="B577" s="5">
        <v>45654</v>
      </c>
      <c r="C577" s="8"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44">
        <f>(($AL$11)*IF(Table2[[#This Row],[CorrectWinnerPrediction]]="Y", 1, 0))+(($AL$12)*IF(Table2[[#This Row],[CorrectAwayScorePrediction]]="Y", 1, 0))+(($AL$13)*IF(Table2[[#This Row],[CorrectHomeScorePrediction]]="Y", 1, 0))</f>
        <v>0</v>
      </c>
    </row>
    <row r="578" spans="1:29" x14ac:dyDescent="0.25">
      <c r="A578" s="3"/>
      <c r="B578" s="6">
        <v>45654</v>
      </c>
      <c r="C578" s="9" t="s">
        <v>688</v>
      </c>
      <c r="D578" s="3" t="s">
        <v>24</v>
      </c>
      <c r="E578" s="3" t="s">
        <v>38</v>
      </c>
      <c r="F578" s="3"/>
      <c r="G578" s="3"/>
      <c r="H578" s="3" t="str">
        <f t="shared" si="26"/>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44">
        <f>(($AL$11)*IF(Table2[[#This Row],[CorrectWinnerPrediction]]="Y", 1, 0))+(($AL$12)*IF(Table2[[#This Row],[CorrectAwayScorePrediction]]="Y", 1, 0))+(($AL$13)*IF(Table2[[#This Row],[CorrectHomeScorePrediction]]="Y", 1, 0))</f>
        <v>0</v>
      </c>
    </row>
    <row r="579" spans="1:29" x14ac:dyDescent="0.25">
      <c r="B579" s="5">
        <v>45655</v>
      </c>
      <c r="C579" s="8" t="s">
        <v>689</v>
      </c>
      <c r="D579" s="2" t="s">
        <v>29</v>
      </c>
      <c r="E579" s="2" t="s">
        <v>13</v>
      </c>
      <c r="F579" s="2"/>
      <c r="G579" s="2"/>
      <c r="H579" s="2" t="str">
        <f t="shared" si="26"/>
        <v>_</v>
      </c>
      <c r="I579" s="2"/>
      <c r="J579" s="2"/>
      <c r="K579" s="2"/>
      <c r="L579" s="14" t="str">
        <f t="shared" si="25"/>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44">
        <f>(($AL$11)*IF(Table2[[#This Row],[CorrectWinnerPrediction]]="Y", 1, 0))+(($AL$12)*IF(Table2[[#This Row],[CorrectAwayScorePrediction]]="Y", 1, 0))+(($AL$13)*IF(Table2[[#This Row],[CorrectHomeScorePrediction]]="Y", 1, 0))</f>
        <v>0</v>
      </c>
    </row>
    <row r="580" spans="1:29" x14ac:dyDescent="0.25">
      <c r="B580" s="5">
        <v>45655</v>
      </c>
      <c r="C580" s="8"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44">
        <f>(($AL$11)*IF(Table2[[#This Row],[CorrectWinnerPrediction]]="Y", 1, 0))+(($AL$12)*IF(Table2[[#This Row],[CorrectAwayScorePrediction]]="Y", 1, 0))+(($AL$13)*IF(Table2[[#This Row],[CorrectHomeScorePrediction]]="Y", 1, 0))</f>
        <v>0</v>
      </c>
    </row>
    <row r="581" spans="1:29" x14ac:dyDescent="0.25">
      <c r="B581" s="5">
        <v>45655</v>
      </c>
      <c r="C581" s="8"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44">
        <f>(($AL$11)*IF(Table2[[#This Row],[CorrectWinnerPrediction]]="Y", 1, 0))+(($AL$12)*IF(Table2[[#This Row],[CorrectAwayScorePrediction]]="Y", 1, 0))+(($AL$13)*IF(Table2[[#This Row],[CorrectHomeScorePrediction]]="Y", 1, 0))</f>
        <v>0</v>
      </c>
    </row>
    <row r="582" spans="1:29" x14ac:dyDescent="0.25">
      <c r="B582" s="5">
        <v>45655</v>
      </c>
      <c r="C582" s="8"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44">
        <f>(($AL$11)*IF(Table2[[#This Row],[CorrectWinnerPrediction]]="Y", 1, 0))+(($AL$12)*IF(Table2[[#This Row],[CorrectAwayScorePrediction]]="Y", 1, 0))+(($AL$13)*IF(Table2[[#This Row],[CorrectHomeScorePrediction]]="Y", 1, 0))</f>
        <v>0</v>
      </c>
    </row>
    <row r="583" spans="1:29" x14ac:dyDescent="0.25">
      <c r="B583" s="5">
        <v>45655</v>
      </c>
      <c r="C583" s="8"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44">
        <f>(($AL$11)*IF(Table2[[#This Row],[CorrectWinnerPrediction]]="Y", 1, 0))+(($AL$12)*IF(Table2[[#This Row],[CorrectAwayScorePrediction]]="Y", 1, 0))+(($AL$13)*IF(Table2[[#This Row],[CorrectHomeScorePrediction]]="Y", 1, 0))</f>
        <v>0</v>
      </c>
    </row>
    <row r="584" spans="1:29" x14ac:dyDescent="0.25">
      <c r="B584" s="5">
        <v>45655</v>
      </c>
      <c r="C584" s="8"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44">
        <f>(($AL$11)*IF(Table2[[#This Row],[CorrectWinnerPrediction]]="Y", 1, 0))+(($AL$12)*IF(Table2[[#This Row],[CorrectAwayScorePrediction]]="Y", 1, 0))+(($AL$13)*IF(Table2[[#This Row],[CorrectHomeScorePrediction]]="Y", 1, 0))</f>
        <v>0</v>
      </c>
    </row>
    <row r="585" spans="1:29" x14ac:dyDescent="0.25">
      <c r="B585" s="5">
        <v>45655</v>
      </c>
      <c r="C585" s="8"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44">
        <f>(($AL$11)*IF(Table2[[#This Row],[CorrectWinnerPrediction]]="Y", 1, 0))+(($AL$12)*IF(Table2[[#This Row],[CorrectAwayScorePrediction]]="Y", 1, 0))+(($AL$13)*IF(Table2[[#This Row],[CorrectHomeScorePrediction]]="Y", 1, 0))</f>
        <v>0</v>
      </c>
    </row>
    <row r="586" spans="1:29" x14ac:dyDescent="0.25">
      <c r="B586" s="5">
        <v>45655</v>
      </c>
      <c r="C586" s="8"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44">
        <f>(($AL$11)*IF(Table2[[#This Row],[CorrectWinnerPrediction]]="Y", 1, 0))+(($AL$12)*IF(Table2[[#This Row],[CorrectAwayScorePrediction]]="Y", 1, 0))+(($AL$13)*IF(Table2[[#This Row],[CorrectHomeScorePrediction]]="Y", 1, 0))</f>
        <v>0</v>
      </c>
    </row>
    <row r="587" spans="1:29" x14ac:dyDescent="0.25">
      <c r="A587" s="3"/>
      <c r="B587" s="6">
        <v>45655</v>
      </c>
      <c r="C587" s="9" t="s">
        <v>697</v>
      </c>
      <c r="D587" s="3" t="s">
        <v>45</v>
      </c>
      <c r="E587" s="3" t="s">
        <v>28</v>
      </c>
      <c r="F587" s="3"/>
      <c r="G587" s="3"/>
      <c r="H587" s="3" t="str">
        <f t="shared" si="29"/>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44">
        <f>(($AL$11)*IF(Table2[[#This Row],[CorrectWinnerPrediction]]="Y", 1, 0))+(($AL$12)*IF(Table2[[#This Row],[CorrectAwayScorePrediction]]="Y", 1, 0))+(($AL$13)*IF(Table2[[#This Row],[CorrectHomeScorePrediction]]="Y", 1, 0))</f>
        <v>0</v>
      </c>
    </row>
    <row r="588" spans="1:29" x14ac:dyDescent="0.25">
      <c r="B588" s="5">
        <v>45656</v>
      </c>
      <c r="C588" s="8" t="s">
        <v>698</v>
      </c>
      <c r="D588" s="2" t="s">
        <v>20</v>
      </c>
      <c r="E588" s="2" t="s">
        <v>14</v>
      </c>
      <c r="F588" s="2"/>
      <c r="G588" s="2"/>
      <c r="H588" s="2" t="str">
        <f t="shared" si="29"/>
        <v>_</v>
      </c>
      <c r="I588" s="2"/>
      <c r="J588" s="2"/>
      <c r="K588" s="2"/>
      <c r="L588" s="14"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44">
        <f>(($AL$11)*IF(Table2[[#This Row],[CorrectWinnerPrediction]]="Y", 1, 0))+(($AL$12)*IF(Table2[[#This Row],[CorrectAwayScorePrediction]]="Y", 1, 0))+(($AL$13)*IF(Table2[[#This Row],[CorrectHomeScorePrediction]]="Y", 1, 0))</f>
        <v>0</v>
      </c>
    </row>
    <row r="589" spans="1:29" x14ac:dyDescent="0.25">
      <c r="B589" s="5">
        <v>45656</v>
      </c>
      <c r="C589" s="8"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44">
        <f>(($AL$11)*IF(Table2[[#This Row],[CorrectWinnerPrediction]]="Y", 1, 0))+(($AL$12)*IF(Table2[[#This Row],[CorrectAwayScorePrediction]]="Y", 1, 0))+(($AL$13)*IF(Table2[[#This Row],[CorrectHomeScorePrediction]]="Y", 1, 0))</f>
        <v>0</v>
      </c>
    </row>
    <row r="590" spans="1:29" x14ac:dyDescent="0.25">
      <c r="A590" s="3"/>
      <c r="B590" s="6">
        <v>45656</v>
      </c>
      <c r="C590" s="9" t="s">
        <v>700</v>
      </c>
      <c r="D590" s="3" t="s">
        <v>15</v>
      </c>
      <c r="E590" s="3" t="s">
        <v>12</v>
      </c>
      <c r="F590" s="3"/>
      <c r="G590" s="3"/>
      <c r="H590" s="3" t="str">
        <f t="shared" si="29"/>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44">
        <f>(($AL$11)*IF(Table2[[#This Row],[CorrectWinnerPrediction]]="Y", 1, 0))+(($AL$12)*IF(Table2[[#This Row],[CorrectAwayScorePrediction]]="Y", 1, 0))+(($AL$13)*IF(Table2[[#This Row],[CorrectHomeScorePrediction]]="Y", 1, 0))</f>
        <v>0</v>
      </c>
    </row>
    <row r="591" spans="1:29" x14ac:dyDescent="0.25">
      <c r="B591" s="5">
        <v>45657</v>
      </c>
      <c r="C591" s="8"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44">
        <f>(($AL$11)*IF(Table2[[#This Row],[CorrectWinnerPrediction]]="Y", 1, 0))+(($AL$12)*IF(Table2[[#This Row],[CorrectAwayScorePrediction]]="Y", 1, 0))+(($AL$13)*IF(Table2[[#This Row],[CorrectHomeScorePrediction]]="Y", 1, 0))</f>
        <v>0</v>
      </c>
    </row>
    <row r="592" spans="1:29" x14ac:dyDescent="0.25">
      <c r="B592" s="5">
        <v>45657</v>
      </c>
      <c r="C592" s="8"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44">
        <f>(($AL$11)*IF(Table2[[#This Row],[CorrectWinnerPrediction]]="Y", 1, 0))+(($AL$12)*IF(Table2[[#This Row],[CorrectAwayScorePrediction]]="Y", 1, 0))+(($AL$13)*IF(Table2[[#This Row],[CorrectHomeScorePrediction]]="Y", 1, 0))</f>
        <v>0</v>
      </c>
    </row>
    <row r="593" spans="1:29" x14ac:dyDescent="0.25">
      <c r="B593" s="5">
        <v>45657</v>
      </c>
      <c r="C593" s="8"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44">
        <f>(($AL$11)*IF(Table2[[#This Row],[CorrectWinnerPrediction]]="Y", 1, 0))+(($AL$12)*IF(Table2[[#This Row],[CorrectAwayScorePrediction]]="Y", 1, 0))+(($AL$13)*IF(Table2[[#This Row],[CorrectHomeScorePrediction]]="Y", 1, 0))</f>
        <v>0</v>
      </c>
    </row>
    <row r="594" spans="1:29" x14ac:dyDescent="0.25">
      <c r="B594" s="5">
        <v>45657</v>
      </c>
      <c r="C594" s="8"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44">
        <f>(($AL$11)*IF(Table2[[#This Row],[CorrectWinnerPrediction]]="Y", 1, 0))+(($AL$12)*IF(Table2[[#This Row],[CorrectAwayScorePrediction]]="Y", 1, 0))+(($AL$13)*IF(Table2[[#This Row],[CorrectHomeScorePrediction]]="Y", 1, 0))</f>
        <v>0</v>
      </c>
    </row>
    <row r="595" spans="1:29" x14ac:dyDescent="0.25">
      <c r="B595" s="5">
        <v>45657</v>
      </c>
      <c r="C595" s="8"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44">
        <f>(($AL$11)*IF(Table2[[#This Row],[CorrectWinnerPrediction]]="Y", 1, 0))+(($AL$12)*IF(Table2[[#This Row],[CorrectAwayScorePrediction]]="Y", 1, 0))+(($AL$13)*IF(Table2[[#This Row],[CorrectHomeScorePrediction]]="Y", 1, 0))</f>
        <v>0</v>
      </c>
    </row>
    <row r="596" spans="1:29" x14ac:dyDescent="0.25">
      <c r="B596" s="5">
        <v>45657</v>
      </c>
      <c r="C596" s="8"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44">
        <f>(($AL$11)*IF(Table2[[#This Row],[CorrectWinnerPrediction]]="Y", 1, 0))+(($AL$12)*IF(Table2[[#This Row],[CorrectAwayScorePrediction]]="Y", 1, 0))+(($AL$13)*IF(Table2[[#This Row],[CorrectHomeScorePrediction]]="Y", 1, 0))</f>
        <v>0</v>
      </c>
    </row>
    <row r="597" spans="1:29" x14ac:dyDescent="0.25">
      <c r="B597" s="5">
        <v>45657</v>
      </c>
      <c r="C597" s="8"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44">
        <f>(($AL$11)*IF(Table2[[#This Row],[CorrectWinnerPrediction]]="Y", 1, 0))+(($AL$12)*IF(Table2[[#This Row],[CorrectAwayScorePrediction]]="Y", 1, 0))+(($AL$13)*IF(Table2[[#This Row],[CorrectHomeScorePrediction]]="Y", 1, 0))</f>
        <v>0</v>
      </c>
    </row>
    <row r="598" spans="1:29" x14ac:dyDescent="0.25">
      <c r="B598" s="5">
        <v>45657</v>
      </c>
      <c r="C598" s="8"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44">
        <f>(($AL$11)*IF(Table2[[#This Row],[CorrectWinnerPrediction]]="Y", 1, 0))+(($AL$12)*IF(Table2[[#This Row],[CorrectAwayScorePrediction]]="Y", 1, 0))+(($AL$13)*IF(Table2[[#This Row],[CorrectHomeScorePrediction]]="Y", 1, 0))</f>
        <v>0</v>
      </c>
    </row>
    <row r="599" spans="1:29" x14ac:dyDescent="0.25">
      <c r="B599" s="5">
        <v>45657</v>
      </c>
      <c r="C599" s="8"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44">
        <f>(($AL$11)*IF(Table2[[#This Row],[CorrectWinnerPrediction]]="Y", 1, 0))+(($AL$12)*IF(Table2[[#This Row],[CorrectAwayScorePrediction]]="Y", 1, 0))+(($AL$13)*IF(Table2[[#This Row],[CorrectHomeScorePrediction]]="Y", 1, 0))</f>
        <v>0</v>
      </c>
    </row>
    <row r="600" spans="1:29" x14ac:dyDescent="0.25">
      <c r="B600" s="5">
        <v>45657</v>
      </c>
      <c r="C600" s="8"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44">
        <f>(($AL$11)*IF(Table2[[#This Row],[CorrectWinnerPrediction]]="Y", 1, 0))+(($AL$12)*IF(Table2[[#This Row],[CorrectAwayScorePrediction]]="Y", 1, 0))+(($AL$13)*IF(Table2[[#This Row],[CorrectHomeScorePrediction]]="Y", 1, 0))</f>
        <v>0</v>
      </c>
    </row>
    <row r="601" spans="1:29" x14ac:dyDescent="0.25">
      <c r="B601" s="5">
        <v>45657</v>
      </c>
      <c r="C601" s="8"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44">
        <f>(($AL$11)*IF(Table2[[#This Row],[CorrectWinnerPrediction]]="Y", 1, 0))+(($AL$12)*IF(Table2[[#This Row],[CorrectAwayScorePrediction]]="Y", 1, 0))+(($AL$13)*IF(Table2[[#This Row],[CorrectHomeScorePrediction]]="Y", 1, 0))</f>
        <v>0</v>
      </c>
    </row>
    <row r="602" spans="1:29" x14ac:dyDescent="0.25">
      <c r="B602" s="5">
        <v>45657</v>
      </c>
      <c r="C602" s="8"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44">
        <f>(($AL$11)*IF(Table2[[#This Row],[CorrectWinnerPrediction]]="Y", 1, 0))+(($AL$12)*IF(Table2[[#This Row],[CorrectAwayScorePrediction]]="Y", 1, 0))+(($AL$13)*IF(Table2[[#This Row],[CorrectHomeScorePrediction]]="Y", 1, 0))</f>
        <v>0</v>
      </c>
    </row>
    <row r="603" spans="1:29" x14ac:dyDescent="0.25">
      <c r="A603" s="3"/>
      <c r="B603" s="6">
        <v>45657</v>
      </c>
      <c r="C603" s="9" t="s">
        <v>713</v>
      </c>
      <c r="D603" s="3" t="s">
        <v>15</v>
      </c>
      <c r="E603" s="3" t="s">
        <v>23</v>
      </c>
      <c r="F603" s="3"/>
      <c r="G603" s="3"/>
      <c r="H603" s="3" t="str">
        <f t="shared" si="29"/>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44">
        <f>(($AL$11)*IF(Table2[[#This Row],[CorrectWinnerPrediction]]="Y", 1, 0))+(($AL$12)*IF(Table2[[#This Row],[CorrectAwayScorePrediction]]="Y", 1, 0))+(($AL$13)*IF(Table2[[#This Row],[CorrectHomeScorePrediction]]="Y", 1, 0))</f>
        <v>0</v>
      </c>
    </row>
    <row r="604" spans="1:29" x14ac:dyDescent="0.25">
      <c r="A604" s="13"/>
      <c r="B604" s="36">
        <v>45658</v>
      </c>
      <c r="C604" s="12" t="s">
        <v>714</v>
      </c>
      <c r="D604" s="13" t="s">
        <v>32</v>
      </c>
      <c r="E604" s="13" t="s">
        <v>28</v>
      </c>
      <c r="F604" s="13"/>
      <c r="G604" s="13"/>
      <c r="H604" s="13" t="str">
        <f t="shared" si="29"/>
        <v>_</v>
      </c>
      <c r="I604" s="13"/>
      <c r="J604" s="13"/>
      <c r="K604" s="13"/>
      <c r="L604" s="13" t="str">
        <f t="shared" si="28"/>
        <v>_</v>
      </c>
      <c r="M604" s="13"/>
      <c r="N604" s="13">
        <f>IF(ISBLANK(Table2[[#This Row],[ActualResult]]), 0, 1)</f>
        <v>0</v>
      </c>
      <c r="O604" s="13" t="str">
        <f>IF(ISBLANK(Table2[[#This Row],[ActualResult]]), "_", IF(Table2[[#This Row],[ActualWinner]]=Table2[[#This Row],[PredictedWinner]], "Y", "N"))</f>
        <v>_</v>
      </c>
      <c r="P604" s="13" t="str">
        <f>IF(Table2[[#This Row],[ActualAwayScore]]&gt;Table2[[#This Row],[PredictedAwayScore]], "N", IF(ISBLANK(Table2[[#This Row],[ActualResult]]), "_", IF(Table2[[#This Row],[ActualAwayScore]]=Table2[[#This Row],[PredictedAwayScore]], "Y", "N")))</f>
        <v>_</v>
      </c>
      <c r="Q604" s="13" t="str">
        <f>IF(Table2[[#This Row],[ActualHomeScore]]&gt;Table2[[#This Row],[PredictedHomeScore]],"N", 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44">
        <f>(($AL$11)*IF(Table2[[#This Row],[CorrectWinnerPrediction]]="Y", 1, 0))+(($AL$12)*IF(Table2[[#This Row],[CorrectAwayScorePrediction]]="Y", 1, 0))+(($AL$13)*IF(Table2[[#This Row],[CorrectHomeScorePrediction]]="Y", 1, 0))</f>
        <v>0</v>
      </c>
    </row>
    <row r="605" spans="1:29" x14ac:dyDescent="0.25">
      <c r="B605" s="5">
        <v>45659</v>
      </c>
      <c r="C605" s="8" t="s">
        <v>715</v>
      </c>
      <c r="D605" s="2" t="s">
        <v>44</v>
      </c>
      <c r="E605" s="2" t="s">
        <v>14</v>
      </c>
      <c r="F605" s="2"/>
      <c r="G605" s="2"/>
      <c r="H605" s="2" t="str">
        <f t="shared" si="29"/>
        <v>_</v>
      </c>
      <c r="I605" s="2"/>
      <c r="J605" s="2"/>
      <c r="K605" s="2"/>
      <c r="L605" s="14"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44">
        <f>(($AL$11)*IF(Table2[[#This Row],[CorrectWinnerPrediction]]="Y", 1, 0))+(($AL$12)*IF(Table2[[#This Row],[CorrectAwayScorePrediction]]="Y", 1, 0))+(($AL$13)*IF(Table2[[#This Row],[CorrectHomeScorePrediction]]="Y", 1, 0))</f>
        <v>0</v>
      </c>
    </row>
    <row r="606" spans="1:29" x14ac:dyDescent="0.25">
      <c r="B606" s="5">
        <v>45659</v>
      </c>
      <c r="C606" s="8"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44">
        <f>(($AL$11)*IF(Table2[[#This Row],[CorrectWinnerPrediction]]="Y", 1, 0))+(($AL$12)*IF(Table2[[#This Row],[CorrectAwayScorePrediction]]="Y", 1, 0))+(($AL$13)*IF(Table2[[#This Row],[CorrectHomeScorePrediction]]="Y", 1, 0))</f>
        <v>0</v>
      </c>
    </row>
    <row r="607" spans="1:29" x14ac:dyDescent="0.25">
      <c r="B607" s="5">
        <v>45659</v>
      </c>
      <c r="C607" s="8"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44">
        <f>(($AL$11)*IF(Table2[[#This Row],[CorrectWinnerPrediction]]="Y", 1, 0))+(($AL$12)*IF(Table2[[#This Row],[CorrectAwayScorePrediction]]="Y", 1, 0))+(($AL$13)*IF(Table2[[#This Row],[CorrectHomeScorePrediction]]="Y", 1, 0))</f>
        <v>0</v>
      </c>
    </row>
    <row r="608" spans="1:29" x14ac:dyDescent="0.25">
      <c r="B608" s="5">
        <v>45659</v>
      </c>
      <c r="C608" s="8"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44">
        <f>(($AL$11)*IF(Table2[[#This Row],[CorrectWinnerPrediction]]="Y", 1, 0))+(($AL$12)*IF(Table2[[#This Row],[CorrectAwayScorePrediction]]="Y", 1, 0))+(($AL$13)*IF(Table2[[#This Row],[CorrectHomeScorePrediction]]="Y", 1, 0))</f>
        <v>0</v>
      </c>
    </row>
    <row r="609" spans="1:29" x14ac:dyDescent="0.25">
      <c r="B609" s="5">
        <v>45659</v>
      </c>
      <c r="C609" s="8"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44">
        <f>(($AL$11)*IF(Table2[[#This Row],[CorrectWinnerPrediction]]="Y", 1, 0))+(($AL$12)*IF(Table2[[#This Row],[CorrectAwayScorePrediction]]="Y", 1, 0))+(($AL$13)*IF(Table2[[#This Row],[CorrectHomeScorePrediction]]="Y", 1, 0))</f>
        <v>0</v>
      </c>
    </row>
    <row r="610" spans="1:29" x14ac:dyDescent="0.25">
      <c r="B610" s="5">
        <v>45659</v>
      </c>
      <c r="C610" s="8"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44">
        <f>(($AL$11)*IF(Table2[[#This Row],[CorrectWinnerPrediction]]="Y", 1, 0))+(($AL$12)*IF(Table2[[#This Row],[CorrectAwayScorePrediction]]="Y", 1, 0))+(($AL$13)*IF(Table2[[#This Row],[CorrectHomeScorePrediction]]="Y", 1, 0))</f>
        <v>0</v>
      </c>
    </row>
    <row r="611" spans="1:29" x14ac:dyDescent="0.25">
      <c r="B611" s="5">
        <v>45659</v>
      </c>
      <c r="C611" s="8"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44">
        <f>(($AL$11)*IF(Table2[[#This Row],[CorrectWinnerPrediction]]="Y", 1, 0))+(($AL$12)*IF(Table2[[#This Row],[CorrectAwayScorePrediction]]="Y", 1, 0))+(($AL$13)*IF(Table2[[#This Row],[CorrectHomeScorePrediction]]="Y", 1, 0))</f>
        <v>0</v>
      </c>
    </row>
    <row r="612" spans="1:29" x14ac:dyDescent="0.25">
      <c r="B612" s="5">
        <v>45659</v>
      </c>
      <c r="C612" s="8"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44">
        <f>(($AL$11)*IF(Table2[[#This Row],[CorrectWinnerPrediction]]="Y", 1, 0))+(($AL$12)*IF(Table2[[#This Row],[CorrectAwayScorePrediction]]="Y", 1, 0))+(($AL$13)*IF(Table2[[#This Row],[CorrectHomeScorePrediction]]="Y", 1, 0))</f>
        <v>0</v>
      </c>
    </row>
    <row r="613" spans="1:29" x14ac:dyDescent="0.25">
      <c r="B613" s="5">
        <v>45659</v>
      </c>
      <c r="C613" s="8"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44">
        <f>(($AL$11)*IF(Table2[[#This Row],[CorrectWinnerPrediction]]="Y", 1, 0))+(($AL$12)*IF(Table2[[#This Row],[CorrectAwayScorePrediction]]="Y", 1, 0))+(($AL$13)*IF(Table2[[#This Row],[CorrectHomeScorePrediction]]="Y", 1, 0))</f>
        <v>0</v>
      </c>
    </row>
    <row r="614" spans="1:29" x14ac:dyDescent="0.25">
      <c r="B614" s="5">
        <v>45659</v>
      </c>
      <c r="C614" s="8"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44">
        <f>(($AL$11)*IF(Table2[[#This Row],[CorrectWinnerPrediction]]="Y", 1, 0))+(($AL$12)*IF(Table2[[#This Row],[CorrectAwayScorePrediction]]="Y", 1, 0))+(($AL$13)*IF(Table2[[#This Row],[CorrectHomeScorePrediction]]="Y", 1, 0))</f>
        <v>0</v>
      </c>
    </row>
    <row r="615" spans="1:29" x14ac:dyDescent="0.25">
      <c r="B615" s="5">
        <v>45659</v>
      </c>
      <c r="C615" s="8"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44">
        <f>(($AL$11)*IF(Table2[[#This Row],[CorrectWinnerPrediction]]="Y", 1, 0))+(($AL$12)*IF(Table2[[#This Row],[CorrectAwayScorePrediction]]="Y", 1, 0))+(($AL$13)*IF(Table2[[#This Row],[CorrectHomeScorePrediction]]="Y", 1, 0))</f>
        <v>0</v>
      </c>
    </row>
    <row r="616" spans="1:29" x14ac:dyDescent="0.25">
      <c r="A616" s="3"/>
      <c r="B616" s="6">
        <v>45659</v>
      </c>
      <c r="C616" s="9" t="s">
        <v>726</v>
      </c>
      <c r="D616" s="3" t="s">
        <v>43</v>
      </c>
      <c r="E616" s="3" t="s">
        <v>38</v>
      </c>
      <c r="F616" s="3"/>
      <c r="G616" s="3"/>
      <c r="H616" s="3" t="str">
        <f t="shared" si="29"/>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44">
        <f>(($AL$11)*IF(Table2[[#This Row],[CorrectWinnerPrediction]]="Y", 1, 0))+(($AL$12)*IF(Table2[[#This Row],[CorrectAwayScorePrediction]]="Y", 1, 0))+(($AL$13)*IF(Table2[[#This Row],[CorrectHomeScorePrediction]]="Y", 1, 0))</f>
        <v>0</v>
      </c>
    </row>
    <row r="617" spans="1:29" x14ac:dyDescent="0.25">
      <c r="B617" s="5">
        <v>45660</v>
      </c>
      <c r="C617" s="8" t="s">
        <v>727</v>
      </c>
      <c r="D617" s="2" t="s">
        <v>21</v>
      </c>
      <c r="E617" s="2" t="s">
        <v>14</v>
      </c>
      <c r="F617" s="2"/>
      <c r="G617" s="2"/>
      <c r="H617" s="2" t="str">
        <f t="shared" si="29"/>
        <v>_</v>
      </c>
      <c r="I617" s="2"/>
      <c r="J617" s="2"/>
      <c r="K617" s="2"/>
      <c r="L617" s="14"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44">
        <f>(($AL$11)*IF(Table2[[#This Row],[CorrectWinnerPrediction]]="Y", 1, 0))+(($AL$12)*IF(Table2[[#This Row],[CorrectAwayScorePrediction]]="Y", 1, 0))+(($AL$13)*IF(Table2[[#This Row],[CorrectHomeScorePrediction]]="Y", 1, 0))</f>
        <v>0</v>
      </c>
    </row>
    <row r="618" spans="1:29" x14ac:dyDescent="0.25">
      <c r="B618" s="5">
        <v>45660</v>
      </c>
      <c r="C618" s="8"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44">
        <f>(($AL$11)*IF(Table2[[#This Row],[CorrectWinnerPrediction]]="Y", 1, 0))+(($AL$12)*IF(Table2[[#This Row],[CorrectAwayScorePrediction]]="Y", 1, 0))+(($AL$13)*IF(Table2[[#This Row],[CorrectHomeScorePrediction]]="Y", 1, 0))</f>
        <v>0</v>
      </c>
    </row>
    <row r="619" spans="1:29" x14ac:dyDescent="0.25">
      <c r="B619" s="5">
        <v>45660</v>
      </c>
      <c r="C619" s="8"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44">
        <f>(($AL$11)*IF(Table2[[#This Row],[CorrectWinnerPrediction]]="Y", 1, 0))+(($AL$12)*IF(Table2[[#This Row],[CorrectAwayScorePrediction]]="Y", 1, 0))+(($AL$13)*IF(Table2[[#This Row],[CorrectHomeScorePrediction]]="Y", 1, 0))</f>
        <v>0</v>
      </c>
    </row>
    <row r="620" spans="1:29" x14ac:dyDescent="0.25">
      <c r="B620" s="5">
        <v>45660</v>
      </c>
      <c r="C620" s="8"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44">
        <f>(($AL$11)*IF(Table2[[#This Row],[CorrectWinnerPrediction]]="Y", 1, 0))+(($AL$12)*IF(Table2[[#This Row],[CorrectAwayScorePrediction]]="Y", 1, 0))+(($AL$13)*IF(Table2[[#This Row],[CorrectHomeScorePrediction]]="Y", 1, 0))</f>
        <v>0</v>
      </c>
    </row>
    <row r="621" spans="1:29" x14ac:dyDescent="0.25">
      <c r="A621" s="3"/>
      <c r="B621" s="6">
        <v>45660</v>
      </c>
      <c r="C621" s="9" t="s">
        <v>730</v>
      </c>
      <c r="D621" s="3" t="s">
        <v>35</v>
      </c>
      <c r="E621" s="3" t="s">
        <v>25</v>
      </c>
      <c r="F621" s="3"/>
      <c r="G621" s="3"/>
      <c r="H621" s="3" t="str">
        <f t="shared" si="29"/>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44">
        <f>(($AL$11)*IF(Table2[[#This Row],[CorrectWinnerPrediction]]="Y", 1, 0))+(($AL$12)*IF(Table2[[#This Row],[CorrectAwayScorePrediction]]="Y", 1, 0))+(($AL$13)*IF(Table2[[#This Row],[CorrectHomeScorePrediction]]="Y", 1, 0))</f>
        <v>0</v>
      </c>
    </row>
    <row r="622" spans="1:29" x14ac:dyDescent="0.25">
      <c r="B622" s="5">
        <v>45661</v>
      </c>
      <c r="C622" s="8" t="s">
        <v>731</v>
      </c>
      <c r="D622" s="2" t="s">
        <v>20</v>
      </c>
      <c r="E622" s="2" t="s">
        <v>46</v>
      </c>
      <c r="F622" s="2"/>
      <c r="G622" s="2"/>
      <c r="H622" s="2" t="str">
        <f t="shared" si="29"/>
        <v>_</v>
      </c>
      <c r="I622" s="2"/>
      <c r="J622" s="2"/>
      <c r="K622" s="2"/>
      <c r="L622" s="14"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44">
        <f>(($AL$11)*IF(Table2[[#This Row],[CorrectWinnerPrediction]]="Y", 1, 0))+(($AL$12)*IF(Table2[[#This Row],[CorrectAwayScorePrediction]]="Y", 1, 0))+(($AL$13)*IF(Table2[[#This Row],[CorrectHomeScorePrediction]]="Y", 1, 0))</f>
        <v>0</v>
      </c>
    </row>
    <row r="623" spans="1:29" x14ac:dyDescent="0.25">
      <c r="B623" s="5">
        <v>45661</v>
      </c>
      <c r="C623" s="8"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44">
        <f>(($AL$11)*IF(Table2[[#This Row],[CorrectWinnerPrediction]]="Y", 1, 0))+(($AL$12)*IF(Table2[[#This Row],[CorrectAwayScorePrediction]]="Y", 1, 0))+(($AL$13)*IF(Table2[[#This Row],[CorrectHomeScorePrediction]]="Y", 1, 0))</f>
        <v>0</v>
      </c>
    </row>
    <row r="624" spans="1:29" x14ac:dyDescent="0.25">
      <c r="B624" s="5">
        <v>45661</v>
      </c>
      <c r="C624" s="8"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44">
        <f>(($AL$11)*IF(Table2[[#This Row],[CorrectWinnerPrediction]]="Y", 1, 0))+(($AL$12)*IF(Table2[[#This Row],[CorrectAwayScorePrediction]]="Y", 1, 0))+(($AL$13)*IF(Table2[[#This Row],[CorrectHomeScorePrediction]]="Y", 1, 0))</f>
        <v>0</v>
      </c>
    </row>
    <row r="625" spans="1:29" x14ac:dyDescent="0.25">
      <c r="B625" s="5">
        <v>45661</v>
      </c>
      <c r="C625" s="8"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44">
        <f>(($AL$11)*IF(Table2[[#This Row],[CorrectWinnerPrediction]]="Y", 1, 0))+(($AL$12)*IF(Table2[[#This Row],[CorrectAwayScorePrediction]]="Y", 1, 0))+(($AL$13)*IF(Table2[[#This Row],[CorrectHomeScorePrediction]]="Y", 1, 0))</f>
        <v>0</v>
      </c>
    </row>
    <row r="626" spans="1:29" x14ac:dyDescent="0.25">
      <c r="B626" s="5">
        <v>45661</v>
      </c>
      <c r="C626" s="8"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44">
        <f>(($AL$11)*IF(Table2[[#This Row],[CorrectWinnerPrediction]]="Y", 1, 0))+(($AL$12)*IF(Table2[[#This Row],[CorrectAwayScorePrediction]]="Y", 1, 0))+(($AL$13)*IF(Table2[[#This Row],[CorrectHomeScorePrediction]]="Y", 1, 0))</f>
        <v>0</v>
      </c>
    </row>
    <row r="627" spans="1:29" x14ac:dyDescent="0.25">
      <c r="B627" s="5">
        <v>45661</v>
      </c>
      <c r="C627" s="8"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44">
        <f>(($AL$11)*IF(Table2[[#This Row],[CorrectWinnerPrediction]]="Y", 1, 0))+(($AL$12)*IF(Table2[[#This Row],[CorrectAwayScorePrediction]]="Y", 1, 0))+(($AL$13)*IF(Table2[[#This Row],[CorrectHomeScorePrediction]]="Y", 1, 0))</f>
        <v>0</v>
      </c>
    </row>
    <row r="628" spans="1:29" x14ac:dyDescent="0.25">
      <c r="B628" s="5">
        <v>45661</v>
      </c>
      <c r="C628" s="8"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44">
        <f>(($AL$11)*IF(Table2[[#This Row],[CorrectWinnerPrediction]]="Y", 1, 0))+(($AL$12)*IF(Table2[[#This Row],[CorrectAwayScorePrediction]]="Y", 1, 0))+(($AL$13)*IF(Table2[[#This Row],[CorrectHomeScorePrediction]]="Y", 1, 0))</f>
        <v>0</v>
      </c>
    </row>
    <row r="629" spans="1:29" x14ac:dyDescent="0.25">
      <c r="B629" s="5">
        <v>45661</v>
      </c>
      <c r="C629" s="8"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44">
        <f>(($AL$11)*IF(Table2[[#This Row],[CorrectWinnerPrediction]]="Y", 1, 0))+(($AL$12)*IF(Table2[[#This Row],[CorrectAwayScorePrediction]]="Y", 1, 0))+(($AL$13)*IF(Table2[[#This Row],[CorrectHomeScorePrediction]]="Y", 1, 0))</f>
        <v>0</v>
      </c>
    </row>
    <row r="630" spans="1:29" x14ac:dyDescent="0.25">
      <c r="B630" s="5">
        <v>45661</v>
      </c>
      <c r="C630" s="8"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44">
        <f>(($AL$11)*IF(Table2[[#This Row],[CorrectWinnerPrediction]]="Y", 1, 0))+(($AL$12)*IF(Table2[[#This Row],[CorrectAwayScorePrediction]]="Y", 1, 0))+(($AL$13)*IF(Table2[[#This Row],[CorrectHomeScorePrediction]]="Y", 1, 0))</f>
        <v>0</v>
      </c>
    </row>
    <row r="631" spans="1:29" x14ac:dyDescent="0.25">
      <c r="B631" s="5">
        <v>45661</v>
      </c>
      <c r="C631" s="8"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44">
        <f>(($AL$11)*IF(Table2[[#This Row],[CorrectWinnerPrediction]]="Y", 1, 0))+(($AL$12)*IF(Table2[[#This Row],[CorrectAwayScorePrediction]]="Y", 1, 0))+(($AL$13)*IF(Table2[[#This Row],[CorrectHomeScorePrediction]]="Y", 1, 0))</f>
        <v>0</v>
      </c>
    </row>
    <row r="632" spans="1:29" x14ac:dyDescent="0.25">
      <c r="B632" s="5">
        <v>45661</v>
      </c>
      <c r="C632" s="8"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44">
        <f>(($AL$11)*IF(Table2[[#This Row],[CorrectWinnerPrediction]]="Y", 1, 0))+(($AL$12)*IF(Table2[[#This Row],[CorrectAwayScorePrediction]]="Y", 1, 0))+(($AL$13)*IF(Table2[[#This Row],[CorrectHomeScorePrediction]]="Y", 1, 0))</f>
        <v>0</v>
      </c>
    </row>
    <row r="633" spans="1:29" x14ac:dyDescent="0.25">
      <c r="A633" s="3"/>
      <c r="B633" s="6">
        <v>45661</v>
      </c>
      <c r="C633" s="9" t="s">
        <v>742</v>
      </c>
      <c r="D633" s="3" t="s">
        <v>23</v>
      </c>
      <c r="E633" s="3" t="s">
        <v>12</v>
      </c>
      <c r="F633" s="3"/>
      <c r="G633" s="3"/>
      <c r="H633" s="3" t="str">
        <f t="shared" si="29"/>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44">
        <f>(($AL$11)*IF(Table2[[#This Row],[CorrectWinnerPrediction]]="Y", 1, 0))+(($AL$12)*IF(Table2[[#This Row],[CorrectAwayScorePrediction]]="Y", 1, 0))+(($AL$13)*IF(Table2[[#This Row],[CorrectHomeScorePrediction]]="Y", 1, 0))</f>
        <v>0</v>
      </c>
    </row>
    <row r="634" spans="1:29" x14ac:dyDescent="0.25">
      <c r="B634" s="5">
        <v>45662</v>
      </c>
      <c r="C634" s="8"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44">
        <f>(($AL$11)*IF(Table2[[#This Row],[CorrectWinnerPrediction]]="Y", 1, 0))+(($AL$12)*IF(Table2[[#This Row],[CorrectAwayScorePrediction]]="Y", 1, 0))+(($AL$13)*IF(Table2[[#This Row],[CorrectHomeScorePrediction]]="Y", 1, 0))</f>
        <v>0</v>
      </c>
    </row>
    <row r="635" spans="1:29" x14ac:dyDescent="0.25">
      <c r="B635" s="5">
        <v>45662</v>
      </c>
      <c r="C635" s="8"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44">
        <f>(($AL$11)*IF(Table2[[#This Row],[CorrectWinnerPrediction]]="Y", 1, 0))+(($AL$12)*IF(Table2[[#This Row],[CorrectAwayScorePrediction]]="Y", 1, 0))+(($AL$13)*IF(Table2[[#This Row],[CorrectHomeScorePrediction]]="Y", 1, 0))</f>
        <v>0</v>
      </c>
    </row>
    <row r="636" spans="1:29" x14ac:dyDescent="0.25">
      <c r="B636" s="5">
        <v>45662</v>
      </c>
      <c r="C636" s="8"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44">
        <f>(($AL$11)*IF(Table2[[#This Row],[CorrectWinnerPrediction]]="Y", 1, 0))+(($AL$12)*IF(Table2[[#This Row],[CorrectAwayScorePrediction]]="Y", 1, 0))+(($AL$13)*IF(Table2[[#This Row],[CorrectHomeScorePrediction]]="Y", 1, 0))</f>
        <v>0</v>
      </c>
    </row>
    <row r="637" spans="1:29" x14ac:dyDescent="0.25">
      <c r="B637" s="5">
        <v>45662</v>
      </c>
      <c r="C637" s="8"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44">
        <f>(($AL$11)*IF(Table2[[#This Row],[CorrectWinnerPrediction]]="Y", 1, 0))+(($AL$12)*IF(Table2[[#This Row],[CorrectAwayScorePrediction]]="Y", 1, 0))+(($AL$13)*IF(Table2[[#This Row],[CorrectHomeScorePrediction]]="Y", 1, 0))</f>
        <v>0</v>
      </c>
    </row>
    <row r="638" spans="1:29" x14ac:dyDescent="0.25">
      <c r="A638" s="3"/>
      <c r="B638" s="6">
        <v>45662</v>
      </c>
      <c r="C638" s="9" t="s">
        <v>747</v>
      </c>
      <c r="D638" s="3" t="s">
        <v>43</v>
      </c>
      <c r="E638" s="3" t="s">
        <v>47</v>
      </c>
      <c r="F638" s="3"/>
      <c r="G638" s="3"/>
      <c r="H638" s="3" t="str">
        <f t="shared" si="29"/>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44">
        <f>(($AL$11)*IF(Table2[[#This Row],[CorrectWinnerPrediction]]="Y", 1, 0))+(($AL$12)*IF(Table2[[#This Row],[CorrectAwayScorePrediction]]="Y", 1, 0))+(($AL$13)*IF(Table2[[#This Row],[CorrectHomeScorePrediction]]="Y", 1, 0))</f>
        <v>0</v>
      </c>
    </row>
    <row r="639" spans="1:29" x14ac:dyDescent="0.25">
      <c r="B639" s="5">
        <v>45663</v>
      </c>
      <c r="C639" s="8"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44">
        <f>(($AL$11)*IF(Table2[[#This Row],[CorrectWinnerPrediction]]="Y", 1, 0))+(($AL$12)*IF(Table2[[#This Row],[CorrectAwayScorePrediction]]="Y", 1, 0))+(($AL$13)*IF(Table2[[#This Row],[CorrectHomeScorePrediction]]="Y", 1, 0))</f>
        <v>0</v>
      </c>
    </row>
    <row r="640" spans="1:29" x14ac:dyDescent="0.25">
      <c r="B640" s="5">
        <v>45663</v>
      </c>
      <c r="C640" s="8"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44">
        <f>(($AL$11)*IF(Table2[[#This Row],[CorrectWinnerPrediction]]="Y", 1, 0))+(($AL$12)*IF(Table2[[#This Row],[CorrectAwayScorePrediction]]="Y", 1, 0))+(($AL$13)*IF(Table2[[#This Row],[CorrectHomeScorePrediction]]="Y", 1, 0))</f>
        <v>0</v>
      </c>
    </row>
    <row r="641" spans="1:29" x14ac:dyDescent="0.25">
      <c r="B641" s="5">
        <v>45663</v>
      </c>
      <c r="C641" s="8"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44">
        <f>(($AL$11)*IF(Table2[[#This Row],[CorrectWinnerPrediction]]="Y", 1, 0))+(($AL$12)*IF(Table2[[#This Row],[CorrectAwayScorePrediction]]="Y", 1, 0))+(($AL$13)*IF(Table2[[#This Row],[CorrectHomeScorePrediction]]="Y", 1, 0))</f>
        <v>0</v>
      </c>
    </row>
    <row r="642" spans="1:29" x14ac:dyDescent="0.25">
      <c r="A642" s="3"/>
      <c r="B642" s="6">
        <v>45663</v>
      </c>
      <c r="C642" s="9" t="s">
        <v>751</v>
      </c>
      <c r="D642" s="3" t="s">
        <v>32</v>
      </c>
      <c r="E642" s="3" t="s">
        <v>12</v>
      </c>
      <c r="F642" s="3"/>
      <c r="G642" s="3"/>
      <c r="H642" s="3" t="str">
        <f t="shared" si="29"/>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44">
        <f>(($AL$11)*IF(Table2[[#This Row],[CorrectWinnerPrediction]]="Y", 1, 0))+(($AL$12)*IF(Table2[[#This Row],[CorrectAwayScorePrediction]]="Y", 1, 0))+(($AL$13)*IF(Table2[[#This Row],[CorrectHomeScorePrediction]]="Y", 1, 0))</f>
        <v>0</v>
      </c>
    </row>
    <row r="643" spans="1:29" x14ac:dyDescent="0.25">
      <c r="B643" s="5">
        <v>45664</v>
      </c>
      <c r="C643" s="8" t="s">
        <v>752</v>
      </c>
      <c r="D643" s="2" t="s">
        <v>23</v>
      </c>
      <c r="E643" s="2" t="s">
        <v>16</v>
      </c>
      <c r="F643" s="2"/>
      <c r="G643" s="2"/>
      <c r="H643" s="2" t="str">
        <f t="shared" si="29"/>
        <v>_</v>
      </c>
      <c r="I643" s="2"/>
      <c r="J643" s="2"/>
      <c r="K643" s="2"/>
      <c r="L643" s="14" t="str">
        <f t="shared" si="2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44">
        <f>(($AL$11)*IF(Table2[[#This Row],[CorrectWinnerPrediction]]="Y", 1, 0))+(($AL$12)*IF(Table2[[#This Row],[CorrectAwayScorePrediction]]="Y", 1, 0))+(($AL$13)*IF(Table2[[#This Row],[CorrectHomeScorePrediction]]="Y", 1, 0))</f>
        <v>0</v>
      </c>
    </row>
    <row r="644" spans="1:29" x14ac:dyDescent="0.25">
      <c r="B644" s="5">
        <v>45664</v>
      </c>
      <c r="C644" s="8"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44">
        <f>(($AL$11)*IF(Table2[[#This Row],[CorrectWinnerPrediction]]="Y", 1, 0))+(($AL$12)*IF(Table2[[#This Row],[CorrectAwayScorePrediction]]="Y", 1, 0))+(($AL$13)*IF(Table2[[#This Row],[CorrectHomeScorePrediction]]="Y", 1, 0))</f>
        <v>0</v>
      </c>
    </row>
    <row r="645" spans="1:29" x14ac:dyDescent="0.25">
      <c r="B645" s="5">
        <v>45664</v>
      </c>
      <c r="C645" s="8"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44">
        <f>(($AL$11)*IF(Table2[[#This Row],[CorrectWinnerPrediction]]="Y", 1, 0))+(($AL$12)*IF(Table2[[#This Row],[CorrectAwayScorePrediction]]="Y", 1, 0))+(($AL$13)*IF(Table2[[#This Row],[CorrectHomeScorePrediction]]="Y", 1, 0))</f>
        <v>0</v>
      </c>
    </row>
    <row r="646" spans="1:29" x14ac:dyDescent="0.25">
      <c r="B646" s="5">
        <v>45664</v>
      </c>
      <c r="C646" s="8"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44">
        <f>(($AL$11)*IF(Table2[[#This Row],[CorrectWinnerPrediction]]="Y", 1, 0))+(($AL$12)*IF(Table2[[#This Row],[CorrectAwayScorePrediction]]="Y", 1, 0))+(($AL$13)*IF(Table2[[#This Row],[CorrectHomeScorePrediction]]="Y", 1, 0))</f>
        <v>0</v>
      </c>
    </row>
    <row r="647" spans="1:29" x14ac:dyDescent="0.25">
      <c r="B647" s="5">
        <v>45664</v>
      </c>
      <c r="C647" s="8"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44">
        <f>(($AL$11)*IF(Table2[[#This Row],[CorrectWinnerPrediction]]="Y", 1, 0))+(($AL$12)*IF(Table2[[#This Row],[CorrectAwayScorePrediction]]="Y", 1, 0))+(($AL$13)*IF(Table2[[#This Row],[CorrectHomeScorePrediction]]="Y", 1, 0))</f>
        <v>0</v>
      </c>
    </row>
    <row r="648" spans="1:29" x14ac:dyDescent="0.25">
      <c r="B648" s="5">
        <v>45664</v>
      </c>
      <c r="C648" s="8"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44">
        <f>(($AL$11)*IF(Table2[[#This Row],[CorrectWinnerPrediction]]="Y", 1, 0))+(($AL$12)*IF(Table2[[#This Row],[CorrectAwayScorePrediction]]="Y", 1, 0))+(($AL$13)*IF(Table2[[#This Row],[CorrectHomeScorePrediction]]="Y", 1, 0))</f>
        <v>0</v>
      </c>
    </row>
    <row r="649" spans="1:29" x14ac:dyDescent="0.25">
      <c r="B649" s="5">
        <v>45664</v>
      </c>
      <c r="C649" s="8"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44">
        <f>(($AL$11)*IF(Table2[[#This Row],[CorrectWinnerPrediction]]="Y", 1, 0))+(($AL$12)*IF(Table2[[#This Row],[CorrectAwayScorePrediction]]="Y", 1, 0))+(($AL$13)*IF(Table2[[#This Row],[CorrectHomeScorePrediction]]="Y", 1, 0))</f>
        <v>0</v>
      </c>
    </row>
    <row r="650" spans="1:29" x14ac:dyDescent="0.25">
      <c r="B650" s="5">
        <v>45664</v>
      </c>
      <c r="C650" s="8"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44">
        <f>(($AL$11)*IF(Table2[[#This Row],[CorrectWinnerPrediction]]="Y", 1, 0))+(($AL$12)*IF(Table2[[#This Row],[CorrectAwayScorePrediction]]="Y", 1, 0))+(($AL$13)*IF(Table2[[#This Row],[CorrectHomeScorePrediction]]="Y", 1, 0))</f>
        <v>0</v>
      </c>
    </row>
    <row r="651" spans="1:29" x14ac:dyDescent="0.25">
      <c r="A651" s="3"/>
      <c r="B651" s="6">
        <v>45664</v>
      </c>
      <c r="C651" s="9" t="s">
        <v>760</v>
      </c>
      <c r="D651" s="3" t="s">
        <v>27</v>
      </c>
      <c r="E651" s="3" t="s">
        <v>38</v>
      </c>
      <c r="F651" s="3"/>
      <c r="G651" s="3"/>
      <c r="H651" s="3" t="str">
        <f t="shared" si="32"/>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44">
        <f>(($AL$11)*IF(Table2[[#This Row],[CorrectWinnerPrediction]]="Y", 1, 0))+(($AL$12)*IF(Table2[[#This Row],[CorrectAwayScorePrediction]]="Y", 1, 0))+(($AL$13)*IF(Table2[[#This Row],[CorrectHomeScorePrediction]]="Y", 1, 0))</f>
        <v>0</v>
      </c>
    </row>
    <row r="652" spans="1:29" x14ac:dyDescent="0.25">
      <c r="B652" s="5">
        <v>45665</v>
      </c>
      <c r="C652" s="8" t="s">
        <v>761</v>
      </c>
      <c r="D652" s="2" t="s">
        <v>25</v>
      </c>
      <c r="E652" s="2" t="s">
        <v>46</v>
      </c>
      <c r="F652" s="2"/>
      <c r="G652" s="2"/>
      <c r="H652" s="2" t="str">
        <f t="shared" si="32"/>
        <v>_</v>
      </c>
      <c r="I652" s="2"/>
      <c r="J652" s="2"/>
      <c r="K652" s="2"/>
      <c r="L652" s="14"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44">
        <f>(($AL$11)*IF(Table2[[#This Row],[CorrectWinnerPrediction]]="Y", 1, 0))+(($AL$12)*IF(Table2[[#This Row],[CorrectAwayScorePrediction]]="Y", 1, 0))+(($AL$13)*IF(Table2[[#This Row],[CorrectHomeScorePrediction]]="Y", 1, 0))</f>
        <v>0</v>
      </c>
    </row>
    <row r="653" spans="1:29" x14ac:dyDescent="0.25">
      <c r="B653" s="5">
        <v>45665</v>
      </c>
      <c r="C653" s="8"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44">
        <f>(($AL$11)*IF(Table2[[#This Row],[CorrectWinnerPrediction]]="Y", 1, 0))+(($AL$12)*IF(Table2[[#This Row],[CorrectAwayScorePrediction]]="Y", 1, 0))+(($AL$13)*IF(Table2[[#This Row],[CorrectHomeScorePrediction]]="Y", 1, 0))</f>
        <v>0</v>
      </c>
    </row>
    <row r="654" spans="1:29" x14ac:dyDescent="0.25">
      <c r="B654" s="5">
        <v>45665</v>
      </c>
      <c r="C654" s="8"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44">
        <f>(($AL$11)*IF(Table2[[#This Row],[CorrectWinnerPrediction]]="Y", 1, 0))+(($AL$12)*IF(Table2[[#This Row],[CorrectAwayScorePrediction]]="Y", 1, 0))+(($AL$13)*IF(Table2[[#This Row],[CorrectHomeScorePrediction]]="Y", 1, 0))</f>
        <v>0</v>
      </c>
    </row>
    <row r="655" spans="1:29" x14ac:dyDescent="0.25">
      <c r="A655" s="3"/>
      <c r="B655" s="6">
        <v>45665</v>
      </c>
      <c r="C655" s="9" t="s">
        <v>764</v>
      </c>
      <c r="D655" s="3" t="s">
        <v>24</v>
      </c>
      <c r="E655" s="3" t="s">
        <v>28</v>
      </c>
      <c r="F655" s="3"/>
      <c r="G655" s="3"/>
      <c r="H655" s="3" t="str">
        <f t="shared" si="32"/>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44">
        <f>(($AL$11)*IF(Table2[[#This Row],[CorrectWinnerPrediction]]="Y", 1, 0))+(($AL$12)*IF(Table2[[#This Row],[CorrectAwayScorePrediction]]="Y", 1, 0))+(($AL$13)*IF(Table2[[#This Row],[CorrectHomeScorePrediction]]="Y", 1, 0))</f>
        <v>0</v>
      </c>
    </row>
    <row r="656" spans="1:29" x14ac:dyDescent="0.25">
      <c r="B656" s="5">
        <v>45666</v>
      </c>
      <c r="C656" s="8" t="s">
        <v>765</v>
      </c>
      <c r="D656" s="2" t="s">
        <v>29</v>
      </c>
      <c r="E656" s="2" t="s">
        <v>30</v>
      </c>
      <c r="F656" s="2"/>
      <c r="G656" s="2"/>
      <c r="H656" s="2" t="str">
        <f t="shared" si="32"/>
        <v>_</v>
      </c>
      <c r="I656" s="2"/>
      <c r="J656" s="2"/>
      <c r="K656" s="2"/>
      <c r="L656" s="14"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44">
        <f>(($AL$11)*IF(Table2[[#This Row],[CorrectWinnerPrediction]]="Y", 1, 0))+(($AL$12)*IF(Table2[[#This Row],[CorrectAwayScorePrediction]]="Y", 1, 0))+(($AL$13)*IF(Table2[[#This Row],[CorrectHomeScorePrediction]]="Y", 1, 0))</f>
        <v>0</v>
      </c>
    </row>
    <row r="657" spans="1:29" x14ac:dyDescent="0.25">
      <c r="B657" s="5">
        <v>45666</v>
      </c>
      <c r="C657" s="8"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44">
        <f>(($AL$11)*IF(Table2[[#This Row],[CorrectWinnerPrediction]]="Y", 1, 0))+(($AL$12)*IF(Table2[[#This Row],[CorrectAwayScorePrediction]]="Y", 1, 0))+(($AL$13)*IF(Table2[[#This Row],[CorrectHomeScorePrediction]]="Y", 1, 0))</f>
        <v>0</v>
      </c>
    </row>
    <row r="658" spans="1:29" x14ac:dyDescent="0.25">
      <c r="B658" s="5">
        <v>45666</v>
      </c>
      <c r="C658" s="8"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44">
        <f>(($AL$11)*IF(Table2[[#This Row],[CorrectWinnerPrediction]]="Y", 1, 0))+(($AL$12)*IF(Table2[[#This Row],[CorrectAwayScorePrediction]]="Y", 1, 0))+(($AL$13)*IF(Table2[[#This Row],[CorrectHomeScorePrediction]]="Y", 1, 0))</f>
        <v>0</v>
      </c>
    </row>
    <row r="659" spans="1:29" x14ac:dyDescent="0.25">
      <c r="B659" s="5">
        <v>45666</v>
      </c>
      <c r="C659" s="8"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44">
        <f>(($AL$11)*IF(Table2[[#This Row],[CorrectWinnerPrediction]]="Y", 1, 0))+(($AL$12)*IF(Table2[[#This Row],[CorrectAwayScorePrediction]]="Y", 1, 0))+(($AL$13)*IF(Table2[[#This Row],[CorrectHomeScorePrediction]]="Y", 1, 0))</f>
        <v>0</v>
      </c>
    </row>
    <row r="660" spans="1:29" x14ac:dyDescent="0.25">
      <c r="B660" s="5">
        <v>45666</v>
      </c>
      <c r="C660" s="8"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44">
        <f>(($AL$11)*IF(Table2[[#This Row],[CorrectWinnerPrediction]]="Y", 1, 0))+(($AL$12)*IF(Table2[[#This Row],[CorrectAwayScorePrediction]]="Y", 1, 0))+(($AL$13)*IF(Table2[[#This Row],[CorrectHomeScorePrediction]]="Y", 1, 0))</f>
        <v>0</v>
      </c>
    </row>
    <row r="661" spans="1:29" x14ac:dyDescent="0.25">
      <c r="B661" s="5">
        <v>45666</v>
      </c>
      <c r="C661" s="8"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44">
        <f>(($AL$11)*IF(Table2[[#This Row],[CorrectWinnerPrediction]]="Y", 1, 0))+(($AL$12)*IF(Table2[[#This Row],[CorrectAwayScorePrediction]]="Y", 1, 0))+(($AL$13)*IF(Table2[[#This Row],[CorrectHomeScorePrediction]]="Y", 1, 0))</f>
        <v>0</v>
      </c>
    </row>
    <row r="662" spans="1:29" x14ac:dyDescent="0.25">
      <c r="B662" s="5">
        <v>45666</v>
      </c>
      <c r="C662" s="8"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44">
        <f>(($AL$11)*IF(Table2[[#This Row],[CorrectWinnerPrediction]]="Y", 1, 0))+(($AL$12)*IF(Table2[[#This Row],[CorrectAwayScorePrediction]]="Y", 1, 0))+(($AL$13)*IF(Table2[[#This Row],[CorrectHomeScorePrediction]]="Y", 1, 0))</f>
        <v>0</v>
      </c>
    </row>
    <row r="663" spans="1:29" x14ac:dyDescent="0.25">
      <c r="B663" s="5">
        <v>45666</v>
      </c>
      <c r="C663" s="8"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44">
        <f>(($AL$11)*IF(Table2[[#This Row],[CorrectWinnerPrediction]]="Y", 1, 0))+(($AL$12)*IF(Table2[[#This Row],[CorrectAwayScorePrediction]]="Y", 1, 0))+(($AL$13)*IF(Table2[[#This Row],[CorrectHomeScorePrediction]]="Y", 1, 0))</f>
        <v>0</v>
      </c>
    </row>
    <row r="664" spans="1:29" x14ac:dyDescent="0.25">
      <c r="B664" s="5">
        <v>45666</v>
      </c>
      <c r="C664" s="8"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44">
        <f>(($AL$11)*IF(Table2[[#This Row],[CorrectWinnerPrediction]]="Y", 1, 0))+(($AL$12)*IF(Table2[[#This Row],[CorrectAwayScorePrediction]]="Y", 1, 0))+(($AL$13)*IF(Table2[[#This Row],[CorrectHomeScorePrediction]]="Y", 1, 0))</f>
        <v>0</v>
      </c>
    </row>
    <row r="665" spans="1:29" x14ac:dyDescent="0.25">
      <c r="A665" s="3"/>
      <c r="B665" s="6">
        <v>45666</v>
      </c>
      <c r="C665" s="9" t="s">
        <v>774</v>
      </c>
      <c r="D665" s="3" t="s">
        <v>33</v>
      </c>
      <c r="E665" s="3" t="s">
        <v>27</v>
      </c>
      <c r="F665" s="3"/>
      <c r="G665" s="3"/>
      <c r="H665" s="3" t="str">
        <f t="shared" si="32"/>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44">
        <f>(($AL$11)*IF(Table2[[#This Row],[CorrectWinnerPrediction]]="Y", 1, 0))+(($AL$12)*IF(Table2[[#This Row],[CorrectAwayScorePrediction]]="Y", 1, 0))+(($AL$13)*IF(Table2[[#This Row],[CorrectHomeScorePrediction]]="Y", 1, 0))</f>
        <v>0</v>
      </c>
    </row>
    <row r="666" spans="1:29" x14ac:dyDescent="0.25">
      <c r="B666" s="5">
        <v>45667</v>
      </c>
      <c r="C666" s="8" t="s">
        <v>775</v>
      </c>
      <c r="D666" s="2" t="s">
        <v>17</v>
      </c>
      <c r="E666" s="2" t="s">
        <v>31</v>
      </c>
      <c r="F666" s="2"/>
      <c r="G666" s="2"/>
      <c r="H666" s="2" t="str">
        <f t="shared" si="32"/>
        <v>_</v>
      </c>
      <c r="I666" s="2"/>
      <c r="J666" s="2"/>
      <c r="K666" s="2"/>
      <c r="L666" s="14"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44">
        <f>(($AL$11)*IF(Table2[[#This Row],[CorrectWinnerPrediction]]="Y", 1, 0))+(($AL$12)*IF(Table2[[#This Row],[CorrectAwayScorePrediction]]="Y", 1, 0))+(($AL$13)*IF(Table2[[#This Row],[CorrectHomeScorePrediction]]="Y", 1, 0))</f>
        <v>0</v>
      </c>
    </row>
    <row r="667" spans="1:29" x14ac:dyDescent="0.25">
      <c r="B667" s="5">
        <v>45667</v>
      </c>
      <c r="C667" s="8"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44">
        <f>(($AL$11)*IF(Table2[[#This Row],[CorrectWinnerPrediction]]="Y", 1, 0))+(($AL$12)*IF(Table2[[#This Row],[CorrectAwayScorePrediction]]="Y", 1, 0))+(($AL$13)*IF(Table2[[#This Row],[CorrectHomeScorePrediction]]="Y", 1, 0))</f>
        <v>0</v>
      </c>
    </row>
    <row r="668" spans="1:29" x14ac:dyDescent="0.25">
      <c r="B668" s="5">
        <v>45667</v>
      </c>
      <c r="C668" s="8"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44">
        <f>(($AL$11)*IF(Table2[[#This Row],[CorrectWinnerPrediction]]="Y", 1, 0))+(($AL$12)*IF(Table2[[#This Row],[CorrectAwayScorePrediction]]="Y", 1, 0))+(($AL$13)*IF(Table2[[#This Row],[CorrectHomeScorePrediction]]="Y", 1, 0))</f>
        <v>0</v>
      </c>
    </row>
    <row r="669" spans="1:29" x14ac:dyDescent="0.25">
      <c r="B669" s="5">
        <v>45667</v>
      </c>
      <c r="C669" s="8"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44">
        <f>(($AL$11)*IF(Table2[[#This Row],[CorrectWinnerPrediction]]="Y", 1, 0))+(($AL$12)*IF(Table2[[#This Row],[CorrectAwayScorePrediction]]="Y", 1, 0))+(($AL$13)*IF(Table2[[#This Row],[CorrectHomeScorePrediction]]="Y", 1, 0))</f>
        <v>0</v>
      </c>
    </row>
    <row r="670" spans="1:29" x14ac:dyDescent="0.25">
      <c r="A670" s="3"/>
      <c r="B670" s="6">
        <v>45667</v>
      </c>
      <c r="C670" s="9" t="s">
        <v>779</v>
      </c>
      <c r="D670" s="3" t="s">
        <v>38</v>
      </c>
      <c r="E670" s="3" t="s">
        <v>15</v>
      </c>
      <c r="F670" s="3"/>
      <c r="G670" s="3"/>
      <c r="H670" s="3" t="str">
        <f t="shared" si="32"/>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44">
        <f>(($AL$11)*IF(Table2[[#This Row],[CorrectWinnerPrediction]]="Y", 1, 0))+(($AL$12)*IF(Table2[[#This Row],[CorrectAwayScorePrediction]]="Y", 1, 0))+(($AL$13)*IF(Table2[[#This Row],[CorrectHomeScorePrediction]]="Y", 1, 0))</f>
        <v>0</v>
      </c>
    </row>
    <row r="671" spans="1:29" x14ac:dyDescent="0.25">
      <c r="B671" s="5">
        <v>45668</v>
      </c>
      <c r="C671" s="8" t="s">
        <v>780</v>
      </c>
      <c r="D671" s="2" t="s">
        <v>16</v>
      </c>
      <c r="E671" s="2" t="s">
        <v>14</v>
      </c>
      <c r="F671" s="2"/>
      <c r="G671" s="2"/>
      <c r="H671" s="2" t="str">
        <f t="shared" si="32"/>
        <v>_</v>
      </c>
      <c r="I671" s="2"/>
      <c r="J671" s="2"/>
      <c r="K671" s="2"/>
      <c r="L671" s="14"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44">
        <f>(($AL$11)*IF(Table2[[#This Row],[CorrectWinnerPrediction]]="Y", 1, 0))+(($AL$12)*IF(Table2[[#This Row],[CorrectAwayScorePrediction]]="Y", 1, 0))+(($AL$13)*IF(Table2[[#This Row],[CorrectHomeScorePrediction]]="Y", 1, 0))</f>
        <v>0</v>
      </c>
    </row>
    <row r="672" spans="1:29" x14ac:dyDescent="0.25">
      <c r="B672" s="5">
        <v>45668</v>
      </c>
      <c r="C672" s="8"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44">
        <f>(($AL$11)*IF(Table2[[#This Row],[CorrectWinnerPrediction]]="Y", 1, 0))+(($AL$12)*IF(Table2[[#This Row],[CorrectAwayScorePrediction]]="Y", 1, 0))+(($AL$13)*IF(Table2[[#This Row],[CorrectHomeScorePrediction]]="Y", 1, 0))</f>
        <v>0</v>
      </c>
    </row>
    <row r="673" spans="1:29" x14ac:dyDescent="0.25">
      <c r="B673" s="5">
        <v>45668</v>
      </c>
      <c r="C673" s="8"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44">
        <f>(($AL$11)*IF(Table2[[#This Row],[CorrectWinnerPrediction]]="Y", 1, 0))+(($AL$12)*IF(Table2[[#This Row],[CorrectAwayScorePrediction]]="Y", 1, 0))+(($AL$13)*IF(Table2[[#This Row],[CorrectHomeScorePrediction]]="Y", 1, 0))</f>
        <v>0</v>
      </c>
    </row>
    <row r="674" spans="1:29" x14ac:dyDescent="0.25">
      <c r="B674" s="5">
        <v>45668</v>
      </c>
      <c r="C674" s="8"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44">
        <f>(($AL$11)*IF(Table2[[#This Row],[CorrectWinnerPrediction]]="Y", 1, 0))+(($AL$12)*IF(Table2[[#This Row],[CorrectAwayScorePrediction]]="Y", 1, 0))+(($AL$13)*IF(Table2[[#This Row],[CorrectHomeScorePrediction]]="Y", 1, 0))</f>
        <v>0</v>
      </c>
    </row>
    <row r="675" spans="1:29" x14ac:dyDescent="0.25">
      <c r="B675" s="5">
        <v>45668</v>
      </c>
      <c r="C675" s="8"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44">
        <f>(($AL$11)*IF(Table2[[#This Row],[CorrectWinnerPrediction]]="Y", 1, 0))+(($AL$12)*IF(Table2[[#This Row],[CorrectAwayScorePrediction]]="Y", 1, 0))+(($AL$13)*IF(Table2[[#This Row],[CorrectHomeScorePrediction]]="Y", 1, 0))</f>
        <v>0</v>
      </c>
    </row>
    <row r="676" spans="1:29" x14ac:dyDescent="0.25">
      <c r="B676" s="5">
        <v>45668</v>
      </c>
      <c r="C676" s="8"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44">
        <f>(($AL$11)*IF(Table2[[#This Row],[CorrectWinnerPrediction]]="Y", 1, 0))+(($AL$12)*IF(Table2[[#This Row],[CorrectAwayScorePrediction]]="Y", 1, 0))+(($AL$13)*IF(Table2[[#This Row],[CorrectHomeScorePrediction]]="Y", 1, 0))</f>
        <v>0</v>
      </c>
    </row>
    <row r="677" spans="1:29" x14ac:dyDescent="0.25">
      <c r="B677" s="5">
        <v>45668</v>
      </c>
      <c r="C677" s="8"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44">
        <f>(($AL$11)*IF(Table2[[#This Row],[CorrectWinnerPrediction]]="Y", 1, 0))+(($AL$12)*IF(Table2[[#This Row],[CorrectAwayScorePrediction]]="Y", 1, 0))+(($AL$13)*IF(Table2[[#This Row],[CorrectHomeScorePrediction]]="Y", 1, 0))</f>
        <v>0</v>
      </c>
    </row>
    <row r="678" spans="1:29" x14ac:dyDescent="0.25">
      <c r="B678" s="5">
        <v>45668</v>
      </c>
      <c r="C678" s="8"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44">
        <f>(($AL$11)*IF(Table2[[#This Row],[CorrectWinnerPrediction]]="Y", 1, 0))+(($AL$12)*IF(Table2[[#This Row],[CorrectAwayScorePrediction]]="Y", 1, 0))+(($AL$13)*IF(Table2[[#This Row],[CorrectHomeScorePrediction]]="Y", 1, 0))</f>
        <v>0</v>
      </c>
    </row>
    <row r="679" spans="1:29" x14ac:dyDescent="0.25">
      <c r="B679" s="5">
        <v>45668</v>
      </c>
      <c r="C679" s="8"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44">
        <f>(($AL$11)*IF(Table2[[#This Row],[CorrectWinnerPrediction]]="Y", 1, 0))+(($AL$12)*IF(Table2[[#This Row],[CorrectAwayScorePrediction]]="Y", 1, 0))+(($AL$13)*IF(Table2[[#This Row],[CorrectHomeScorePrediction]]="Y", 1, 0))</f>
        <v>0</v>
      </c>
    </row>
    <row r="680" spans="1:29" x14ac:dyDescent="0.25">
      <c r="B680" s="5">
        <v>45668</v>
      </c>
      <c r="C680" s="8"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44">
        <f>(($AL$11)*IF(Table2[[#This Row],[CorrectWinnerPrediction]]="Y", 1, 0))+(($AL$12)*IF(Table2[[#This Row],[CorrectAwayScorePrediction]]="Y", 1, 0))+(($AL$13)*IF(Table2[[#This Row],[CorrectHomeScorePrediction]]="Y", 1, 0))</f>
        <v>0</v>
      </c>
    </row>
    <row r="681" spans="1:29" x14ac:dyDescent="0.25">
      <c r="B681" s="5">
        <v>45668</v>
      </c>
      <c r="C681" s="8"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44">
        <f>(($AL$11)*IF(Table2[[#This Row],[CorrectWinnerPrediction]]="Y", 1, 0))+(($AL$12)*IF(Table2[[#This Row],[CorrectAwayScorePrediction]]="Y", 1, 0))+(($AL$13)*IF(Table2[[#This Row],[CorrectHomeScorePrediction]]="Y", 1, 0))</f>
        <v>0</v>
      </c>
    </row>
    <row r="682" spans="1:29" x14ac:dyDescent="0.25">
      <c r="B682" s="5">
        <v>45668</v>
      </c>
      <c r="C682" s="8"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44">
        <f>(($AL$11)*IF(Table2[[#This Row],[CorrectWinnerPrediction]]="Y", 1, 0))+(($AL$12)*IF(Table2[[#This Row],[CorrectAwayScorePrediction]]="Y", 1, 0))+(($AL$13)*IF(Table2[[#This Row],[CorrectHomeScorePrediction]]="Y", 1, 0))</f>
        <v>0</v>
      </c>
    </row>
    <row r="683" spans="1:29" x14ac:dyDescent="0.25">
      <c r="B683" s="5">
        <v>45668</v>
      </c>
      <c r="C683" s="8"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44">
        <f>(($AL$11)*IF(Table2[[#This Row],[CorrectWinnerPrediction]]="Y", 1, 0))+(($AL$12)*IF(Table2[[#This Row],[CorrectAwayScorePrediction]]="Y", 1, 0))+(($AL$13)*IF(Table2[[#This Row],[CorrectHomeScorePrediction]]="Y", 1, 0))</f>
        <v>0</v>
      </c>
    </row>
    <row r="684" spans="1:29" x14ac:dyDescent="0.25">
      <c r="B684" s="5">
        <v>45668</v>
      </c>
      <c r="C684" s="8"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44">
        <f>(($AL$11)*IF(Table2[[#This Row],[CorrectWinnerPrediction]]="Y", 1, 0))+(($AL$12)*IF(Table2[[#This Row],[CorrectAwayScorePrediction]]="Y", 1, 0))+(($AL$13)*IF(Table2[[#This Row],[CorrectHomeScorePrediction]]="Y", 1, 0))</f>
        <v>0</v>
      </c>
    </row>
    <row r="685" spans="1:29" x14ac:dyDescent="0.25">
      <c r="A685" s="3"/>
      <c r="B685" s="6">
        <v>45668</v>
      </c>
      <c r="C685" s="9" t="s">
        <v>794</v>
      </c>
      <c r="D685" s="3" t="s">
        <v>37</v>
      </c>
      <c r="E685" s="3" t="s">
        <v>38</v>
      </c>
      <c r="F685" s="3"/>
      <c r="G685" s="3"/>
      <c r="H685" s="3" t="str">
        <f t="shared" si="32"/>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44">
        <f>(($AL$11)*IF(Table2[[#This Row],[CorrectWinnerPrediction]]="Y", 1, 0))+(($AL$12)*IF(Table2[[#This Row],[CorrectAwayScorePrediction]]="Y", 1, 0))+(($AL$13)*IF(Table2[[#This Row],[CorrectHomeScorePrediction]]="Y", 1, 0))</f>
        <v>0</v>
      </c>
    </row>
    <row r="686" spans="1:29" x14ac:dyDescent="0.25">
      <c r="B686" s="5">
        <v>45669</v>
      </c>
      <c r="C686" s="8" t="s">
        <v>795</v>
      </c>
      <c r="D686" s="2" t="s">
        <v>12</v>
      </c>
      <c r="E686" s="2" t="s">
        <v>31</v>
      </c>
      <c r="F686" s="2"/>
      <c r="G686" s="2"/>
      <c r="H686" s="2" t="str">
        <f t="shared" si="32"/>
        <v>_</v>
      </c>
      <c r="I686" s="2"/>
      <c r="J686" s="2"/>
      <c r="K686" s="2"/>
      <c r="L686" s="14"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44">
        <f>(($AL$11)*IF(Table2[[#This Row],[CorrectWinnerPrediction]]="Y", 1, 0))+(($AL$12)*IF(Table2[[#This Row],[CorrectAwayScorePrediction]]="Y", 1, 0))+(($AL$13)*IF(Table2[[#This Row],[CorrectHomeScorePrediction]]="Y", 1, 0))</f>
        <v>0</v>
      </c>
    </row>
    <row r="687" spans="1:29" x14ac:dyDescent="0.25">
      <c r="B687" s="5">
        <v>45669</v>
      </c>
      <c r="C687" s="8"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44">
        <f>(($AL$11)*IF(Table2[[#This Row],[CorrectWinnerPrediction]]="Y", 1, 0))+(($AL$12)*IF(Table2[[#This Row],[CorrectAwayScorePrediction]]="Y", 1, 0))+(($AL$13)*IF(Table2[[#This Row],[CorrectHomeScorePrediction]]="Y", 1, 0))</f>
        <v>0</v>
      </c>
    </row>
    <row r="688" spans="1:29" x14ac:dyDescent="0.25">
      <c r="B688" s="5">
        <v>45669</v>
      </c>
      <c r="C688" s="8"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44">
        <f>(($AL$11)*IF(Table2[[#This Row],[CorrectWinnerPrediction]]="Y", 1, 0))+(($AL$12)*IF(Table2[[#This Row],[CorrectAwayScorePrediction]]="Y", 1, 0))+(($AL$13)*IF(Table2[[#This Row],[CorrectHomeScorePrediction]]="Y", 1, 0))</f>
        <v>0</v>
      </c>
    </row>
    <row r="689" spans="1:29" x14ac:dyDescent="0.25">
      <c r="B689" s="5">
        <v>45669</v>
      </c>
      <c r="C689" s="8"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44">
        <f>(($AL$11)*IF(Table2[[#This Row],[CorrectWinnerPrediction]]="Y", 1, 0))+(($AL$12)*IF(Table2[[#This Row],[CorrectAwayScorePrediction]]="Y", 1, 0))+(($AL$13)*IF(Table2[[#This Row],[CorrectHomeScorePrediction]]="Y", 1, 0))</f>
        <v>0</v>
      </c>
    </row>
    <row r="690" spans="1:29" x14ac:dyDescent="0.25">
      <c r="A690" s="3"/>
      <c r="B690" s="6">
        <v>45669</v>
      </c>
      <c r="C690" s="9" t="s">
        <v>799</v>
      </c>
      <c r="D690" s="3" t="s">
        <v>37</v>
      </c>
      <c r="E690" s="3" t="s">
        <v>27</v>
      </c>
      <c r="F690" s="3"/>
      <c r="G690" s="3"/>
      <c r="H690" s="3" t="str">
        <f t="shared" si="32"/>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44">
        <f>(($AL$11)*IF(Table2[[#This Row],[CorrectWinnerPrediction]]="Y", 1, 0))+(($AL$12)*IF(Table2[[#This Row],[CorrectAwayScorePrediction]]="Y", 1, 0))+(($AL$13)*IF(Table2[[#This Row],[CorrectHomeScorePrediction]]="Y", 1, 0))</f>
        <v>0</v>
      </c>
    </row>
    <row r="691" spans="1:29" x14ac:dyDescent="0.25">
      <c r="B691" s="5">
        <v>45670</v>
      </c>
      <c r="C691" s="8" t="s">
        <v>800</v>
      </c>
      <c r="D691" s="2" t="s">
        <v>14</v>
      </c>
      <c r="E691" s="2" t="s">
        <v>45</v>
      </c>
      <c r="F691" s="2"/>
      <c r="G691" s="2"/>
      <c r="H691" s="2" t="str">
        <f t="shared" si="32"/>
        <v>_</v>
      </c>
      <c r="I691" s="2"/>
      <c r="J691" s="2"/>
      <c r="K691" s="2"/>
      <c r="L691" s="14"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44">
        <f>(($AL$11)*IF(Table2[[#This Row],[CorrectWinnerPrediction]]="Y", 1, 0))+(($AL$12)*IF(Table2[[#This Row],[CorrectAwayScorePrediction]]="Y", 1, 0))+(($AL$13)*IF(Table2[[#This Row],[CorrectHomeScorePrediction]]="Y", 1, 0))</f>
        <v>0</v>
      </c>
    </row>
    <row r="692" spans="1:29" x14ac:dyDescent="0.25">
      <c r="B692" s="5">
        <v>45670</v>
      </c>
      <c r="C692" s="8"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44">
        <f>(($AL$11)*IF(Table2[[#This Row],[CorrectWinnerPrediction]]="Y", 1, 0))+(($AL$12)*IF(Table2[[#This Row],[CorrectAwayScorePrediction]]="Y", 1, 0))+(($AL$13)*IF(Table2[[#This Row],[CorrectHomeScorePrediction]]="Y", 1, 0))</f>
        <v>0</v>
      </c>
    </row>
    <row r="693" spans="1:29" x14ac:dyDescent="0.25">
      <c r="A693" s="3"/>
      <c r="B693" s="6">
        <v>45670</v>
      </c>
      <c r="C693" s="9" t="s">
        <v>802</v>
      </c>
      <c r="D693" s="3" t="s">
        <v>28</v>
      </c>
      <c r="E693" s="3" t="s">
        <v>23</v>
      </c>
      <c r="F693" s="3"/>
      <c r="G693" s="3"/>
      <c r="H693" s="3" t="str">
        <f t="shared" si="32"/>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44">
        <f>(($AL$11)*IF(Table2[[#This Row],[CorrectWinnerPrediction]]="Y", 1, 0))+(($AL$12)*IF(Table2[[#This Row],[CorrectAwayScorePrediction]]="Y", 1, 0))+(($AL$13)*IF(Table2[[#This Row],[CorrectHomeScorePrediction]]="Y", 1, 0))</f>
        <v>0</v>
      </c>
    </row>
    <row r="694" spans="1:29" x14ac:dyDescent="0.25">
      <c r="B694" s="5">
        <v>45671</v>
      </c>
      <c r="C694" s="8" t="s">
        <v>803</v>
      </c>
      <c r="D694" s="2" t="s">
        <v>43</v>
      </c>
      <c r="E694" s="2" t="s">
        <v>16</v>
      </c>
      <c r="F694" s="2"/>
      <c r="G694" s="2"/>
      <c r="H694" s="2" t="str">
        <f t="shared" si="32"/>
        <v>_</v>
      </c>
      <c r="I694" s="2"/>
      <c r="J694" s="2"/>
      <c r="K694" s="2"/>
      <c r="L694" s="14"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44">
        <f>(($AL$11)*IF(Table2[[#This Row],[CorrectWinnerPrediction]]="Y", 1, 0))+(($AL$12)*IF(Table2[[#This Row],[CorrectAwayScorePrediction]]="Y", 1, 0))+(($AL$13)*IF(Table2[[#This Row],[CorrectHomeScorePrediction]]="Y", 1, 0))</f>
        <v>0</v>
      </c>
    </row>
    <row r="695" spans="1:29" x14ac:dyDescent="0.25">
      <c r="B695" s="5">
        <v>45671</v>
      </c>
      <c r="C695" s="8"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44">
        <f>(($AL$11)*IF(Table2[[#This Row],[CorrectWinnerPrediction]]="Y", 1, 0))+(($AL$12)*IF(Table2[[#This Row],[CorrectAwayScorePrediction]]="Y", 1, 0))+(($AL$13)*IF(Table2[[#This Row],[CorrectHomeScorePrediction]]="Y", 1, 0))</f>
        <v>0</v>
      </c>
    </row>
    <row r="696" spans="1:29" x14ac:dyDescent="0.25">
      <c r="B696" s="5">
        <v>45671</v>
      </c>
      <c r="C696" s="8"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44">
        <f>(($AL$11)*IF(Table2[[#This Row],[CorrectWinnerPrediction]]="Y", 1, 0))+(($AL$12)*IF(Table2[[#This Row],[CorrectAwayScorePrediction]]="Y", 1, 0))+(($AL$13)*IF(Table2[[#This Row],[CorrectHomeScorePrediction]]="Y", 1, 0))</f>
        <v>0</v>
      </c>
    </row>
    <row r="697" spans="1:29" x14ac:dyDescent="0.25">
      <c r="B697" s="5">
        <v>45671</v>
      </c>
      <c r="C697" s="8"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44">
        <f>(($AL$11)*IF(Table2[[#This Row],[CorrectWinnerPrediction]]="Y", 1, 0))+(($AL$12)*IF(Table2[[#This Row],[CorrectAwayScorePrediction]]="Y", 1, 0))+(($AL$13)*IF(Table2[[#This Row],[CorrectHomeScorePrediction]]="Y", 1, 0))</f>
        <v>0</v>
      </c>
    </row>
    <row r="698" spans="1:29" x14ac:dyDescent="0.25">
      <c r="B698" s="5">
        <v>45671</v>
      </c>
      <c r="C698" s="8"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44">
        <f>(($AL$11)*IF(Table2[[#This Row],[CorrectWinnerPrediction]]="Y", 1, 0))+(($AL$12)*IF(Table2[[#This Row],[CorrectAwayScorePrediction]]="Y", 1, 0))+(($AL$13)*IF(Table2[[#This Row],[CorrectHomeScorePrediction]]="Y", 1, 0))</f>
        <v>0</v>
      </c>
    </row>
    <row r="699" spans="1:29" x14ac:dyDescent="0.25">
      <c r="B699" s="5">
        <v>45671</v>
      </c>
      <c r="C699" s="8"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44">
        <f>(($AL$11)*IF(Table2[[#This Row],[CorrectWinnerPrediction]]="Y", 1, 0))+(($AL$12)*IF(Table2[[#This Row],[CorrectAwayScorePrediction]]="Y", 1, 0))+(($AL$13)*IF(Table2[[#This Row],[CorrectHomeScorePrediction]]="Y", 1, 0))</f>
        <v>0</v>
      </c>
    </row>
    <row r="700" spans="1:29" x14ac:dyDescent="0.25">
      <c r="B700" s="5">
        <v>45671</v>
      </c>
      <c r="C700" s="8"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44">
        <f>(($AL$11)*IF(Table2[[#This Row],[CorrectWinnerPrediction]]="Y", 1, 0))+(($AL$12)*IF(Table2[[#This Row],[CorrectAwayScorePrediction]]="Y", 1, 0))+(($AL$13)*IF(Table2[[#This Row],[CorrectHomeScorePrediction]]="Y", 1, 0))</f>
        <v>0</v>
      </c>
    </row>
    <row r="701" spans="1:29" x14ac:dyDescent="0.25">
      <c r="B701" s="5">
        <v>45671</v>
      </c>
      <c r="C701" s="8"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44">
        <f>(($AL$11)*IF(Table2[[#This Row],[CorrectWinnerPrediction]]="Y", 1, 0))+(($AL$12)*IF(Table2[[#This Row],[CorrectAwayScorePrediction]]="Y", 1, 0))+(($AL$13)*IF(Table2[[#This Row],[CorrectHomeScorePrediction]]="Y", 1, 0))</f>
        <v>0</v>
      </c>
    </row>
    <row r="702" spans="1:29" x14ac:dyDescent="0.25">
      <c r="B702" s="5">
        <v>45671</v>
      </c>
      <c r="C702" s="8"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44">
        <f>(($AL$11)*IF(Table2[[#This Row],[CorrectWinnerPrediction]]="Y", 1, 0))+(($AL$12)*IF(Table2[[#This Row],[CorrectAwayScorePrediction]]="Y", 1, 0))+(($AL$13)*IF(Table2[[#This Row],[CorrectHomeScorePrediction]]="Y", 1, 0))</f>
        <v>0</v>
      </c>
    </row>
    <row r="703" spans="1:29" x14ac:dyDescent="0.25">
      <c r="B703" s="5">
        <v>45671</v>
      </c>
      <c r="C703" s="8"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44">
        <f>(($AL$11)*IF(Table2[[#This Row],[CorrectWinnerPrediction]]="Y", 1, 0))+(($AL$12)*IF(Table2[[#This Row],[CorrectAwayScorePrediction]]="Y", 1, 0))+(($AL$13)*IF(Table2[[#This Row],[CorrectHomeScorePrediction]]="Y", 1, 0))</f>
        <v>0</v>
      </c>
    </row>
    <row r="704" spans="1:29" x14ac:dyDescent="0.25">
      <c r="B704" s="5">
        <v>45671</v>
      </c>
      <c r="C704" s="8"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44">
        <f>(($AL$11)*IF(Table2[[#This Row],[CorrectWinnerPrediction]]="Y", 1, 0))+(($AL$12)*IF(Table2[[#This Row],[CorrectAwayScorePrediction]]="Y", 1, 0))+(($AL$13)*IF(Table2[[#This Row],[CorrectHomeScorePrediction]]="Y", 1, 0))</f>
        <v>0</v>
      </c>
    </row>
    <row r="705" spans="1:29" x14ac:dyDescent="0.25">
      <c r="B705" s="5">
        <v>45671</v>
      </c>
      <c r="C705" s="8"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44">
        <f>(($AL$11)*IF(Table2[[#This Row],[CorrectWinnerPrediction]]="Y", 1, 0))+(($AL$12)*IF(Table2[[#This Row],[CorrectAwayScorePrediction]]="Y", 1, 0))+(($AL$13)*IF(Table2[[#This Row],[CorrectHomeScorePrediction]]="Y", 1, 0))</f>
        <v>0</v>
      </c>
    </row>
    <row r="706" spans="1:29" x14ac:dyDescent="0.25">
      <c r="A706" s="3"/>
      <c r="B706" s="6">
        <v>45671</v>
      </c>
      <c r="C706" s="9" t="s">
        <v>815</v>
      </c>
      <c r="D706" s="3" t="s">
        <v>19</v>
      </c>
      <c r="E706" s="3" t="s">
        <v>15</v>
      </c>
      <c r="F706" s="3"/>
      <c r="G706" s="3"/>
      <c r="H706" s="3" t="str">
        <f t="shared" si="32"/>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44">
        <f>(($AL$11)*IF(Table2[[#This Row],[CorrectWinnerPrediction]]="Y", 1, 0))+(($AL$12)*IF(Table2[[#This Row],[CorrectAwayScorePrediction]]="Y", 1, 0))+(($AL$13)*IF(Table2[[#This Row],[CorrectHomeScorePrediction]]="Y", 1, 0))</f>
        <v>0</v>
      </c>
    </row>
    <row r="707" spans="1:29" x14ac:dyDescent="0.25">
      <c r="B707" s="5">
        <v>45672</v>
      </c>
      <c r="C707" s="8" t="s">
        <v>816</v>
      </c>
      <c r="D707" s="2" t="s">
        <v>44</v>
      </c>
      <c r="E707" s="2" t="s">
        <v>29</v>
      </c>
      <c r="F707" s="2"/>
      <c r="G707" s="2"/>
      <c r="H707" s="2" t="str">
        <f t="shared" si="32"/>
        <v>_</v>
      </c>
      <c r="I707" s="2"/>
      <c r="J707" s="2"/>
      <c r="K707" s="2"/>
      <c r="L707" s="14" t="str">
        <f t="shared" si="31"/>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44">
        <f>(($AL$11)*IF(Table2[[#This Row],[CorrectWinnerPrediction]]="Y", 1, 0))+(($AL$12)*IF(Table2[[#This Row],[CorrectAwayScorePrediction]]="Y", 1, 0))+(($AL$13)*IF(Table2[[#This Row],[CorrectHomeScorePrediction]]="Y", 1, 0))</f>
        <v>0</v>
      </c>
    </row>
    <row r="708" spans="1:29" x14ac:dyDescent="0.25">
      <c r="A708" s="3"/>
      <c r="B708" s="6">
        <v>45672</v>
      </c>
      <c r="C708" s="9" t="s">
        <v>817</v>
      </c>
      <c r="D708" s="3" t="s">
        <v>23</v>
      </c>
      <c r="E708" s="3" t="s">
        <v>37</v>
      </c>
      <c r="F708" s="3"/>
      <c r="G708" s="3"/>
      <c r="H708" s="3" t="str">
        <f t="shared" si="32"/>
        <v>_</v>
      </c>
      <c r="I708" s="3"/>
      <c r="J708" s="3"/>
      <c r="K708" s="3"/>
      <c r="L708" s="2" t="str">
        <f t="shared" ref="L708:L771" si="34">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44">
        <f>(($AL$11)*IF(Table2[[#This Row],[CorrectWinnerPrediction]]="Y", 1, 0))+(($AL$12)*IF(Table2[[#This Row],[CorrectAwayScorePrediction]]="Y", 1, 0))+(($AL$13)*IF(Table2[[#This Row],[CorrectHomeScorePrediction]]="Y", 1, 0))</f>
        <v>0</v>
      </c>
    </row>
    <row r="709" spans="1:29" x14ac:dyDescent="0.25">
      <c r="B709" s="5">
        <v>45673</v>
      </c>
      <c r="C709" s="8" t="s">
        <v>818</v>
      </c>
      <c r="D709" s="2" t="s">
        <v>32</v>
      </c>
      <c r="E709" s="2" t="s">
        <v>18</v>
      </c>
      <c r="F709" s="2"/>
      <c r="G709" s="2"/>
      <c r="H709" s="2" t="str">
        <f t="shared" si="32"/>
        <v>_</v>
      </c>
      <c r="I709" s="2"/>
      <c r="J709" s="2"/>
      <c r="K709" s="2"/>
      <c r="L709" s="14"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44">
        <f>(($AL$11)*IF(Table2[[#This Row],[CorrectWinnerPrediction]]="Y", 1, 0))+(($AL$12)*IF(Table2[[#This Row],[CorrectAwayScorePrediction]]="Y", 1, 0))+(($AL$13)*IF(Table2[[#This Row],[CorrectHomeScorePrediction]]="Y", 1, 0))</f>
        <v>0</v>
      </c>
    </row>
    <row r="710" spans="1:29" x14ac:dyDescent="0.25">
      <c r="B710" s="5">
        <v>45673</v>
      </c>
      <c r="C710" s="8"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44">
        <f>(($AL$11)*IF(Table2[[#This Row],[CorrectWinnerPrediction]]="Y", 1, 0))+(($AL$12)*IF(Table2[[#This Row],[CorrectAwayScorePrediction]]="Y", 1, 0))+(($AL$13)*IF(Table2[[#This Row],[CorrectHomeScorePrediction]]="Y", 1, 0))</f>
        <v>0</v>
      </c>
    </row>
    <row r="711" spans="1:29" x14ac:dyDescent="0.25">
      <c r="B711" s="5">
        <v>45673</v>
      </c>
      <c r="C711" s="8"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44">
        <f>(($AL$11)*IF(Table2[[#This Row],[CorrectWinnerPrediction]]="Y", 1, 0))+(($AL$12)*IF(Table2[[#This Row],[CorrectAwayScorePrediction]]="Y", 1, 0))+(($AL$13)*IF(Table2[[#This Row],[CorrectHomeScorePrediction]]="Y", 1, 0))</f>
        <v>0</v>
      </c>
    </row>
    <row r="712" spans="1:29" x14ac:dyDescent="0.25">
      <c r="B712" s="5">
        <v>45673</v>
      </c>
      <c r="C712" s="8"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44">
        <f>(($AL$11)*IF(Table2[[#This Row],[CorrectWinnerPrediction]]="Y", 1, 0))+(($AL$12)*IF(Table2[[#This Row],[CorrectAwayScorePrediction]]="Y", 1, 0))+(($AL$13)*IF(Table2[[#This Row],[CorrectHomeScorePrediction]]="Y", 1, 0))</f>
        <v>0</v>
      </c>
    </row>
    <row r="713" spans="1:29" x14ac:dyDescent="0.25">
      <c r="B713" s="5">
        <v>45673</v>
      </c>
      <c r="C713" s="8"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44">
        <f>(($AL$11)*IF(Table2[[#This Row],[CorrectWinnerPrediction]]="Y", 1, 0))+(($AL$12)*IF(Table2[[#This Row],[CorrectAwayScorePrediction]]="Y", 1, 0))+(($AL$13)*IF(Table2[[#This Row],[CorrectHomeScorePrediction]]="Y", 1, 0))</f>
        <v>0</v>
      </c>
    </row>
    <row r="714" spans="1:29" x14ac:dyDescent="0.25">
      <c r="B714" s="5">
        <v>45673</v>
      </c>
      <c r="C714" s="8"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44">
        <f>(($AL$11)*IF(Table2[[#This Row],[CorrectWinnerPrediction]]="Y", 1, 0))+(($AL$12)*IF(Table2[[#This Row],[CorrectAwayScorePrediction]]="Y", 1, 0))+(($AL$13)*IF(Table2[[#This Row],[CorrectHomeScorePrediction]]="Y", 1, 0))</f>
        <v>0</v>
      </c>
    </row>
    <row r="715" spans="1:29" x14ac:dyDescent="0.25">
      <c r="B715" s="5">
        <v>45673</v>
      </c>
      <c r="C715" s="8"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44">
        <f>(($AL$11)*IF(Table2[[#This Row],[CorrectWinnerPrediction]]="Y", 1, 0))+(($AL$12)*IF(Table2[[#This Row],[CorrectAwayScorePrediction]]="Y", 1, 0))+(($AL$13)*IF(Table2[[#This Row],[CorrectHomeScorePrediction]]="Y", 1, 0))</f>
        <v>0</v>
      </c>
    </row>
    <row r="716" spans="1:29" x14ac:dyDescent="0.25">
      <c r="B716" s="5">
        <v>45673</v>
      </c>
      <c r="C716" s="8"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44">
        <f>(($AL$11)*IF(Table2[[#This Row],[CorrectWinnerPrediction]]="Y", 1, 0))+(($AL$12)*IF(Table2[[#This Row],[CorrectAwayScorePrediction]]="Y", 1, 0))+(($AL$13)*IF(Table2[[#This Row],[CorrectHomeScorePrediction]]="Y", 1, 0))</f>
        <v>0</v>
      </c>
    </row>
    <row r="717" spans="1:29" x14ac:dyDescent="0.25">
      <c r="B717" s="5">
        <v>45673</v>
      </c>
      <c r="C717" s="8"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44">
        <f>(($AL$11)*IF(Table2[[#This Row],[CorrectWinnerPrediction]]="Y", 1, 0))+(($AL$12)*IF(Table2[[#This Row],[CorrectAwayScorePrediction]]="Y", 1, 0))+(($AL$13)*IF(Table2[[#This Row],[CorrectHomeScorePrediction]]="Y", 1, 0))</f>
        <v>0</v>
      </c>
    </row>
    <row r="718" spans="1:29" x14ac:dyDescent="0.25">
      <c r="B718" s="5">
        <v>45673</v>
      </c>
      <c r="C718" s="8"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44">
        <f>(($AL$11)*IF(Table2[[#This Row],[CorrectWinnerPrediction]]="Y", 1, 0))+(($AL$12)*IF(Table2[[#This Row],[CorrectAwayScorePrediction]]="Y", 1, 0))+(($AL$13)*IF(Table2[[#This Row],[CorrectHomeScorePrediction]]="Y", 1, 0))</f>
        <v>0</v>
      </c>
    </row>
    <row r="719" spans="1:29" x14ac:dyDescent="0.25">
      <c r="B719" s="5">
        <v>45673</v>
      </c>
      <c r="C719" s="8"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44">
        <f>(($AL$11)*IF(Table2[[#This Row],[CorrectWinnerPrediction]]="Y", 1, 0))+(($AL$12)*IF(Table2[[#This Row],[CorrectAwayScorePrediction]]="Y", 1, 0))+(($AL$13)*IF(Table2[[#This Row],[CorrectHomeScorePrediction]]="Y", 1, 0))</f>
        <v>0</v>
      </c>
    </row>
    <row r="720" spans="1:29" x14ac:dyDescent="0.25">
      <c r="B720" s="5">
        <v>45673</v>
      </c>
      <c r="C720" s="8"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44">
        <f>(($AL$11)*IF(Table2[[#This Row],[CorrectWinnerPrediction]]="Y", 1, 0))+(($AL$12)*IF(Table2[[#This Row],[CorrectAwayScorePrediction]]="Y", 1, 0))+(($AL$13)*IF(Table2[[#This Row],[CorrectHomeScorePrediction]]="Y", 1, 0))</f>
        <v>0</v>
      </c>
    </row>
    <row r="721" spans="1:29" x14ac:dyDescent="0.25">
      <c r="A721" s="3"/>
      <c r="B721" s="6">
        <v>45673</v>
      </c>
      <c r="C721" s="9" t="s">
        <v>830</v>
      </c>
      <c r="D721" s="3" t="s">
        <v>28</v>
      </c>
      <c r="E721" s="3" t="s">
        <v>25</v>
      </c>
      <c r="F721" s="3"/>
      <c r="G721" s="3"/>
      <c r="H721" s="3" t="str">
        <f t="shared" si="35"/>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44">
        <f>(($AL$11)*IF(Table2[[#This Row],[CorrectWinnerPrediction]]="Y", 1, 0))+(($AL$12)*IF(Table2[[#This Row],[CorrectAwayScorePrediction]]="Y", 1, 0))+(($AL$13)*IF(Table2[[#This Row],[CorrectHomeScorePrediction]]="Y", 1, 0))</f>
        <v>0</v>
      </c>
    </row>
    <row r="722" spans="1:29" x14ac:dyDescent="0.25">
      <c r="B722" s="5">
        <v>45674</v>
      </c>
      <c r="C722" s="8" t="s">
        <v>831</v>
      </c>
      <c r="D722" s="2" t="s">
        <v>21</v>
      </c>
      <c r="E722" s="2" t="s">
        <v>29</v>
      </c>
      <c r="F722" s="2"/>
      <c r="G722" s="2"/>
      <c r="H722" s="2" t="str">
        <f t="shared" si="35"/>
        <v>_</v>
      </c>
      <c r="I722" s="2"/>
      <c r="J722" s="2"/>
      <c r="K722" s="2"/>
      <c r="L722" s="14"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44">
        <f>(($AL$11)*IF(Table2[[#This Row],[CorrectWinnerPrediction]]="Y", 1, 0))+(($AL$12)*IF(Table2[[#This Row],[CorrectAwayScorePrediction]]="Y", 1, 0))+(($AL$13)*IF(Table2[[#This Row],[CorrectHomeScorePrediction]]="Y", 1, 0))</f>
        <v>0</v>
      </c>
    </row>
    <row r="723" spans="1:29" x14ac:dyDescent="0.25">
      <c r="A723" s="3"/>
      <c r="B723" s="6">
        <v>45674</v>
      </c>
      <c r="C723" s="9" t="s">
        <v>832</v>
      </c>
      <c r="D723" s="3" t="s">
        <v>27</v>
      </c>
      <c r="E723" s="3" t="s">
        <v>44</v>
      </c>
      <c r="F723" s="3"/>
      <c r="G723" s="3"/>
      <c r="H723" s="3" t="str">
        <f t="shared" si="35"/>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44">
        <f>(($AL$11)*IF(Table2[[#This Row],[CorrectWinnerPrediction]]="Y", 1, 0))+(($AL$12)*IF(Table2[[#This Row],[CorrectAwayScorePrediction]]="Y", 1, 0))+(($AL$13)*IF(Table2[[#This Row],[CorrectHomeScorePrediction]]="Y", 1, 0))</f>
        <v>0</v>
      </c>
    </row>
    <row r="724" spans="1:29" x14ac:dyDescent="0.25">
      <c r="B724" s="5">
        <v>45675</v>
      </c>
      <c r="C724" s="8" t="s">
        <v>833</v>
      </c>
      <c r="D724" s="2" t="s">
        <v>45</v>
      </c>
      <c r="E724" s="2" t="s">
        <v>32</v>
      </c>
      <c r="F724" s="2"/>
      <c r="G724" s="2"/>
      <c r="H724" s="2" t="str">
        <f t="shared" si="35"/>
        <v>_</v>
      </c>
      <c r="I724" s="2"/>
      <c r="J724" s="2"/>
      <c r="K724" s="2"/>
      <c r="L724" s="14"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44">
        <f>(($AL$11)*IF(Table2[[#This Row],[CorrectWinnerPrediction]]="Y", 1, 0))+(($AL$12)*IF(Table2[[#This Row],[CorrectAwayScorePrediction]]="Y", 1, 0))+(($AL$13)*IF(Table2[[#This Row],[CorrectHomeScorePrediction]]="Y", 1, 0))</f>
        <v>0</v>
      </c>
    </row>
    <row r="725" spans="1:29" x14ac:dyDescent="0.25">
      <c r="B725" s="5">
        <v>45675</v>
      </c>
      <c r="C725" s="8"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44">
        <f>(($AL$11)*IF(Table2[[#This Row],[CorrectWinnerPrediction]]="Y", 1, 0))+(($AL$12)*IF(Table2[[#This Row],[CorrectAwayScorePrediction]]="Y", 1, 0))+(($AL$13)*IF(Table2[[#This Row],[CorrectHomeScorePrediction]]="Y", 1, 0))</f>
        <v>0</v>
      </c>
    </row>
    <row r="726" spans="1:29" x14ac:dyDescent="0.25">
      <c r="B726" s="5">
        <v>45675</v>
      </c>
      <c r="C726" s="8"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44">
        <f>(($AL$11)*IF(Table2[[#This Row],[CorrectWinnerPrediction]]="Y", 1, 0))+(($AL$12)*IF(Table2[[#This Row],[CorrectAwayScorePrediction]]="Y", 1, 0))+(($AL$13)*IF(Table2[[#This Row],[CorrectHomeScorePrediction]]="Y", 1, 0))</f>
        <v>0</v>
      </c>
    </row>
    <row r="727" spans="1:29" x14ac:dyDescent="0.25">
      <c r="B727" s="5">
        <v>45675</v>
      </c>
      <c r="C727" s="8"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44">
        <f>(($AL$11)*IF(Table2[[#This Row],[CorrectWinnerPrediction]]="Y", 1, 0))+(($AL$12)*IF(Table2[[#This Row],[CorrectAwayScorePrediction]]="Y", 1, 0))+(($AL$13)*IF(Table2[[#This Row],[CorrectHomeScorePrediction]]="Y", 1, 0))</f>
        <v>0</v>
      </c>
    </row>
    <row r="728" spans="1:29" x14ac:dyDescent="0.25">
      <c r="B728" s="5">
        <v>45675</v>
      </c>
      <c r="C728" s="8"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44">
        <f>(($AL$11)*IF(Table2[[#This Row],[CorrectWinnerPrediction]]="Y", 1, 0))+(($AL$12)*IF(Table2[[#This Row],[CorrectAwayScorePrediction]]="Y", 1, 0))+(($AL$13)*IF(Table2[[#This Row],[CorrectHomeScorePrediction]]="Y", 1, 0))</f>
        <v>0</v>
      </c>
    </row>
    <row r="729" spans="1:29" x14ac:dyDescent="0.25">
      <c r="B729" s="5">
        <v>45675</v>
      </c>
      <c r="C729" s="8"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44">
        <f>(($AL$11)*IF(Table2[[#This Row],[CorrectWinnerPrediction]]="Y", 1, 0))+(($AL$12)*IF(Table2[[#This Row],[CorrectAwayScorePrediction]]="Y", 1, 0))+(($AL$13)*IF(Table2[[#This Row],[CorrectHomeScorePrediction]]="Y", 1, 0))</f>
        <v>0</v>
      </c>
    </row>
    <row r="730" spans="1:29" x14ac:dyDescent="0.25">
      <c r="B730" s="5">
        <v>45675</v>
      </c>
      <c r="C730" s="8"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44">
        <f>(($AL$11)*IF(Table2[[#This Row],[CorrectWinnerPrediction]]="Y", 1, 0))+(($AL$12)*IF(Table2[[#This Row],[CorrectAwayScorePrediction]]="Y", 1, 0))+(($AL$13)*IF(Table2[[#This Row],[CorrectHomeScorePrediction]]="Y", 1, 0))</f>
        <v>0</v>
      </c>
    </row>
    <row r="731" spans="1:29" x14ac:dyDescent="0.25">
      <c r="B731" s="5">
        <v>45675</v>
      </c>
      <c r="C731" s="8"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44">
        <f>(($AL$11)*IF(Table2[[#This Row],[CorrectWinnerPrediction]]="Y", 1, 0))+(($AL$12)*IF(Table2[[#This Row],[CorrectAwayScorePrediction]]="Y", 1, 0))+(($AL$13)*IF(Table2[[#This Row],[CorrectHomeScorePrediction]]="Y", 1, 0))</f>
        <v>0</v>
      </c>
    </row>
    <row r="732" spans="1:29" x14ac:dyDescent="0.25">
      <c r="B732" s="5">
        <v>45675</v>
      </c>
      <c r="C732" s="8"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44">
        <f>(($AL$11)*IF(Table2[[#This Row],[CorrectWinnerPrediction]]="Y", 1, 0))+(($AL$12)*IF(Table2[[#This Row],[CorrectAwayScorePrediction]]="Y", 1, 0))+(($AL$13)*IF(Table2[[#This Row],[CorrectHomeScorePrediction]]="Y", 1, 0))</f>
        <v>0</v>
      </c>
    </row>
    <row r="733" spans="1:29" x14ac:dyDescent="0.25">
      <c r="B733" s="5">
        <v>45675</v>
      </c>
      <c r="C733" s="8"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44">
        <f>(($AL$11)*IF(Table2[[#This Row],[CorrectWinnerPrediction]]="Y", 1, 0))+(($AL$12)*IF(Table2[[#This Row],[CorrectAwayScorePrediction]]="Y", 1, 0))+(($AL$13)*IF(Table2[[#This Row],[CorrectHomeScorePrediction]]="Y", 1, 0))</f>
        <v>0</v>
      </c>
    </row>
    <row r="734" spans="1:29" x14ac:dyDescent="0.25">
      <c r="B734" s="5">
        <v>45675</v>
      </c>
      <c r="C734" s="8"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44">
        <f>(($AL$11)*IF(Table2[[#This Row],[CorrectWinnerPrediction]]="Y", 1, 0))+(($AL$12)*IF(Table2[[#This Row],[CorrectAwayScorePrediction]]="Y", 1, 0))+(($AL$13)*IF(Table2[[#This Row],[CorrectHomeScorePrediction]]="Y", 1, 0))</f>
        <v>0</v>
      </c>
    </row>
    <row r="735" spans="1:29" x14ac:dyDescent="0.25">
      <c r="B735" s="5">
        <v>45675</v>
      </c>
      <c r="C735" s="8"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44">
        <f>(($AL$11)*IF(Table2[[#This Row],[CorrectWinnerPrediction]]="Y", 1, 0))+(($AL$12)*IF(Table2[[#This Row],[CorrectAwayScorePrediction]]="Y", 1, 0))+(($AL$13)*IF(Table2[[#This Row],[CorrectHomeScorePrediction]]="Y", 1, 0))</f>
        <v>0</v>
      </c>
    </row>
    <row r="736" spans="1:29" x14ac:dyDescent="0.25">
      <c r="B736" s="5">
        <v>45675</v>
      </c>
      <c r="C736" s="8"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44">
        <f>(($AL$11)*IF(Table2[[#This Row],[CorrectWinnerPrediction]]="Y", 1, 0))+(($AL$12)*IF(Table2[[#This Row],[CorrectAwayScorePrediction]]="Y", 1, 0))+(($AL$13)*IF(Table2[[#This Row],[CorrectHomeScorePrediction]]="Y", 1, 0))</f>
        <v>0</v>
      </c>
    </row>
    <row r="737" spans="1:29" x14ac:dyDescent="0.25">
      <c r="B737" s="5">
        <v>45675</v>
      </c>
      <c r="C737" s="8"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44">
        <f>(($AL$11)*IF(Table2[[#This Row],[CorrectWinnerPrediction]]="Y", 1, 0))+(($AL$12)*IF(Table2[[#This Row],[CorrectAwayScorePrediction]]="Y", 1, 0))+(($AL$13)*IF(Table2[[#This Row],[CorrectHomeScorePrediction]]="Y", 1, 0))</f>
        <v>0</v>
      </c>
    </row>
    <row r="738" spans="1:29" x14ac:dyDescent="0.25">
      <c r="A738" s="3"/>
      <c r="B738" s="6">
        <v>45675</v>
      </c>
      <c r="C738" s="9" t="s">
        <v>847</v>
      </c>
      <c r="D738" s="3" t="s">
        <v>28</v>
      </c>
      <c r="E738" s="3" t="s">
        <v>12</v>
      </c>
      <c r="F738" s="3"/>
      <c r="G738" s="3"/>
      <c r="H738" s="3" t="str">
        <f t="shared" si="35"/>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44">
        <f>(($AL$11)*IF(Table2[[#This Row],[CorrectWinnerPrediction]]="Y", 1, 0))+(($AL$12)*IF(Table2[[#This Row],[CorrectAwayScorePrediction]]="Y", 1, 0))+(($AL$13)*IF(Table2[[#This Row],[CorrectHomeScorePrediction]]="Y", 1, 0))</f>
        <v>0</v>
      </c>
    </row>
    <row r="739" spans="1:29" x14ac:dyDescent="0.25">
      <c r="B739" s="5">
        <v>45676</v>
      </c>
      <c r="C739" s="8" t="s">
        <v>848</v>
      </c>
      <c r="D739" s="2" t="s">
        <v>30</v>
      </c>
      <c r="E739" s="2" t="s">
        <v>32</v>
      </c>
      <c r="F739" s="2"/>
      <c r="G739" s="2"/>
      <c r="H739" s="2" t="str">
        <f t="shared" si="35"/>
        <v>_</v>
      </c>
      <c r="I739" s="2"/>
      <c r="J739" s="2"/>
      <c r="K739" s="2"/>
      <c r="L739" s="14"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44">
        <f>(($AL$11)*IF(Table2[[#This Row],[CorrectWinnerPrediction]]="Y", 1, 0))+(($AL$12)*IF(Table2[[#This Row],[CorrectAwayScorePrediction]]="Y", 1, 0))+(($AL$13)*IF(Table2[[#This Row],[CorrectHomeScorePrediction]]="Y", 1, 0))</f>
        <v>0</v>
      </c>
    </row>
    <row r="740" spans="1:29" x14ac:dyDescent="0.25">
      <c r="B740" s="5">
        <v>45676</v>
      </c>
      <c r="C740" s="8"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44">
        <f>(($AL$11)*IF(Table2[[#This Row],[CorrectWinnerPrediction]]="Y", 1, 0))+(($AL$12)*IF(Table2[[#This Row],[CorrectAwayScorePrediction]]="Y", 1, 0))+(($AL$13)*IF(Table2[[#This Row],[CorrectHomeScorePrediction]]="Y", 1, 0))</f>
        <v>0</v>
      </c>
    </row>
    <row r="741" spans="1:29" x14ac:dyDescent="0.25">
      <c r="A741" s="3"/>
      <c r="B741" s="6">
        <v>45676</v>
      </c>
      <c r="C741" s="9" t="s">
        <v>850</v>
      </c>
      <c r="D741" s="3" t="s">
        <v>31</v>
      </c>
      <c r="E741" s="3" t="s">
        <v>34</v>
      </c>
      <c r="F741" s="3"/>
      <c r="G741" s="3"/>
      <c r="H741" s="3" t="str">
        <f t="shared" si="35"/>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44">
        <f>(($AL$11)*IF(Table2[[#This Row],[CorrectWinnerPrediction]]="Y", 1, 0))+(($AL$12)*IF(Table2[[#This Row],[CorrectAwayScorePrediction]]="Y", 1, 0))+(($AL$13)*IF(Table2[[#This Row],[CorrectHomeScorePrediction]]="Y", 1, 0))</f>
        <v>0</v>
      </c>
    </row>
    <row r="742" spans="1:29" x14ac:dyDescent="0.25">
      <c r="B742" s="5">
        <v>45677</v>
      </c>
      <c r="C742" s="8" t="s">
        <v>851</v>
      </c>
      <c r="D742" s="2" t="s">
        <v>38</v>
      </c>
      <c r="E742" s="2" t="s">
        <v>16</v>
      </c>
      <c r="F742" s="2"/>
      <c r="G742" s="2"/>
      <c r="H742" s="2" t="str">
        <f t="shared" si="35"/>
        <v>_</v>
      </c>
      <c r="I742" s="2"/>
      <c r="J742" s="2"/>
      <c r="K742" s="2"/>
      <c r="L742" s="14"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44">
        <f>(($AL$11)*IF(Table2[[#This Row],[CorrectWinnerPrediction]]="Y", 1, 0))+(($AL$12)*IF(Table2[[#This Row],[CorrectAwayScorePrediction]]="Y", 1, 0))+(($AL$13)*IF(Table2[[#This Row],[CorrectHomeScorePrediction]]="Y", 1, 0))</f>
        <v>0</v>
      </c>
    </row>
    <row r="743" spans="1:29" x14ac:dyDescent="0.25">
      <c r="B743" s="5">
        <v>45677</v>
      </c>
      <c r="C743" s="8"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44">
        <f>(($AL$11)*IF(Table2[[#This Row],[CorrectWinnerPrediction]]="Y", 1, 0))+(($AL$12)*IF(Table2[[#This Row],[CorrectAwayScorePrediction]]="Y", 1, 0))+(($AL$13)*IF(Table2[[#This Row],[CorrectHomeScorePrediction]]="Y", 1, 0))</f>
        <v>0</v>
      </c>
    </row>
    <row r="744" spans="1:29" x14ac:dyDescent="0.25">
      <c r="B744" s="5">
        <v>45677</v>
      </c>
      <c r="C744" s="8"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44">
        <f>(($AL$11)*IF(Table2[[#This Row],[CorrectWinnerPrediction]]="Y", 1, 0))+(($AL$12)*IF(Table2[[#This Row],[CorrectAwayScorePrediction]]="Y", 1, 0))+(($AL$13)*IF(Table2[[#This Row],[CorrectHomeScorePrediction]]="Y", 1, 0))</f>
        <v>0</v>
      </c>
    </row>
    <row r="745" spans="1:29" x14ac:dyDescent="0.25">
      <c r="B745" s="5">
        <v>45677</v>
      </c>
      <c r="C745" s="8"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44">
        <f>(($AL$11)*IF(Table2[[#This Row],[CorrectWinnerPrediction]]="Y", 1, 0))+(($AL$12)*IF(Table2[[#This Row],[CorrectAwayScorePrediction]]="Y", 1, 0))+(($AL$13)*IF(Table2[[#This Row],[CorrectHomeScorePrediction]]="Y", 1, 0))</f>
        <v>0</v>
      </c>
    </row>
    <row r="746" spans="1:29" x14ac:dyDescent="0.25">
      <c r="B746" s="5">
        <v>45677</v>
      </c>
      <c r="C746" s="8"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44">
        <f>(($AL$11)*IF(Table2[[#This Row],[CorrectWinnerPrediction]]="Y", 1, 0))+(($AL$12)*IF(Table2[[#This Row],[CorrectAwayScorePrediction]]="Y", 1, 0))+(($AL$13)*IF(Table2[[#This Row],[CorrectHomeScorePrediction]]="Y", 1, 0))</f>
        <v>0</v>
      </c>
    </row>
    <row r="747" spans="1:29" x14ac:dyDescent="0.25">
      <c r="B747" s="5">
        <v>45677</v>
      </c>
      <c r="C747" s="8"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44">
        <f>(($AL$11)*IF(Table2[[#This Row],[CorrectWinnerPrediction]]="Y", 1, 0))+(($AL$12)*IF(Table2[[#This Row],[CorrectAwayScorePrediction]]="Y", 1, 0))+(($AL$13)*IF(Table2[[#This Row],[CorrectHomeScorePrediction]]="Y", 1, 0))</f>
        <v>0</v>
      </c>
    </row>
    <row r="748" spans="1:29" x14ac:dyDescent="0.25">
      <c r="B748" s="5">
        <v>45677</v>
      </c>
      <c r="C748" s="8"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44">
        <f>(($AL$11)*IF(Table2[[#This Row],[CorrectWinnerPrediction]]="Y", 1, 0))+(($AL$12)*IF(Table2[[#This Row],[CorrectAwayScorePrediction]]="Y", 1, 0))+(($AL$13)*IF(Table2[[#This Row],[CorrectHomeScorePrediction]]="Y", 1, 0))</f>
        <v>0</v>
      </c>
    </row>
    <row r="749" spans="1:29" x14ac:dyDescent="0.25">
      <c r="B749" s="5">
        <v>45677</v>
      </c>
      <c r="C749" s="8"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44">
        <f>(($AL$11)*IF(Table2[[#This Row],[CorrectWinnerPrediction]]="Y", 1, 0))+(($AL$12)*IF(Table2[[#This Row],[CorrectAwayScorePrediction]]="Y", 1, 0))+(($AL$13)*IF(Table2[[#This Row],[CorrectHomeScorePrediction]]="Y", 1, 0))</f>
        <v>0</v>
      </c>
    </row>
    <row r="750" spans="1:29" x14ac:dyDescent="0.25">
      <c r="A750" s="3"/>
      <c r="B750" s="6">
        <v>45677</v>
      </c>
      <c r="C750" s="9" t="s">
        <v>859</v>
      </c>
      <c r="D750" s="3" t="s">
        <v>21</v>
      </c>
      <c r="E750" s="3" t="s">
        <v>28</v>
      </c>
      <c r="F750" s="3"/>
      <c r="G750" s="3"/>
      <c r="H750" s="3" t="str">
        <f t="shared" si="35"/>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44">
        <f>(($AL$11)*IF(Table2[[#This Row],[CorrectWinnerPrediction]]="Y", 1, 0))+(($AL$12)*IF(Table2[[#This Row],[CorrectAwayScorePrediction]]="Y", 1, 0))+(($AL$13)*IF(Table2[[#This Row],[CorrectHomeScorePrediction]]="Y", 1, 0))</f>
        <v>0</v>
      </c>
    </row>
    <row r="751" spans="1:29" x14ac:dyDescent="0.25">
      <c r="B751" s="5">
        <v>45678</v>
      </c>
      <c r="C751" s="8" t="s">
        <v>860</v>
      </c>
      <c r="D751" s="2" t="s">
        <v>43</v>
      </c>
      <c r="E751" s="2" t="s">
        <v>19</v>
      </c>
      <c r="F751" s="2"/>
      <c r="G751" s="2"/>
      <c r="H751" s="2" t="str">
        <f t="shared" si="35"/>
        <v>_</v>
      </c>
      <c r="I751" s="2"/>
      <c r="J751" s="2"/>
      <c r="K751" s="2"/>
      <c r="L751" s="14"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44">
        <f>(($AL$11)*IF(Table2[[#This Row],[CorrectWinnerPrediction]]="Y", 1, 0))+(($AL$12)*IF(Table2[[#This Row],[CorrectAwayScorePrediction]]="Y", 1, 0))+(($AL$13)*IF(Table2[[#This Row],[CorrectHomeScorePrediction]]="Y", 1, 0))</f>
        <v>0</v>
      </c>
    </row>
    <row r="752" spans="1:29" x14ac:dyDescent="0.25">
      <c r="B752" s="5">
        <v>45678</v>
      </c>
      <c r="C752" s="8"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44">
        <f>(($AL$11)*IF(Table2[[#This Row],[CorrectWinnerPrediction]]="Y", 1, 0))+(($AL$12)*IF(Table2[[#This Row],[CorrectAwayScorePrediction]]="Y", 1, 0))+(($AL$13)*IF(Table2[[#This Row],[CorrectHomeScorePrediction]]="Y", 1, 0))</f>
        <v>0</v>
      </c>
    </row>
    <row r="753" spans="1:29" x14ac:dyDescent="0.25">
      <c r="B753" s="5">
        <v>45678</v>
      </c>
      <c r="C753" s="8"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44">
        <f>(($AL$11)*IF(Table2[[#This Row],[CorrectWinnerPrediction]]="Y", 1, 0))+(($AL$12)*IF(Table2[[#This Row],[CorrectAwayScorePrediction]]="Y", 1, 0))+(($AL$13)*IF(Table2[[#This Row],[CorrectHomeScorePrediction]]="Y", 1, 0))</f>
        <v>0</v>
      </c>
    </row>
    <row r="754" spans="1:29" x14ac:dyDescent="0.25">
      <c r="B754" s="5">
        <v>45678</v>
      </c>
      <c r="C754" s="8"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44">
        <f>(($AL$11)*IF(Table2[[#This Row],[CorrectWinnerPrediction]]="Y", 1, 0))+(($AL$12)*IF(Table2[[#This Row],[CorrectAwayScorePrediction]]="Y", 1, 0))+(($AL$13)*IF(Table2[[#This Row],[CorrectHomeScorePrediction]]="Y", 1, 0))</f>
        <v>0</v>
      </c>
    </row>
    <row r="755" spans="1:29" x14ac:dyDescent="0.25">
      <c r="B755" s="5">
        <v>45678</v>
      </c>
      <c r="C755" s="8"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44">
        <f>(($AL$11)*IF(Table2[[#This Row],[CorrectWinnerPrediction]]="Y", 1, 0))+(($AL$12)*IF(Table2[[#This Row],[CorrectAwayScorePrediction]]="Y", 1, 0))+(($AL$13)*IF(Table2[[#This Row],[CorrectHomeScorePrediction]]="Y", 1, 0))</f>
        <v>0</v>
      </c>
    </row>
    <row r="756" spans="1:29" x14ac:dyDescent="0.25">
      <c r="B756" s="5">
        <v>45678</v>
      </c>
      <c r="C756" s="8"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44">
        <f>(($AL$11)*IF(Table2[[#This Row],[CorrectWinnerPrediction]]="Y", 1, 0))+(($AL$12)*IF(Table2[[#This Row],[CorrectAwayScorePrediction]]="Y", 1, 0))+(($AL$13)*IF(Table2[[#This Row],[CorrectHomeScorePrediction]]="Y", 1, 0))</f>
        <v>0</v>
      </c>
    </row>
    <row r="757" spans="1:29" x14ac:dyDescent="0.25">
      <c r="B757" s="5">
        <v>45678</v>
      </c>
      <c r="C757" s="8"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44">
        <f>(($AL$11)*IF(Table2[[#This Row],[CorrectWinnerPrediction]]="Y", 1, 0))+(($AL$12)*IF(Table2[[#This Row],[CorrectAwayScorePrediction]]="Y", 1, 0))+(($AL$13)*IF(Table2[[#This Row],[CorrectHomeScorePrediction]]="Y", 1, 0))</f>
        <v>0</v>
      </c>
    </row>
    <row r="758" spans="1:29" x14ac:dyDescent="0.25">
      <c r="A758" s="3"/>
      <c r="B758" s="6">
        <v>45678</v>
      </c>
      <c r="C758" s="9" t="s">
        <v>867</v>
      </c>
      <c r="D758" s="3" t="s">
        <v>14</v>
      </c>
      <c r="E758" s="3" t="s">
        <v>47</v>
      </c>
      <c r="F758" s="3"/>
      <c r="G758" s="3"/>
      <c r="H758" s="3" t="str">
        <f t="shared" si="35"/>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44">
        <f>(($AL$11)*IF(Table2[[#This Row],[CorrectWinnerPrediction]]="Y", 1, 0))+(($AL$12)*IF(Table2[[#This Row],[CorrectAwayScorePrediction]]="Y", 1, 0))+(($AL$13)*IF(Table2[[#This Row],[CorrectHomeScorePrediction]]="Y", 1, 0))</f>
        <v>0</v>
      </c>
    </row>
    <row r="759" spans="1:29" x14ac:dyDescent="0.25">
      <c r="B759" s="5">
        <v>45679</v>
      </c>
      <c r="C759" s="8" t="s">
        <v>868</v>
      </c>
      <c r="D759" s="2" t="s">
        <v>16</v>
      </c>
      <c r="E759" s="2" t="s">
        <v>32</v>
      </c>
      <c r="F759" s="2"/>
      <c r="G759" s="2"/>
      <c r="H759" s="2" t="str">
        <f t="shared" si="35"/>
        <v>_</v>
      </c>
      <c r="I759" s="2"/>
      <c r="J759" s="2"/>
      <c r="K759" s="2"/>
      <c r="L759" s="14"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44">
        <f>(($AL$11)*IF(Table2[[#This Row],[CorrectWinnerPrediction]]="Y", 1, 0))+(($AL$12)*IF(Table2[[#This Row],[CorrectAwayScorePrediction]]="Y", 1, 0))+(($AL$13)*IF(Table2[[#This Row],[CorrectHomeScorePrediction]]="Y", 1, 0))</f>
        <v>0</v>
      </c>
    </row>
    <row r="760" spans="1:29" x14ac:dyDescent="0.25">
      <c r="B760" s="5">
        <v>45679</v>
      </c>
      <c r="C760" s="8"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44">
        <f>(($AL$11)*IF(Table2[[#This Row],[CorrectWinnerPrediction]]="Y", 1, 0))+(($AL$12)*IF(Table2[[#This Row],[CorrectAwayScorePrediction]]="Y", 1, 0))+(($AL$13)*IF(Table2[[#This Row],[CorrectHomeScorePrediction]]="Y", 1, 0))</f>
        <v>0</v>
      </c>
    </row>
    <row r="761" spans="1:29" x14ac:dyDescent="0.25">
      <c r="B761" s="5">
        <v>45679</v>
      </c>
      <c r="C761" s="8"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44">
        <f>(($AL$11)*IF(Table2[[#This Row],[CorrectWinnerPrediction]]="Y", 1, 0))+(($AL$12)*IF(Table2[[#This Row],[CorrectAwayScorePrediction]]="Y", 1, 0))+(($AL$13)*IF(Table2[[#This Row],[CorrectHomeScorePrediction]]="Y", 1, 0))</f>
        <v>0</v>
      </c>
    </row>
    <row r="762" spans="1:29" x14ac:dyDescent="0.25">
      <c r="A762" s="3"/>
      <c r="B762" s="6">
        <v>45679</v>
      </c>
      <c r="C762" s="9" t="s">
        <v>871</v>
      </c>
      <c r="D762" s="3" t="s">
        <v>14</v>
      </c>
      <c r="E762" s="3" t="s">
        <v>28</v>
      </c>
      <c r="F762" s="3"/>
      <c r="G762" s="3"/>
      <c r="H762" s="3" t="str">
        <f t="shared" si="35"/>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44">
        <f>(($AL$11)*IF(Table2[[#This Row],[CorrectWinnerPrediction]]="Y", 1, 0))+(($AL$12)*IF(Table2[[#This Row],[CorrectAwayScorePrediction]]="Y", 1, 0))+(($AL$13)*IF(Table2[[#This Row],[CorrectHomeScorePrediction]]="Y", 1, 0))</f>
        <v>0</v>
      </c>
    </row>
    <row r="763" spans="1:29" x14ac:dyDescent="0.25">
      <c r="B763" s="5">
        <v>45680</v>
      </c>
      <c r="C763" s="8"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44">
        <f>(($AL$11)*IF(Table2[[#This Row],[CorrectWinnerPrediction]]="Y", 1, 0))+(($AL$12)*IF(Table2[[#This Row],[CorrectAwayScorePrediction]]="Y", 1, 0))+(($AL$13)*IF(Table2[[#This Row],[CorrectHomeScorePrediction]]="Y", 1, 0))</f>
        <v>0</v>
      </c>
    </row>
    <row r="764" spans="1:29" x14ac:dyDescent="0.25">
      <c r="B764" s="5">
        <v>45680</v>
      </c>
      <c r="C764" s="8"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44">
        <f>(($AL$11)*IF(Table2[[#This Row],[CorrectWinnerPrediction]]="Y", 1, 0))+(($AL$12)*IF(Table2[[#This Row],[CorrectAwayScorePrediction]]="Y", 1, 0))+(($AL$13)*IF(Table2[[#This Row],[CorrectHomeScorePrediction]]="Y", 1, 0))</f>
        <v>0</v>
      </c>
    </row>
    <row r="765" spans="1:29" x14ac:dyDescent="0.25">
      <c r="B765" s="5">
        <v>45680</v>
      </c>
      <c r="C765" s="8"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44">
        <f>(($AL$11)*IF(Table2[[#This Row],[CorrectWinnerPrediction]]="Y", 1, 0))+(($AL$12)*IF(Table2[[#This Row],[CorrectAwayScorePrediction]]="Y", 1, 0))+(($AL$13)*IF(Table2[[#This Row],[CorrectHomeScorePrediction]]="Y", 1, 0))</f>
        <v>0</v>
      </c>
    </row>
    <row r="766" spans="1:29" x14ac:dyDescent="0.25">
      <c r="B766" s="5">
        <v>45680</v>
      </c>
      <c r="C766" s="8"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44">
        <f>(($AL$11)*IF(Table2[[#This Row],[CorrectWinnerPrediction]]="Y", 1, 0))+(($AL$12)*IF(Table2[[#This Row],[CorrectAwayScorePrediction]]="Y", 1, 0))+(($AL$13)*IF(Table2[[#This Row],[CorrectHomeScorePrediction]]="Y", 1, 0))</f>
        <v>0</v>
      </c>
    </row>
    <row r="767" spans="1:29" x14ac:dyDescent="0.25">
      <c r="B767" s="5">
        <v>45680</v>
      </c>
      <c r="C767" s="8"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44">
        <f>(($AL$11)*IF(Table2[[#This Row],[CorrectWinnerPrediction]]="Y", 1, 0))+(($AL$12)*IF(Table2[[#This Row],[CorrectAwayScorePrediction]]="Y", 1, 0))+(($AL$13)*IF(Table2[[#This Row],[CorrectHomeScorePrediction]]="Y", 1, 0))</f>
        <v>0</v>
      </c>
    </row>
    <row r="768" spans="1:29" x14ac:dyDescent="0.25">
      <c r="B768" s="5">
        <v>45680</v>
      </c>
      <c r="C768" s="8"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44">
        <f>(($AL$11)*IF(Table2[[#This Row],[CorrectWinnerPrediction]]="Y", 1, 0))+(($AL$12)*IF(Table2[[#This Row],[CorrectAwayScorePrediction]]="Y", 1, 0))+(($AL$13)*IF(Table2[[#This Row],[CorrectHomeScorePrediction]]="Y", 1, 0))</f>
        <v>0</v>
      </c>
    </row>
    <row r="769" spans="1:29" x14ac:dyDescent="0.25">
      <c r="B769" s="5">
        <v>45680</v>
      </c>
      <c r="C769" s="8"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44">
        <f>(($AL$11)*IF(Table2[[#This Row],[CorrectWinnerPrediction]]="Y", 1, 0))+(($AL$12)*IF(Table2[[#This Row],[CorrectAwayScorePrediction]]="Y", 1, 0))+(($AL$13)*IF(Table2[[#This Row],[CorrectHomeScorePrediction]]="Y", 1, 0))</f>
        <v>0</v>
      </c>
    </row>
    <row r="770" spans="1:29" x14ac:dyDescent="0.25">
      <c r="B770" s="5">
        <v>45680</v>
      </c>
      <c r="C770" s="8"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44">
        <f>(($AL$11)*IF(Table2[[#This Row],[CorrectWinnerPrediction]]="Y", 1, 0))+(($AL$12)*IF(Table2[[#This Row],[CorrectAwayScorePrediction]]="Y", 1, 0))+(($AL$13)*IF(Table2[[#This Row],[CorrectHomeScorePrediction]]="Y", 1, 0))</f>
        <v>0</v>
      </c>
    </row>
    <row r="771" spans="1:29" x14ac:dyDescent="0.25">
      <c r="B771" s="5">
        <v>45680</v>
      </c>
      <c r="C771" s="8"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44">
        <f>(($AL$11)*IF(Table2[[#This Row],[CorrectWinnerPrediction]]="Y", 1, 0))+(($AL$12)*IF(Table2[[#This Row],[CorrectAwayScorePrediction]]="Y", 1, 0))+(($AL$13)*IF(Table2[[#This Row],[CorrectHomeScorePrediction]]="Y", 1, 0))</f>
        <v>0</v>
      </c>
    </row>
    <row r="772" spans="1:29" x14ac:dyDescent="0.25">
      <c r="B772" s="5">
        <v>45680</v>
      </c>
      <c r="C772" s="8"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44">
        <f>(($AL$11)*IF(Table2[[#This Row],[CorrectWinnerPrediction]]="Y", 1, 0))+(($AL$12)*IF(Table2[[#This Row],[CorrectAwayScorePrediction]]="Y", 1, 0))+(($AL$13)*IF(Table2[[#This Row],[CorrectHomeScorePrediction]]="Y", 1, 0))</f>
        <v>0</v>
      </c>
    </row>
    <row r="773" spans="1:29" x14ac:dyDescent="0.25">
      <c r="A773" s="3"/>
      <c r="B773" s="6">
        <v>45680</v>
      </c>
      <c r="C773" s="9" t="s">
        <v>882</v>
      </c>
      <c r="D773" s="3" t="s">
        <v>35</v>
      </c>
      <c r="E773" s="3" t="s">
        <v>38</v>
      </c>
      <c r="F773" s="3"/>
      <c r="G773" s="3"/>
      <c r="H773" s="3" t="str">
        <f t="shared" si="35"/>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44">
        <f>(($AL$11)*IF(Table2[[#This Row],[CorrectWinnerPrediction]]="Y", 1, 0))+(($AL$12)*IF(Table2[[#This Row],[CorrectAwayScorePrediction]]="Y", 1, 0))+(($AL$13)*IF(Table2[[#This Row],[CorrectHomeScorePrediction]]="Y", 1, 0))</f>
        <v>0</v>
      </c>
    </row>
    <row r="774" spans="1:29" x14ac:dyDescent="0.25">
      <c r="B774" s="5">
        <v>45681</v>
      </c>
      <c r="C774" s="8" t="s">
        <v>883</v>
      </c>
      <c r="D774" s="2" t="s">
        <v>45</v>
      </c>
      <c r="E774" s="2" t="s">
        <v>33</v>
      </c>
      <c r="F774" s="2"/>
      <c r="G774" s="2"/>
      <c r="H774" s="2" t="str">
        <f t="shared" ref="H774:H837" si="38">IF(AND(ISBLANK($F774),ISBLANK($G774)),"_",IF($F774&gt;$G774,$D774,$E774))</f>
        <v>_</v>
      </c>
      <c r="I774" s="2"/>
      <c r="J774" s="2"/>
      <c r="K774" s="2"/>
      <c r="L774" s="14"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44">
        <f>(($AL$11)*IF(Table2[[#This Row],[CorrectWinnerPrediction]]="Y", 1, 0))+(($AL$12)*IF(Table2[[#This Row],[CorrectAwayScorePrediction]]="Y", 1, 0))+(($AL$13)*IF(Table2[[#This Row],[CorrectHomeScorePrediction]]="Y", 1, 0))</f>
        <v>0</v>
      </c>
    </row>
    <row r="775" spans="1:29" x14ac:dyDescent="0.25">
      <c r="B775" s="5">
        <v>45681</v>
      </c>
      <c r="C775" s="8"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44">
        <f>(($AL$11)*IF(Table2[[#This Row],[CorrectWinnerPrediction]]="Y", 1, 0))+(($AL$12)*IF(Table2[[#This Row],[CorrectAwayScorePrediction]]="Y", 1, 0))+(($AL$13)*IF(Table2[[#This Row],[CorrectHomeScorePrediction]]="Y", 1, 0))</f>
        <v>0</v>
      </c>
    </row>
    <row r="776" spans="1:29" x14ac:dyDescent="0.25">
      <c r="B776" s="5">
        <v>45681</v>
      </c>
      <c r="C776" s="8"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44">
        <f>(($AL$11)*IF(Table2[[#This Row],[CorrectWinnerPrediction]]="Y", 1, 0))+(($AL$12)*IF(Table2[[#This Row],[CorrectAwayScorePrediction]]="Y", 1, 0))+(($AL$13)*IF(Table2[[#This Row],[CorrectHomeScorePrediction]]="Y", 1, 0))</f>
        <v>0</v>
      </c>
    </row>
    <row r="777" spans="1:29" x14ac:dyDescent="0.25">
      <c r="A777" s="3"/>
      <c r="B777" s="6">
        <v>45681</v>
      </c>
      <c r="C777" s="9" t="s">
        <v>886</v>
      </c>
      <c r="D777" s="3" t="s">
        <v>15</v>
      </c>
      <c r="E777" s="3" t="s">
        <v>22</v>
      </c>
      <c r="F777" s="3"/>
      <c r="G777" s="3"/>
      <c r="H777" s="3" t="str">
        <f t="shared" si="38"/>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44">
        <f>(($AL$11)*IF(Table2[[#This Row],[CorrectWinnerPrediction]]="Y", 1, 0))+(($AL$12)*IF(Table2[[#This Row],[CorrectAwayScorePrediction]]="Y", 1, 0))+(($AL$13)*IF(Table2[[#This Row],[CorrectHomeScorePrediction]]="Y", 1, 0))</f>
        <v>0</v>
      </c>
    </row>
    <row r="778" spans="1:29" x14ac:dyDescent="0.25">
      <c r="B778" s="5">
        <v>45682</v>
      </c>
      <c r="C778" s="8" t="s">
        <v>887</v>
      </c>
      <c r="D778" s="2" t="s">
        <v>26</v>
      </c>
      <c r="E778" s="2" t="s">
        <v>16</v>
      </c>
      <c r="F778" s="2"/>
      <c r="G778" s="2"/>
      <c r="H778" s="2" t="str">
        <f t="shared" si="38"/>
        <v>_</v>
      </c>
      <c r="I778" s="2"/>
      <c r="J778" s="2"/>
      <c r="K778" s="2"/>
      <c r="L778" s="14"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44">
        <f>(($AL$11)*IF(Table2[[#This Row],[CorrectWinnerPrediction]]="Y", 1, 0))+(($AL$12)*IF(Table2[[#This Row],[CorrectAwayScorePrediction]]="Y", 1, 0))+(($AL$13)*IF(Table2[[#This Row],[CorrectHomeScorePrediction]]="Y", 1, 0))</f>
        <v>0</v>
      </c>
    </row>
    <row r="779" spans="1:29" x14ac:dyDescent="0.25">
      <c r="B779" s="5">
        <v>45682</v>
      </c>
      <c r="C779" s="8"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44">
        <f>(($AL$11)*IF(Table2[[#This Row],[CorrectWinnerPrediction]]="Y", 1, 0))+(($AL$12)*IF(Table2[[#This Row],[CorrectAwayScorePrediction]]="Y", 1, 0))+(($AL$13)*IF(Table2[[#This Row],[CorrectHomeScorePrediction]]="Y", 1, 0))</f>
        <v>0</v>
      </c>
    </row>
    <row r="780" spans="1:29" x14ac:dyDescent="0.25">
      <c r="B780" s="5">
        <v>45682</v>
      </c>
      <c r="C780" s="8"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44">
        <f>(($AL$11)*IF(Table2[[#This Row],[CorrectWinnerPrediction]]="Y", 1, 0))+(($AL$12)*IF(Table2[[#This Row],[CorrectAwayScorePrediction]]="Y", 1, 0))+(($AL$13)*IF(Table2[[#This Row],[CorrectHomeScorePrediction]]="Y", 1, 0))</f>
        <v>0</v>
      </c>
    </row>
    <row r="781" spans="1:29" x14ac:dyDescent="0.25">
      <c r="B781" s="5">
        <v>45682</v>
      </c>
      <c r="C781" s="8"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44">
        <f>(($AL$11)*IF(Table2[[#This Row],[CorrectWinnerPrediction]]="Y", 1, 0))+(($AL$12)*IF(Table2[[#This Row],[CorrectAwayScorePrediction]]="Y", 1, 0))+(($AL$13)*IF(Table2[[#This Row],[CorrectHomeScorePrediction]]="Y", 1, 0))</f>
        <v>0</v>
      </c>
    </row>
    <row r="782" spans="1:29" x14ac:dyDescent="0.25">
      <c r="B782" s="5">
        <v>45682</v>
      </c>
      <c r="C782" s="8"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44">
        <f>(($AL$11)*IF(Table2[[#This Row],[CorrectWinnerPrediction]]="Y", 1, 0))+(($AL$12)*IF(Table2[[#This Row],[CorrectAwayScorePrediction]]="Y", 1, 0))+(($AL$13)*IF(Table2[[#This Row],[CorrectHomeScorePrediction]]="Y", 1, 0))</f>
        <v>0</v>
      </c>
    </row>
    <row r="783" spans="1:29" x14ac:dyDescent="0.25">
      <c r="B783" s="5">
        <v>45682</v>
      </c>
      <c r="C783" s="8"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44">
        <f>(($AL$11)*IF(Table2[[#This Row],[CorrectWinnerPrediction]]="Y", 1, 0))+(($AL$12)*IF(Table2[[#This Row],[CorrectAwayScorePrediction]]="Y", 1, 0))+(($AL$13)*IF(Table2[[#This Row],[CorrectHomeScorePrediction]]="Y", 1, 0))</f>
        <v>0</v>
      </c>
    </row>
    <row r="784" spans="1:29" x14ac:dyDescent="0.25">
      <c r="B784" s="5">
        <v>45682</v>
      </c>
      <c r="C784" s="8"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44">
        <f>(($AL$11)*IF(Table2[[#This Row],[CorrectWinnerPrediction]]="Y", 1, 0))+(($AL$12)*IF(Table2[[#This Row],[CorrectAwayScorePrediction]]="Y", 1, 0))+(($AL$13)*IF(Table2[[#This Row],[CorrectHomeScorePrediction]]="Y", 1, 0))</f>
        <v>0</v>
      </c>
    </row>
    <row r="785" spans="1:29" x14ac:dyDescent="0.25">
      <c r="B785" s="5">
        <v>45682</v>
      </c>
      <c r="C785" s="8"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44">
        <f>(($AL$11)*IF(Table2[[#This Row],[CorrectWinnerPrediction]]="Y", 1, 0))+(($AL$12)*IF(Table2[[#This Row],[CorrectAwayScorePrediction]]="Y", 1, 0))+(($AL$13)*IF(Table2[[#This Row],[CorrectHomeScorePrediction]]="Y", 1, 0))</f>
        <v>0</v>
      </c>
    </row>
    <row r="786" spans="1:29" x14ac:dyDescent="0.25">
      <c r="B786" s="5">
        <v>45682</v>
      </c>
      <c r="C786" s="8"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44">
        <f>(($AL$11)*IF(Table2[[#This Row],[CorrectWinnerPrediction]]="Y", 1, 0))+(($AL$12)*IF(Table2[[#This Row],[CorrectAwayScorePrediction]]="Y", 1, 0))+(($AL$13)*IF(Table2[[#This Row],[CorrectHomeScorePrediction]]="Y", 1, 0))</f>
        <v>0</v>
      </c>
    </row>
    <row r="787" spans="1:29" x14ac:dyDescent="0.25">
      <c r="B787" s="5">
        <v>45682</v>
      </c>
      <c r="C787" s="8"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44">
        <f>(($AL$11)*IF(Table2[[#This Row],[CorrectWinnerPrediction]]="Y", 1, 0))+(($AL$12)*IF(Table2[[#This Row],[CorrectAwayScorePrediction]]="Y", 1, 0))+(($AL$13)*IF(Table2[[#This Row],[CorrectHomeScorePrediction]]="Y", 1, 0))</f>
        <v>0</v>
      </c>
    </row>
    <row r="788" spans="1:29" x14ac:dyDescent="0.25">
      <c r="B788" s="5">
        <v>45682</v>
      </c>
      <c r="C788" s="8"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44">
        <f>(($AL$11)*IF(Table2[[#This Row],[CorrectWinnerPrediction]]="Y", 1, 0))+(($AL$12)*IF(Table2[[#This Row],[CorrectAwayScorePrediction]]="Y", 1, 0))+(($AL$13)*IF(Table2[[#This Row],[CorrectHomeScorePrediction]]="Y", 1, 0))</f>
        <v>0</v>
      </c>
    </row>
    <row r="789" spans="1:29" x14ac:dyDescent="0.25">
      <c r="B789" s="5">
        <v>45682</v>
      </c>
      <c r="C789" s="8"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44">
        <f>(($AL$11)*IF(Table2[[#This Row],[CorrectWinnerPrediction]]="Y", 1, 0))+(($AL$12)*IF(Table2[[#This Row],[CorrectAwayScorePrediction]]="Y", 1, 0))+(($AL$13)*IF(Table2[[#This Row],[CorrectHomeScorePrediction]]="Y", 1, 0))</f>
        <v>0</v>
      </c>
    </row>
    <row r="790" spans="1:29" x14ac:dyDescent="0.25">
      <c r="A790" s="3"/>
      <c r="B790" s="6">
        <v>45682</v>
      </c>
      <c r="C790" s="9" t="s">
        <v>899</v>
      </c>
      <c r="D790" s="3" t="s">
        <v>14</v>
      </c>
      <c r="E790" s="3" t="s">
        <v>38</v>
      </c>
      <c r="F790" s="3"/>
      <c r="G790" s="3"/>
      <c r="H790" s="3" t="str">
        <f t="shared" si="38"/>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44">
        <f>(($AL$11)*IF(Table2[[#This Row],[CorrectWinnerPrediction]]="Y", 1, 0))+(($AL$12)*IF(Table2[[#This Row],[CorrectAwayScorePrediction]]="Y", 1, 0))+(($AL$13)*IF(Table2[[#This Row],[CorrectHomeScorePrediction]]="Y", 1, 0))</f>
        <v>0</v>
      </c>
    </row>
    <row r="791" spans="1:29" x14ac:dyDescent="0.25">
      <c r="B791" s="5">
        <v>45683</v>
      </c>
      <c r="C791" s="8"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44">
        <f>(($AL$11)*IF(Table2[[#This Row],[CorrectWinnerPrediction]]="Y", 1, 0))+(($AL$12)*IF(Table2[[#This Row],[CorrectAwayScorePrediction]]="Y", 1, 0))+(($AL$13)*IF(Table2[[#This Row],[CorrectHomeScorePrediction]]="Y", 1, 0))</f>
        <v>0</v>
      </c>
    </row>
    <row r="792" spans="1:29" x14ac:dyDescent="0.25">
      <c r="B792" s="5">
        <v>45683</v>
      </c>
      <c r="C792" s="8"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44">
        <f>(($AL$11)*IF(Table2[[#This Row],[CorrectWinnerPrediction]]="Y", 1, 0))+(($AL$12)*IF(Table2[[#This Row],[CorrectAwayScorePrediction]]="Y", 1, 0))+(($AL$13)*IF(Table2[[#This Row],[CorrectHomeScorePrediction]]="Y", 1, 0))</f>
        <v>0</v>
      </c>
    </row>
    <row r="793" spans="1:29" x14ac:dyDescent="0.25">
      <c r="B793" s="5">
        <v>45683</v>
      </c>
      <c r="C793" s="8"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44">
        <f>(($AL$11)*IF(Table2[[#This Row],[CorrectWinnerPrediction]]="Y", 1, 0))+(($AL$12)*IF(Table2[[#This Row],[CorrectAwayScorePrediction]]="Y", 1, 0))+(($AL$13)*IF(Table2[[#This Row],[CorrectHomeScorePrediction]]="Y", 1, 0))</f>
        <v>0</v>
      </c>
    </row>
    <row r="794" spans="1:29" x14ac:dyDescent="0.25">
      <c r="B794" s="5">
        <v>45683</v>
      </c>
      <c r="C794" s="8"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44">
        <f>(($AL$11)*IF(Table2[[#This Row],[CorrectWinnerPrediction]]="Y", 1, 0))+(($AL$12)*IF(Table2[[#This Row],[CorrectAwayScorePrediction]]="Y", 1, 0))+(($AL$13)*IF(Table2[[#This Row],[CorrectHomeScorePrediction]]="Y", 1, 0))</f>
        <v>0</v>
      </c>
    </row>
    <row r="795" spans="1:29" x14ac:dyDescent="0.25">
      <c r="A795" s="3"/>
      <c r="B795" s="6">
        <v>45683</v>
      </c>
      <c r="C795" s="9" t="s">
        <v>904</v>
      </c>
      <c r="D795" s="3" t="s">
        <v>14</v>
      </c>
      <c r="E795" s="3" t="s">
        <v>27</v>
      </c>
      <c r="F795" s="3"/>
      <c r="G795" s="3"/>
      <c r="H795" s="3" t="str">
        <f t="shared" si="38"/>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44">
        <f>(($AL$11)*IF(Table2[[#This Row],[CorrectWinnerPrediction]]="Y", 1, 0))+(($AL$12)*IF(Table2[[#This Row],[CorrectAwayScorePrediction]]="Y", 1, 0))+(($AL$13)*IF(Table2[[#This Row],[CorrectHomeScorePrediction]]="Y", 1, 0))</f>
        <v>0</v>
      </c>
    </row>
    <row r="796" spans="1:29" x14ac:dyDescent="0.25">
      <c r="B796" s="5">
        <v>45684</v>
      </c>
      <c r="C796" s="8" t="s">
        <v>905</v>
      </c>
      <c r="D796" s="2" t="s">
        <v>28</v>
      </c>
      <c r="E796" s="2" t="s">
        <v>31</v>
      </c>
      <c r="F796" s="2"/>
      <c r="G796" s="2"/>
      <c r="H796" s="2" t="str">
        <f t="shared" si="38"/>
        <v>_</v>
      </c>
      <c r="I796" s="2"/>
      <c r="J796" s="2"/>
      <c r="K796" s="2"/>
      <c r="L796" s="14"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44">
        <f>(($AL$11)*IF(Table2[[#This Row],[CorrectWinnerPrediction]]="Y", 1, 0))+(($AL$12)*IF(Table2[[#This Row],[CorrectAwayScorePrediction]]="Y", 1, 0))+(($AL$13)*IF(Table2[[#This Row],[CorrectHomeScorePrediction]]="Y", 1, 0))</f>
        <v>0</v>
      </c>
    </row>
    <row r="797" spans="1:29" x14ac:dyDescent="0.25">
      <c r="B797" s="5">
        <v>45684</v>
      </c>
      <c r="C797" s="8"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44">
        <f>(($AL$11)*IF(Table2[[#This Row],[CorrectWinnerPrediction]]="Y", 1, 0))+(($AL$12)*IF(Table2[[#This Row],[CorrectAwayScorePrediction]]="Y", 1, 0))+(($AL$13)*IF(Table2[[#This Row],[CorrectHomeScorePrediction]]="Y", 1, 0))</f>
        <v>0</v>
      </c>
    </row>
    <row r="798" spans="1:29" x14ac:dyDescent="0.25">
      <c r="B798" s="5">
        <v>45684</v>
      </c>
      <c r="C798" s="8"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44">
        <f>(($AL$11)*IF(Table2[[#This Row],[CorrectWinnerPrediction]]="Y", 1, 0))+(($AL$12)*IF(Table2[[#This Row],[CorrectAwayScorePrediction]]="Y", 1, 0))+(($AL$13)*IF(Table2[[#This Row],[CorrectHomeScorePrediction]]="Y", 1, 0))</f>
        <v>0</v>
      </c>
    </row>
    <row r="799" spans="1:29" x14ac:dyDescent="0.25">
      <c r="B799" s="5">
        <v>45684</v>
      </c>
      <c r="C799" s="8"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44">
        <f>(($AL$11)*IF(Table2[[#This Row],[CorrectWinnerPrediction]]="Y", 1, 0))+(($AL$12)*IF(Table2[[#This Row],[CorrectAwayScorePrediction]]="Y", 1, 0))+(($AL$13)*IF(Table2[[#This Row],[CorrectHomeScorePrediction]]="Y", 1, 0))</f>
        <v>0</v>
      </c>
    </row>
    <row r="800" spans="1:29" x14ac:dyDescent="0.25">
      <c r="A800" s="3"/>
      <c r="B800" s="6">
        <v>45684</v>
      </c>
      <c r="C800" s="9" t="s">
        <v>909</v>
      </c>
      <c r="D800" s="3" t="s">
        <v>21</v>
      </c>
      <c r="E800" s="3" t="s">
        <v>38</v>
      </c>
      <c r="F800" s="3"/>
      <c r="G800" s="3"/>
      <c r="H800" s="3" t="str">
        <f t="shared" si="38"/>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44">
        <f>(($AL$11)*IF(Table2[[#This Row],[CorrectWinnerPrediction]]="Y", 1, 0))+(($AL$12)*IF(Table2[[#This Row],[CorrectAwayScorePrediction]]="Y", 1, 0))+(($AL$13)*IF(Table2[[#This Row],[CorrectHomeScorePrediction]]="Y", 1, 0))</f>
        <v>0</v>
      </c>
    </row>
    <row r="801" spans="1:29" x14ac:dyDescent="0.25">
      <c r="B801" s="5">
        <v>45685</v>
      </c>
      <c r="C801" s="8" t="s">
        <v>910</v>
      </c>
      <c r="D801" s="2" t="s">
        <v>16</v>
      </c>
      <c r="E801" s="2" t="s">
        <v>29</v>
      </c>
      <c r="F801" s="2"/>
      <c r="G801" s="2"/>
      <c r="H801" s="2" t="str">
        <f t="shared" si="38"/>
        <v>_</v>
      </c>
      <c r="I801" s="2"/>
      <c r="J801" s="2"/>
      <c r="K801" s="2"/>
      <c r="L801" s="14"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44">
        <f>(($AL$11)*IF(Table2[[#This Row],[CorrectWinnerPrediction]]="Y", 1, 0))+(($AL$12)*IF(Table2[[#This Row],[CorrectAwayScorePrediction]]="Y", 1, 0))+(($AL$13)*IF(Table2[[#This Row],[CorrectHomeScorePrediction]]="Y", 1, 0))</f>
        <v>0</v>
      </c>
    </row>
    <row r="802" spans="1:29" x14ac:dyDescent="0.25">
      <c r="B802" s="5">
        <v>45685</v>
      </c>
      <c r="C802" s="8"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44">
        <f>(($AL$11)*IF(Table2[[#This Row],[CorrectWinnerPrediction]]="Y", 1, 0))+(($AL$12)*IF(Table2[[#This Row],[CorrectAwayScorePrediction]]="Y", 1, 0))+(($AL$13)*IF(Table2[[#This Row],[CorrectHomeScorePrediction]]="Y", 1, 0))</f>
        <v>0</v>
      </c>
    </row>
    <row r="803" spans="1:29" x14ac:dyDescent="0.25">
      <c r="B803" s="5">
        <v>45685</v>
      </c>
      <c r="C803" s="8"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44">
        <f>(($AL$11)*IF(Table2[[#This Row],[CorrectWinnerPrediction]]="Y", 1, 0))+(($AL$12)*IF(Table2[[#This Row],[CorrectAwayScorePrediction]]="Y", 1, 0))+(($AL$13)*IF(Table2[[#This Row],[CorrectHomeScorePrediction]]="Y", 1, 0))</f>
        <v>0</v>
      </c>
    </row>
    <row r="804" spans="1:29" x14ac:dyDescent="0.25">
      <c r="B804" s="5">
        <v>45685</v>
      </c>
      <c r="C804" s="8"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44">
        <f>(($AL$11)*IF(Table2[[#This Row],[CorrectWinnerPrediction]]="Y", 1, 0))+(($AL$12)*IF(Table2[[#This Row],[CorrectAwayScorePrediction]]="Y", 1, 0))+(($AL$13)*IF(Table2[[#This Row],[CorrectHomeScorePrediction]]="Y", 1, 0))</f>
        <v>0</v>
      </c>
    </row>
    <row r="805" spans="1:29" x14ac:dyDescent="0.25">
      <c r="B805" s="5">
        <v>45685</v>
      </c>
      <c r="C805" s="8"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44">
        <f>(($AL$11)*IF(Table2[[#This Row],[CorrectWinnerPrediction]]="Y", 1, 0))+(($AL$12)*IF(Table2[[#This Row],[CorrectAwayScorePrediction]]="Y", 1, 0))+(($AL$13)*IF(Table2[[#This Row],[CorrectHomeScorePrediction]]="Y", 1, 0))</f>
        <v>0</v>
      </c>
    </row>
    <row r="806" spans="1:29" x14ac:dyDescent="0.25">
      <c r="B806" s="5">
        <v>45685</v>
      </c>
      <c r="C806" s="8"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44">
        <f>(($AL$11)*IF(Table2[[#This Row],[CorrectWinnerPrediction]]="Y", 1, 0))+(($AL$12)*IF(Table2[[#This Row],[CorrectAwayScorePrediction]]="Y", 1, 0))+(($AL$13)*IF(Table2[[#This Row],[CorrectHomeScorePrediction]]="Y", 1, 0))</f>
        <v>0</v>
      </c>
    </row>
    <row r="807" spans="1:29" x14ac:dyDescent="0.25">
      <c r="B807" s="5">
        <v>45685</v>
      </c>
      <c r="C807" s="8"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44">
        <f>(($AL$11)*IF(Table2[[#This Row],[CorrectWinnerPrediction]]="Y", 1, 0))+(($AL$12)*IF(Table2[[#This Row],[CorrectAwayScorePrediction]]="Y", 1, 0))+(($AL$13)*IF(Table2[[#This Row],[CorrectHomeScorePrediction]]="Y", 1, 0))</f>
        <v>0</v>
      </c>
    </row>
    <row r="808" spans="1:29" x14ac:dyDescent="0.25">
      <c r="A808" s="3"/>
      <c r="B808" s="6">
        <v>45685</v>
      </c>
      <c r="C808" s="9" t="s">
        <v>917</v>
      </c>
      <c r="D808" s="3" t="s">
        <v>47</v>
      </c>
      <c r="E808" s="3" t="s">
        <v>12</v>
      </c>
      <c r="F808" s="3"/>
      <c r="G808" s="3"/>
      <c r="H808" s="3" t="str">
        <f t="shared" si="38"/>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44">
        <f>(($AL$11)*IF(Table2[[#This Row],[CorrectWinnerPrediction]]="Y", 1, 0))+(($AL$12)*IF(Table2[[#This Row],[CorrectAwayScorePrediction]]="Y", 1, 0))+(($AL$13)*IF(Table2[[#This Row],[CorrectHomeScorePrediction]]="Y", 1, 0))</f>
        <v>0</v>
      </c>
    </row>
    <row r="809" spans="1:29" x14ac:dyDescent="0.25">
      <c r="B809" s="5">
        <v>45686</v>
      </c>
      <c r="C809" s="8" t="s">
        <v>918</v>
      </c>
      <c r="D809" s="2" t="s">
        <v>37</v>
      </c>
      <c r="E809" s="2" t="s">
        <v>18</v>
      </c>
      <c r="F809" s="2"/>
      <c r="G809" s="2"/>
      <c r="H809" s="2" t="str">
        <f t="shared" si="38"/>
        <v>_</v>
      </c>
      <c r="I809" s="2"/>
      <c r="J809" s="2"/>
      <c r="K809" s="2"/>
      <c r="L809" s="14"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44">
        <f>(($AL$11)*IF(Table2[[#This Row],[CorrectWinnerPrediction]]="Y", 1, 0))+(($AL$12)*IF(Table2[[#This Row],[CorrectAwayScorePrediction]]="Y", 1, 0))+(($AL$13)*IF(Table2[[#This Row],[CorrectHomeScorePrediction]]="Y", 1, 0))</f>
        <v>0</v>
      </c>
    </row>
    <row r="810" spans="1:29" x14ac:dyDescent="0.25">
      <c r="B810" s="5">
        <v>45686</v>
      </c>
      <c r="C810" s="8"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44">
        <f>(($AL$11)*IF(Table2[[#This Row],[CorrectWinnerPrediction]]="Y", 1, 0))+(($AL$12)*IF(Table2[[#This Row],[CorrectAwayScorePrediction]]="Y", 1, 0))+(($AL$13)*IF(Table2[[#This Row],[CorrectHomeScorePrediction]]="Y", 1, 0))</f>
        <v>0</v>
      </c>
    </row>
    <row r="811" spans="1:29" x14ac:dyDescent="0.25">
      <c r="B811" s="5">
        <v>45686</v>
      </c>
      <c r="C811" s="8"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44">
        <f>(($AL$11)*IF(Table2[[#This Row],[CorrectWinnerPrediction]]="Y", 1, 0))+(($AL$12)*IF(Table2[[#This Row],[CorrectAwayScorePrediction]]="Y", 1, 0))+(($AL$13)*IF(Table2[[#This Row],[CorrectHomeScorePrediction]]="Y", 1, 0))</f>
        <v>0</v>
      </c>
    </row>
    <row r="812" spans="1:29" x14ac:dyDescent="0.25">
      <c r="B812" s="5">
        <v>45686</v>
      </c>
      <c r="C812" s="8"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44">
        <f>(($AL$11)*IF(Table2[[#This Row],[CorrectWinnerPrediction]]="Y", 1, 0))+(($AL$12)*IF(Table2[[#This Row],[CorrectAwayScorePrediction]]="Y", 1, 0))+(($AL$13)*IF(Table2[[#This Row],[CorrectHomeScorePrediction]]="Y", 1, 0))</f>
        <v>0</v>
      </c>
    </row>
    <row r="813" spans="1:29" x14ac:dyDescent="0.25">
      <c r="A813" s="3"/>
      <c r="B813" s="6">
        <v>45686</v>
      </c>
      <c r="C813" s="9" t="s">
        <v>922</v>
      </c>
      <c r="D813" s="3" t="s">
        <v>21</v>
      </c>
      <c r="E813" s="3" t="s">
        <v>15</v>
      </c>
      <c r="F813" s="3"/>
      <c r="G813" s="3"/>
      <c r="H813" s="3" t="str">
        <f t="shared" si="38"/>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44">
        <f>(($AL$11)*IF(Table2[[#This Row],[CorrectWinnerPrediction]]="Y", 1, 0))+(($AL$12)*IF(Table2[[#This Row],[CorrectAwayScorePrediction]]="Y", 1, 0))+(($AL$13)*IF(Table2[[#This Row],[CorrectHomeScorePrediction]]="Y", 1, 0))</f>
        <v>0</v>
      </c>
    </row>
    <row r="814" spans="1:29" x14ac:dyDescent="0.25">
      <c r="B814" s="5">
        <v>45687</v>
      </c>
      <c r="C814" s="8" t="s">
        <v>923</v>
      </c>
      <c r="D814" s="2" t="s">
        <v>22</v>
      </c>
      <c r="E814" s="2" t="s">
        <v>16</v>
      </c>
      <c r="F814" s="2"/>
      <c r="G814" s="2"/>
      <c r="H814" s="2" t="str">
        <f t="shared" si="38"/>
        <v>_</v>
      </c>
      <c r="I814" s="2"/>
      <c r="J814" s="2"/>
      <c r="K814" s="2"/>
      <c r="L814" s="14"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44">
        <f>(($AL$11)*IF(Table2[[#This Row],[CorrectWinnerPrediction]]="Y", 1, 0))+(($AL$12)*IF(Table2[[#This Row],[CorrectAwayScorePrediction]]="Y", 1, 0))+(($AL$13)*IF(Table2[[#This Row],[CorrectHomeScorePrediction]]="Y", 1, 0))</f>
        <v>0</v>
      </c>
    </row>
    <row r="815" spans="1:29" x14ac:dyDescent="0.25">
      <c r="B815" s="5">
        <v>45687</v>
      </c>
      <c r="C815" s="8"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44">
        <f>(($AL$11)*IF(Table2[[#This Row],[CorrectWinnerPrediction]]="Y", 1, 0))+(($AL$12)*IF(Table2[[#This Row],[CorrectAwayScorePrediction]]="Y", 1, 0))+(($AL$13)*IF(Table2[[#This Row],[CorrectHomeScorePrediction]]="Y", 1, 0))</f>
        <v>0</v>
      </c>
    </row>
    <row r="816" spans="1:29" x14ac:dyDescent="0.25">
      <c r="B816" s="5">
        <v>45687</v>
      </c>
      <c r="C816" s="8"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44">
        <f>(($AL$11)*IF(Table2[[#This Row],[CorrectWinnerPrediction]]="Y", 1, 0))+(($AL$12)*IF(Table2[[#This Row],[CorrectAwayScorePrediction]]="Y", 1, 0))+(($AL$13)*IF(Table2[[#This Row],[CorrectHomeScorePrediction]]="Y", 1, 0))</f>
        <v>0</v>
      </c>
    </row>
    <row r="817" spans="1:29" x14ac:dyDescent="0.25">
      <c r="B817" s="5">
        <v>45687</v>
      </c>
      <c r="C817" s="8"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44">
        <f>(($AL$11)*IF(Table2[[#This Row],[CorrectWinnerPrediction]]="Y", 1, 0))+(($AL$12)*IF(Table2[[#This Row],[CorrectAwayScorePrediction]]="Y", 1, 0))+(($AL$13)*IF(Table2[[#This Row],[CorrectHomeScorePrediction]]="Y", 1, 0))</f>
        <v>0</v>
      </c>
    </row>
    <row r="818" spans="1:29" x14ac:dyDescent="0.25">
      <c r="B818" s="5">
        <v>45687</v>
      </c>
      <c r="C818" s="8"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44">
        <f>(($AL$11)*IF(Table2[[#This Row],[CorrectWinnerPrediction]]="Y", 1, 0))+(($AL$12)*IF(Table2[[#This Row],[CorrectAwayScorePrediction]]="Y", 1, 0))+(($AL$13)*IF(Table2[[#This Row],[CorrectHomeScorePrediction]]="Y", 1, 0))</f>
        <v>0</v>
      </c>
    </row>
    <row r="819" spans="1:29" x14ac:dyDescent="0.25">
      <c r="B819" s="5">
        <v>45687</v>
      </c>
      <c r="C819" s="8"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44">
        <f>(($AL$11)*IF(Table2[[#This Row],[CorrectWinnerPrediction]]="Y", 1, 0))+(($AL$12)*IF(Table2[[#This Row],[CorrectAwayScorePrediction]]="Y", 1, 0))+(($AL$13)*IF(Table2[[#This Row],[CorrectHomeScorePrediction]]="Y", 1, 0))</f>
        <v>0</v>
      </c>
    </row>
    <row r="820" spans="1:29" x14ac:dyDescent="0.25">
      <c r="B820" s="5">
        <v>45687</v>
      </c>
      <c r="C820" s="8"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44">
        <f>(($AL$11)*IF(Table2[[#This Row],[CorrectWinnerPrediction]]="Y", 1, 0))+(($AL$12)*IF(Table2[[#This Row],[CorrectAwayScorePrediction]]="Y", 1, 0))+(($AL$13)*IF(Table2[[#This Row],[CorrectHomeScorePrediction]]="Y", 1, 0))</f>
        <v>0</v>
      </c>
    </row>
    <row r="821" spans="1:29" x14ac:dyDescent="0.25">
      <c r="B821" s="5">
        <v>45687</v>
      </c>
      <c r="C821" s="8"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44">
        <f>(($AL$11)*IF(Table2[[#This Row],[CorrectWinnerPrediction]]="Y", 1, 0))+(($AL$12)*IF(Table2[[#This Row],[CorrectAwayScorePrediction]]="Y", 1, 0))+(($AL$13)*IF(Table2[[#This Row],[CorrectHomeScorePrediction]]="Y", 1, 0))</f>
        <v>0</v>
      </c>
    </row>
    <row r="822" spans="1:29" x14ac:dyDescent="0.25">
      <c r="B822" s="5">
        <v>45687</v>
      </c>
      <c r="C822" s="8"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44">
        <f>(($AL$11)*IF(Table2[[#This Row],[CorrectWinnerPrediction]]="Y", 1, 0))+(($AL$12)*IF(Table2[[#This Row],[CorrectAwayScorePrediction]]="Y", 1, 0))+(($AL$13)*IF(Table2[[#This Row],[CorrectHomeScorePrediction]]="Y", 1, 0))</f>
        <v>0</v>
      </c>
    </row>
    <row r="823" spans="1:29" x14ac:dyDescent="0.25">
      <c r="A823" s="3"/>
      <c r="B823" s="6">
        <v>45687</v>
      </c>
      <c r="C823" s="9" t="s">
        <v>932</v>
      </c>
      <c r="D823" s="3" t="s">
        <v>38</v>
      </c>
      <c r="E823" s="3" t="s">
        <v>12</v>
      </c>
      <c r="F823" s="3"/>
      <c r="G823" s="3"/>
      <c r="H823" s="3" t="str">
        <f t="shared" si="38"/>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44">
        <f>(($AL$11)*IF(Table2[[#This Row],[CorrectWinnerPrediction]]="Y", 1, 0))+(($AL$12)*IF(Table2[[#This Row],[CorrectAwayScorePrediction]]="Y", 1, 0))+(($AL$13)*IF(Table2[[#This Row],[CorrectHomeScorePrediction]]="Y", 1, 0))</f>
        <v>0</v>
      </c>
    </row>
    <row r="824" spans="1:29" x14ac:dyDescent="0.25">
      <c r="B824" s="5">
        <v>45688</v>
      </c>
      <c r="C824" s="8" t="s">
        <v>933</v>
      </c>
      <c r="D824" s="2" t="s">
        <v>35</v>
      </c>
      <c r="E824" s="2" t="s">
        <v>29</v>
      </c>
      <c r="F824" s="2"/>
      <c r="G824" s="2"/>
      <c r="H824" s="2" t="str">
        <f t="shared" si="38"/>
        <v>_</v>
      </c>
      <c r="I824" s="2"/>
      <c r="J824" s="2"/>
      <c r="K824" s="2"/>
      <c r="L824" s="14"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44">
        <f>(($AL$11)*IF(Table2[[#This Row],[CorrectWinnerPrediction]]="Y", 1, 0))+(($AL$12)*IF(Table2[[#This Row],[CorrectAwayScorePrediction]]="Y", 1, 0))+(($AL$13)*IF(Table2[[#This Row],[CorrectHomeScorePrediction]]="Y", 1, 0))</f>
        <v>0</v>
      </c>
    </row>
    <row r="825" spans="1:29" x14ac:dyDescent="0.25">
      <c r="B825" s="5">
        <v>45688</v>
      </c>
      <c r="C825" s="8"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44">
        <f>(($AL$11)*IF(Table2[[#This Row],[CorrectWinnerPrediction]]="Y", 1, 0))+(($AL$12)*IF(Table2[[#This Row],[CorrectAwayScorePrediction]]="Y", 1, 0))+(($AL$13)*IF(Table2[[#This Row],[CorrectHomeScorePrediction]]="Y", 1, 0))</f>
        <v>0</v>
      </c>
    </row>
    <row r="826" spans="1:29" x14ac:dyDescent="0.25">
      <c r="B826" s="5">
        <v>45688</v>
      </c>
      <c r="C826" s="8"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44">
        <f>(($AL$11)*IF(Table2[[#This Row],[CorrectWinnerPrediction]]="Y", 1, 0))+(($AL$12)*IF(Table2[[#This Row],[CorrectAwayScorePrediction]]="Y", 1, 0))+(($AL$13)*IF(Table2[[#This Row],[CorrectHomeScorePrediction]]="Y", 1, 0))</f>
        <v>0</v>
      </c>
    </row>
    <row r="827" spans="1:29" x14ac:dyDescent="0.25">
      <c r="A827" s="3"/>
      <c r="B827" s="6">
        <v>45688</v>
      </c>
      <c r="C827" s="9" t="s">
        <v>936</v>
      </c>
      <c r="D827" s="3" t="s">
        <v>36</v>
      </c>
      <c r="E827" s="3" t="s">
        <v>15</v>
      </c>
      <c r="F827" s="3"/>
      <c r="G827" s="3"/>
      <c r="H827" s="3" t="str">
        <f t="shared" si="38"/>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44">
        <f>(($AL$11)*IF(Table2[[#This Row],[CorrectWinnerPrediction]]="Y", 1, 0))+(($AL$12)*IF(Table2[[#This Row],[CorrectAwayScorePrediction]]="Y", 1, 0))+(($AL$13)*IF(Table2[[#This Row],[CorrectHomeScorePrediction]]="Y", 1, 0))</f>
        <v>0</v>
      </c>
    </row>
    <row r="828" spans="1:29" x14ac:dyDescent="0.25">
      <c r="B828" s="5">
        <v>45689</v>
      </c>
      <c r="C828" s="8" t="s">
        <v>937</v>
      </c>
      <c r="D828" s="2" t="s">
        <v>17</v>
      </c>
      <c r="E828" s="2" t="s">
        <v>14</v>
      </c>
      <c r="F828" s="2"/>
      <c r="G828" s="2"/>
      <c r="H828" s="2" t="str">
        <f t="shared" si="38"/>
        <v>_</v>
      </c>
      <c r="I828" s="2"/>
      <c r="J828" s="2"/>
      <c r="K828" s="2"/>
      <c r="L828" s="14"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44">
        <f>(($AL$11)*IF(Table2[[#This Row],[CorrectWinnerPrediction]]="Y", 1, 0))+(($AL$12)*IF(Table2[[#This Row],[CorrectAwayScorePrediction]]="Y", 1, 0))+(($AL$13)*IF(Table2[[#This Row],[CorrectHomeScorePrediction]]="Y", 1, 0))</f>
        <v>0</v>
      </c>
    </row>
    <row r="829" spans="1:29" x14ac:dyDescent="0.25">
      <c r="B829" s="5">
        <v>45689</v>
      </c>
      <c r="C829" s="8"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44">
        <f>(($AL$11)*IF(Table2[[#This Row],[CorrectWinnerPrediction]]="Y", 1, 0))+(($AL$12)*IF(Table2[[#This Row],[CorrectAwayScorePrediction]]="Y", 1, 0))+(($AL$13)*IF(Table2[[#This Row],[CorrectHomeScorePrediction]]="Y", 1, 0))</f>
        <v>0</v>
      </c>
    </row>
    <row r="830" spans="1:29" x14ac:dyDescent="0.25">
      <c r="B830" s="5">
        <v>45689</v>
      </c>
      <c r="C830" s="8"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44">
        <f>(($AL$11)*IF(Table2[[#This Row],[CorrectWinnerPrediction]]="Y", 1, 0))+(($AL$12)*IF(Table2[[#This Row],[CorrectAwayScorePrediction]]="Y", 1, 0))+(($AL$13)*IF(Table2[[#This Row],[CorrectHomeScorePrediction]]="Y", 1, 0))</f>
        <v>0</v>
      </c>
    </row>
    <row r="831" spans="1:29" x14ac:dyDescent="0.25">
      <c r="B831" s="5">
        <v>45689</v>
      </c>
      <c r="C831" s="8"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44">
        <f>(($AL$11)*IF(Table2[[#This Row],[CorrectWinnerPrediction]]="Y", 1, 0))+(($AL$12)*IF(Table2[[#This Row],[CorrectAwayScorePrediction]]="Y", 1, 0))+(($AL$13)*IF(Table2[[#This Row],[CorrectHomeScorePrediction]]="Y", 1, 0))</f>
        <v>0</v>
      </c>
    </row>
    <row r="832" spans="1:29" x14ac:dyDescent="0.25">
      <c r="B832" s="5">
        <v>45689</v>
      </c>
      <c r="C832" s="8"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44">
        <f>(($AL$11)*IF(Table2[[#This Row],[CorrectWinnerPrediction]]="Y", 1, 0))+(($AL$12)*IF(Table2[[#This Row],[CorrectAwayScorePrediction]]="Y", 1, 0))+(($AL$13)*IF(Table2[[#This Row],[CorrectHomeScorePrediction]]="Y", 1, 0))</f>
        <v>0</v>
      </c>
    </row>
    <row r="833" spans="1:29" x14ac:dyDescent="0.25">
      <c r="B833" s="5">
        <v>45689</v>
      </c>
      <c r="C833" s="8"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44">
        <f>(($AL$11)*IF(Table2[[#This Row],[CorrectWinnerPrediction]]="Y", 1, 0))+(($AL$12)*IF(Table2[[#This Row],[CorrectAwayScorePrediction]]="Y", 1, 0))+(($AL$13)*IF(Table2[[#This Row],[CorrectHomeScorePrediction]]="Y", 1, 0))</f>
        <v>0</v>
      </c>
    </row>
    <row r="834" spans="1:29" x14ac:dyDescent="0.25">
      <c r="B834" s="5">
        <v>45689</v>
      </c>
      <c r="C834" s="8"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44">
        <f>(($AL$11)*IF(Table2[[#This Row],[CorrectWinnerPrediction]]="Y", 1, 0))+(($AL$12)*IF(Table2[[#This Row],[CorrectAwayScorePrediction]]="Y", 1, 0))+(($AL$13)*IF(Table2[[#This Row],[CorrectHomeScorePrediction]]="Y", 1, 0))</f>
        <v>0</v>
      </c>
    </row>
    <row r="835" spans="1:29" x14ac:dyDescent="0.25">
      <c r="B835" s="5">
        <v>45689</v>
      </c>
      <c r="C835" s="8"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44">
        <f>(($AL$11)*IF(Table2[[#This Row],[CorrectWinnerPrediction]]="Y", 1, 0))+(($AL$12)*IF(Table2[[#This Row],[CorrectAwayScorePrediction]]="Y", 1, 0))+(($AL$13)*IF(Table2[[#This Row],[CorrectHomeScorePrediction]]="Y", 1, 0))</f>
        <v>0</v>
      </c>
    </row>
    <row r="836" spans="1:29" x14ac:dyDescent="0.25">
      <c r="A836" s="3"/>
      <c r="B836" s="6">
        <v>45689</v>
      </c>
      <c r="C836" s="9" t="s">
        <v>945</v>
      </c>
      <c r="D836" s="3" t="s">
        <v>31</v>
      </c>
      <c r="E836" s="3" t="s">
        <v>24</v>
      </c>
      <c r="F836" s="3"/>
      <c r="G836" s="3"/>
      <c r="H836" s="3" t="str">
        <f t="shared" si="38"/>
        <v>_</v>
      </c>
      <c r="I836" s="3"/>
      <c r="J836" s="3"/>
      <c r="K836" s="3"/>
      <c r="L836" s="2" t="str">
        <f t="shared" ref="L836:L899" si="4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44">
        <f>(($AL$11)*IF(Table2[[#This Row],[CorrectWinnerPrediction]]="Y", 1, 0))+(($AL$12)*IF(Table2[[#This Row],[CorrectAwayScorePrediction]]="Y", 1, 0))+(($AL$13)*IF(Table2[[#This Row],[CorrectHomeScorePrediction]]="Y", 1, 0))</f>
        <v>0</v>
      </c>
    </row>
    <row r="837" spans="1:29" x14ac:dyDescent="0.25">
      <c r="B837" s="5">
        <v>45690</v>
      </c>
      <c r="C837" s="8" t="s">
        <v>946</v>
      </c>
      <c r="D837" s="2" t="s">
        <v>32</v>
      </c>
      <c r="E837" s="2" t="s">
        <v>29</v>
      </c>
      <c r="F837" s="2"/>
      <c r="G837" s="2"/>
      <c r="H837" s="2" t="str">
        <f t="shared" si="38"/>
        <v>_</v>
      </c>
      <c r="I837" s="2"/>
      <c r="J837" s="2"/>
      <c r="K837" s="2"/>
      <c r="L837" s="14"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44">
        <f>(($AL$11)*IF(Table2[[#This Row],[CorrectWinnerPrediction]]="Y", 1, 0))+(($AL$12)*IF(Table2[[#This Row],[CorrectAwayScorePrediction]]="Y", 1, 0))+(($AL$13)*IF(Table2[[#This Row],[CorrectHomeScorePrediction]]="Y", 1, 0))</f>
        <v>0</v>
      </c>
    </row>
    <row r="838" spans="1:29" x14ac:dyDescent="0.25">
      <c r="B838" s="5">
        <v>45690</v>
      </c>
      <c r="C838" s="8"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44">
        <f>(($AL$11)*IF(Table2[[#This Row],[CorrectWinnerPrediction]]="Y", 1, 0))+(($AL$12)*IF(Table2[[#This Row],[CorrectAwayScorePrediction]]="Y", 1, 0))+(($AL$13)*IF(Table2[[#This Row],[CorrectHomeScorePrediction]]="Y", 1, 0))</f>
        <v>0</v>
      </c>
    </row>
    <row r="839" spans="1:29" x14ac:dyDescent="0.25">
      <c r="B839" s="5">
        <v>45690</v>
      </c>
      <c r="C839" s="8"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44">
        <f>(($AL$11)*IF(Table2[[#This Row],[CorrectWinnerPrediction]]="Y", 1, 0))+(($AL$12)*IF(Table2[[#This Row],[CorrectAwayScorePrediction]]="Y", 1, 0))+(($AL$13)*IF(Table2[[#This Row],[CorrectHomeScorePrediction]]="Y", 1, 0))</f>
        <v>0</v>
      </c>
    </row>
    <row r="840" spans="1:29" x14ac:dyDescent="0.25">
      <c r="B840" s="5">
        <v>45690</v>
      </c>
      <c r="C840" s="8"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44">
        <f>(($AL$11)*IF(Table2[[#This Row],[CorrectWinnerPrediction]]="Y", 1, 0))+(($AL$12)*IF(Table2[[#This Row],[CorrectAwayScorePrediction]]="Y", 1, 0))+(($AL$13)*IF(Table2[[#This Row],[CorrectHomeScorePrediction]]="Y", 1, 0))</f>
        <v>0</v>
      </c>
    </row>
    <row r="841" spans="1:29" x14ac:dyDescent="0.25">
      <c r="B841" s="5">
        <v>45690</v>
      </c>
      <c r="C841" s="8"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44">
        <f>(($AL$11)*IF(Table2[[#This Row],[CorrectWinnerPrediction]]="Y", 1, 0))+(($AL$12)*IF(Table2[[#This Row],[CorrectAwayScorePrediction]]="Y", 1, 0))+(($AL$13)*IF(Table2[[#This Row],[CorrectHomeScorePrediction]]="Y", 1, 0))</f>
        <v>0</v>
      </c>
    </row>
    <row r="842" spans="1:29" x14ac:dyDescent="0.25">
      <c r="B842" s="5">
        <v>45690</v>
      </c>
      <c r="C842" s="8"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44">
        <f>(($AL$11)*IF(Table2[[#This Row],[CorrectWinnerPrediction]]="Y", 1, 0))+(($AL$12)*IF(Table2[[#This Row],[CorrectAwayScorePrediction]]="Y", 1, 0))+(($AL$13)*IF(Table2[[#This Row],[CorrectHomeScorePrediction]]="Y", 1, 0))</f>
        <v>0</v>
      </c>
    </row>
    <row r="843" spans="1:29" x14ac:dyDescent="0.25">
      <c r="B843" s="5">
        <v>45690</v>
      </c>
      <c r="C843" s="8"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44">
        <f>(($AL$11)*IF(Table2[[#This Row],[CorrectWinnerPrediction]]="Y", 1, 0))+(($AL$12)*IF(Table2[[#This Row],[CorrectAwayScorePrediction]]="Y", 1, 0))+(($AL$13)*IF(Table2[[#This Row],[CorrectHomeScorePrediction]]="Y", 1, 0))</f>
        <v>0</v>
      </c>
    </row>
    <row r="844" spans="1:29" x14ac:dyDescent="0.25">
      <c r="B844" s="5">
        <v>45690</v>
      </c>
      <c r="C844" s="8"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44">
        <f>(($AL$11)*IF(Table2[[#This Row],[CorrectWinnerPrediction]]="Y", 1, 0))+(($AL$12)*IF(Table2[[#This Row],[CorrectAwayScorePrediction]]="Y", 1, 0))+(($AL$13)*IF(Table2[[#This Row],[CorrectHomeScorePrediction]]="Y", 1, 0))</f>
        <v>0</v>
      </c>
    </row>
    <row r="845" spans="1:29" x14ac:dyDescent="0.25">
      <c r="A845" s="3"/>
      <c r="B845" s="6">
        <v>45690</v>
      </c>
      <c r="C845" s="9" t="s">
        <v>954</v>
      </c>
      <c r="D845" s="3" t="s">
        <v>24</v>
      </c>
      <c r="E845" s="3" t="s">
        <v>12</v>
      </c>
      <c r="F845" s="3"/>
      <c r="G845" s="3"/>
      <c r="H845" s="3" t="str">
        <f t="shared" si="41"/>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44">
        <f>(($AL$11)*IF(Table2[[#This Row],[CorrectWinnerPrediction]]="Y", 1, 0))+(($AL$12)*IF(Table2[[#This Row],[CorrectAwayScorePrediction]]="Y", 1, 0))+(($AL$13)*IF(Table2[[#This Row],[CorrectHomeScorePrediction]]="Y", 1, 0))</f>
        <v>0</v>
      </c>
    </row>
    <row r="846" spans="1:29" x14ac:dyDescent="0.25">
      <c r="A846" s="13"/>
      <c r="B846" s="36">
        <v>45691</v>
      </c>
      <c r="C846" s="12" t="s">
        <v>955</v>
      </c>
      <c r="D846" s="13" t="s">
        <v>30</v>
      </c>
      <c r="E846" s="13" t="s">
        <v>35</v>
      </c>
      <c r="F846" s="13"/>
      <c r="G846" s="13"/>
      <c r="H846" s="13" t="str">
        <f t="shared" si="41"/>
        <v>_</v>
      </c>
      <c r="I846" s="13"/>
      <c r="J846" s="13"/>
      <c r="K846" s="13"/>
      <c r="L846" s="13" t="str">
        <f t="shared" si="40"/>
        <v>_</v>
      </c>
      <c r="M846" s="13"/>
      <c r="N846" s="13">
        <f>IF(ISBLANK(Table2[[#This Row],[ActualResult]]), 0, 1)</f>
        <v>0</v>
      </c>
      <c r="O846" s="13" t="str">
        <f>IF(ISBLANK(Table2[[#This Row],[ActualResult]]), "_", IF(Table2[[#This Row],[ActualWinner]]=Table2[[#This Row],[PredictedWinner]], "Y", "N"))</f>
        <v>_</v>
      </c>
      <c r="P846" s="13" t="str">
        <f>IF(Table2[[#This Row],[ActualAwayScore]]&gt;Table2[[#This Row],[PredictedAwayScore]], "N", IF(ISBLANK(Table2[[#This Row],[ActualResult]]), "_", IF(Table2[[#This Row],[ActualAwayScore]]=Table2[[#This Row],[PredictedAwayScore]], "Y", "N")))</f>
        <v>_</v>
      </c>
      <c r="Q846" s="13" t="str">
        <f>IF(Table2[[#This Row],[ActualHomeScore]]&gt;Table2[[#This Row],[PredictedHomeScore]],"N", 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44">
        <f>(($AL$11)*IF(Table2[[#This Row],[CorrectWinnerPrediction]]="Y", 1, 0))+(($AL$12)*IF(Table2[[#This Row],[CorrectAwayScorePrediction]]="Y", 1, 0))+(($AL$13)*IF(Table2[[#This Row],[CorrectHomeScorePrediction]]="Y", 1, 0))</f>
        <v>0</v>
      </c>
    </row>
    <row r="847" spans="1:29" x14ac:dyDescent="0.25">
      <c r="B847" s="5">
        <v>45692</v>
      </c>
      <c r="C847" s="8" t="s">
        <v>956</v>
      </c>
      <c r="D847" s="2" t="s">
        <v>37</v>
      </c>
      <c r="E847" s="2" t="s">
        <v>16</v>
      </c>
      <c r="F847" s="2"/>
      <c r="G847" s="2"/>
      <c r="H847" s="2" t="str">
        <f t="shared" si="41"/>
        <v>_</v>
      </c>
      <c r="I847" s="2"/>
      <c r="J847" s="2"/>
      <c r="K847" s="2"/>
      <c r="L847" s="14"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44">
        <f>(($AL$11)*IF(Table2[[#This Row],[CorrectWinnerPrediction]]="Y", 1, 0))+(($AL$12)*IF(Table2[[#This Row],[CorrectAwayScorePrediction]]="Y", 1, 0))+(($AL$13)*IF(Table2[[#This Row],[CorrectHomeScorePrediction]]="Y", 1, 0))</f>
        <v>0</v>
      </c>
    </row>
    <row r="848" spans="1:29" x14ac:dyDescent="0.25">
      <c r="B848" s="5">
        <v>45692</v>
      </c>
      <c r="C848" s="8"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44">
        <f>(($AL$11)*IF(Table2[[#This Row],[CorrectWinnerPrediction]]="Y", 1, 0))+(($AL$12)*IF(Table2[[#This Row],[CorrectAwayScorePrediction]]="Y", 1, 0))+(($AL$13)*IF(Table2[[#This Row],[CorrectHomeScorePrediction]]="Y", 1, 0))</f>
        <v>0</v>
      </c>
    </row>
    <row r="849" spans="1:29" x14ac:dyDescent="0.25">
      <c r="B849" s="5">
        <v>45692</v>
      </c>
      <c r="C849" s="8"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44">
        <f>(($AL$11)*IF(Table2[[#This Row],[CorrectWinnerPrediction]]="Y", 1, 0))+(($AL$12)*IF(Table2[[#This Row],[CorrectAwayScorePrediction]]="Y", 1, 0))+(($AL$13)*IF(Table2[[#This Row],[CorrectHomeScorePrediction]]="Y", 1, 0))</f>
        <v>0</v>
      </c>
    </row>
    <row r="850" spans="1:29" x14ac:dyDescent="0.25">
      <c r="B850" s="5">
        <v>45692</v>
      </c>
      <c r="C850" s="8"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44">
        <f>(($AL$11)*IF(Table2[[#This Row],[CorrectWinnerPrediction]]="Y", 1, 0))+(($AL$12)*IF(Table2[[#This Row],[CorrectAwayScorePrediction]]="Y", 1, 0))+(($AL$13)*IF(Table2[[#This Row],[CorrectHomeScorePrediction]]="Y", 1, 0))</f>
        <v>0</v>
      </c>
    </row>
    <row r="851" spans="1:29" x14ac:dyDescent="0.25">
      <c r="B851" s="5">
        <v>45692</v>
      </c>
      <c r="C851" s="8"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44">
        <f>(($AL$11)*IF(Table2[[#This Row],[CorrectWinnerPrediction]]="Y", 1, 0))+(($AL$12)*IF(Table2[[#This Row],[CorrectAwayScorePrediction]]="Y", 1, 0))+(($AL$13)*IF(Table2[[#This Row],[CorrectHomeScorePrediction]]="Y", 1, 0))</f>
        <v>0</v>
      </c>
    </row>
    <row r="852" spans="1:29" x14ac:dyDescent="0.25">
      <c r="B852" s="5">
        <v>45692</v>
      </c>
      <c r="C852" s="8"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44">
        <f>(($AL$11)*IF(Table2[[#This Row],[CorrectWinnerPrediction]]="Y", 1, 0))+(($AL$12)*IF(Table2[[#This Row],[CorrectAwayScorePrediction]]="Y", 1, 0))+(($AL$13)*IF(Table2[[#This Row],[CorrectHomeScorePrediction]]="Y", 1, 0))</f>
        <v>0</v>
      </c>
    </row>
    <row r="853" spans="1:29" x14ac:dyDescent="0.25">
      <c r="B853" s="5">
        <v>45692</v>
      </c>
      <c r="C853" s="8"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44">
        <f>(($AL$11)*IF(Table2[[#This Row],[CorrectWinnerPrediction]]="Y", 1, 0))+(($AL$12)*IF(Table2[[#This Row],[CorrectAwayScorePrediction]]="Y", 1, 0))+(($AL$13)*IF(Table2[[#This Row],[CorrectHomeScorePrediction]]="Y", 1, 0))</f>
        <v>0</v>
      </c>
    </row>
    <row r="854" spans="1:29" x14ac:dyDescent="0.25">
      <c r="B854" s="5">
        <v>45692</v>
      </c>
      <c r="C854" s="8"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44">
        <f>(($AL$11)*IF(Table2[[#This Row],[CorrectWinnerPrediction]]="Y", 1, 0))+(($AL$12)*IF(Table2[[#This Row],[CorrectAwayScorePrediction]]="Y", 1, 0))+(($AL$13)*IF(Table2[[#This Row],[CorrectHomeScorePrediction]]="Y", 1, 0))</f>
        <v>0</v>
      </c>
    </row>
    <row r="855" spans="1:29" x14ac:dyDescent="0.25">
      <c r="B855" s="5">
        <v>45692</v>
      </c>
      <c r="C855" s="8"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44">
        <f>(($AL$11)*IF(Table2[[#This Row],[CorrectWinnerPrediction]]="Y", 1, 0))+(($AL$12)*IF(Table2[[#This Row],[CorrectAwayScorePrediction]]="Y", 1, 0))+(($AL$13)*IF(Table2[[#This Row],[CorrectHomeScorePrediction]]="Y", 1, 0))</f>
        <v>0</v>
      </c>
    </row>
    <row r="856" spans="1:29" x14ac:dyDescent="0.25">
      <c r="B856" s="5">
        <v>45692</v>
      </c>
      <c r="C856" s="8"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44">
        <f>(($AL$11)*IF(Table2[[#This Row],[CorrectWinnerPrediction]]="Y", 1, 0))+(($AL$12)*IF(Table2[[#This Row],[CorrectAwayScorePrediction]]="Y", 1, 0))+(($AL$13)*IF(Table2[[#This Row],[CorrectHomeScorePrediction]]="Y", 1, 0))</f>
        <v>0</v>
      </c>
    </row>
    <row r="857" spans="1:29" x14ac:dyDescent="0.25">
      <c r="B857" s="5">
        <v>45692</v>
      </c>
      <c r="C857" s="8"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44">
        <f>(($AL$11)*IF(Table2[[#This Row],[CorrectWinnerPrediction]]="Y", 1, 0))+(($AL$12)*IF(Table2[[#This Row],[CorrectAwayScorePrediction]]="Y", 1, 0))+(($AL$13)*IF(Table2[[#This Row],[CorrectHomeScorePrediction]]="Y", 1, 0))</f>
        <v>0</v>
      </c>
    </row>
    <row r="858" spans="1:29" x14ac:dyDescent="0.25">
      <c r="B858" s="5">
        <v>45692</v>
      </c>
      <c r="C858" s="8"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44">
        <f>(($AL$11)*IF(Table2[[#This Row],[CorrectWinnerPrediction]]="Y", 1, 0))+(($AL$12)*IF(Table2[[#This Row],[CorrectAwayScorePrediction]]="Y", 1, 0))+(($AL$13)*IF(Table2[[#This Row],[CorrectHomeScorePrediction]]="Y", 1, 0))</f>
        <v>0</v>
      </c>
    </row>
    <row r="859" spans="1:29" x14ac:dyDescent="0.25">
      <c r="B859" s="5">
        <v>45692</v>
      </c>
      <c r="C859" s="8"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44">
        <f>(($AL$11)*IF(Table2[[#This Row],[CorrectWinnerPrediction]]="Y", 1, 0))+(($AL$12)*IF(Table2[[#This Row],[CorrectAwayScorePrediction]]="Y", 1, 0))+(($AL$13)*IF(Table2[[#This Row],[CorrectHomeScorePrediction]]="Y", 1, 0))</f>
        <v>0</v>
      </c>
    </row>
    <row r="860" spans="1:29" x14ac:dyDescent="0.25">
      <c r="A860" s="3"/>
      <c r="B860" s="6">
        <v>45692</v>
      </c>
      <c r="C860" s="9" t="s">
        <v>969</v>
      </c>
      <c r="D860" s="3" t="s">
        <v>19</v>
      </c>
      <c r="E860" s="3" t="s">
        <v>38</v>
      </c>
      <c r="F860" s="3"/>
      <c r="G860" s="3"/>
      <c r="H860" s="3" t="str">
        <f t="shared" si="41"/>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44">
        <f>(($AL$11)*IF(Table2[[#This Row],[CorrectWinnerPrediction]]="Y", 1, 0))+(($AL$12)*IF(Table2[[#This Row],[CorrectAwayScorePrediction]]="Y", 1, 0))+(($AL$13)*IF(Table2[[#This Row],[CorrectHomeScorePrediction]]="Y", 1, 0))</f>
        <v>0</v>
      </c>
    </row>
    <row r="861" spans="1:29" x14ac:dyDescent="0.25">
      <c r="B861" s="5">
        <v>45693</v>
      </c>
      <c r="C861" s="8" t="s">
        <v>970</v>
      </c>
      <c r="D861" s="2" t="s">
        <v>16</v>
      </c>
      <c r="E861" s="2" t="s">
        <v>20</v>
      </c>
      <c r="F861" s="2"/>
      <c r="G861" s="2"/>
      <c r="H861" s="2" t="str">
        <f t="shared" si="41"/>
        <v>_</v>
      </c>
      <c r="I861" s="2"/>
      <c r="J861" s="2"/>
      <c r="K861" s="2"/>
      <c r="L861" s="14"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44">
        <f>(($AL$11)*IF(Table2[[#This Row],[CorrectWinnerPrediction]]="Y", 1, 0))+(($AL$12)*IF(Table2[[#This Row],[CorrectAwayScorePrediction]]="Y", 1, 0))+(($AL$13)*IF(Table2[[#This Row],[CorrectHomeScorePrediction]]="Y", 1, 0))</f>
        <v>0</v>
      </c>
    </row>
    <row r="862" spans="1:29" x14ac:dyDescent="0.25">
      <c r="B862" s="5">
        <v>45693</v>
      </c>
      <c r="C862" s="8"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44">
        <f>(($AL$11)*IF(Table2[[#This Row],[CorrectWinnerPrediction]]="Y", 1, 0))+(($AL$12)*IF(Table2[[#This Row],[CorrectAwayScorePrediction]]="Y", 1, 0))+(($AL$13)*IF(Table2[[#This Row],[CorrectHomeScorePrediction]]="Y", 1, 0))</f>
        <v>0</v>
      </c>
    </row>
    <row r="863" spans="1:29" x14ac:dyDescent="0.25">
      <c r="A863" s="3"/>
      <c r="B863" s="6">
        <v>45693</v>
      </c>
      <c r="C863" s="9" t="s">
        <v>972</v>
      </c>
      <c r="D863" s="3" t="s">
        <v>19</v>
      </c>
      <c r="E863" s="3" t="s">
        <v>28</v>
      </c>
      <c r="F863" s="3"/>
      <c r="G863" s="3"/>
      <c r="H863" s="3" t="str">
        <f t="shared" si="41"/>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44">
        <f>(($AL$11)*IF(Table2[[#This Row],[CorrectWinnerPrediction]]="Y", 1, 0))+(($AL$12)*IF(Table2[[#This Row],[CorrectAwayScorePrediction]]="Y", 1, 0))+(($AL$13)*IF(Table2[[#This Row],[CorrectHomeScorePrediction]]="Y", 1, 0))</f>
        <v>0</v>
      </c>
    </row>
    <row r="864" spans="1:29" x14ac:dyDescent="0.25">
      <c r="B864" s="5">
        <v>45694</v>
      </c>
      <c r="C864" s="8"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44">
        <f>(($AL$11)*IF(Table2[[#This Row],[CorrectWinnerPrediction]]="Y", 1, 0))+(($AL$12)*IF(Table2[[#This Row],[CorrectAwayScorePrediction]]="Y", 1, 0))+(($AL$13)*IF(Table2[[#This Row],[CorrectHomeScorePrediction]]="Y", 1, 0))</f>
        <v>0</v>
      </c>
    </row>
    <row r="865" spans="1:29" x14ac:dyDescent="0.25">
      <c r="B865" s="5">
        <v>45694</v>
      </c>
      <c r="C865" s="8"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44">
        <f>(($AL$11)*IF(Table2[[#This Row],[CorrectWinnerPrediction]]="Y", 1, 0))+(($AL$12)*IF(Table2[[#This Row],[CorrectAwayScorePrediction]]="Y", 1, 0))+(($AL$13)*IF(Table2[[#This Row],[CorrectHomeScorePrediction]]="Y", 1, 0))</f>
        <v>0</v>
      </c>
    </row>
    <row r="866" spans="1:29" x14ac:dyDescent="0.25">
      <c r="B866" s="5">
        <v>45694</v>
      </c>
      <c r="C866" s="8"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44">
        <f>(($AL$11)*IF(Table2[[#This Row],[CorrectWinnerPrediction]]="Y", 1, 0))+(($AL$12)*IF(Table2[[#This Row],[CorrectAwayScorePrediction]]="Y", 1, 0))+(($AL$13)*IF(Table2[[#This Row],[CorrectHomeScorePrediction]]="Y", 1, 0))</f>
        <v>0</v>
      </c>
    </row>
    <row r="867" spans="1:29" x14ac:dyDescent="0.25">
      <c r="B867" s="5">
        <v>45694</v>
      </c>
      <c r="C867" s="8"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44">
        <f>(($AL$11)*IF(Table2[[#This Row],[CorrectWinnerPrediction]]="Y", 1, 0))+(($AL$12)*IF(Table2[[#This Row],[CorrectAwayScorePrediction]]="Y", 1, 0))+(($AL$13)*IF(Table2[[#This Row],[CorrectHomeScorePrediction]]="Y", 1, 0))</f>
        <v>0</v>
      </c>
    </row>
    <row r="868" spans="1:29" x14ac:dyDescent="0.25">
      <c r="B868" s="5">
        <v>45694</v>
      </c>
      <c r="C868" s="8"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44">
        <f>(($AL$11)*IF(Table2[[#This Row],[CorrectWinnerPrediction]]="Y", 1, 0))+(($AL$12)*IF(Table2[[#This Row],[CorrectAwayScorePrediction]]="Y", 1, 0))+(($AL$13)*IF(Table2[[#This Row],[CorrectHomeScorePrediction]]="Y", 1, 0))</f>
        <v>0</v>
      </c>
    </row>
    <row r="869" spans="1:29" x14ac:dyDescent="0.25">
      <c r="B869" s="5">
        <v>45694</v>
      </c>
      <c r="C869" s="8"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44">
        <f>(($AL$11)*IF(Table2[[#This Row],[CorrectWinnerPrediction]]="Y", 1, 0))+(($AL$12)*IF(Table2[[#This Row],[CorrectAwayScorePrediction]]="Y", 1, 0))+(($AL$13)*IF(Table2[[#This Row],[CorrectHomeScorePrediction]]="Y", 1, 0))</f>
        <v>0</v>
      </c>
    </row>
    <row r="870" spans="1:29" x14ac:dyDescent="0.25">
      <c r="B870" s="5">
        <v>45694</v>
      </c>
      <c r="C870" s="8"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44">
        <f>(($AL$11)*IF(Table2[[#This Row],[CorrectWinnerPrediction]]="Y", 1, 0))+(($AL$12)*IF(Table2[[#This Row],[CorrectAwayScorePrediction]]="Y", 1, 0))+(($AL$13)*IF(Table2[[#This Row],[CorrectHomeScorePrediction]]="Y", 1, 0))</f>
        <v>0</v>
      </c>
    </row>
    <row r="871" spans="1:29" x14ac:dyDescent="0.25">
      <c r="B871" s="5">
        <v>45694</v>
      </c>
      <c r="C871" s="8"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44">
        <f>(($AL$11)*IF(Table2[[#This Row],[CorrectWinnerPrediction]]="Y", 1, 0))+(($AL$12)*IF(Table2[[#This Row],[CorrectAwayScorePrediction]]="Y", 1, 0))+(($AL$13)*IF(Table2[[#This Row],[CorrectHomeScorePrediction]]="Y", 1, 0))</f>
        <v>0</v>
      </c>
    </row>
    <row r="872" spans="1:29" x14ac:dyDescent="0.25">
      <c r="A872" s="3"/>
      <c r="B872" s="6">
        <v>45694</v>
      </c>
      <c r="C872" s="9" t="s">
        <v>981</v>
      </c>
      <c r="D872" s="3" t="s">
        <v>25</v>
      </c>
      <c r="E872" s="3" t="s">
        <v>38</v>
      </c>
      <c r="F872" s="3"/>
      <c r="G872" s="3"/>
      <c r="H872" s="3" t="str">
        <f t="shared" si="41"/>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44">
        <f>(($AL$11)*IF(Table2[[#This Row],[CorrectWinnerPrediction]]="Y", 1, 0))+(($AL$12)*IF(Table2[[#This Row],[CorrectAwayScorePrediction]]="Y", 1, 0))+(($AL$13)*IF(Table2[[#This Row],[CorrectHomeScorePrediction]]="Y", 1, 0))</f>
        <v>0</v>
      </c>
    </row>
    <row r="873" spans="1:29" x14ac:dyDescent="0.25">
      <c r="B873" s="5">
        <v>45695</v>
      </c>
      <c r="C873" s="8"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44">
        <f>(($AL$11)*IF(Table2[[#This Row],[CorrectWinnerPrediction]]="Y", 1, 0))+(($AL$12)*IF(Table2[[#This Row],[CorrectAwayScorePrediction]]="Y", 1, 0))+(($AL$13)*IF(Table2[[#This Row],[CorrectHomeScorePrediction]]="Y", 1, 0))</f>
        <v>0</v>
      </c>
    </row>
    <row r="874" spans="1:29" x14ac:dyDescent="0.25">
      <c r="B874" s="5">
        <v>45695</v>
      </c>
      <c r="C874" s="8"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44">
        <f>(($AL$11)*IF(Table2[[#This Row],[CorrectWinnerPrediction]]="Y", 1, 0))+(($AL$12)*IF(Table2[[#This Row],[CorrectAwayScorePrediction]]="Y", 1, 0))+(($AL$13)*IF(Table2[[#This Row],[CorrectHomeScorePrediction]]="Y", 1, 0))</f>
        <v>0</v>
      </c>
    </row>
    <row r="875" spans="1:29" x14ac:dyDescent="0.25">
      <c r="B875" s="5">
        <v>45695</v>
      </c>
      <c r="C875" s="8"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44">
        <f>(($AL$11)*IF(Table2[[#This Row],[CorrectWinnerPrediction]]="Y", 1, 0))+(($AL$12)*IF(Table2[[#This Row],[CorrectAwayScorePrediction]]="Y", 1, 0))+(($AL$13)*IF(Table2[[#This Row],[CorrectHomeScorePrediction]]="Y", 1, 0))</f>
        <v>0</v>
      </c>
    </row>
    <row r="876" spans="1:29" x14ac:dyDescent="0.25">
      <c r="B876" s="5">
        <v>45695</v>
      </c>
      <c r="C876" s="8"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44">
        <f>(($AL$11)*IF(Table2[[#This Row],[CorrectWinnerPrediction]]="Y", 1, 0))+(($AL$12)*IF(Table2[[#This Row],[CorrectAwayScorePrediction]]="Y", 1, 0))+(($AL$13)*IF(Table2[[#This Row],[CorrectHomeScorePrediction]]="Y", 1, 0))</f>
        <v>0</v>
      </c>
    </row>
    <row r="877" spans="1:29" x14ac:dyDescent="0.25">
      <c r="A877" s="3"/>
      <c r="B877" s="6">
        <v>45695</v>
      </c>
      <c r="C877" s="9" t="s">
        <v>986</v>
      </c>
      <c r="D877" s="3" t="s">
        <v>34</v>
      </c>
      <c r="E877" s="3" t="s">
        <v>28</v>
      </c>
      <c r="F877" s="3"/>
      <c r="G877" s="3"/>
      <c r="H877" s="3" t="str">
        <f t="shared" si="41"/>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44">
        <f>(($AL$11)*IF(Table2[[#This Row],[CorrectWinnerPrediction]]="Y", 1, 0))+(($AL$12)*IF(Table2[[#This Row],[CorrectAwayScorePrediction]]="Y", 1, 0))+(($AL$13)*IF(Table2[[#This Row],[CorrectHomeScorePrediction]]="Y", 1, 0))</f>
        <v>0</v>
      </c>
    </row>
    <row r="878" spans="1:29" x14ac:dyDescent="0.25">
      <c r="B878" s="5">
        <v>45696</v>
      </c>
      <c r="C878" s="8"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44">
        <f>(($AL$11)*IF(Table2[[#This Row],[CorrectWinnerPrediction]]="Y", 1, 0))+(($AL$12)*IF(Table2[[#This Row],[CorrectAwayScorePrediction]]="Y", 1, 0))+(($AL$13)*IF(Table2[[#This Row],[CorrectHomeScorePrediction]]="Y", 1, 0))</f>
        <v>0</v>
      </c>
    </row>
    <row r="879" spans="1:29" x14ac:dyDescent="0.25">
      <c r="B879" s="5">
        <v>45696</v>
      </c>
      <c r="C879" s="8"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44">
        <f>(($AL$11)*IF(Table2[[#This Row],[CorrectWinnerPrediction]]="Y", 1, 0))+(($AL$12)*IF(Table2[[#This Row],[CorrectAwayScorePrediction]]="Y", 1, 0))+(($AL$13)*IF(Table2[[#This Row],[CorrectHomeScorePrediction]]="Y", 1, 0))</f>
        <v>0</v>
      </c>
    </row>
    <row r="880" spans="1:29" x14ac:dyDescent="0.25">
      <c r="B880" s="5">
        <v>45696</v>
      </c>
      <c r="C880" s="8"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44">
        <f>(($AL$11)*IF(Table2[[#This Row],[CorrectWinnerPrediction]]="Y", 1, 0))+(($AL$12)*IF(Table2[[#This Row],[CorrectAwayScorePrediction]]="Y", 1, 0))+(($AL$13)*IF(Table2[[#This Row],[CorrectHomeScorePrediction]]="Y", 1, 0))</f>
        <v>0</v>
      </c>
    </row>
    <row r="881" spans="1:29" x14ac:dyDescent="0.25">
      <c r="B881" s="5">
        <v>45696</v>
      </c>
      <c r="C881" s="8"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44">
        <f>(($AL$11)*IF(Table2[[#This Row],[CorrectWinnerPrediction]]="Y", 1, 0))+(($AL$12)*IF(Table2[[#This Row],[CorrectAwayScorePrediction]]="Y", 1, 0))+(($AL$13)*IF(Table2[[#This Row],[CorrectHomeScorePrediction]]="Y", 1, 0))</f>
        <v>0</v>
      </c>
    </row>
    <row r="882" spans="1:29" x14ac:dyDescent="0.25">
      <c r="B882" s="5">
        <v>45696</v>
      </c>
      <c r="C882" s="8"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44">
        <f>(($AL$11)*IF(Table2[[#This Row],[CorrectWinnerPrediction]]="Y", 1, 0))+(($AL$12)*IF(Table2[[#This Row],[CorrectAwayScorePrediction]]="Y", 1, 0))+(($AL$13)*IF(Table2[[#This Row],[CorrectHomeScorePrediction]]="Y", 1, 0))</f>
        <v>0</v>
      </c>
    </row>
    <row r="883" spans="1:29" x14ac:dyDescent="0.25">
      <c r="B883" s="5">
        <v>45696</v>
      </c>
      <c r="C883" s="8"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44">
        <f>(($AL$11)*IF(Table2[[#This Row],[CorrectWinnerPrediction]]="Y", 1, 0))+(($AL$12)*IF(Table2[[#This Row],[CorrectAwayScorePrediction]]="Y", 1, 0))+(($AL$13)*IF(Table2[[#This Row],[CorrectHomeScorePrediction]]="Y", 1, 0))</f>
        <v>0</v>
      </c>
    </row>
    <row r="884" spans="1:29" x14ac:dyDescent="0.25">
      <c r="B884" s="5">
        <v>45696</v>
      </c>
      <c r="C884" s="8"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44">
        <f>(($AL$11)*IF(Table2[[#This Row],[CorrectWinnerPrediction]]="Y", 1, 0))+(($AL$12)*IF(Table2[[#This Row],[CorrectAwayScorePrediction]]="Y", 1, 0))+(($AL$13)*IF(Table2[[#This Row],[CorrectHomeScorePrediction]]="Y", 1, 0))</f>
        <v>0</v>
      </c>
    </row>
    <row r="885" spans="1:29" x14ac:dyDescent="0.25">
      <c r="B885" s="5">
        <v>45696</v>
      </c>
      <c r="C885" s="8"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44">
        <f>(($AL$11)*IF(Table2[[#This Row],[CorrectWinnerPrediction]]="Y", 1, 0))+(($AL$12)*IF(Table2[[#This Row],[CorrectAwayScorePrediction]]="Y", 1, 0))+(($AL$13)*IF(Table2[[#This Row],[CorrectHomeScorePrediction]]="Y", 1, 0))</f>
        <v>0</v>
      </c>
    </row>
    <row r="886" spans="1:29" x14ac:dyDescent="0.25">
      <c r="B886" s="5">
        <v>45696</v>
      </c>
      <c r="C886" s="8"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44">
        <f>(($AL$11)*IF(Table2[[#This Row],[CorrectWinnerPrediction]]="Y", 1, 0))+(($AL$12)*IF(Table2[[#This Row],[CorrectAwayScorePrediction]]="Y", 1, 0))+(($AL$13)*IF(Table2[[#This Row],[CorrectHomeScorePrediction]]="Y", 1, 0))</f>
        <v>0</v>
      </c>
    </row>
    <row r="887" spans="1:29" x14ac:dyDescent="0.25">
      <c r="B887" s="5">
        <v>45696</v>
      </c>
      <c r="C887" s="8"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44">
        <f>(($AL$11)*IF(Table2[[#This Row],[CorrectWinnerPrediction]]="Y", 1, 0))+(($AL$12)*IF(Table2[[#This Row],[CorrectAwayScorePrediction]]="Y", 1, 0))+(($AL$13)*IF(Table2[[#This Row],[CorrectHomeScorePrediction]]="Y", 1, 0))</f>
        <v>0</v>
      </c>
    </row>
    <row r="888" spans="1:29" x14ac:dyDescent="0.25">
      <c r="B888" s="5">
        <v>45696</v>
      </c>
      <c r="C888" s="8"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44">
        <f>(($AL$11)*IF(Table2[[#This Row],[CorrectWinnerPrediction]]="Y", 1, 0))+(($AL$12)*IF(Table2[[#This Row],[CorrectAwayScorePrediction]]="Y", 1, 0))+(($AL$13)*IF(Table2[[#This Row],[CorrectHomeScorePrediction]]="Y", 1, 0))</f>
        <v>0</v>
      </c>
    </row>
    <row r="889" spans="1:29" x14ac:dyDescent="0.25">
      <c r="B889" s="5">
        <v>45696</v>
      </c>
      <c r="C889" s="8"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44">
        <f>(($AL$11)*IF(Table2[[#This Row],[CorrectWinnerPrediction]]="Y", 1, 0))+(($AL$12)*IF(Table2[[#This Row],[CorrectAwayScorePrediction]]="Y", 1, 0))+(($AL$13)*IF(Table2[[#This Row],[CorrectHomeScorePrediction]]="Y", 1, 0))</f>
        <v>0</v>
      </c>
    </row>
    <row r="890" spans="1:29" x14ac:dyDescent="0.25">
      <c r="B890" s="5">
        <v>45696</v>
      </c>
      <c r="C890" s="8"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44">
        <f>(($AL$11)*IF(Table2[[#This Row],[CorrectWinnerPrediction]]="Y", 1, 0))+(($AL$12)*IF(Table2[[#This Row],[CorrectAwayScorePrediction]]="Y", 1, 0))+(($AL$13)*IF(Table2[[#This Row],[CorrectHomeScorePrediction]]="Y", 1, 0))</f>
        <v>0</v>
      </c>
    </row>
    <row r="891" spans="1:29" x14ac:dyDescent="0.25">
      <c r="A891" s="3"/>
      <c r="B891" s="6">
        <v>45696</v>
      </c>
      <c r="C891" s="9" t="s">
        <v>1000</v>
      </c>
      <c r="D891" s="3" t="s">
        <v>47</v>
      </c>
      <c r="E891" s="3" t="s">
        <v>28</v>
      </c>
      <c r="F891" s="3"/>
      <c r="G891" s="3"/>
      <c r="H891" s="3" t="str">
        <f t="shared" si="41"/>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44">
        <f>(($AL$11)*IF(Table2[[#This Row],[CorrectWinnerPrediction]]="Y", 1, 0))+(($AL$12)*IF(Table2[[#This Row],[CorrectAwayScorePrediction]]="Y", 1, 0))+(($AL$13)*IF(Table2[[#This Row],[CorrectHomeScorePrediction]]="Y", 1, 0))</f>
        <v>0</v>
      </c>
    </row>
    <row r="892" spans="1:29" x14ac:dyDescent="0.25">
      <c r="B892" s="5">
        <v>45697</v>
      </c>
      <c r="C892" s="8" t="s">
        <v>1001</v>
      </c>
      <c r="D892" s="2" t="s">
        <v>15</v>
      </c>
      <c r="E892" s="2" t="s">
        <v>46</v>
      </c>
      <c r="F892" s="2"/>
      <c r="G892" s="2"/>
      <c r="H892" s="2" t="str">
        <f t="shared" si="41"/>
        <v>_</v>
      </c>
      <c r="I892" s="2"/>
      <c r="J892" s="2"/>
      <c r="K892" s="2"/>
      <c r="L892" s="14"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44">
        <f>(($AL$11)*IF(Table2[[#This Row],[CorrectWinnerPrediction]]="Y", 1, 0))+(($AL$12)*IF(Table2[[#This Row],[CorrectAwayScorePrediction]]="Y", 1, 0))+(($AL$13)*IF(Table2[[#This Row],[CorrectHomeScorePrediction]]="Y", 1, 0))</f>
        <v>0</v>
      </c>
    </row>
    <row r="893" spans="1:29" x14ac:dyDescent="0.25">
      <c r="A893" s="3"/>
      <c r="B893" s="6">
        <v>45697</v>
      </c>
      <c r="C893" s="9" t="s">
        <v>1002</v>
      </c>
      <c r="D893" s="3" t="s">
        <v>43</v>
      </c>
      <c r="E893" s="3" t="s">
        <v>19</v>
      </c>
      <c r="F893" s="3"/>
      <c r="G893" s="3"/>
      <c r="H893" s="3" t="str">
        <f t="shared" si="41"/>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44">
        <f>(($AL$11)*IF(Table2[[#This Row],[CorrectWinnerPrediction]]="Y", 1, 0))+(($AL$12)*IF(Table2[[#This Row],[CorrectAwayScorePrediction]]="Y", 1, 0))+(($AL$13)*IF(Table2[[#This Row],[CorrectHomeScorePrediction]]="Y", 1, 0))</f>
        <v>0</v>
      </c>
    </row>
    <row r="894" spans="1:29" x14ac:dyDescent="0.25">
      <c r="B894" s="5">
        <v>45710</v>
      </c>
      <c r="C894" s="8" t="s">
        <v>1003</v>
      </c>
      <c r="D894" s="2" t="s">
        <v>37</v>
      </c>
      <c r="E894" s="2" t="s">
        <v>31</v>
      </c>
      <c r="F894" s="2"/>
      <c r="G894" s="2"/>
      <c r="H894" s="2" t="str">
        <f t="shared" si="41"/>
        <v>_</v>
      </c>
      <c r="I894" s="2"/>
      <c r="J894" s="2"/>
      <c r="K894" s="2"/>
      <c r="L894" s="14"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44">
        <f>(($AL$11)*IF(Table2[[#This Row],[CorrectWinnerPrediction]]="Y", 1, 0))+(($AL$12)*IF(Table2[[#This Row],[CorrectAwayScorePrediction]]="Y", 1, 0))+(($AL$13)*IF(Table2[[#This Row],[CorrectHomeScorePrediction]]="Y", 1, 0))</f>
        <v>0</v>
      </c>
    </row>
    <row r="895" spans="1:29" x14ac:dyDescent="0.25">
      <c r="B895" s="5">
        <v>45710</v>
      </c>
      <c r="C895" s="8"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44">
        <f>(($AL$11)*IF(Table2[[#This Row],[CorrectWinnerPrediction]]="Y", 1, 0))+(($AL$12)*IF(Table2[[#This Row],[CorrectAwayScorePrediction]]="Y", 1, 0))+(($AL$13)*IF(Table2[[#This Row],[CorrectHomeScorePrediction]]="Y", 1, 0))</f>
        <v>0</v>
      </c>
    </row>
    <row r="896" spans="1:29" x14ac:dyDescent="0.25">
      <c r="B896" s="5">
        <v>45710</v>
      </c>
      <c r="C896" s="8"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44">
        <f>(($AL$11)*IF(Table2[[#This Row],[CorrectWinnerPrediction]]="Y", 1, 0))+(($AL$12)*IF(Table2[[#This Row],[CorrectAwayScorePrediction]]="Y", 1, 0))+(($AL$13)*IF(Table2[[#This Row],[CorrectHomeScorePrediction]]="Y", 1, 0))</f>
        <v>0</v>
      </c>
    </row>
    <row r="897" spans="1:29" x14ac:dyDescent="0.25">
      <c r="B897" s="5">
        <v>45710</v>
      </c>
      <c r="C897" s="8"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44">
        <f>(($AL$11)*IF(Table2[[#This Row],[CorrectWinnerPrediction]]="Y", 1, 0))+(($AL$12)*IF(Table2[[#This Row],[CorrectAwayScorePrediction]]="Y", 1, 0))+(($AL$13)*IF(Table2[[#This Row],[CorrectHomeScorePrediction]]="Y", 1, 0))</f>
        <v>0</v>
      </c>
    </row>
    <row r="898" spans="1:29" x14ac:dyDescent="0.25">
      <c r="B898" s="5">
        <v>45710</v>
      </c>
      <c r="C898" s="8"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44">
        <f>(($AL$11)*IF(Table2[[#This Row],[CorrectWinnerPrediction]]="Y", 1, 0))+(($AL$12)*IF(Table2[[#This Row],[CorrectAwayScorePrediction]]="Y", 1, 0))+(($AL$13)*IF(Table2[[#This Row],[CorrectHomeScorePrediction]]="Y", 1, 0))</f>
        <v>0</v>
      </c>
    </row>
    <row r="899" spans="1:29" x14ac:dyDescent="0.25">
      <c r="B899" s="5">
        <v>45710</v>
      </c>
      <c r="C899" s="8"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44">
        <f>(($AL$11)*IF(Table2[[#This Row],[CorrectWinnerPrediction]]="Y", 1, 0))+(($AL$12)*IF(Table2[[#This Row],[CorrectAwayScorePrediction]]="Y", 1, 0))+(($AL$13)*IF(Table2[[#This Row],[CorrectHomeScorePrediction]]="Y", 1, 0))</f>
        <v>0</v>
      </c>
    </row>
    <row r="900" spans="1:29" x14ac:dyDescent="0.25">
      <c r="B900" s="5">
        <v>45710</v>
      </c>
      <c r="C900" s="8"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44">
        <f>(($AL$11)*IF(Table2[[#This Row],[CorrectWinnerPrediction]]="Y", 1, 0))+(($AL$12)*IF(Table2[[#This Row],[CorrectAwayScorePrediction]]="Y", 1, 0))+(($AL$13)*IF(Table2[[#This Row],[CorrectHomeScorePrediction]]="Y", 1, 0))</f>
        <v>0</v>
      </c>
    </row>
    <row r="901" spans="1:29" x14ac:dyDescent="0.25">
      <c r="B901" s="5">
        <v>45710</v>
      </c>
      <c r="C901" s="8"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44">
        <f>(($AL$11)*IF(Table2[[#This Row],[CorrectWinnerPrediction]]="Y", 1, 0))+(($AL$12)*IF(Table2[[#This Row],[CorrectAwayScorePrediction]]="Y", 1, 0))+(($AL$13)*IF(Table2[[#This Row],[CorrectHomeScorePrediction]]="Y", 1, 0))</f>
        <v>0</v>
      </c>
    </row>
    <row r="902" spans="1:29" x14ac:dyDescent="0.25">
      <c r="B902" s="5">
        <v>45710</v>
      </c>
      <c r="C902" s="8"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44">
        <f>(($AL$11)*IF(Table2[[#This Row],[CorrectWinnerPrediction]]="Y", 1, 0))+(($AL$12)*IF(Table2[[#This Row],[CorrectAwayScorePrediction]]="Y", 1, 0))+(($AL$13)*IF(Table2[[#This Row],[CorrectHomeScorePrediction]]="Y", 1, 0))</f>
        <v>0</v>
      </c>
    </row>
    <row r="903" spans="1:29" x14ac:dyDescent="0.25">
      <c r="B903" s="5">
        <v>45710</v>
      </c>
      <c r="C903" s="8"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44">
        <f>(($AL$11)*IF(Table2[[#This Row],[CorrectWinnerPrediction]]="Y", 1, 0))+(($AL$12)*IF(Table2[[#This Row],[CorrectAwayScorePrediction]]="Y", 1, 0))+(($AL$13)*IF(Table2[[#This Row],[CorrectHomeScorePrediction]]="Y", 1, 0))</f>
        <v>0</v>
      </c>
    </row>
    <row r="904" spans="1:29" x14ac:dyDescent="0.25">
      <c r="B904" s="5">
        <v>45710</v>
      </c>
      <c r="C904" s="8"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44">
        <f>(($AL$11)*IF(Table2[[#This Row],[CorrectWinnerPrediction]]="Y", 1, 0))+(($AL$12)*IF(Table2[[#This Row],[CorrectAwayScorePrediction]]="Y", 1, 0))+(($AL$13)*IF(Table2[[#This Row],[CorrectHomeScorePrediction]]="Y", 1, 0))</f>
        <v>0</v>
      </c>
    </row>
    <row r="905" spans="1:29" x14ac:dyDescent="0.25">
      <c r="B905" s="5">
        <v>45710</v>
      </c>
      <c r="C905" s="8"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44">
        <f>(($AL$11)*IF(Table2[[#This Row],[CorrectWinnerPrediction]]="Y", 1, 0))+(($AL$12)*IF(Table2[[#This Row],[CorrectAwayScorePrediction]]="Y", 1, 0))+(($AL$13)*IF(Table2[[#This Row],[CorrectHomeScorePrediction]]="Y", 1, 0))</f>
        <v>0</v>
      </c>
    </row>
    <row r="906" spans="1:29" x14ac:dyDescent="0.25">
      <c r="B906" s="5">
        <v>45710</v>
      </c>
      <c r="C906" s="8"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44">
        <f>(($AL$11)*IF(Table2[[#This Row],[CorrectWinnerPrediction]]="Y", 1, 0))+(($AL$12)*IF(Table2[[#This Row],[CorrectAwayScorePrediction]]="Y", 1, 0))+(($AL$13)*IF(Table2[[#This Row],[CorrectHomeScorePrediction]]="Y", 1, 0))</f>
        <v>0</v>
      </c>
    </row>
    <row r="907" spans="1:29" x14ac:dyDescent="0.25">
      <c r="A907" s="3"/>
      <c r="B907" s="6">
        <v>45710</v>
      </c>
      <c r="C907" s="9" t="s">
        <v>1016</v>
      </c>
      <c r="D907" s="3" t="s">
        <v>25</v>
      </c>
      <c r="E907" s="3" t="s">
        <v>27</v>
      </c>
      <c r="F907" s="3"/>
      <c r="G907" s="3"/>
      <c r="H907" s="3" t="str">
        <f t="shared" si="44"/>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44">
        <f>(($AL$11)*IF(Table2[[#This Row],[CorrectWinnerPrediction]]="Y", 1, 0))+(($AL$12)*IF(Table2[[#This Row],[CorrectAwayScorePrediction]]="Y", 1, 0))+(($AL$13)*IF(Table2[[#This Row],[CorrectHomeScorePrediction]]="Y", 1, 0))</f>
        <v>0</v>
      </c>
    </row>
    <row r="908" spans="1:29" x14ac:dyDescent="0.25">
      <c r="B908" s="5">
        <v>45711</v>
      </c>
      <c r="C908" s="8" t="s">
        <v>1017</v>
      </c>
      <c r="D908" s="2" t="s">
        <v>23</v>
      </c>
      <c r="E908" s="2" t="s">
        <v>46</v>
      </c>
      <c r="F908" s="2"/>
      <c r="G908" s="2"/>
      <c r="H908" s="2" t="str">
        <f t="shared" si="44"/>
        <v>_</v>
      </c>
      <c r="I908" s="2"/>
      <c r="J908" s="2"/>
      <c r="K908" s="2"/>
      <c r="L908" s="14"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44">
        <f>(($AL$11)*IF(Table2[[#This Row],[CorrectWinnerPrediction]]="Y", 1, 0))+(($AL$12)*IF(Table2[[#This Row],[CorrectAwayScorePrediction]]="Y", 1, 0))+(($AL$13)*IF(Table2[[#This Row],[CorrectHomeScorePrediction]]="Y", 1, 0))</f>
        <v>0</v>
      </c>
    </row>
    <row r="909" spans="1:29" x14ac:dyDescent="0.25">
      <c r="B909" s="5">
        <v>45711</v>
      </c>
      <c r="C909" s="8"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44">
        <f>(($AL$11)*IF(Table2[[#This Row],[CorrectWinnerPrediction]]="Y", 1, 0))+(($AL$12)*IF(Table2[[#This Row],[CorrectAwayScorePrediction]]="Y", 1, 0))+(($AL$13)*IF(Table2[[#This Row],[CorrectHomeScorePrediction]]="Y", 1, 0))</f>
        <v>0</v>
      </c>
    </row>
    <row r="910" spans="1:29" x14ac:dyDescent="0.25">
      <c r="B910" s="5">
        <v>45711</v>
      </c>
      <c r="C910" s="8"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44">
        <f>(($AL$11)*IF(Table2[[#This Row],[CorrectWinnerPrediction]]="Y", 1, 0))+(($AL$12)*IF(Table2[[#This Row],[CorrectAwayScorePrediction]]="Y", 1, 0))+(($AL$13)*IF(Table2[[#This Row],[CorrectHomeScorePrediction]]="Y", 1, 0))</f>
        <v>0</v>
      </c>
    </row>
    <row r="911" spans="1:29" x14ac:dyDescent="0.25">
      <c r="B911" s="5">
        <v>45711</v>
      </c>
      <c r="C911" s="8"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44">
        <f>(($AL$11)*IF(Table2[[#This Row],[CorrectWinnerPrediction]]="Y", 1, 0))+(($AL$12)*IF(Table2[[#This Row],[CorrectAwayScorePrediction]]="Y", 1, 0))+(($AL$13)*IF(Table2[[#This Row],[CorrectHomeScorePrediction]]="Y", 1, 0))</f>
        <v>0</v>
      </c>
    </row>
    <row r="912" spans="1:29" x14ac:dyDescent="0.25">
      <c r="B912" s="5">
        <v>45711</v>
      </c>
      <c r="C912" s="8"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44">
        <f>(($AL$11)*IF(Table2[[#This Row],[CorrectWinnerPrediction]]="Y", 1, 0))+(($AL$12)*IF(Table2[[#This Row],[CorrectAwayScorePrediction]]="Y", 1, 0))+(($AL$13)*IF(Table2[[#This Row],[CorrectHomeScorePrediction]]="Y", 1, 0))</f>
        <v>0</v>
      </c>
    </row>
    <row r="913" spans="1:29" x14ac:dyDescent="0.25">
      <c r="B913" s="5">
        <v>45711</v>
      </c>
      <c r="C913" s="8"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44">
        <f>(($AL$11)*IF(Table2[[#This Row],[CorrectWinnerPrediction]]="Y", 1, 0))+(($AL$12)*IF(Table2[[#This Row],[CorrectAwayScorePrediction]]="Y", 1, 0))+(($AL$13)*IF(Table2[[#This Row],[CorrectHomeScorePrediction]]="Y", 1, 0))</f>
        <v>0</v>
      </c>
    </row>
    <row r="914" spans="1:29" x14ac:dyDescent="0.25">
      <c r="B914" s="5">
        <v>45711</v>
      </c>
      <c r="C914" s="8"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44">
        <f>(($AL$11)*IF(Table2[[#This Row],[CorrectWinnerPrediction]]="Y", 1, 0))+(($AL$12)*IF(Table2[[#This Row],[CorrectAwayScorePrediction]]="Y", 1, 0))+(($AL$13)*IF(Table2[[#This Row],[CorrectHomeScorePrediction]]="Y", 1, 0))</f>
        <v>0</v>
      </c>
    </row>
    <row r="915" spans="1:29" x14ac:dyDescent="0.25">
      <c r="B915" s="5">
        <v>45711</v>
      </c>
      <c r="C915" s="8"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44">
        <f>(($AL$11)*IF(Table2[[#This Row],[CorrectWinnerPrediction]]="Y", 1, 0))+(($AL$12)*IF(Table2[[#This Row],[CorrectAwayScorePrediction]]="Y", 1, 0))+(($AL$13)*IF(Table2[[#This Row],[CorrectHomeScorePrediction]]="Y", 1, 0))</f>
        <v>0</v>
      </c>
    </row>
    <row r="916" spans="1:29" x14ac:dyDescent="0.25">
      <c r="B916" s="5">
        <v>45711</v>
      </c>
      <c r="C916" s="8"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44">
        <f>(($AL$11)*IF(Table2[[#This Row],[CorrectWinnerPrediction]]="Y", 1, 0))+(($AL$12)*IF(Table2[[#This Row],[CorrectAwayScorePrediction]]="Y", 1, 0))+(($AL$13)*IF(Table2[[#This Row],[CorrectHomeScorePrediction]]="Y", 1, 0))</f>
        <v>0</v>
      </c>
    </row>
    <row r="917" spans="1:29" x14ac:dyDescent="0.25">
      <c r="A917" s="3"/>
      <c r="B917" s="6">
        <v>45711</v>
      </c>
      <c r="C917" s="9" t="s">
        <v>1026</v>
      </c>
      <c r="D917" s="3" t="s">
        <v>25</v>
      </c>
      <c r="E917" s="3" t="s">
        <v>15</v>
      </c>
      <c r="F917" s="3"/>
      <c r="G917" s="3"/>
      <c r="H917" s="3" t="str">
        <f t="shared" si="44"/>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44">
        <f>(($AL$11)*IF(Table2[[#This Row],[CorrectWinnerPrediction]]="Y", 1, 0))+(($AL$12)*IF(Table2[[#This Row],[CorrectAwayScorePrediction]]="Y", 1, 0))+(($AL$13)*IF(Table2[[#This Row],[CorrectHomeScorePrediction]]="Y", 1, 0))</f>
        <v>0</v>
      </c>
    </row>
    <row r="918" spans="1:29" x14ac:dyDescent="0.25">
      <c r="B918" s="5">
        <v>45712</v>
      </c>
      <c r="C918" s="8"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44">
        <f>(($AL$11)*IF(Table2[[#This Row],[CorrectWinnerPrediction]]="Y", 1, 0))+(($AL$12)*IF(Table2[[#This Row],[CorrectAwayScorePrediction]]="Y", 1, 0))+(($AL$13)*IF(Table2[[#This Row],[CorrectHomeScorePrediction]]="Y", 1, 0))</f>
        <v>0</v>
      </c>
    </row>
    <row r="919" spans="1:29" x14ac:dyDescent="0.25">
      <c r="A919" s="3"/>
      <c r="B919" s="6">
        <v>45712</v>
      </c>
      <c r="C919" s="9" t="s">
        <v>1028</v>
      </c>
      <c r="D919" s="3" t="s">
        <v>27</v>
      </c>
      <c r="E919" s="3" t="s">
        <v>28</v>
      </c>
      <c r="F919" s="3"/>
      <c r="G919" s="3"/>
      <c r="H919" s="3" t="str">
        <f t="shared" si="44"/>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44">
        <f>(($AL$11)*IF(Table2[[#This Row],[CorrectWinnerPrediction]]="Y", 1, 0))+(($AL$12)*IF(Table2[[#This Row],[CorrectAwayScorePrediction]]="Y", 1, 0))+(($AL$13)*IF(Table2[[#This Row],[CorrectHomeScorePrediction]]="Y", 1, 0))</f>
        <v>0</v>
      </c>
    </row>
    <row r="920" spans="1:29" x14ac:dyDescent="0.25">
      <c r="B920" s="5">
        <v>45713</v>
      </c>
      <c r="C920" s="8" t="s">
        <v>1029</v>
      </c>
      <c r="D920" s="2" t="s">
        <v>18</v>
      </c>
      <c r="E920" s="2" t="s">
        <v>16</v>
      </c>
      <c r="F920" s="2"/>
      <c r="G920" s="2"/>
      <c r="H920" s="2" t="str">
        <f t="shared" si="44"/>
        <v>_</v>
      </c>
      <c r="I920" s="2"/>
      <c r="J920" s="2"/>
      <c r="K920" s="2"/>
      <c r="L920" s="14"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44">
        <f>(($AL$11)*IF(Table2[[#This Row],[CorrectWinnerPrediction]]="Y", 1, 0))+(($AL$12)*IF(Table2[[#This Row],[CorrectAwayScorePrediction]]="Y", 1, 0))+(($AL$13)*IF(Table2[[#This Row],[CorrectHomeScorePrediction]]="Y", 1, 0))</f>
        <v>0</v>
      </c>
    </row>
    <row r="921" spans="1:29" x14ac:dyDescent="0.25">
      <c r="B921" s="5">
        <v>45713</v>
      </c>
      <c r="C921" s="8"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44">
        <f>(($AL$11)*IF(Table2[[#This Row],[CorrectWinnerPrediction]]="Y", 1, 0))+(($AL$12)*IF(Table2[[#This Row],[CorrectAwayScorePrediction]]="Y", 1, 0))+(($AL$13)*IF(Table2[[#This Row],[CorrectHomeScorePrediction]]="Y", 1, 0))</f>
        <v>0</v>
      </c>
    </row>
    <row r="922" spans="1:29" x14ac:dyDescent="0.25">
      <c r="B922" s="5">
        <v>45713</v>
      </c>
      <c r="C922" s="8"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44">
        <f>(($AL$11)*IF(Table2[[#This Row],[CorrectWinnerPrediction]]="Y", 1, 0))+(($AL$12)*IF(Table2[[#This Row],[CorrectAwayScorePrediction]]="Y", 1, 0))+(($AL$13)*IF(Table2[[#This Row],[CorrectHomeScorePrediction]]="Y", 1, 0))</f>
        <v>0</v>
      </c>
    </row>
    <row r="923" spans="1:29" x14ac:dyDescent="0.25">
      <c r="B923" s="5">
        <v>45713</v>
      </c>
      <c r="C923" s="8"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44">
        <f>(($AL$11)*IF(Table2[[#This Row],[CorrectWinnerPrediction]]="Y", 1, 0))+(($AL$12)*IF(Table2[[#This Row],[CorrectAwayScorePrediction]]="Y", 1, 0))+(($AL$13)*IF(Table2[[#This Row],[CorrectHomeScorePrediction]]="Y", 1, 0))</f>
        <v>0</v>
      </c>
    </row>
    <row r="924" spans="1:29" x14ac:dyDescent="0.25">
      <c r="B924" s="5">
        <v>45713</v>
      </c>
      <c r="C924" s="8"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44">
        <f>(($AL$11)*IF(Table2[[#This Row],[CorrectWinnerPrediction]]="Y", 1, 0))+(($AL$12)*IF(Table2[[#This Row],[CorrectAwayScorePrediction]]="Y", 1, 0))+(($AL$13)*IF(Table2[[#This Row],[CorrectHomeScorePrediction]]="Y", 1, 0))</f>
        <v>0</v>
      </c>
    </row>
    <row r="925" spans="1:29" x14ac:dyDescent="0.25">
      <c r="B925" s="5">
        <v>45713</v>
      </c>
      <c r="C925" s="8"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44">
        <f>(($AL$11)*IF(Table2[[#This Row],[CorrectWinnerPrediction]]="Y", 1, 0))+(($AL$12)*IF(Table2[[#This Row],[CorrectAwayScorePrediction]]="Y", 1, 0))+(($AL$13)*IF(Table2[[#This Row],[CorrectHomeScorePrediction]]="Y", 1, 0))</f>
        <v>0</v>
      </c>
    </row>
    <row r="926" spans="1:29" x14ac:dyDescent="0.25">
      <c r="B926" s="5">
        <v>45713</v>
      </c>
      <c r="C926" s="8"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44">
        <f>(($AL$11)*IF(Table2[[#This Row],[CorrectWinnerPrediction]]="Y", 1, 0))+(($AL$12)*IF(Table2[[#This Row],[CorrectAwayScorePrediction]]="Y", 1, 0))+(($AL$13)*IF(Table2[[#This Row],[CorrectHomeScorePrediction]]="Y", 1, 0))</f>
        <v>0</v>
      </c>
    </row>
    <row r="927" spans="1:29" x14ac:dyDescent="0.25">
      <c r="B927" s="5">
        <v>45713</v>
      </c>
      <c r="C927" s="8"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44">
        <f>(($AL$11)*IF(Table2[[#This Row],[CorrectWinnerPrediction]]="Y", 1, 0))+(($AL$12)*IF(Table2[[#This Row],[CorrectAwayScorePrediction]]="Y", 1, 0))+(($AL$13)*IF(Table2[[#This Row],[CorrectHomeScorePrediction]]="Y", 1, 0))</f>
        <v>0</v>
      </c>
    </row>
    <row r="928" spans="1:29" x14ac:dyDescent="0.25">
      <c r="B928" s="5">
        <v>45713</v>
      </c>
      <c r="C928" s="8"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44">
        <f>(($AL$11)*IF(Table2[[#This Row],[CorrectWinnerPrediction]]="Y", 1, 0))+(($AL$12)*IF(Table2[[#This Row],[CorrectAwayScorePrediction]]="Y", 1, 0))+(($AL$13)*IF(Table2[[#This Row],[CorrectHomeScorePrediction]]="Y", 1, 0))</f>
        <v>0</v>
      </c>
    </row>
    <row r="929" spans="1:29" x14ac:dyDescent="0.25">
      <c r="B929" s="5">
        <v>45713</v>
      </c>
      <c r="C929" s="8"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44">
        <f>(($AL$11)*IF(Table2[[#This Row],[CorrectWinnerPrediction]]="Y", 1, 0))+(($AL$12)*IF(Table2[[#This Row],[CorrectAwayScorePrediction]]="Y", 1, 0))+(($AL$13)*IF(Table2[[#This Row],[CorrectHomeScorePrediction]]="Y", 1, 0))</f>
        <v>0</v>
      </c>
    </row>
    <row r="930" spans="1:29" x14ac:dyDescent="0.25">
      <c r="B930" s="5">
        <v>45713</v>
      </c>
      <c r="C930" s="8"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44">
        <f>(($AL$11)*IF(Table2[[#This Row],[CorrectWinnerPrediction]]="Y", 1, 0))+(($AL$12)*IF(Table2[[#This Row],[CorrectAwayScorePrediction]]="Y", 1, 0))+(($AL$13)*IF(Table2[[#This Row],[CorrectHomeScorePrediction]]="Y", 1, 0))</f>
        <v>0</v>
      </c>
    </row>
    <row r="931" spans="1:29" x14ac:dyDescent="0.25">
      <c r="A931" s="3"/>
      <c r="B931" s="6">
        <v>45713</v>
      </c>
      <c r="C931" s="9" t="s">
        <v>1040</v>
      </c>
      <c r="D931" s="3" t="s">
        <v>17</v>
      </c>
      <c r="E931" s="3" t="s">
        <v>15</v>
      </c>
      <c r="F931" s="3"/>
      <c r="G931" s="3"/>
      <c r="H931" s="3" t="str">
        <f t="shared" si="44"/>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44">
        <f>(($AL$11)*IF(Table2[[#This Row],[CorrectWinnerPrediction]]="Y", 1, 0))+(($AL$12)*IF(Table2[[#This Row],[CorrectAwayScorePrediction]]="Y", 1, 0))+(($AL$13)*IF(Table2[[#This Row],[CorrectHomeScorePrediction]]="Y", 1, 0))</f>
        <v>0</v>
      </c>
    </row>
    <row r="932" spans="1:29" x14ac:dyDescent="0.25">
      <c r="B932" s="5">
        <v>45714</v>
      </c>
      <c r="C932" s="8"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44">
        <f>(($AL$11)*IF(Table2[[#This Row],[CorrectWinnerPrediction]]="Y", 1, 0))+(($AL$12)*IF(Table2[[#This Row],[CorrectAwayScorePrediction]]="Y", 1, 0))+(($AL$13)*IF(Table2[[#This Row],[CorrectHomeScorePrediction]]="Y", 1, 0))</f>
        <v>0</v>
      </c>
    </row>
    <row r="933" spans="1:29" x14ac:dyDescent="0.25">
      <c r="B933" s="5">
        <v>45714</v>
      </c>
      <c r="C933" s="8"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44">
        <f>(($AL$11)*IF(Table2[[#This Row],[CorrectWinnerPrediction]]="Y", 1, 0))+(($AL$12)*IF(Table2[[#This Row],[CorrectAwayScorePrediction]]="Y", 1, 0))+(($AL$13)*IF(Table2[[#This Row],[CorrectHomeScorePrediction]]="Y", 1, 0))</f>
        <v>0</v>
      </c>
    </row>
    <row r="934" spans="1:29" x14ac:dyDescent="0.25">
      <c r="A934" s="3"/>
      <c r="B934" s="6">
        <v>45714</v>
      </c>
      <c r="C934" s="9" t="s">
        <v>1043</v>
      </c>
      <c r="D934" s="3" t="s">
        <v>25</v>
      </c>
      <c r="E934" s="3" t="s">
        <v>28</v>
      </c>
      <c r="F934" s="3"/>
      <c r="G934" s="3"/>
      <c r="H934" s="3" t="str">
        <f t="shared" si="44"/>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44">
        <f>(($AL$11)*IF(Table2[[#This Row],[CorrectWinnerPrediction]]="Y", 1, 0))+(($AL$12)*IF(Table2[[#This Row],[CorrectAwayScorePrediction]]="Y", 1, 0))+(($AL$13)*IF(Table2[[#This Row],[CorrectHomeScorePrediction]]="Y", 1, 0))</f>
        <v>0</v>
      </c>
    </row>
    <row r="935" spans="1:29" x14ac:dyDescent="0.25">
      <c r="B935" s="5">
        <v>45715</v>
      </c>
      <c r="C935" s="8" t="s">
        <v>1044</v>
      </c>
      <c r="D935" s="2" t="s">
        <v>33</v>
      </c>
      <c r="E935" s="2" t="s">
        <v>16</v>
      </c>
      <c r="F935" s="2"/>
      <c r="G935" s="2"/>
      <c r="H935" s="2" t="str">
        <f t="shared" si="44"/>
        <v>_</v>
      </c>
      <c r="I935" s="2"/>
      <c r="J935" s="2"/>
      <c r="K935" s="2"/>
      <c r="L935" s="14"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44">
        <f>(($AL$11)*IF(Table2[[#This Row],[CorrectWinnerPrediction]]="Y", 1, 0))+(($AL$12)*IF(Table2[[#This Row],[CorrectAwayScorePrediction]]="Y", 1, 0))+(($AL$13)*IF(Table2[[#This Row],[CorrectHomeScorePrediction]]="Y", 1, 0))</f>
        <v>0</v>
      </c>
    </row>
    <row r="936" spans="1:29" x14ac:dyDescent="0.25">
      <c r="B936" s="5">
        <v>45715</v>
      </c>
      <c r="C936" s="8"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44">
        <f>(($AL$11)*IF(Table2[[#This Row],[CorrectWinnerPrediction]]="Y", 1, 0))+(($AL$12)*IF(Table2[[#This Row],[CorrectAwayScorePrediction]]="Y", 1, 0))+(($AL$13)*IF(Table2[[#This Row],[CorrectHomeScorePrediction]]="Y", 1, 0))</f>
        <v>0</v>
      </c>
    </row>
    <row r="937" spans="1:29" x14ac:dyDescent="0.25">
      <c r="B937" s="5">
        <v>45715</v>
      </c>
      <c r="C937" s="8"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44">
        <f>(($AL$11)*IF(Table2[[#This Row],[CorrectWinnerPrediction]]="Y", 1, 0))+(($AL$12)*IF(Table2[[#This Row],[CorrectAwayScorePrediction]]="Y", 1, 0))+(($AL$13)*IF(Table2[[#This Row],[CorrectHomeScorePrediction]]="Y", 1, 0))</f>
        <v>0</v>
      </c>
    </row>
    <row r="938" spans="1:29" x14ac:dyDescent="0.25">
      <c r="B938" s="5">
        <v>45715</v>
      </c>
      <c r="C938" s="8"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44">
        <f>(($AL$11)*IF(Table2[[#This Row],[CorrectWinnerPrediction]]="Y", 1, 0))+(($AL$12)*IF(Table2[[#This Row],[CorrectAwayScorePrediction]]="Y", 1, 0))+(($AL$13)*IF(Table2[[#This Row],[CorrectHomeScorePrediction]]="Y", 1, 0))</f>
        <v>0</v>
      </c>
    </row>
    <row r="939" spans="1:29" x14ac:dyDescent="0.25">
      <c r="B939" s="5">
        <v>45715</v>
      </c>
      <c r="C939" s="8"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44">
        <f>(($AL$11)*IF(Table2[[#This Row],[CorrectWinnerPrediction]]="Y", 1, 0))+(($AL$12)*IF(Table2[[#This Row],[CorrectAwayScorePrediction]]="Y", 1, 0))+(($AL$13)*IF(Table2[[#This Row],[CorrectHomeScorePrediction]]="Y", 1, 0))</f>
        <v>0</v>
      </c>
    </row>
    <row r="940" spans="1:29" x14ac:dyDescent="0.25">
      <c r="B940" s="5">
        <v>45715</v>
      </c>
      <c r="C940" s="8"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44">
        <f>(($AL$11)*IF(Table2[[#This Row],[CorrectWinnerPrediction]]="Y", 1, 0))+(($AL$12)*IF(Table2[[#This Row],[CorrectAwayScorePrediction]]="Y", 1, 0))+(($AL$13)*IF(Table2[[#This Row],[CorrectHomeScorePrediction]]="Y", 1, 0))</f>
        <v>0</v>
      </c>
    </row>
    <row r="941" spans="1:29" x14ac:dyDescent="0.25">
      <c r="B941" s="5">
        <v>45715</v>
      </c>
      <c r="C941" s="8"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44">
        <f>(($AL$11)*IF(Table2[[#This Row],[CorrectWinnerPrediction]]="Y", 1, 0))+(($AL$12)*IF(Table2[[#This Row],[CorrectAwayScorePrediction]]="Y", 1, 0))+(($AL$13)*IF(Table2[[#This Row],[CorrectHomeScorePrediction]]="Y", 1, 0))</f>
        <v>0</v>
      </c>
    </row>
    <row r="942" spans="1:29" x14ac:dyDescent="0.25">
      <c r="B942" s="5">
        <v>45715</v>
      </c>
      <c r="C942" s="8"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44">
        <f>(($AL$11)*IF(Table2[[#This Row],[CorrectWinnerPrediction]]="Y", 1, 0))+(($AL$12)*IF(Table2[[#This Row],[CorrectAwayScorePrediction]]="Y", 1, 0))+(($AL$13)*IF(Table2[[#This Row],[CorrectHomeScorePrediction]]="Y", 1, 0))</f>
        <v>0</v>
      </c>
    </row>
    <row r="943" spans="1:29" x14ac:dyDescent="0.25">
      <c r="B943" s="5">
        <v>45715</v>
      </c>
      <c r="C943" s="8"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44">
        <f>(($AL$11)*IF(Table2[[#This Row],[CorrectWinnerPrediction]]="Y", 1, 0))+(($AL$12)*IF(Table2[[#This Row],[CorrectAwayScorePrediction]]="Y", 1, 0))+(($AL$13)*IF(Table2[[#This Row],[CorrectHomeScorePrediction]]="Y", 1, 0))</f>
        <v>0</v>
      </c>
    </row>
    <row r="944" spans="1:29" x14ac:dyDescent="0.25">
      <c r="B944" s="5">
        <v>45715</v>
      </c>
      <c r="C944" s="8"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44">
        <f>(($AL$11)*IF(Table2[[#This Row],[CorrectWinnerPrediction]]="Y", 1, 0))+(($AL$12)*IF(Table2[[#This Row],[CorrectAwayScorePrediction]]="Y", 1, 0))+(($AL$13)*IF(Table2[[#This Row],[CorrectHomeScorePrediction]]="Y", 1, 0))</f>
        <v>0</v>
      </c>
    </row>
    <row r="945" spans="1:29" x14ac:dyDescent="0.25">
      <c r="B945" s="5">
        <v>45715</v>
      </c>
      <c r="C945" s="8"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44">
        <f>(($AL$11)*IF(Table2[[#This Row],[CorrectWinnerPrediction]]="Y", 1, 0))+(($AL$12)*IF(Table2[[#This Row],[CorrectAwayScorePrediction]]="Y", 1, 0))+(($AL$13)*IF(Table2[[#This Row],[CorrectHomeScorePrediction]]="Y", 1, 0))</f>
        <v>0</v>
      </c>
    </row>
    <row r="946" spans="1:29" x14ac:dyDescent="0.25">
      <c r="A946" s="3"/>
      <c r="B946" s="6">
        <v>45715</v>
      </c>
      <c r="C946" s="9" t="s">
        <v>1055</v>
      </c>
      <c r="D946" s="3" t="s">
        <v>25</v>
      </c>
      <c r="E946" s="3" t="s">
        <v>47</v>
      </c>
      <c r="F946" s="3"/>
      <c r="G946" s="3"/>
      <c r="H946" s="3" t="str">
        <f t="shared" si="44"/>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44">
        <f>(($AL$11)*IF(Table2[[#This Row],[CorrectWinnerPrediction]]="Y", 1, 0))+(($AL$12)*IF(Table2[[#This Row],[CorrectAwayScorePrediction]]="Y", 1, 0))+(($AL$13)*IF(Table2[[#This Row],[CorrectHomeScorePrediction]]="Y", 1, 0))</f>
        <v>0</v>
      </c>
    </row>
    <row r="947" spans="1:29" x14ac:dyDescent="0.25">
      <c r="B947" s="5">
        <v>45716</v>
      </c>
      <c r="C947" s="8" t="s">
        <v>1056</v>
      </c>
      <c r="D947" s="2" t="s">
        <v>18</v>
      </c>
      <c r="E947" s="2" t="s">
        <v>20</v>
      </c>
      <c r="F947" s="2"/>
      <c r="G947" s="2"/>
      <c r="H947" s="2" t="str">
        <f t="shared" si="44"/>
        <v>_</v>
      </c>
      <c r="I947" s="2"/>
      <c r="J947" s="2"/>
      <c r="K947" s="2"/>
      <c r="L947" s="14"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44">
        <f>(($AL$11)*IF(Table2[[#This Row],[CorrectWinnerPrediction]]="Y", 1, 0))+(($AL$12)*IF(Table2[[#This Row],[CorrectAwayScorePrediction]]="Y", 1, 0))+(($AL$13)*IF(Table2[[#This Row],[CorrectHomeScorePrediction]]="Y", 1, 0))</f>
        <v>0</v>
      </c>
    </row>
    <row r="948" spans="1:29" x14ac:dyDescent="0.25">
      <c r="B948" s="5">
        <v>45716</v>
      </c>
      <c r="C948" s="8"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44">
        <f>(($AL$11)*IF(Table2[[#This Row],[CorrectWinnerPrediction]]="Y", 1, 0))+(($AL$12)*IF(Table2[[#This Row],[CorrectAwayScorePrediction]]="Y", 1, 0))+(($AL$13)*IF(Table2[[#This Row],[CorrectHomeScorePrediction]]="Y", 1, 0))</f>
        <v>0</v>
      </c>
    </row>
    <row r="949" spans="1:29" x14ac:dyDescent="0.25">
      <c r="A949" s="3"/>
      <c r="B949" s="6">
        <v>45716</v>
      </c>
      <c r="C949" s="9" t="s">
        <v>1058</v>
      </c>
      <c r="D949" s="3" t="s">
        <v>37</v>
      </c>
      <c r="E949" s="3" t="s">
        <v>26</v>
      </c>
      <c r="F949" s="3"/>
      <c r="G949" s="3"/>
      <c r="H949" s="3" t="str">
        <f t="shared" si="44"/>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44">
        <f>(($AL$11)*IF(Table2[[#This Row],[CorrectWinnerPrediction]]="Y", 1, 0))+(($AL$12)*IF(Table2[[#This Row],[CorrectAwayScorePrediction]]="Y", 1, 0))+(($AL$13)*IF(Table2[[#This Row],[CorrectHomeScorePrediction]]="Y", 1, 0))</f>
        <v>0</v>
      </c>
    </row>
    <row r="950" spans="1:29" x14ac:dyDescent="0.25">
      <c r="B950" s="5">
        <v>45717</v>
      </c>
      <c r="C950" s="8" t="s">
        <v>1059</v>
      </c>
      <c r="D950" s="2" t="s">
        <v>35</v>
      </c>
      <c r="E950" s="2" t="s">
        <v>33</v>
      </c>
      <c r="F950" s="2"/>
      <c r="G950" s="2"/>
      <c r="H950" s="2" t="str">
        <f t="shared" si="44"/>
        <v>_</v>
      </c>
      <c r="I950" s="2"/>
      <c r="J950" s="2"/>
      <c r="K950" s="2"/>
      <c r="L950" s="14"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44">
        <f>(($AL$11)*IF(Table2[[#This Row],[CorrectWinnerPrediction]]="Y", 1, 0))+(($AL$12)*IF(Table2[[#This Row],[CorrectAwayScorePrediction]]="Y", 1, 0))+(($AL$13)*IF(Table2[[#This Row],[CorrectHomeScorePrediction]]="Y", 1, 0))</f>
        <v>0</v>
      </c>
    </row>
    <row r="951" spans="1:29" x14ac:dyDescent="0.25">
      <c r="B951" s="5">
        <v>45717</v>
      </c>
      <c r="C951" s="8"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44">
        <f>(($AL$11)*IF(Table2[[#This Row],[CorrectWinnerPrediction]]="Y", 1, 0))+(($AL$12)*IF(Table2[[#This Row],[CorrectAwayScorePrediction]]="Y", 1, 0))+(($AL$13)*IF(Table2[[#This Row],[CorrectHomeScorePrediction]]="Y", 1, 0))</f>
        <v>0</v>
      </c>
    </row>
    <row r="952" spans="1:29" x14ac:dyDescent="0.25">
      <c r="B952" s="5">
        <v>45717</v>
      </c>
      <c r="C952" s="8"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44">
        <f>(($AL$11)*IF(Table2[[#This Row],[CorrectWinnerPrediction]]="Y", 1, 0))+(($AL$12)*IF(Table2[[#This Row],[CorrectAwayScorePrediction]]="Y", 1, 0))+(($AL$13)*IF(Table2[[#This Row],[CorrectHomeScorePrediction]]="Y", 1, 0))</f>
        <v>0</v>
      </c>
    </row>
    <row r="953" spans="1:29" x14ac:dyDescent="0.25">
      <c r="B953" s="5">
        <v>45717</v>
      </c>
      <c r="C953" s="8"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44">
        <f>(($AL$11)*IF(Table2[[#This Row],[CorrectWinnerPrediction]]="Y", 1, 0))+(($AL$12)*IF(Table2[[#This Row],[CorrectAwayScorePrediction]]="Y", 1, 0))+(($AL$13)*IF(Table2[[#This Row],[CorrectHomeScorePrediction]]="Y", 1, 0))</f>
        <v>0</v>
      </c>
    </row>
    <row r="954" spans="1:29" x14ac:dyDescent="0.25">
      <c r="B954" s="5">
        <v>45717</v>
      </c>
      <c r="C954" s="8"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44">
        <f>(($AL$11)*IF(Table2[[#This Row],[CorrectWinnerPrediction]]="Y", 1, 0))+(($AL$12)*IF(Table2[[#This Row],[CorrectAwayScorePrediction]]="Y", 1, 0))+(($AL$13)*IF(Table2[[#This Row],[CorrectHomeScorePrediction]]="Y", 1, 0))</f>
        <v>0</v>
      </c>
    </row>
    <row r="955" spans="1:29" x14ac:dyDescent="0.25">
      <c r="B955" s="5">
        <v>45717</v>
      </c>
      <c r="C955" s="8"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44">
        <f>(($AL$11)*IF(Table2[[#This Row],[CorrectWinnerPrediction]]="Y", 1, 0))+(($AL$12)*IF(Table2[[#This Row],[CorrectAwayScorePrediction]]="Y", 1, 0))+(($AL$13)*IF(Table2[[#This Row],[CorrectHomeScorePrediction]]="Y", 1, 0))</f>
        <v>0</v>
      </c>
    </row>
    <row r="956" spans="1:29" x14ac:dyDescent="0.25">
      <c r="B956" s="5">
        <v>45717</v>
      </c>
      <c r="C956" s="8"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44">
        <f>(($AL$11)*IF(Table2[[#This Row],[CorrectWinnerPrediction]]="Y", 1, 0))+(($AL$12)*IF(Table2[[#This Row],[CorrectAwayScorePrediction]]="Y", 1, 0))+(($AL$13)*IF(Table2[[#This Row],[CorrectHomeScorePrediction]]="Y", 1, 0))</f>
        <v>0</v>
      </c>
    </row>
    <row r="957" spans="1:29" x14ac:dyDescent="0.25">
      <c r="B957" s="5">
        <v>45717</v>
      </c>
      <c r="C957" s="8"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44">
        <f>(($AL$11)*IF(Table2[[#This Row],[CorrectWinnerPrediction]]="Y", 1, 0))+(($AL$12)*IF(Table2[[#This Row],[CorrectAwayScorePrediction]]="Y", 1, 0))+(($AL$13)*IF(Table2[[#This Row],[CorrectHomeScorePrediction]]="Y", 1, 0))</f>
        <v>0</v>
      </c>
    </row>
    <row r="958" spans="1:29" x14ac:dyDescent="0.25">
      <c r="B958" s="5">
        <v>45717</v>
      </c>
      <c r="C958" s="8"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44">
        <f>(($AL$11)*IF(Table2[[#This Row],[CorrectWinnerPrediction]]="Y", 1, 0))+(($AL$12)*IF(Table2[[#This Row],[CorrectAwayScorePrediction]]="Y", 1, 0))+(($AL$13)*IF(Table2[[#This Row],[CorrectHomeScorePrediction]]="Y", 1, 0))</f>
        <v>0</v>
      </c>
    </row>
    <row r="959" spans="1:29" x14ac:dyDescent="0.25">
      <c r="B959" s="5">
        <v>45717</v>
      </c>
      <c r="C959" s="8"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44">
        <f>(($AL$11)*IF(Table2[[#This Row],[CorrectWinnerPrediction]]="Y", 1, 0))+(($AL$12)*IF(Table2[[#This Row],[CorrectAwayScorePrediction]]="Y", 1, 0))+(($AL$13)*IF(Table2[[#This Row],[CorrectHomeScorePrediction]]="Y", 1, 0))</f>
        <v>0</v>
      </c>
    </row>
    <row r="960" spans="1:29" x14ac:dyDescent="0.25">
      <c r="B960" s="5">
        <v>45717</v>
      </c>
      <c r="C960" s="8"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44">
        <f>(($AL$11)*IF(Table2[[#This Row],[CorrectWinnerPrediction]]="Y", 1, 0))+(($AL$12)*IF(Table2[[#This Row],[CorrectAwayScorePrediction]]="Y", 1, 0))+(($AL$13)*IF(Table2[[#This Row],[CorrectHomeScorePrediction]]="Y", 1, 0))</f>
        <v>0</v>
      </c>
    </row>
    <row r="961" spans="1:29" x14ac:dyDescent="0.25">
      <c r="B961" s="5">
        <v>45717</v>
      </c>
      <c r="C961" s="8"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44">
        <f>(($AL$11)*IF(Table2[[#This Row],[CorrectWinnerPrediction]]="Y", 1, 0))+(($AL$12)*IF(Table2[[#This Row],[CorrectAwayScorePrediction]]="Y", 1, 0))+(($AL$13)*IF(Table2[[#This Row],[CorrectHomeScorePrediction]]="Y", 1, 0))</f>
        <v>0</v>
      </c>
    </row>
    <row r="962" spans="1:29" x14ac:dyDescent="0.25">
      <c r="A962" s="3"/>
      <c r="B962" s="6">
        <v>45717</v>
      </c>
      <c r="C962" s="9" t="s">
        <v>1074</v>
      </c>
      <c r="D962" s="3" t="s">
        <v>25</v>
      </c>
      <c r="E962" s="3" t="s">
        <v>12</v>
      </c>
      <c r="F962" s="3"/>
      <c r="G962" s="3"/>
      <c r="H962" s="3" t="str">
        <f t="shared" si="44"/>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44">
        <f>(($AL$11)*IF(Table2[[#This Row],[CorrectWinnerPrediction]]="Y", 1, 0))+(($AL$12)*IF(Table2[[#This Row],[CorrectAwayScorePrediction]]="Y", 1, 0))+(($AL$13)*IF(Table2[[#This Row],[CorrectHomeScorePrediction]]="Y", 1, 0))</f>
        <v>0</v>
      </c>
    </row>
    <row r="963" spans="1:29" x14ac:dyDescent="0.25">
      <c r="B963" s="5">
        <v>45718</v>
      </c>
      <c r="C963" s="8" t="s">
        <v>1075</v>
      </c>
      <c r="D963" s="2" t="s">
        <v>18</v>
      </c>
      <c r="E963" s="2" t="s">
        <v>21</v>
      </c>
      <c r="F963" s="2"/>
      <c r="G963" s="2"/>
      <c r="H963" s="2" t="str">
        <f t="shared" si="44"/>
        <v>_</v>
      </c>
      <c r="I963" s="2"/>
      <c r="J963" s="2"/>
      <c r="K963" s="2"/>
      <c r="L963" s="14" t="str">
        <f t="shared" si="43"/>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44">
        <f>(($AL$11)*IF(Table2[[#This Row],[CorrectWinnerPrediction]]="Y", 1, 0))+(($AL$12)*IF(Table2[[#This Row],[CorrectAwayScorePrediction]]="Y", 1, 0))+(($AL$13)*IF(Table2[[#This Row],[CorrectHomeScorePrediction]]="Y", 1, 0))</f>
        <v>0</v>
      </c>
    </row>
    <row r="964" spans="1:29" x14ac:dyDescent="0.25">
      <c r="B964" s="5">
        <v>45718</v>
      </c>
      <c r="C964" s="8"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44">
        <f>(($AL$11)*IF(Table2[[#This Row],[CorrectWinnerPrediction]]="Y", 1, 0))+(($AL$12)*IF(Table2[[#This Row],[CorrectAwayScorePrediction]]="Y", 1, 0))+(($AL$13)*IF(Table2[[#This Row],[CorrectHomeScorePrediction]]="Y", 1, 0))</f>
        <v>0</v>
      </c>
    </row>
    <row r="965" spans="1:29" x14ac:dyDescent="0.25">
      <c r="B965" s="5">
        <v>45718</v>
      </c>
      <c r="C965" s="8"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44">
        <f>(($AL$11)*IF(Table2[[#This Row],[CorrectWinnerPrediction]]="Y", 1, 0))+(($AL$12)*IF(Table2[[#This Row],[CorrectAwayScorePrediction]]="Y", 1, 0))+(($AL$13)*IF(Table2[[#This Row],[CorrectHomeScorePrediction]]="Y", 1, 0))</f>
        <v>0</v>
      </c>
    </row>
    <row r="966" spans="1:29" x14ac:dyDescent="0.25">
      <c r="B966" s="5">
        <v>45718</v>
      </c>
      <c r="C966" s="8"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44">
        <f>(($AL$11)*IF(Table2[[#This Row],[CorrectWinnerPrediction]]="Y", 1, 0))+(($AL$12)*IF(Table2[[#This Row],[CorrectAwayScorePrediction]]="Y", 1, 0))+(($AL$13)*IF(Table2[[#This Row],[CorrectHomeScorePrediction]]="Y", 1, 0))</f>
        <v>0</v>
      </c>
    </row>
    <row r="967" spans="1:29" x14ac:dyDescent="0.25">
      <c r="B967" s="5">
        <v>45718</v>
      </c>
      <c r="C967" s="8"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44">
        <f>(($AL$11)*IF(Table2[[#This Row],[CorrectWinnerPrediction]]="Y", 1, 0))+(($AL$12)*IF(Table2[[#This Row],[CorrectAwayScorePrediction]]="Y", 1, 0))+(($AL$13)*IF(Table2[[#This Row],[CorrectHomeScorePrediction]]="Y", 1, 0))</f>
        <v>0</v>
      </c>
    </row>
    <row r="968" spans="1:29" x14ac:dyDescent="0.25">
      <c r="A968" s="3"/>
      <c r="B968" s="6">
        <v>45718</v>
      </c>
      <c r="C968" s="9" t="s">
        <v>1080</v>
      </c>
      <c r="D968" s="3" t="s">
        <v>32</v>
      </c>
      <c r="E968" s="3" t="s">
        <v>27</v>
      </c>
      <c r="F968" s="3"/>
      <c r="G968" s="3"/>
      <c r="H968" s="3" t="str">
        <f t="shared" si="47"/>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44">
        <f>(($AL$11)*IF(Table2[[#This Row],[CorrectWinnerPrediction]]="Y", 1, 0))+(($AL$12)*IF(Table2[[#This Row],[CorrectAwayScorePrediction]]="Y", 1, 0))+(($AL$13)*IF(Table2[[#This Row],[CorrectHomeScorePrediction]]="Y", 1, 0))</f>
        <v>0</v>
      </c>
    </row>
    <row r="969" spans="1:29" x14ac:dyDescent="0.25">
      <c r="B969" s="5">
        <v>45719</v>
      </c>
      <c r="C969" s="8" t="s">
        <v>1081</v>
      </c>
      <c r="D969" s="2" t="s">
        <v>30</v>
      </c>
      <c r="E969" s="2" t="s">
        <v>46</v>
      </c>
      <c r="F969" s="2"/>
      <c r="G969" s="2"/>
      <c r="H969" s="2" t="str">
        <f t="shared" si="47"/>
        <v>_</v>
      </c>
      <c r="I969" s="2"/>
      <c r="J969" s="2"/>
      <c r="K969" s="2"/>
      <c r="L969" s="14"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44">
        <f>(($AL$11)*IF(Table2[[#This Row],[CorrectWinnerPrediction]]="Y", 1, 0))+(($AL$12)*IF(Table2[[#This Row],[CorrectAwayScorePrediction]]="Y", 1, 0))+(($AL$13)*IF(Table2[[#This Row],[CorrectHomeScorePrediction]]="Y", 1, 0))</f>
        <v>0</v>
      </c>
    </row>
    <row r="970" spans="1:29" x14ac:dyDescent="0.25">
      <c r="B970" s="5">
        <v>45719</v>
      </c>
      <c r="C970" s="8"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44">
        <f>(($AL$11)*IF(Table2[[#This Row],[CorrectWinnerPrediction]]="Y", 1, 0))+(($AL$12)*IF(Table2[[#This Row],[CorrectAwayScorePrediction]]="Y", 1, 0))+(($AL$13)*IF(Table2[[#This Row],[CorrectHomeScorePrediction]]="Y", 1, 0))</f>
        <v>0</v>
      </c>
    </row>
    <row r="971" spans="1:29" x14ac:dyDescent="0.25">
      <c r="B971" s="5">
        <v>45719</v>
      </c>
      <c r="C971" s="8"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44">
        <f>(($AL$11)*IF(Table2[[#This Row],[CorrectWinnerPrediction]]="Y", 1, 0))+(($AL$12)*IF(Table2[[#This Row],[CorrectAwayScorePrediction]]="Y", 1, 0))+(($AL$13)*IF(Table2[[#This Row],[CorrectHomeScorePrediction]]="Y", 1, 0))</f>
        <v>0</v>
      </c>
    </row>
    <row r="972" spans="1:29" x14ac:dyDescent="0.25">
      <c r="B972" s="5">
        <v>45719</v>
      </c>
      <c r="C972" s="8"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44">
        <f>(($AL$11)*IF(Table2[[#This Row],[CorrectWinnerPrediction]]="Y", 1, 0))+(($AL$12)*IF(Table2[[#This Row],[CorrectAwayScorePrediction]]="Y", 1, 0))+(($AL$13)*IF(Table2[[#This Row],[CorrectHomeScorePrediction]]="Y", 1, 0))</f>
        <v>0</v>
      </c>
    </row>
    <row r="973" spans="1:29" x14ac:dyDescent="0.25">
      <c r="B973" s="5">
        <v>45719</v>
      </c>
      <c r="C973" s="8"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44">
        <f>(($AL$11)*IF(Table2[[#This Row],[CorrectWinnerPrediction]]="Y", 1, 0))+(($AL$12)*IF(Table2[[#This Row],[CorrectAwayScorePrediction]]="Y", 1, 0))+(($AL$13)*IF(Table2[[#This Row],[CorrectHomeScorePrediction]]="Y", 1, 0))</f>
        <v>0</v>
      </c>
    </row>
    <row r="974" spans="1:29" x14ac:dyDescent="0.25">
      <c r="A974" s="3"/>
      <c r="B974" s="6">
        <v>45719</v>
      </c>
      <c r="C974" s="9" t="s">
        <v>1086</v>
      </c>
      <c r="D974" s="3" t="s">
        <v>28</v>
      </c>
      <c r="E974" s="3" t="s">
        <v>17</v>
      </c>
      <c r="F974" s="3"/>
      <c r="G974" s="3"/>
      <c r="H974" s="3" t="str">
        <f t="shared" si="47"/>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44">
        <f>(($AL$11)*IF(Table2[[#This Row],[CorrectWinnerPrediction]]="Y", 1, 0))+(($AL$12)*IF(Table2[[#This Row],[CorrectAwayScorePrediction]]="Y", 1, 0))+(($AL$13)*IF(Table2[[#This Row],[CorrectHomeScorePrediction]]="Y", 1, 0))</f>
        <v>0</v>
      </c>
    </row>
    <row r="975" spans="1:29" x14ac:dyDescent="0.25">
      <c r="B975" s="5">
        <v>45720</v>
      </c>
      <c r="C975" s="8" t="s">
        <v>1087</v>
      </c>
      <c r="D975" s="2" t="s">
        <v>35</v>
      </c>
      <c r="E975" s="2" t="s">
        <v>16</v>
      </c>
      <c r="F975" s="2"/>
      <c r="G975" s="2"/>
      <c r="H975" s="2" t="str">
        <f t="shared" si="47"/>
        <v>_</v>
      </c>
      <c r="I975" s="2"/>
      <c r="J975" s="2"/>
      <c r="K975" s="2"/>
      <c r="L975" s="14"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44">
        <f>(($AL$11)*IF(Table2[[#This Row],[CorrectWinnerPrediction]]="Y", 1, 0))+(($AL$12)*IF(Table2[[#This Row],[CorrectAwayScorePrediction]]="Y", 1, 0))+(($AL$13)*IF(Table2[[#This Row],[CorrectHomeScorePrediction]]="Y", 1, 0))</f>
        <v>0</v>
      </c>
    </row>
    <row r="976" spans="1:29" x14ac:dyDescent="0.25">
      <c r="B976" s="5">
        <v>45720</v>
      </c>
      <c r="C976" s="8"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44">
        <f>(($AL$11)*IF(Table2[[#This Row],[CorrectWinnerPrediction]]="Y", 1, 0))+(($AL$12)*IF(Table2[[#This Row],[CorrectAwayScorePrediction]]="Y", 1, 0))+(($AL$13)*IF(Table2[[#This Row],[CorrectHomeScorePrediction]]="Y", 1, 0))</f>
        <v>0</v>
      </c>
    </row>
    <row r="977" spans="1:29" x14ac:dyDescent="0.25">
      <c r="B977" s="5">
        <v>45720</v>
      </c>
      <c r="C977" s="8"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44">
        <f>(($AL$11)*IF(Table2[[#This Row],[CorrectWinnerPrediction]]="Y", 1, 0))+(($AL$12)*IF(Table2[[#This Row],[CorrectAwayScorePrediction]]="Y", 1, 0))+(($AL$13)*IF(Table2[[#This Row],[CorrectHomeScorePrediction]]="Y", 1, 0))</f>
        <v>0</v>
      </c>
    </row>
    <row r="978" spans="1:29" x14ac:dyDescent="0.25">
      <c r="B978" s="5">
        <v>45720</v>
      </c>
      <c r="C978" s="8"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44">
        <f>(($AL$11)*IF(Table2[[#This Row],[CorrectWinnerPrediction]]="Y", 1, 0))+(($AL$12)*IF(Table2[[#This Row],[CorrectAwayScorePrediction]]="Y", 1, 0))+(($AL$13)*IF(Table2[[#This Row],[CorrectHomeScorePrediction]]="Y", 1, 0))</f>
        <v>0</v>
      </c>
    </row>
    <row r="979" spans="1:29" x14ac:dyDescent="0.25">
      <c r="B979" s="5">
        <v>45720</v>
      </c>
      <c r="C979" s="8"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44">
        <f>(($AL$11)*IF(Table2[[#This Row],[CorrectWinnerPrediction]]="Y", 1, 0))+(($AL$12)*IF(Table2[[#This Row],[CorrectAwayScorePrediction]]="Y", 1, 0))+(($AL$13)*IF(Table2[[#This Row],[CorrectHomeScorePrediction]]="Y", 1, 0))</f>
        <v>0</v>
      </c>
    </row>
    <row r="980" spans="1:29" x14ac:dyDescent="0.25">
      <c r="B980" s="5">
        <v>45720</v>
      </c>
      <c r="C980" s="8"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44">
        <f>(($AL$11)*IF(Table2[[#This Row],[CorrectWinnerPrediction]]="Y", 1, 0))+(($AL$12)*IF(Table2[[#This Row],[CorrectAwayScorePrediction]]="Y", 1, 0))+(($AL$13)*IF(Table2[[#This Row],[CorrectHomeScorePrediction]]="Y", 1, 0))</f>
        <v>0</v>
      </c>
    </row>
    <row r="981" spans="1:29" x14ac:dyDescent="0.25">
      <c r="B981" s="5">
        <v>45720</v>
      </c>
      <c r="C981" s="8"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44">
        <f>(($AL$11)*IF(Table2[[#This Row],[CorrectWinnerPrediction]]="Y", 1, 0))+(($AL$12)*IF(Table2[[#This Row],[CorrectAwayScorePrediction]]="Y", 1, 0))+(($AL$13)*IF(Table2[[#This Row],[CorrectHomeScorePrediction]]="Y", 1, 0))</f>
        <v>0</v>
      </c>
    </row>
    <row r="982" spans="1:29" x14ac:dyDescent="0.25">
      <c r="B982" s="5">
        <v>45720</v>
      </c>
      <c r="C982" s="8"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44">
        <f>(($AL$11)*IF(Table2[[#This Row],[CorrectWinnerPrediction]]="Y", 1, 0))+(($AL$12)*IF(Table2[[#This Row],[CorrectAwayScorePrediction]]="Y", 1, 0))+(($AL$13)*IF(Table2[[#This Row],[CorrectHomeScorePrediction]]="Y", 1, 0))</f>
        <v>0</v>
      </c>
    </row>
    <row r="983" spans="1:29" x14ac:dyDescent="0.25">
      <c r="B983" s="5">
        <v>45720</v>
      </c>
      <c r="C983" s="8"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44">
        <f>(($AL$11)*IF(Table2[[#This Row],[CorrectWinnerPrediction]]="Y", 1, 0))+(($AL$12)*IF(Table2[[#This Row],[CorrectAwayScorePrediction]]="Y", 1, 0))+(($AL$13)*IF(Table2[[#This Row],[CorrectHomeScorePrediction]]="Y", 1, 0))</f>
        <v>0</v>
      </c>
    </row>
    <row r="984" spans="1:29" x14ac:dyDescent="0.25">
      <c r="A984" s="3"/>
      <c r="B984" s="6">
        <v>45720</v>
      </c>
      <c r="C984" s="9" t="s">
        <v>1096</v>
      </c>
      <c r="D984" s="3" t="s">
        <v>37</v>
      </c>
      <c r="E984" s="3" t="s">
        <v>12</v>
      </c>
      <c r="F984" s="3"/>
      <c r="G984" s="3"/>
      <c r="H984" s="3" t="str">
        <f t="shared" si="47"/>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44">
        <f>(($AL$11)*IF(Table2[[#This Row],[CorrectWinnerPrediction]]="Y", 1, 0))+(($AL$12)*IF(Table2[[#This Row],[CorrectAwayScorePrediction]]="Y", 1, 0))+(($AL$13)*IF(Table2[[#This Row],[CorrectHomeScorePrediction]]="Y", 1, 0))</f>
        <v>0</v>
      </c>
    </row>
    <row r="985" spans="1:29" x14ac:dyDescent="0.25">
      <c r="B985" s="5">
        <v>45721</v>
      </c>
      <c r="C985" s="8"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44">
        <f>(($AL$11)*IF(Table2[[#This Row],[CorrectWinnerPrediction]]="Y", 1, 0))+(($AL$12)*IF(Table2[[#This Row],[CorrectAwayScorePrediction]]="Y", 1, 0))+(($AL$13)*IF(Table2[[#This Row],[CorrectHomeScorePrediction]]="Y", 1, 0))</f>
        <v>0</v>
      </c>
    </row>
    <row r="986" spans="1:29" x14ac:dyDescent="0.25">
      <c r="B986" s="5">
        <v>45721</v>
      </c>
      <c r="C986" s="8"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44">
        <f>(($AL$11)*IF(Table2[[#This Row],[CorrectWinnerPrediction]]="Y", 1, 0))+(($AL$12)*IF(Table2[[#This Row],[CorrectAwayScorePrediction]]="Y", 1, 0))+(($AL$13)*IF(Table2[[#This Row],[CorrectHomeScorePrediction]]="Y", 1, 0))</f>
        <v>0</v>
      </c>
    </row>
    <row r="987" spans="1:29" x14ac:dyDescent="0.25">
      <c r="B987" s="5">
        <v>45721</v>
      </c>
      <c r="C987" s="8"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44">
        <f>(($AL$11)*IF(Table2[[#This Row],[CorrectWinnerPrediction]]="Y", 1, 0))+(($AL$12)*IF(Table2[[#This Row],[CorrectAwayScorePrediction]]="Y", 1, 0))+(($AL$13)*IF(Table2[[#This Row],[CorrectHomeScorePrediction]]="Y", 1, 0))</f>
        <v>0</v>
      </c>
    </row>
    <row r="988" spans="1:29" x14ac:dyDescent="0.25">
      <c r="B988" s="5">
        <v>45721</v>
      </c>
      <c r="C988" s="8"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44">
        <f>(($AL$11)*IF(Table2[[#This Row],[CorrectWinnerPrediction]]="Y", 1, 0))+(($AL$12)*IF(Table2[[#This Row],[CorrectAwayScorePrediction]]="Y", 1, 0))+(($AL$13)*IF(Table2[[#This Row],[CorrectHomeScorePrediction]]="Y", 1, 0))</f>
        <v>0</v>
      </c>
    </row>
    <row r="989" spans="1:29" x14ac:dyDescent="0.25">
      <c r="A989" s="3"/>
      <c r="B989" s="6">
        <v>45721</v>
      </c>
      <c r="C989" s="9" t="s">
        <v>1101</v>
      </c>
      <c r="D989" s="3" t="s">
        <v>13</v>
      </c>
      <c r="E989" s="3" t="s">
        <v>28</v>
      </c>
      <c r="F989" s="3"/>
      <c r="G989" s="3"/>
      <c r="H989" s="3" t="str">
        <f t="shared" si="47"/>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44">
        <f>(($AL$11)*IF(Table2[[#This Row],[CorrectWinnerPrediction]]="Y", 1, 0))+(($AL$12)*IF(Table2[[#This Row],[CorrectAwayScorePrediction]]="Y", 1, 0))+(($AL$13)*IF(Table2[[#This Row],[CorrectHomeScorePrediction]]="Y", 1, 0))</f>
        <v>0</v>
      </c>
    </row>
    <row r="990" spans="1:29" x14ac:dyDescent="0.25">
      <c r="B990" s="5">
        <v>45722</v>
      </c>
      <c r="C990" s="8" t="s">
        <v>1102</v>
      </c>
      <c r="D990" s="2" t="s">
        <v>15</v>
      </c>
      <c r="E990" s="2" t="s">
        <v>31</v>
      </c>
      <c r="F990" s="2"/>
      <c r="G990" s="2"/>
      <c r="H990" s="2" t="str">
        <f t="shared" si="47"/>
        <v>_</v>
      </c>
      <c r="I990" s="2"/>
      <c r="J990" s="2"/>
      <c r="K990" s="2"/>
      <c r="L990" s="14"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44">
        <f>(($AL$11)*IF(Table2[[#This Row],[CorrectWinnerPrediction]]="Y", 1, 0))+(($AL$12)*IF(Table2[[#This Row],[CorrectAwayScorePrediction]]="Y", 1, 0))+(($AL$13)*IF(Table2[[#This Row],[CorrectHomeScorePrediction]]="Y", 1, 0))</f>
        <v>0</v>
      </c>
    </row>
    <row r="991" spans="1:29" x14ac:dyDescent="0.25">
      <c r="B991" s="5">
        <v>45722</v>
      </c>
      <c r="C991" s="8"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44">
        <f>(($AL$11)*IF(Table2[[#This Row],[CorrectWinnerPrediction]]="Y", 1, 0))+(($AL$12)*IF(Table2[[#This Row],[CorrectAwayScorePrediction]]="Y", 1, 0))+(($AL$13)*IF(Table2[[#This Row],[CorrectHomeScorePrediction]]="Y", 1, 0))</f>
        <v>0</v>
      </c>
    </row>
    <row r="992" spans="1:29" x14ac:dyDescent="0.25">
      <c r="B992" s="5">
        <v>45722</v>
      </c>
      <c r="C992" s="8"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44">
        <f>(($AL$11)*IF(Table2[[#This Row],[CorrectWinnerPrediction]]="Y", 1, 0))+(($AL$12)*IF(Table2[[#This Row],[CorrectAwayScorePrediction]]="Y", 1, 0))+(($AL$13)*IF(Table2[[#This Row],[CorrectHomeScorePrediction]]="Y", 1, 0))</f>
        <v>0</v>
      </c>
    </row>
    <row r="993" spans="1:29" x14ac:dyDescent="0.25">
      <c r="B993" s="5">
        <v>45722</v>
      </c>
      <c r="C993" s="8"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44">
        <f>(($AL$11)*IF(Table2[[#This Row],[CorrectWinnerPrediction]]="Y", 1, 0))+(($AL$12)*IF(Table2[[#This Row],[CorrectAwayScorePrediction]]="Y", 1, 0))+(($AL$13)*IF(Table2[[#This Row],[CorrectHomeScorePrediction]]="Y", 1, 0))</f>
        <v>0</v>
      </c>
    </row>
    <row r="994" spans="1:29" x14ac:dyDescent="0.25">
      <c r="B994" s="5">
        <v>45722</v>
      </c>
      <c r="C994" s="8"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44">
        <f>(($AL$11)*IF(Table2[[#This Row],[CorrectWinnerPrediction]]="Y", 1, 0))+(($AL$12)*IF(Table2[[#This Row],[CorrectAwayScorePrediction]]="Y", 1, 0))+(($AL$13)*IF(Table2[[#This Row],[CorrectHomeScorePrediction]]="Y", 1, 0))</f>
        <v>0</v>
      </c>
    </row>
    <row r="995" spans="1:29" x14ac:dyDescent="0.25">
      <c r="B995" s="5">
        <v>45722</v>
      </c>
      <c r="C995" s="8"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44">
        <f>(($AL$11)*IF(Table2[[#This Row],[CorrectWinnerPrediction]]="Y", 1, 0))+(($AL$12)*IF(Table2[[#This Row],[CorrectAwayScorePrediction]]="Y", 1, 0))+(($AL$13)*IF(Table2[[#This Row],[CorrectHomeScorePrediction]]="Y", 1, 0))</f>
        <v>0</v>
      </c>
    </row>
    <row r="996" spans="1:29" x14ac:dyDescent="0.25">
      <c r="B996" s="5">
        <v>45722</v>
      </c>
      <c r="C996" s="8"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44">
        <f>(($AL$11)*IF(Table2[[#This Row],[CorrectWinnerPrediction]]="Y", 1, 0))+(($AL$12)*IF(Table2[[#This Row],[CorrectAwayScorePrediction]]="Y", 1, 0))+(($AL$13)*IF(Table2[[#This Row],[CorrectHomeScorePrediction]]="Y", 1, 0))</f>
        <v>0</v>
      </c>
    </row>
    <row r="997" spans="1:29" x14ac:dyDescent="0.25">
      <c r="B997" s="5">
        <v>45722</v>
      </c>
      <c r="C997" s="8"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44">
        <f>(($AL$11)*IF(Table2[[#This Row],[CorrectWinnerPrediction]]="Y", 1, 0))+(($AL$12)*IF(Table2[[#This Row],[CorrectAwayScorePrediction]]="Y", 1, 0))+(($AL$13)*IF(Table2[[#This Row],[CorrectHomeScorePrediction]]="Y", 1, 0))</f>
        <v>0</v>
      </c>
    </row>
    <row r="998" spans="1:29" x14ac:dyDescent="0.25">
      <c r="A998" s="3"/>
      <c r="B998" s="6">
        <v>45722</v>
      </c>
      <c r="C998" s="9" t="s">
        <v>1110</v>
      </c>
      <c r="D998" s="3" t="s">
        <v>12</v>
      </c>
      <c r="E998" s="3" t="s">
        <v>35</v>
      </c>
      <c r="F998" s="3"/>
      <c r="G998" s="3"/>
      <c r="H998" s="3" t="str">
        <f t="shared" si="47"/>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44">
        <f>(($AL$11)*IF(Table2[[#This Row],[CorrectWinnerPrediction]]="Y", 1, 0))+(($AL$12)*IF(Table2[[#This Row],[CorrectAwayScorePrediction]]="Y", 1, 0))+(($AL$13)*IF(Table2[[#This Row],[CorrectHomeScorePrediction]]="Y", 1, 0))</f>
        <v>0</v>
      </c>
    </row>
    <row r="999" spans="1:29" x14ac:dyDescent="0.25">
      <c r="B999" s="5">
        <v>45723</v>
      </c>
      <c r="C999" s="8"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44">
        <f>(($AL$11)*IF(Table2[[#This Row],[CorrectWinnerPrediction]]="Y", 1, 0))+(($AL$12)*IF(Table2[[#This Row],[CorrectAwayScorePrediction]]="Y", 1, 0))+(($AL$13)*IF(Table2[[#This Row],[CorrectHomeScorePrediction]]="Y", 1, 0))</f>
        <v>0</v>
      </c>
    </row>
    <row r="1000" spans="1:29" x14ac:dyDescent="0.25">
      <c r="B1000" s="5">
        <v>45723</v>
      </c>
      <c r="C1000" s="8"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44">
        <f>(($AL$11)*IF(Table2[[#This Row],[CorrectWinnerPrediction]]="Y", 1, 0))+(($AL$12)*IF(Table2[[#This Row],[CorrectAwayScorePrediction]]="Y", 1, 0))+(($AL$13)*IF(Table2[[#This Row],[CorrectHomeScorePrediction]]="Y", 1, 0))</f>
        <v>0</v>
      </c>
    </row>
    <row r="1001" spans="1:29" x14ac:dyDescent="0.25">
      <c r="B1001" s="5">
        <v>45723</v>
      </c>
      <c r="C1001" s="8"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44">
        <f>(($AL$11)*IF(Table2[[#This Row],[CorrectWinnerPrediction]]="Y", 1, 0))+(($AL$12)*IF(Table2[[#This Row],[CorrectAwayScorePrediction]]="Y", 1, 0))+(($AL$13)*IF(Table2[[#This Row],[CorrectHomeScorePrediction]]="Y", 1, 0))</f>
        <v>0</v>
      </c>
    </row>
    <row r="1002" spans="1:29" x14ac:dyDescent="0.25">
      <c r="B1002" s="5">
        <v>45723</v>
      </c>
      <c r="C1002" s="8"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44">
        <f>(($AL$11)*IF(Table2[[#This Row],[CorrectWinnerPrediction]]="Y", 1, 0))+(($AL$12)*IF(Table2[[#This Row],[CorrectAwayScorePrediction]]="Y", 1, 0))+(($AL$13)*IF(Table2[[#This Row],[CorrectHomeScorePrediction]]="Y", 1, 0))</f>
        <v>0</v>
      </c>
    </row>
    <row r="1003" spans="1:29" x14ac:dyDescent="0.25">
      <c r="B1003" s="5">
        <v>45723</v>
      </c>
      <c r="C1003" s="8"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44">
        <f>(($AL$11)*IF(Table2[[#This Row],[CorrectWinnerPrediction]]="Y", 1, 0))+(($AL$12)*IF(Table2[[#This Row],[CorrectAwayScorePrediction]]="Y", 1, 0))+(($AL$13)*IF(Table2[[#This Row],[CorrectHomeScorePrediction]]="Y", 1, 0))</f>
        <v>0</v>
      </c>
    </row>
    <row r="1004" spans="1:29" x14ac:dyDescent="0.25">
      <c r="A1004" s="3"/>
      <c r="B1004" s="6">
        <v>45723</v>
      </c>
      <c r="C1004" s="9" t="s">
        <v>1116</v>
      </c>
      <c r="D1004" s="3" t="s">
        <v>13</v>
      </c>
      <c r="E1004" s="3" t="s">
        <v>47</v>
      </c>
      <c r="F1004" s="3"/>
      <c r="G1004" s="3"/>
      <c r="H1004" s="3" t="str">
        <f t="shared" si="47"/>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44">
        <f>(($AL$11)*IF(Table2[[#This Row],[CorrectWinnerPrediction]]="Y", 1, 0))+(($AL$12)*IF(Table2[[#This Row],[CorrectAwayScorePrediction]]="Y", 1, 0))+(($AL$13)*IF(Table2[[#This Row],[CorrectHomeScorePrediction]]="Y", 1, 0))</f>
        <v>0</v>
      </c>
    </row>
    <row r="1005" spans="1:29" x14ac:dyDescent="0.25">
      <c r="B1005" s="5">
        <v>45724</v>
      </c>
      <c r="C1005" s="8"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44">
        <f>(($AL$11)*IF(Table2[[#This Row],[CorrectWinnerPrediction]]="Y", 1, 0))+(($AL$12)*IF(Table2[[#This Row],[CorrectAwayScorePrediction]]="Y", 1, 0))+(($AL$13)*IF(Table2[[#This Row],[CorrectHomeScorePrediction]]="Y", 1, 0))</f>
        <v>0</v>
      </c>
    </row>
    <row r="1006" spans="1:29" x14ac:dyDescent="0.25">
      <c r="B1006" s="5">
        <v>45724</v>
      </c>
      <c r="C1006" s="8"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44">
        <f>(($AL$11)*IF(Table2[[#This Row],[CorrectWinnerPrediction]]="Y", 1, 0))+(($AL$12)*IF(Table2[[#This Row],[CorrectAwayScorePrediction]]="Y", 1, 0))+(($AL$13)*IF(Table2[[#This Row],[CorrectHomeScorePrediction]]="Y", 1, 0))</f>
        <v>0</v>
      </c>
    </row>
    <row r="1007" spans="1:29" x14ac:dyDescent="0.25">
      <c r="B1007" s="5">
        <v>45724</v>
      </c>
      <c r="C1007" s="8"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44">
        <f>(($AL$11)*IF(Table2[[#This Row],[CorrectWinnerPrediction]]="Y", 1, 0))+(($AL$12)*IF(Table2[[#This Row],[CorrectAwayScorePrediction]]="Y", 1, 0))+(($AL$13)*IF(Table2[[#This Row],[CorrectHomeScorePrediction]]="Y", 1, 0))</f>
        <v>0</v>
      </c>
    </row>
    <row r="1008" spans="1:29" x14ac:dyDescent="0.25">
      <c r="B1008" s="5">
        <v>45724</v>
      </c>
      <c r="C1008" s="8"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44">
        <f>(($AL$11)*IF(Table2[[#This Row],[CorrectWinnerPrediction]]="Y", 1, 0))+(($AL$12)*IF(Table2[[#This Row],[CorrectAwayScorePrediction]]="Y", 1, 0))+(($AL$13)*IF(Table2[[#This Row],[CorrectHomeScorePrediction]]="Y", 1, 0))</f>
        <v>0</v>
      </c>
    </row>
    <row r="1009" spans="1:29" x14ac:dyDescent="0.25">
      <c r="B1009" s="5">
        <v>45724</v>
      </c>
      <c r="C1009" s="8"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44">
        <f>(($AL$11)*IF(Table2[[#This Row],[CorrectWinnerPrediction]]="Y", 1, 0))+(($AL$12)*IF(Table2[[#This Row],[CorrectAwayScorePrediction]]="Y", 1, 0))+(($AL$13)*IF(Table2[[#This Row],[CorrectHomeScorePrediction]]="Y", 1, 0))</f>
        <v>0</v>
      </c>
    </row>
    <row r="1010" spans="1:29" x14ac:dyDescent="0.25">
      <c r="B1010" s="5">
        <v>45724</v>
      </c>
      <c r="C1010" s="8"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44">
        <f>(($AL$11)*IF(Table2[[#This Row],[CorrectWinnerPrediction]]="Y", 1, 0))+(($AL$12)*IF(Table2[[#This Row],[CorrectAwayScorePrediction]]="Y", 1, 0))+(($AL$13)*IF(Table2[[#This Row],[CorrectHomeScorePrediction]]="Y", 1, 0))</f>
        <v>0</v>
      </c>
    </row>
    <row r="1011" spans="1:29" x14ac:dyDescent="0.25">
      <c r="B1011" s="5">
        <v>45724</v>
      </c>
      <c r="C1011" s="8"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44">
        <f>(($AL$11)*IF(Table2[[#This Row],[CorrectWinnerPrediction]]="Y", 1, 0))+(($AL$12)*IF(Table2[[#This Row],[CorrectAwayScorePrediction]]="Y", 1, 0))+(($AL$13)*IF(Table2[[#This Row],[CorrectHomeScorePrediction]]="Y", 1, 0))</f>
        <v>0</v>
      </c>
    </row>
    <row r="1012" spans="1:29" x14ac:dyDescent="0.25">
      <c r="B1012" s="5">
        <v>45724</v>
      </c>
      <c r="C1012" s="8"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44">
        <f>(($AL$11)*IF(Table2[[#This Row],[CorrectWinnerPrediction]]="Y", 1, 0))+(($AL$12)*IF(Table2[[#This Row],[CorrectAwayScorePrediction]]="Y", 1, 0))+(($AL$13)*IF(Table2[[#This Row],[CorrectHomeScorePrediction]]="Y", 1, 0))</f>
        <v>0</v>
      </c>
    </row>
    <row r="1013" spans="1:29" x14ac:dyDescent="0.25">
      <c r="B1013" s="5">
        <v>45724</v>
      </c>
      <c r="C1013" s="8"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44">
        <f>(($AL$11)*IF(Table2[[#This Row],[CorrectWinnerPrediction]]="Y", 1, 0))+(($AL$12)*IF(Table2[[#This Row],[CorrectAwayScorePrediction]]="Y", 1, 0))+(($AL$13)*IF(Table2[[#This Row],[CorrectHomeScorePrediction]]="Y", 1, 0))</f>
        <v>0</v>
      </c>
    </row>
    <row r="1014" spans="1:29" x14ac:dyDescent="0.25">
      <c r="A1014" s="3"/>
      <c r="B1014" s="6">
        <v>45724</v>
      </c>
      <c r="C1014" s="9" t="s">
        <v>1126</v>
      </c>
      <c r="D1014" s="3" t="s">
        <v>33</v>
      </c>
      <c r="E1014" s="3" t="s">
        <v>38</v>
      </c>
      <c r="F1014" s="3"/>
      <c r="G1014" s="3"/>
      <c r="H1014" s="3" t="str">
        <f t="shared" si="47"/>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44">
        <f>(($AL$11)*IF(Table2[[#This Row],[CorrectWinnerPrediction]]="Y", 1, 0))+(($AL$12)*IF(Table2[[#This Row],[CorrectAwayScorePrediction]]="Y", 1, 0))+(($AL$13)*IF(Table2[[#This Row],[CorrectHomeScorePrediction]]="Y", 1, 0))</f>
        <v>0</v>
      </c>
    </row>
    <row r="1015" spans="1:29" x14ac:dyDescent="0.25">
      <c r="B1015" s="5">
        <v>45725</v>
      </c>
      <c r="C1015" s="8" t="s">
        <v>1127</v>
      </c>
      <c r="D1015" s="2" t="s">
        <v>32</v>
      </c>
      <c r="E1015" s="2" t="s">
        <v>45</v>
      </c>
      <c r="F1015" s="2"/>
      <c r="G1015" s="2"/>
      <c r="H1015" s="2" t="str">
        <f t="shared" si="47"/>
        <v>_</v>
      </c>
      <c r="I1015" s="2"/>
      <c r="J1015" s="2"/>
      <c r="K1015" s="2"/>
      <c r="L1015" s="14"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44">
        <f>(($AL$11)*IF(Table2[[#This Row],[CorrectWinnerPrediction]]="Y", 1, 0))+(($AL$12)*IF(Table2[[#This Row],[CorrectAwayScorePrediction]]="Y", 1, 0))+(($AL$13)*IF(Table2[[#This Row],[CorrectHomeScorePrediction]]="Y", 1, 0))</f>
        <v>0</v>
      </c>
    </row>
    <row r="1016" spans="1:29" x14ac:dyDescent="0.25">
      <c r="B1016" s="5">
        <v>45725</v>
      </c>
      <c r="C1016" s="8"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44">
        <f>(($AL$11)*IF(Table2[[#This Row],[CorrectWinnerPrediction]]="Y", 1, 0))+(($AL$12)*IF(Table2[[#This Row],[CorrectAwayScorePrediction]]="Y", 1, 0))+(($AL$13)*IF(Table2[[#This Row],[CorrectHomeScorePrediction]]="Y", 1, 0))</f>
        <v>0</v>
      </c>
    </row>
    <row r="1017" spans="1:29" x14ac:dyDescent="0.25">
      <c r="B1017" s="5">
        <v>45725</v>
      </c>
      <c r="C1017" s="8"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44">
        <f>(($AL$11)*IF(Table2[[#This Row],[CorrectWinnerPrediction]]="Y", 1, 0))+(($AL$12)*IF(Table2[[#This Row],[CorrectAwayScorePrediction]]="Y", 1, 0))+(($AL$13)*IF(Table2[[#This Row],[CorrectHomeScorePrediction]]="Y", 1, 0))</f>
        <v>0</v>
      </c>
    </row>
    <row r="1018" spans="1:29" x14ac:dyDescent="0.25">
      <c r="B1018" s="5">
        <v>45725</v>
      </c>
      <c r="C1018" s="8"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44">
        <f>(($AL$11)*IF(Table2[[#This Row],[CorrectWinnerPrediction]]="Y", 1, 0))+(($AL$12)*IF(Table2[[#This Row],[CorrectAwayScorePrediction]]="Y", 1, 0))+(($AL$13)*IF(Table2[[#This Row],[CorrectHomeScorePrediction]]="Y", 1, 0))</f>
        <v>0</v>
      </c>
    </row>
    <row r="1019" spans="1:29" x14ac:dyDescent="0.25">
      <c r="B1019" s="5">
        <v>45725</v>
      </c>
      <c r="C1019" s="8"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44">
        <f>(($AL$11)*IF(Table2[[#This Row],[CorrectWinnerPrediction]]="Y", 1, 0))+(($AL$12)*IF(Table2[[#This Row],[CorrectAwayScorePrediction]]="Y", 1, 0))+(($AL$13)*IF(Table2[[#This Row],[CorrectHomeScorePrediction]]="Y", 1, 0))</f>
        <v>0</v>
      </c>
    </row>
    <row r="1020" spans="1:29" x14ac:dyDescent="0.25">
      <c r="B1020" s="5">
        <v>45725</v>
      </c>
      <c r="C1020" s="8"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44">
        <f>(($AL$11)*IF(Table2[[#This Row],[CorrectWinnerPrediction]]="Y", 1, 0))+(($AL$12)*IF(Table2[[#This Row],[CorrectAwayScorePrediction]]="Y", 1, 0))+(($AL$13)*IF(Table2[[#This Row],[CorrectHomeScorePrediction]]="Y", 1, 0))</f>
        <v>0</v>
      </c>
    </row>
    <row r="1021" spans="1:29" x14ac:dyDescent="0.25">
      <c r="B1021" s="5">
        <v>45725</v>
      </c>
      <c r="C1021" s="8"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44">
        <f>(($AL$11)*IF(Table2[[#This Row],[CorrectWinnerPrediction]]="Y", 1, 0))+(($AL$12)*IF(Table2[[#This Row],[CorrectAwayScorePrediction]]="Y", 1, 0))+(($AL$13)*IF(Table2[[#This Row],[CorrectHomeScorePrediction]]="Y", 1, 0))</f>
        <v>0</v>
      </c>
    </row>
    <row r="1022" spans="1:29" x14ac:dyDescent="0.25">
      <c r="A1022" s="3"/>
      <c r="B1022" s="6">
        <v>45725</v>
      </c>
      <c r="C1022" s="9" t="s">
        <v>1134</v>
      </c>
      <c r="D1022" s="3" t="s">
        <v>33</v>
      </c>
      <c r="E1022" s="3" t="s">
        <v>47</v>
      </c>
      <c r="F1022" s="3"/>
      <c r="G1022" s="3"/>
      <c r="H1022" s="3" t="str">
        <f t="shared" si="47"/>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44">
        <f>(($AL$11)*IF(Table2[[#This Row],[CorrectWinnerPrediction]]="Y", 1, 0))+(($AL$12)*IF(Table2[[#This Row],[CorrectAwayScorePrediction]]="Y", 1, 0))+(($AL$13)*IF(Table2[[#This Row],[CorrectHomeScorePrediction]]="Y", 1, 0))</f>
        <v>0</v>
      </c>
    </row>
    <row r="1023" spans="1:29" x14ac:dyDescent="0.25">
      <c r="B1023" s="5">
        <v>45726</v>
      </c>
      <c r="C1023" s="8" t="s">
        <v>1135</v>
      </c>
      <c r="D1023" s="2" t="s">
        <v>23</v>
      </c>
      <c r="E1023" s="2" t="s">
        <v>29</v>
      </c>
      <c r="F1023" s="2"/>
      <c r="G1023" s="2"/>
      <c r="H1023" s="2" t="str">
        <f t="shared" si="47"/>
        <v>_</v>
      </c>
      <c r="I1023" s="2"/>
      <c r="J1023" s="2"/>
      <c r="K1023" s="2"/>
      <c r="L1023" s="14"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44">
        <f>(($AL$11)*IF(Table2[[#This Row],[CorrectWinnerPrediction]]="Y", 1, 0))+(($AL$12)*IF(Table2[[#This Row],[CorrectAwayScorePrediction]]="Y", 1, 0))+(($AL$13)*IF(Table2[[#This Row],[CorrectHomeScorePrediction]]="Y", 1, 0))</f>
        <v>0</v>
      </c>
    </row>
    <row r="1024" spans="1:29" x14ac:dyDescent="0.25">
      <c r="B1024" s="5">
        <v>45726</v>
      </c>
      <c r="C1024" s="8"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44">
        <f>(($AL$11)*IF(Table2[[#This Row],[CorrectWinnerPrediction]]="Y", 1, 0))+(($AL$12)*IF(Table2[[#This Row],[CorrectAwayScorePrediction]]="Y", 1, 0))+(($AL$13)*IF(Table2[[#This Row],[CorrectHomeScorePrediction]]="Y", 1, 0))</f>
        <v>0</v>
      </c>
    </row>
    <row r="1025" spans="1:29" x14ac:dyDescent="0.25">
      <c r="B1025" s="5">
        <v>45726</v>
      </c>
      <c r="C1025" s="8"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44">
        <f>(($AL$11)*IF(Table2[[#This Row],[CorrectWinnerPrediction]]="Y", 1, 0))+(($AL$12)*IF(Table2[[#This Row],[CorrectAwayScorePrediction]]="Y", 1, 0))+(($AL$13)*IF(Table2[[#This Row],[CorrectHomeScorePrediction]]="Y", 1, 0))</f>
        <v>0</v>
      </c>
    </row>
    <row r="1026" spans="1:29" x14ac:dyDescent="0.25">
      <c r="A1026" s="3"/>
      <c r="B1026" s="6">
        <v>45726</v>
      </c>
      <c r="C1026" s="9" t="s">
        <v>1138</v>
      </c>
      <c r="D1026" s="3" t="s">
        <v>18</v>
      </c>
      <c r="E1026" s="3" t="s">
        <v>15</v>
      </c>
      <c r="F1026" s="3"/>
      <c r="G1026" s="3"/>
      <c r="H1026" s="3" t="str">
        <f t="shared" si="47"/>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44">
        <f>(($AL$11)*IF(Table2[[#This Row],[CorrectWinnerPrediction]]="Y", 1, 0))+(($AL$12)*IF(Table2[[#This Row],[CorrectAwayScorePrediction]]="Y", 1, 0))+(($AL$13)*IF(Table2[[#This Row],[CorrectHomeScorePrediction]]="Y", 1, 0))</f>
        <v>0</v>
      </c>
    </row>
    <row r="1027" spans="1:29" x14ac:dyDescent="0.25">
      <c r="B1027" s="5">
        <v>45727</v>
      </c>
      <c r="C1027" s="8"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44">
        <f>(($AL$11)*IF(Table2[[#This Row],[CorrectWinnerPrediction]]="Y", 1, 0))+(($AL$12)*IF(Table2[[#This Row],[CorrectAwayScorePrediction]]="Y", 1, 0))+(($AL$13)*IF(Table2[[#This Row],[CorrectHomeScorePrediction]]="Y", 1, 0))</f>
        <v>0</v>
      </c>
    </row>
    <row r="1028" spans="1:29" x14ac:dyDescent="0.25">
      <c r="B1028" s="5">
        <v>45727</v>
      </c>
      <c r="C1028" s="8"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44">
        <f>(($AL$11)*IF(Table2[[#This Row],[CorrectWinnerPrediction]]="Y", 1, 0))+(($AL$12)*IF(Table2[[#This Row],[CorrectAwayScorePrediction]]="Y", 1, 0))+(($AL$13)*IF(Table2[[#This Row],[CorrectHomeScorePrediction]]="Y", 1, 0))</f>
        <v>0</v>
      </c>
    </row>
    <row r="1029" spans="1:29" x14ac:dyDescent="0.25">
      <c r="B1029" s="5">
        <v>45727</v>
      </c>
      <c r="C1029" s="8"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44">
        <f>(($AL$11)*IF(Table2[[#This Row],[CorrectWinnerPrediction]]="Y", 1, 0))+(($AL$12)*IF(Table2[[#This Row],[CorrectAwayScorePrediction]]="Y", 1, 0))+(($AL$13)*IF(Table2[[#This Row],[CorrectHomeScorePrediction]]="Y", 1, 0))</f>
        <v>0</v>
      </c>
    </row>
    <row r="1030" spans="1:29" x14ac:dyDescent="0.25">
      <c r="B1030" s="5">
        <v>45727</v>
      </c>
      <c r="C1030" s="8"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44">
        <f>(($AL$11)*IF(Table2[[#This Row],[CorrectWinnerPrediction]]="Y", 1, 0))+(($AL$12)*IF(Table2[[#This Row],[CorrectAwayScorePrediction]]="Y", 1, 0))+(($AL$13)*IF(Table2[[#This Row],[CorrectHomeScorePrediction]]="Y", 1, 0))</f>
        <v>0</v>
      </c>
    </row>
    <row r="1031" spans="1:29" x14ac:dyDescent="0.25">
      <c r="B1031" s="5">
        <v>45727</v>
      </c>
      <c r="C1031" s="8"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44">
        <f>(($AL$11)*IF(Table2[[#This Row],[CorrectWinnerPrediction]]="Y", 1, 0))+(($AL$12)*IF(Table2[[#This Row],[CorrectAwayScorePrediction]]="Y", 1, 0))+(($AL$13)*IF(Table2[[#This Row],[CorrectHomeScorePrediction]]="Y", 1, 0))</f>
        <v>0</v>
      </c>
    </row>
    <row r="1032" spans="1:29" x14ac:dyDescent="0.25">
      <c r="B1032" s="5">
        <v>45727</v>
      </c>
      <c r="C1032" s="8"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44">
        <f>(($AL$11)*IF(Table2[[#This Row],[CorrectWinnerPrediction]]="Y", 1, 0))+(($AL$12)*IF(Table2[[#This Row],[CorrectAwayScorePrediction]]="Y", 1, 0))+(($AL$13)*IF(Table2[[#This Row],[CorrectHomeScorePrediction]]="Y", 1, 0))</f>
        <v>0</v>
      </c>
    </row>
    <row r="1033" spans="1:29" x14ac:dyDescent="0.25">
      <c r="B1033" s="5">
        <v>45727</v>
      </c>
      <c r="C1033" s="8"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44">
        <f>(($AL$11)*IF(Table2[[#This Row],[CorrectWinnerPrediction]]="Y", 1, 0))+(($AL$12)*IF(Table2[[#This Row],[CorrectAwayScorePrediction]]="Y", 1, 0))+(($AL$13)*IF(Table2[[#This Row],[CorrectHomeScorePrediction]]="Y", 1, 0))</f>
        <v>0</v>
      </c>
    </row>
    <row r="1034" spans="1:29" x14ac:dyDescent="0.25">
      <c r="B1034" s="5">
        <v>45727</v>
      </c>
      <c r="C1034" s="8"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44">
        <f>(($AL$11)*IF(Table2[[#This Row],[CorrectWinnerPrediction]]="Y", 1, 0))+(($AL$12)*IF(Table2[[#This Row],[CorrectAwayScorePrediction]]="Y", 1, 0))+(($AL$13)*IF(Table2[[#This Row],[CorrectHomeScorePrediction]]="Y", 1, 0))</f>
        <v>0</v>
      </c>
    </row>
    <row r="1035" spans="1:29" x14ac:dyDescent="0.25">
      <c r="B1035" s="5">
        <v>45727</v>
      </c>
      <c r="C1035" s="8"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44">
        <f>(($AL$11)*IF(Table2[[#This Row],[CorrectWinnerPrediction]]="Y", 1, 0))+(($AL$12)*IF(Table2[[#This Row],[CorrectAwayScorePrediction]]="Y", 1, 0))+(($AL$13)*IF(Table2[[#This Row],[CorrectHomeScorePrediction]]="Y", 1, 0))</f>
        <v>0</v>
      </c>
    </row>
    <row r="1036" spans="1:29" x14ac:dyDescent="0.25">
      <c r="B1036" s="5">
        <v>45727</v>
      </c>
      <c r="C1036" s="8"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44">
        <f>(($AL$11)*IF(Table2[[#This Row],[CorrectWinnerPrediction]]="Y", 1, 0))+(($AL$12)*IF(Table2[[#This Row],[CorrectAwayScorePrediction]]="Y", 1, 0))+(($AL$13)*IF(Table2[[#This Row],[CorrectHomeScorePrediction]]="Y", 1, 0))</f>
        <v>0</v>
      </c>
    </row>
    <row r="1037" spans="1:29" x14ac:dyDescent="0.25">
      <c r="A1037" s="3"/>
      <c r="B1037" s="6">
        <v>45727</v>
      </c>
      <c r="C1037" s="9" t="s">
        <v>1149</v>
      </c>
      <c r="D1037" s="3" t="s">
        <v>35</v>
      </c>
      <c r="E1037" s="3" t="s">
        <v>38</v>
      </c>
      <c r="F1037" s="3"/>
      <c r="G1037" s="3"/>
      <c r="H1037" s="3" t="str">
        <f t="shared" si="50"/>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44">
        <f>(($AL$11)*IF(Table2[[#This Row],[CorrectWinnerPrediction]]="Y", 1, 0))+(($AL$12)*IF(Table2[[#This Row],[CorrectAwayScorePrediction]]="Y", 1, 0))+(($AL$13)*IF(Table2[[#This Row],[CorrectHomeScorePrediction]]="Y", 1, 0))</f>
        <v>0</v>
      </c>
    </row>
    <row r="1038" spans="1:29" x14ac:dyDescent="0.25">
      <c r="B1038" s="5">
        <v>45728</v>
      </c>
      <c r="C1038" s="8" t="s">
        <v>1150</v>
      </c>
      <c r="D1038" s="2" t="s">
        <v>29</v>
      </c>
      <c r="E1038" s="2" t="s">
        <v>31</v>
      </c>
      <c r="F1038" s="2"/>
      <c r="G1038" s="2"/>
      <c r="H1038" s="2" t="str">
        <f t="shared" si="50"/>
        <v>_</v>
      </c>
      <c r="I1038" s="2"/>
      <c r="J1038" s="2"/>
      <c r="K1038" s="2"/>
      <c r="L1038" s="14"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44">
        <f>(($AL$11)*IF(Table2[[#This Row],[CorrectWinnerPrediction]]="Y", 1, 0))+(($AL$12)*IF(Table2[[#This Row],[CorrectAwayScorePrediction]]="Y", 1, 0))+(($AL$13)*IF(Table2[[#This Row],[CorrectHomeScorePrediction]]="Y", 1, 0))</f>
        <v>0</v>
      </c>
    </row>
    <row r="1039" spans="1:29" x14ac:dyDescent="0.25">
      <c r="B1039" s="5">
        <v>45728</v>
      </c>
      <c r="C1039" s="8"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44">
        <f>(($AL$11)*IF(Table2[[#This Row],[CorrectWinnerPrediction]]="Y", 1, 0))+(($AL$12)*IF(Table2[[#This Row],[CorrectAwayScorePrediction]]="Y", 1, 0))+(($AL$13)*IF(Table2[[#This Row],[CorrectHomeScorePrediction]]="Y", 1, 0))</f>
        <v>0</v>
      </c>
    </row>
    <row r="1040" spans="1:29" x14ac:dyDescent="0.25">
      <c r="B1040" s="5">
        <v>45728</v>
      </c>
      <c r="C1040" s="8"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44">
        <f>(($AL$11)*IF(Table2[[#This Row],[CorrectWinnerPrediction]]="Y", 1, 0))+(($AL$12)*IF(Table2[[#This Row],[CorrectAwayScorePrediction]]="Y", 1, 0))+(($AL$13)*IF(Table2[[#This Row],[CorrectHomeScorePrediction]]="Y", 1, 0))</f>
        <v>0</v>
      </c>
    </row>
    <row r="1041" spans="1:29" x14ac:dyDescent="0.25">
      <c r="A1041" s="3"/>
      <c r="B1041" s="6">
        <v>45728</v>
      </c>
      <c r="C1041" s="9" t="s">
        <v>1153</v>
      </c>
      <c r="D1041" s="3" t="s">
        <v>19</v>
      </c>
      <c r="E1041" s="3" t="s">
        <v>12</v>
      </c>
      <c r="F1041" s="3"/>
      <c r="G1041" s="3"/>
      <c r="H1041" s="3" t="str">
        <f t="shared" si="50"/>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44">
        <f>(($AL$11)*IF(Table2[[#This Row],[CorrectWinnerPrediction]]="Y", 1, 0))+(($AL$12)*IF(Table2[[#This Row],[CorrectAwayScorePrediction]]="Y", 1, 0))+(($AL$13)*IF(Table2[[#This Row],[CorrectHomeScorePrediction]]="Y", 1, 0))</f>
        <v>0</v>
      </c>
    </row>
    <row r="1042" spans="1:29" x14ac:dyDescent="0.25">
      <c r="B1042" s="5">
        <v>45729</v>
      </c>
      <c r="C1042" s="8" t="s">
        <v>1154</v>
      </c>
      <c r="D1042" s="2" t="s">
        <v>14</v>
      </c>
      <c r="E1042" s="2" t="s">
        <v>18</v>
      </c>
      <c r="F1042" s="2"/>
      <c r="G1042" s="2"/>
      <c r="H1042" s="2" t="str">
        <f t="shared" si="50"/>
        <v>_</v>
      </c>
      <c r="I1042" s="2"/>
      <c r="J1042" s="2"/>
      <c r="K1042" s="2"/>
      <c r="L1042" s="14"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44">
        <f>(($AL$11)*IF(Table2[[#This Row],[CorrectWinnerPrediction]]="Y", 1, 0))+(($AL$12)*IF(Table2[[#This Row],[CorrectAwayScorePrediction]]="Y", 1, 0))+(($AL$13)*IF(Table2[[#This Row],[CorrectHomeScorePrediction]]="Y", 1, 0))</f>
        <v>0</v>
      </c>
    </row>
    <row r="1043" spans="1:29" x14ac:dyDescent="0.25">
      <c r="B1043" s="5">
        <v>45729</v>
      </c>
      <c r="C1043" s="8"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44">
        <f>(($AL$11)*IF(Table2[[#This Row],[CorrectWinnerPrediction]]="Y", 1, 0))+(($AL$12)*IF(Table2[[#This Row],[CorrectAwayScorePrediction]]="Y", 1, 0))+(($AL$13)*IF(Table2[[#This Row],[CorrectHomeScorePrediction]]="Y", 1, 0))</f>
        <v>0</v>
      </c>
    </row>
    <row r="1044" spans="1:29" x14ac:dyDescent="0.25">
      <c r="B1044" s="5">
        <v>45729</v>
      </c>
      <c r="C1044" s="8"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44">
        <f>(($AL$11)*IF(Table2[[#This Row],[CorrectWinnerPrediction]]="Y", 1, 0))+(($AL$12)*IF(Table2[[#This Row],[CorrectAwayScorePrediction]]="Y", 1, 0))+(($AL$13)*IF(Table2[[#This Row],[CorrectHomeScorePrediction]]="Y", 1, 0))</f>
        <v>0</v>
      </c>
    </row>
    <row r="1045" spans="1:29" x14ac:dyDescent="0.25">
      <c r="B1045" s="5">
        <v>45729</v>
      </c>
      <c r="C1045" s="8"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44">
        <f>(($AL$11)*IF(Table2[[#This Row],[CorrectWinnerPrediction]]="Y", 1, 0))+(($AL$12)*IF(Table2[[#This Row],[CorrectAwayScorePrediction]]="Y", 1, 0))+(($AL$13)*IF(Table2[[#This Row],[CorrectHomeScorePrediction]]="Y", 1, 0))</f>
        <v>0</v>
      </c>
    </row>
    <row r="1046" spans="1:29" x14ac:dyDescent="0.25">
      <c r="B1046" s="5">
        <v>45729</v>
      </c>
      <c r="C1046" s="8"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44">
        <f>(($AL$11)*IF(Table2[[#This Row],[CorrectWinnerPrediction]]="Y", 1, 0))+(($AL$12)*IF(Table2[[#This Row],[CorrectAwayScorePrediction]]="Y", 1, 0))+(($AL$13)*IF(Table2[[#This Row],[CorrectHomeScorePrediction]]="Y", 1, 0))</f>
        <v>0</v>
      </c>
    </row>
    <row r="1047" spans="1:29" x14ac:dyDescent="0.25">
      <c r="B1047" s="5">
        <v>45729</v>
      </c>
      <c r="C1047" s="8"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44">
        <f>(($AL$11)*IF(Table2[[#This Row],[CorrectWinnerPrediction]]="Y", 1, 0))+(($AL$12)*IF(Table2[[#This Row],[CorrectAwayScorePrediction]]="Y", 1, 0))+(($AL$13)*IF(Table2[[#This Row],[CorrectHomeScorePrediction]]="Y", 1, 0))</f>
        <v>0</v>
      </c>
    </row>
    <row r="1048" spans="1:29" x14ac:dyDescent="0.25">
      <c r="B1048" s="5">
        <v>45729</v>
      </c>
      <c r="C1048" s="8"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44">
        <f>(($AL$11)*IF(Table2[[#This Row],[CorrectWinnerPrediction]]="Y", 1, 0))+(($AL$12)*IF(Table2[[#This Row],[CorrectAwayScorePrediction]]="Y", 1, 0))+(($AL$13)*IF(Table2[[#This Row],[CorrectHomeScorePrediction]]="Y", 1, 0))</f>
        <v>0</v>
      </c>
    </row>
    <row r="1049" spans="1:29" x14ac:dyDescent="0.25">
      <c r="B1049" s="5">
        <v>45729</v>
      </c>
      <c r="C1049" s="8"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44">
        <f>(($AL$11)*IF(Table2[[#This Row],[CorrectWinnerPrediction]]="Y", 1, 0))+(($AL$12)*IF(Table2[[#This Row],[CorrectAwayScorePrediction]]="Y", 1, 0))+(($AL$13)*IF(Table2[[#This Row],[CorrectHomeScorePrediction]]="Y", 1, 0))</f>
        <v>0</v>
      </c>
    </row>
    <row r="1050" spans="1:29" x14ac:dyDescent="0.25">
      <c r="A1050" s="3"/>
      <c r="B1050" s="6">
        <v>45729</v>
      </c>
      <c r="C1050" s="9" t="s">
        <v>1162</v>
      </c>
      <c r="D1050" s="3" t="s">
        <v>17</v>
      </c>
      <c r="E1050" s="3" t="s">
        <v>38</v>
      </c>
      <c r="F1050" s="3"/>
      <c r="G1050" s="3"/>
      <c r="H1050" s="3" t="str">
        <f t="shared" si="50"/>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44">
        <f>(($AL$11)*IF(Table2[[#This Row],[CorrectWinnerPrediction]]="Y", 1, 0))+(($AL$12)*IF(Table2[[#This Row],[CorrectAwayScorePrediction]]="Y", 1, 0))+(($AL$13)*IF(Table2[[#This Row],[CorrectHomeScorePrediction]]="Y", 1, 0))</f>
        <v>0</v>
      </c>
    </row>
    <row r="1051" spans="1:29" x14ac:dyDescent="0.25">
      <c r="B1051" s="5">
        <v>45730</v>
      </c>
      <c r="C1051" s="8" t="s">
        <v>1163</v>
      </c>
      <c r="D1051" s="2" t="s">
        <v>31</v>
      </c>
      <c r="E1051" s="2" t="s">
        <v>44</v>
      </c>
      <c r="F1051" s="2"/>
      <c r="G1051" s="2"/>
      <c r="H1051" s="2" t="str">
        <f t="shared" si="50"/>
        <v>_</v>
      </c>
      <c r="I1051" s="2"/>
      <c r="J1051" s="2"/>
      <c r="K1051" s="2"/>
      <c r="L1051" s="14"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44">
        <f>(($AL$11)*IF(Table2[[#This Row],[CorrectWinnerPrediction]]="Y", 1, 0))+(($AL$12)*IF(Table2[[#This Row],[CorrectAwayScorePrediction]]="Y", 1, 0))+(($AL$13)*IF(Table2[[#This Row],[CorrectHomeScorePrediction]]="Y", 1, 0))</f>
        <v>0</v>
      </c>
    </row>
    <row r="1052" spans="1:29" x14ac:dyDescent="0.25">
      <c r="B1052" s="5">
        <v>45730</v>
      </c>
      <c r="C1052" s="8"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44">
        <f>(($AL$11)*IF(Table2[[#This Row],[CorrectWinnerPrediction]]="Y", 1, 0))+(($AL$12)*IF(Table2[[#This Row],[CorrectAwayScorePrediction]]="Y", 1, 0))+(($AL$13)*IF(Table2[[#This Row],[CorrectHomeScorePrediction]]="Y", 1, 0))</f>
        <v>0</v>
      </c>
    </row>
    <row r="1053" spans="1:29" x14ac:dyDescent="0.25">
      <c r="B1053" s="5">
        <v>45730</v>
      </c>
      <c r="C1053" s="8"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44">
        <f>(($AL$11)*IF(Table2[[#This Row],[CorrectWinnerPrediction]]="Y", 1, 0))+(($AL$12)*IF(Table2[[#This Row],[CorrectAwayScorePrediction]]="Y", 1, 0))+(($AL$13)*IF(Table2[[#This Row],[CorrectHomeScorePrediction]]="Y", 1, 0))</f>
        <v>0</v>
      </c>
    </row>
    <row r="1054" spans="1:29" x14ac:dyDescent="0.25">
      <c r="B1054" s="5">
        <v>45730</v>
      </c>
      <c r="C1054" s="8"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44">
        <f>(($AL$11)*IF(Table2[[#This Row],[CorrectWinnerPrediction]]="Y", 1, 0))+(($AL$12)*IF(Table2[[#This Row],[CorrectAwayScorePrediction]]="Y", 1, 0))+(($AL$13)*IF(Table2[[#This Row],[CorrectHomeScorePrediction]]="Y", 1, 0))</f>
        <v>0</v>
      </c>
    </row>
    <row r="1055" spans="1:29" x14ac:dyDescent="0.25">
      <c r="B1055" s="5">
        <v>45730</v>
      </c>
      <c r="C1055" s="8"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44">
        <f>(($AL$11)*IF(Table2[[#This Row],[CorrectWinnerPrediction]]="Y", 1, 0))+(($AL$12)*IF(Table2[[#This Row],[CorrectAwayScorePrediction]]="Y", 1, 0))+(($AL$13)*IF(Table2[[#This Row],[CorrectHomeScorePrediction]]="Y", 1, 0))</f>
        <v>0</v>
      </c>
    </row>
    <row r="1056" spans="1:29" x14ac:dyDescent="0.25">
      <c r="A1056" s="3"/>
      <c r="B1056" s="6">
        <v>45730</v>
      </c>
      <c r="C1056" s="9" t="s">
        <v>1168</v>
      </c>
      <c r="D1056" s="3" t="s">
        <v>15</v>
      </c>
      <c r="E1056" s="3" t="s">
        <v>12</v>
      </c>
      <c r="F1056" s="3"/>
      <c r="G1056" s="3"/>
      <c r="H1056" s="3" t="str">
        <f t="shared" si="50"/>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44">
        <f>(($AL$11)*IF(Table2[[#This Row],[CorrectWinnerPrediction]]="Y", 1, 0))+(($AL$12)*IF(Table2[[#This Row],[CorrectAwayScorePrediction]]="Y", 1, 0))+(($AL$13)*IF(Table2[[#This Row],[CorrectHomeScorePrediction]]="Y", 1, 0))</f>
        <v>0</v>
      </c>
    </row>
    <row r="1057" spans="1:29" x14ac:dyDescent="0.25">
      <c r="B1057" s="5">
        <v>45731</v>
      </c>
      <c r="C1057" s="8" t="s">
        <v>1169</v>
      </c>
      <c r="D1057" s="2" t="s">
        <v>27</v>
      </c>
      <c r="E1057" s="2" t="s">
        <v>29</v>
      </c>
      <c r="F1057" s="2"/>
      <c r="G1057" s="2"/>
      <c r="H1057" s="2" t="str">
        <f t="shared" si="50"/>
        <v>_</v>
      </c>
      <c r="I1057" s="2"/>
      <c r="J1057" s="2"/>
      <c r="K1057" s="2"/>
      <c r="L1057" s="14"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44">
        <f>(($AL$11)*IF(Table2[[#This Row],[CorrectWinnerPrediction]]="Y", 1, 0))+(($AL$12)*IF(Table2[[#This Row],[CorrectAwayScorePrediction]]="Y", 1, 0))+(($AL$13)*IF(Table2[[#This Row],[CorrectHomeScorePrediction]]="Y", 1, 0))</f>
        <v>0</v>
      </c>
    </row>
    <row r="1058" spans="1:29" x14ac:dyDescent="0.25">
      <c r="B1058" s="5">
        <v>45731</v>
      </c>
      <c r="C1058" s="8"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44">
        <f>(($AL$11)*IF(Table2[[#This Row],[CorrectWinnerPrediction]]="Y", 1, 0))+(($AL$12)*IF(Table2[[#This Row],[CorrectAwayScorePrediction]]="Y", 1, 0))+(($AL$13)*IF(Table2[[#This Row],[CorrectHomeScorePrediction]]="Y", 1, 0))</f>
        <v>0</v>
      </c>
    </row>
    <row r="1059" spans="1:29" x14ac:dyDescent="0.25">
      <c r="B1059" s="5">
        <v>45731</v>
      </c>
      <c r="C1059" s="8"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44">
        <f>(($AL$11)*IF(Table2[[#This Row],[CorrectWinnerPrediction]]="Y", 1, 0))+(($AL$12)*IF(Table2[[#This Row],[CorrectAwayScorePrediction]]="Y", 1, 0))+(($AL$13)*IF(Table2[[#This Row],[CorrectHomeScorePrediction]]="Y", 1, 0))</f>
        <v>0</v>
      </c>
    </row>
    <row r="1060" spans="1:29" x14ac:dyDescent="0.25">
      <c r="B1060" s="5">
        <v>45731</v>
      </c>
      <c r="C1060" s="8"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44">
        <f>(($AL$11)*IF(Table2[[#This Row],[CorrectWinnerPrediction]]="Y", 1, 0))+(($AL$12)*IF(Table2[[#This Row],[CorrectAwayScorePrediction]]="Y", 1, 0))+(($AL$13)*IF(Table2[[#This Row],[CorrectHomeScorePrediction]]="Y", 1, 0))</f>
        <v>0</v>
      </c>
    </row>
    <row r="1061" spans="1:29" x14ac:dyDescent="0.25">
      <c r="B1061" s="5">
        <v>45731</v>
      </c>
      <c r="C1061" s="8"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44">
        <f>(($AL$11)*IF(Table2[[#This Row],[CorrectWinnerPrediction]]="Y", 1, 0))+(($AL$12)*IF(Table2[[#This Row],[CorrectAwayScorePrediction]]="Y", 1, 0))+(($AL$13)*IF(Table2[[#This Row],[CorrectHomeScorePrediction]]="Y", 1, 0))</f>
        <v>0</v>
      </c>
    </row>
    <row r="1062" spans="1:29" x14ac:dyDescent="0.25">
      <c r="B1062" s="5">
        <v>45731</v>
      </c>
      <c r="C1062" s="8"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44">
        <f>(($AL$11)*IF(Table2[[#This Row],[CorrectWinnerPrediction]]="Y", 1, 0))+(($AL$12)*IF(Table2[[#This Row],[CorrectAwayScorePrediction]]="Y", 1, 0))+(($AL$13)*IF(Table2[[#This Row],[CorrectHomeScorePrediction]]="Y", 1, 0))</f>
        <v>0</v>
      </c>
    </row>
    <row r="1063" spans="1:29" x14ac:dyDescent="0.25">
      <c r="B1063" s="5">
        <v>45731</v>
      </c>
      <c r="C1063" s="8"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44">
        <f>(($AL$11)*IF(Table2[[#This Row],[CorrectWinnerPrediction]]="Y", 1, 0))+(($AL$12)*IF(Table2[[#This Row],[CorrectAwayScorePrediction]]="Y", 1, 0))+(($AL$13)*IF(Table2[[#This Row],[CorrectHomeScorePrediction]]="Y", 1, 0))</f>
        <v>0</v>
      </c>
    </row>
    <row r="1064" spans="1:29" x14ac:dyDescent="0.25">
      <c r="B1064" s="5">
        <v>45731</v>
      </c>
      <c r="C1064" s="8"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44">
        <f>(($AL$11)*IF(Table2[[#This Row],[CorrectWinnerPrediction]]="Y", 1, 0))+(($AL$12)*IF(Table2[[#This Row],[CorrectAwayScorePrediction]]="Y", 1, 0))+(($AL$13)*IF(Table2[[#This Row],[CorrectHomeScorePrediction]]="Y", 1, 0))</f>
        <v>0</v>
      </c>
    </row>
    <row r="1065" spans="1:29" x14ac:dyDescent="0.25">
      <c r="B1065" s="5">
        <v>45731</v>
      </c>
      <c r="C1065" s="8"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44">
        <f>(($AL$11)*IF(Table2[[#This Row],[CorrectWinnerPrediction]]="Y", 1, 0))+(($AL$12)*IF(Table2[[#This Row],[CorrectAwayScorePrediction]]="Y", 1, 0))+(($AL$13)*IF(Table2[[#This Row],[CorrectHomeScorePrediction]]="Y", 1, 0))</f>
        <v>0</v>
      </c>
    </row>
    <row r="1066" spans="1:29" x14ac:dyDescent="0.25">
      <c r="B1066" s="5">
        <v>45731</v>
      </c>
      <c r="C1066" s="8"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44">
        <f>(($AL$11)*IF(Table2[[#This Row],[CorrectWinnerPrediction]]="Y", 1, 0))+(($AL$12)*IF(Table2[[#This Row],[CorrectAwayScorePrediction]]="Y", 1, 0))+(($AL$13)*IF(Table2[[#This Row],[CorrectHomeScorePrediction]]="Y", 1, 0))</f>
        <v>0</v>
      </c>
    </row>
    <row r="1067" spans="1:29" x14ac:dyDescent="0.25">
      <c r="A1067" s="3"/>
      <c r="B1067" s="6">
        <v>45731</v>
      </c>
      <c r="C1067" s="9" t="s">
        <v>1179</v>
      </c>
      <c r="D1067" s="3" t="s">
        <v>17</v>
      </c>
      <c r="E1067" s="3" t="s">
        <v>25</v>
      </c>
      <c r="F1067" s="3"/>
      <c r="G1067" s="3"/>
      <c r="H1067" s="3" t="str">
        <f t="shared" si="50"/>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44">
        <f>(($AL$11)*IF(Table2[[#This Row],[CorrectWinnerPrediction]]="Y", 1, 0))+(($AL$12)*IF(Table2[[#This Row],[CorrectAwayScorePrediction]]="Y", 1, 0))+(($AL$13)*IF(Table2[[#This Row],[CorrectHomeScorePrediction]]="Y", 1, 0))</f>
        <v>0</v>
      </c>
    </row>
    <row r="1068" spans="1:29" x14ac:dyDescent="0.25">
      <c r="B1068" s="5">
        <v>45732</v>
      </c>
      <c r="C1068" s="8"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44">
        <f>(($AL$11)*IF(Table2[[#This Row],[CorrectWinnerPrediction]]="Y", 1, 0))+(($AL$12)*IF(Table2[[#This Row],[CorrectAwayScorePrediction]]="Y", 1, 0))+(($AL$13)*IF(Table2[[#This Row],[CorrectHomeScorePrediction]]="Y", 1, 0))</f>
        <v>0</v>
      </c>
    </row>
    <row r="1069" spans="1:29" x14ac:dyDescent="0.25">
      <c r="B1069" s="5">
        <v>45732</v>
      </c>
      <c r="C1069" s="8"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44">
        <f>(($AL$11)*IF(Table2[[#This Row],[CorrectWinnerPrediction]]="Y", 1, 0))+(($AL$12)*IF(Table2[[#This Row],[CorrectAwayScorePrediction]]="Y", 1, 0))+(($AL$13)*IF(Table2[[#This Row],[CorrectHomeScorePrediction]]="Y", 1, 0))</f>
        <v>0</v>
      </c>
    </row>
    <row r="1070" spans="1:29" x14ac:dyDescent="0.25">
      <c r="B1070" s="5">
        <v>45732</v>
      </c>
      <c r="C1070" s="8"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44">
        <f>(($AL$11)*IF(Table2[[#This Row],[CorrectWinnerPrediction]]="Y", 1, 0))+(($AL$12)*IF(Table2[[#This Row],[CorrectAwayScorePrediction]]="Y", 1, 0))+(($AL$13)*IF(Table2[[#This Row],[CorrectHomeScorePrediction]]="Y", 1, 0))</f>
        <v>0</v>
      </c>
    </row>
    <row r="1071" spans="1:29" x14ac:dyDescent="0.25">
      <c r="B1071" s="5">
        <v>45732</v>
      </c>
      <c r="C1071" s="8"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44">
        <f>(($AL$11)*IF(Table2[[#This Row],[CorrectWinnerPrediction]]="Y", 1, 0))+(($AL$12)*IF(Table2[[#This Row],[CorrectAwayScorePrediction]]="Y", 1, 0))+(($AL$13)*IF(Table2[[#This Row],[CorrectHomeScorePrediction]]="Y", 1, 0))</f>
        <v>0</v>
      </c>
    </row>
    <row r="1072" spans="1:29" x14ac:dyDescent="0.25">
      <c r="B1072" s="5">
        <v>45732</v>
      </c>
      <c r="C1072" s="8"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44">
        <f>(($AL$11)*IF(Table2[[#This Row],[CorrectWinnerPrediction]]="Y", 1, 0))+(($AL$12)*IF(Table2[[#This Row],[CorrectAwayScorePrediction]]="Y", 1, 0))+(($AL$13)*IF(Table2[[#This Row],[CorrectHomeScorePrediction]]="Y", 1, 0))</f>
        <v>0</v>
      </c>
    </row>
    <row r="1073" spans="1:29" x14ac:dyDescent="0.25">
      <c r="B1073" s="5">
        <v>45732</v>
      </c>
      <c r="C1073" s="8"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44">
        <f>(($AL$11)*IF(Table2[[#This Row],[CorrectWinnerPrediction]]="Y", 1, 0))+(($AL$12)*IF(Table2[[#This Row],[CorrectAwayScorePrediction]]="Y", 1, 0))+(($AL$13)*IF(Table2[[#This Row],[CorrectHomeScorePrediction]]="Y", 1, 0))</f>
        <v>0</v>
      </c>
    </row>
    <row r="1074" spans="1:29" x14ac:dyDescent="0.25">
      <c r="A1074" s="3"/>
      <c r="B1074" s="6">
        <v>45732</v>
      </c>
      <c r="C1074" s="9" t="s">
        <v>1186</v>
      </c>
      <c r="D1074" s="3" t="s">
        <v>22</v>
      </c>
      <c r="E1074" s="3" t="s">
        <v>12</v>
      </c>
      <c r="F1074" s="3"/>
      <c r="G1074" s="3"/>
      <c r="H1074" s="3" t="str">
        <f t="shared" si="50"/>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44">
        <f>(($AL$11)*IF(Table2[[#This Row],[CorrectWinnerPrediction]]="Y", 1, 0))+(($AL$12)*IF(Table2[[#This Row],[CorrectAwayScorePrediction]]="Y", 1, 0))+(($AL$13)*IF(Table2[[#This Row],[CorrectHomeScorePrediction]]="Y", 1, 0))</f>
        <v>0</v>
      </c>
    </row>
    <row r="1075" spans="1:29" x14ac:dyDescent="0.25">
      <c r="B1075" s="5">
        <v>45733</v>
      </c>
      <c r="C1075" s="8" t="s">
        <v>1187</v>
      </c>
      <c r="D1075" s="2" t="s">
        <v>29</v>
      </c>
      <c r="E1075" s="2" t="s">
        <v>16</v>
      </c>
      <c r="F1075" s="2"/>
      <c r="G1075" s="2"/>
      <c r="H1075" s="2" t="str">
        <f t="shared" si="50"/>
        <v>_</v>
      </c>
      <c r="I1075" s="2"/>
      <c r="J1075" s="2"/>
      <c r="K1075" s="2"/>
      <c r="L1075" s="14"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44">
        <f>(($AL$11)*IF(Table2[[#This Row],[CorrectWinnerPrediction]]="Y", 1, 0))+(($AL$12)*IF(Table2[[#This Row],[CorrectAwayScorePrediction]]="Y", 1, 0))+(($AL$13)*IF(Table2[[#This Row],[CorrectHomeScorePrediction]]="Y", 1, 0))</f>
        <v>0</v>
      </c>
    </row>
    <row r="1076" spans="1:29" x14ac:dyDescent="0.25">
      <c r="B1076" s="5">
        <v>45733</v>
      </c>
      <c r="C1076" s="8"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44">
        <f>(($AL$11)*IF(Table2[[#This Row],[CorrectWinnerPrediction]]="Y", 1, 0))+(($AL$12)*IF(Table2[[#This Row],[CorrectAwayScorePrediction]]="Y", 1, 0))+(($AL$13)*IF(Table2[[#This Row],[CorrectHomeScorePrediction]]="Y", 1, 0))</f>
        <v>0</v>
      </c>
    </row>
    <row r="1077" spans="1:29" x14ac:dyDescent="0.25">
      <c r="B1077" s="5">
        <v>45733</v>
      </c>
      <c r="C1077" s="8"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44">
        <f>(($AL$11)*IF(Table2[[#This Row],[CorrectWinnerPrediction]]="Y", 1, 0))+(($AL$12)*IF(Table2[[#This Row],[CorrectAwayScorePrediction]]="Y", 1, 0))+(($AL$13)*IF(Table2[[#This Row],[CorrectHomeScorePrediction]]="Y", 1, 0))</f>
        <v>0</v>
      </c>
    </row>
    <row r="1078" spans="1:29" x14ac:dyDescent="0.25">
      <c r="B1078" s="5">
        <v>45733</v>
      </c>
      <c r="C1078" s="8"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44">
        <f>(($AL$11)*IF(Table2[[#This Row],[CorrectWinnerPrediction]]="Y", 1, 0))+(($AL$12)*IF(Table2[[#This Row],[CorrectAwayScorePrediction]]="Y", 1, 0))+(($AL$13)*IF(Table2[[#This Row],[CorrectHomeScorePrediction]]="Y", 1, 0))</f>
        <v>0</v>
      </c>
    </row>
    <row r="1079" spans="1:29" x14ac:dyDescent="0.25">
      <c r="A1079" s="3"/>
      <c r="B1079" s="6">
        <v>45733</v>
      </c>
      <c r="C1079" s="9" t="s">
        <v>1191</v>
      </c>
      <c r="D1079" s="3" t="s">
        <v>28</v>
      </c>
      <c r="E1079" s="3" t="s">
        <v>37</v>
      </c>
      <c r="F1079" s="3"/>
      <c r="G1079" s="3"/>
      <c r="H1079" s="3" t="str">
        <f t="shared" si="50"/>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44">
        <f>(($AL$11)*IF(Table2[[#This Row],[CorrectWinnerPrediction]]="Y", 1, 0))+(($AL$12)*IF(Table2[[#This Row],[CorrectAwayScorePrediction]]="Y", 1, 0))+(($AL$13)*IF(Table2[[#This Row],[CorrectHomeScorePrediction]]="Y", 1, 0))</f>
        <v>0</v>
      </c>
    </row>
    <row r="1080" spans="1:29" x14ac:dyDescent="0.25">
      <c r="B1080" s="5">
        <v>45734</v>
      </c>
      <c r="C1080" s="8"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44">
        <f>(($AL$11)*IF(Table2[[#This Row],[CorrectWinnerPrediction]]="Y", 1, 0))+(($AL$12)*IF(Table2[[#This Row],[CorrectAwayScorePrediction]]="Y", 1, 0))+(($AL$13)*IF(Table2[[#This Row],[CorrectHomeScorePrediction]]="Y", 1, 0))</f>
        <v>0</v>
      </c>
    </row>
    <row r="1081" spans="1:29" x14ac:dyDescent="0.25">
      <c r="B1081" s="5">
        <v>45734</v>
      </c>
      <c r="C1081" s="8"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44">
        <f>(($AL$11)*IF(Table2[[#This Row],[CorrectWinnerPrediction]]="Y", 1, 0))+(($AL$12)*IF(Table2[[#This Row],[CorrectAwayScorePrediction]]="Y", 1, 0))+(($AL$13)*IF(Table2[[#This Row],[CorrectHomeScorePrediction]]="Y", 1, 0))</f>
        <v>0</v>
      </c>
    </row>
    <row r="1082" spans="1:29" x14ac:dyDescent="0.25">
      <c r="B1082" s="5">
        <v>45734</v>
      </c>
      <c r="C1082" s="8"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44">
        <f>(($AL$11)*IF(Table2[[#This Row],[CorrectWinnerPrediction]]="Y", 1, 0))+(($AL$12)*IF(Table2[[#This Row],[CorrectAwayScorePrediction]]="Y", 1, 0))+(($AL$13)*IF(Table2[[#This Row],[CorrectHomeScorePrediction]]="Y", 1, 0))</f>
        <v>0</v>
      </c>
    </row>
    <row r="1083" spans="1:29" x14ac:dyDescent="0.25">
      <c r="B1083" s="5">
        <v>45734</v>
      </c>
      <c r="C1083" s="8"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44">
        <f>(($AL$11)*IF(Table2[[#This Row],[CorrectWinnerPrediction]]="Y", 1, 0))+(($AL$12)*IF(Table2[[#This Row],[CorrectAwayScorePrediction]]="Y", 1, 0))+(($AL$13)*IF(Table2[[#This Row],[CorrectHomeScorePrediction]]="Y", 1, 0))</f>
        <v>0</v>
      </c>
    </row>
    <row r="1084" spans="1:29" x14ac:dyDescent="0.25">
      <c r="B1084" s="5">
        <v>45734</v>
      </c>
      <c r="C1084" s="8"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44">
        <f>(($AL$11)*IF(Table2[[#This Row],[CorrectWinnerPrediction]]="Y", 1, 0))+(($AL$12)*IF(Table2[[#This Row],[CorrectAwayScorePrediction]]="Y", 1, 0))+(($AL$13)*IF(Table2[[#This Row],[CorrectHomeScorePrediction]]="Y", 1, 0))</f>
        <v>0</v>
      </c>
    </row>
    <row r="1085" spans="1:29" x14ac:dyDescent="0.25">
      <c r="B1085" s="5">
        <v>45734</v>
      </c>
      <c r="C1085" s="8"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44">
        <f>(($AL$11)*IF(Table2[[#This Row],[CorrectWinnerPrediction]]="Y", 1, 0))+(($AL$12)*IF(Table2[[#This Row],[CorrectAwayScorePrediction]]="Y", 1, 0))+(($AL$13)*IF(Table2[[#This Row],[CorrectHomeScorePrediction]]="Y", 1, 0))</f>
        <v>0</v>
      </c>
    </row>
    <row r="1086" spans="1:29" x14ac:dyDescent="0.25">
      <c r="B1086" s="5">
        <v>45734</v>
      </c>
      <c r="C1086" s="8"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44">
        <f>(($AL$11)*IF(Table2[[#This Row],[CorrectWinnerPrediction]]="Y", 1, 0))+(($AL$12)*IF(Table2[[#This Row],[CorrectAwayScorePrediction]]="Y", 1, 0))+(($AL$13)*IF(Table2[[#This Row],[CorrectHomeScorePrediction]]="Y", 1, 0))</f>
        <v>0</v>
      </c>
    </row>
    <row r="1087" spans="1:29" x14ac:dyDescent="0.25">
      <c r="B1087" s="5">
        <v>45734</v>
      </c>
      <c r="C1087" s="8"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44">
        <f>(($AL$11)*IF(Table2[[#This Row],[CorrectWinnerPrediction]]="Y", 1, 0))+(($AL$12)*IF(Table2[[#This Row],[CorrectAwayScorePrediction]]="Y", 1, 0))+(($AL$13)*IF(Table2[[#This Row],[CorrectHomeScorePrediction]]="Y", 1, 0))</f>
        <v>0</v>
      </c>
    </row>
    <row r="1088" spans="1:29" x14ac:dyDescent="0.25">
      <c r="A1088" s="3"/>
      <c r="B1088" s="6">
        <v>45734</v>
      </c>
      <c r="C1088" s="9" t="s">
        <v>1200</v>
      </c>
      <c r="D1088" s="3" t="s">
        <v>22</v>
      </c>
      <c r="E1088" s="3" t="s">
        <v>25</v>
      </c>
      <c r="F1088" s="3"/>
      <c r="G1088" s="3"/>
      <c r="H1088" s="3" t="str">
        <f t="shared" si="50"/>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44">
        <f>(($AL$11)*IF(Table2[[#This Row],[CorrectWinnerPrediction]]="Y", 1, 0))+(($AL$12)*IF(Table2[[#This Row],[CorrectAwayScorePrediction]]="Y", 1, 0))+(($AL$13)*IF(Table2[[#This Row],[CorrectHomeScorePrediction]]="Y", 1, 0))</f>
        <v>0</v>
      </c>
    </row>
    <row r="1089" spans="1:29" x14ac:dyDescent="0.25">
      <c r="B1089" s="5">
        <v>45735</v>
      </c>
      <c r="C1089" s="8" t="s">
        <v>1201</v>
      </c>
      <c r="D1089" s="2" t="s">
        <v>26</v>
      </c>
      <c r="E1089" s="2" t="s">
        <v>18</v>
      </c>
      <c r="F1089" s="2"/>
      <c r="G1089" s="2"/>
      <c r="H1089" s="2" t="str">
        <f t="shared" si="50"/>
        <v>_</v>
      </c>
      <c r="I1089" s="2"/>
      <c r="J1089" s="2"/>
      <c r="K1089" s="2"/>
      <c r="L1089" s="14"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44">
        <f>(($AL$11)*IF(Table2[[#This Row],[CorrectWinnerPrediction]]="Y", 1, 0))+(($AL$12)*IF(Table2[[#This Row],[CorrectAwayScorePrediction]]="Y", 1, 0))+(($AL$13)*IF(Table2[[#This Row],[CorrectHomeScorePrediction]]="Y", 1, 0))</f>
        <v>0</v>
      </c>
    </row>
    <row r="1090" spans="1:29" x14ac:dyDescent="0.25">
      <c r="A1090" s="3"/>
      <c r="B1090" s="6">
        <v>45735</v>
      </c>
      <c r="C1090" s="9" t="s">
        <v>1202</v>
      </c>
      <c r="D1090" s="3" t="s">
        <v>12</v>
      </c>
      <c r="E1090" s="3" t="s">
        <v>37</v>
      </c>
      <c r="F1090" s="3"/>
      <c r="G1090" s="3"/>
      <c r="H1090" s="3" t="str">
        <f t="shared" si="50"/>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44">
        <f>(($AL$11)*IF(Table2[[#This Row],[CorrectWinnerPrediction]]="Y", 1, 0))+(($AL$12)*IF(Table2[[#This Row],[CorrectAwayScorePrediction]]="Y", 1, 0))+(($AL$13)*IF(Table2[[#This Row],[CorrectHomeScorePrediction]]="Y", 1, 0))</f>
        <v>0</v>
      </c>
    </row>
    <row r="1091" spans="1:29" x14ac:dyDescent="0.25">
      <c r="B1091" s="5">
        <v>45736</v>
      </c>
      <c r="C1091" s="8" t="s">
        <v>1203</v>
      </c>
      <c r="D1091" s="2" t="s">
        <v>26</v>
      </c>
      <c r="E1091" s="2" t="s">
        <v>30</v>
      </c>
      <c r="F1091" s="2"/>
      <c r="G1091" s="2"/>
      <c r="H1091" s="2" t="str">
        <f t="shared" si="50"/>
        <v>_</v>
      </c>
      <c r="I1091" s="2"/>
      <c r="J1091" s="2"/>
      <c r="K1091" s="2"/>
      <c r="L1091" s="14" t="str">
        <f t="shared" si="49"/>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44">
        <f>(($AL$11)*IF(Table2[[#This Row],[CorrectWinnerPrediction]]="Y", 1, 0))+(($AL$12)*IF(Table2[[#This Row],[CorrectAwayScorePrediction]]="Y", 1, 0))+(($AL$13)*IF(Table2[[#This Row],[CorrectHomeScorePrediction]]="Y", 1, 0))</f>
        <v>0</v>
      </c>
    </row>
    <row r="1092" spans="1:29" x14ac:dyDescent="0.25">
      <c r="B1092" s="5">
        <v>45736</v>
      </c>
      <c r="C1092" s="8"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44">
        <f>(($AL$11)*IF(Table2[[#This Row],[CorrectWinnerPrediction]]="Y", 1, 0))+(($AL$12)*IF(Table2[[#This Row],[CorrectAwayScorePrediction]]="Y", 1, 0))+(($AL$13)*IF(Table2[[#This Row],[CorrectHomeScorePrediction]]="Y", 1, 0))</f>
        <v>0</v>
      </c>
    </row>
    <row r="1093" spans="1:29" x14ac:dyDescent="0.25">
      <c r="B1093" s="5">
        <v>45736</v>
      </c>
      <c r="C1093" s="8"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44">
        <f>(($AL$11)*IF(Table2[[#This Row],[CorrectWinnerPrediction]]="Y", 1, 0))+(($AL$12)*IF(Table2[[#This Row],[CorrectAwayScorePrediction]]="Y", 1, 0))+(($AL$13)*IF(Table2[[#This Row],[CorrectHomeScorePrediction]]="Y", 1, 0))</f>
        <v>0</v>
      </c>
    </row>
    <row r="1094" spans="1:29" x14ac:dyDescent="0.25">
      <c r="B1094" s="5">
        <v>45736</v>
      </c>
      <c r="C1094" s="8"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44">
        <f>(($AL$11)*IF(Table2[[#This Row],[CorrectWinnerPrediction]]="Y", 1, 0))+(($AL$12)*IF(Table2[[#This Row],[CorrectAwayScorePrediction]]="Y", 1, 0))+(($AL$13)*IF(Table2[[#This Row],[CorrectHomeScorePrediction]]="Y", 1, 0))</f>
        <v>0</v>
      </c>
    </row>
    <row r="1095" spans="1:29" x14ac:dyDescent="0.25">
      <c r="B1095" s="5">
        <v>45736</v>
      </c>
      <c r="C1095" s="8"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44">
        <f>(($AL$11)*IF(Table2[[#This Row],[CorrectWinnerPrediction]]="Y", 1, 0))+(($AL$12)*IF(Table2[[#This Row],[CorrectAwayScorePrediction]]="Y", 1, 0))+(($AL$13)*IF(Table2[[#This Row],[CorrectHomeScorePrediction]]="Y", 1, 0))</f>
        <v>0</v>
      </c>
    </row>
    <row r="1096" spans="1:29" x14ac:dyDescent="0.25">
      <c r="B1096" s="5">
        <v>45736</v>
      </c>
      <c r="C1096" s="8"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44">
        <f>(($AL$11)*IF(Table2[[#This Row],[CorrectWinnerPrediction]]="Y", 1, 0))+(($AL$12)*IF(Table2[[#This Row],[CorrectAwayScorePrediction]]="Y", 1, 0))+(($AL$13)*IF(Table2[[#This Row],[CorrectHomeScorePrediction]]="Y", 1, 0))</f>
        <v>0</v>
      </c>
    </row>
    <row r="1097" spans="1:29" x14ac:dyDescent="0.25">
      <c r="B1097" s="5">
        <v>45736</v>
      </c>
      <c r="C1097" s="8"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44">
        <f>(($AL$11)*IF(Table2[[#This Row],[CorrectWinnerPrediction]]="Y", 1, 0))+(($AL$12)*IF(Table2[[#This Row],[CorrectAwayScorePrediction]]="Y", 1, 0))+(($AL$13)*IF(Table2[[#This Row],[CorrectHomeScorePrediction]]="Y", 1, 0))</f>
        <v>0</v>
      </c>
    </row>
    <row r="1098" spans="1:29" x14ac:dyDescent="0.25">
      <c r="B1098" s="5">
        <v>45736</v>
      </c>
      <c r="C1098" s="8"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44">
        <f>(($AL$11)*IF(Table2[[#This Row],[CorrectWinnerPrediction]]="Y", 1, 0))+(($AL$12)*IF(Table2[[#This Row],[CorrectAwayScorePrediction]]="Y", 1, 0))+(($AL$13)*IF(Table2[[#This Row],[CorrectHomeScorePrediction]]="Y", 1, 0))</f>
        <v>0</v>
      </c>
    </row>
    <row r="1099" spans="1:29" x14ac:dyDescent="0.25">
      <c r="B1099" s="5">
        <v>45736</v>
      </c>
      <c r="C1099" s="8"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44">
        <f>(($AL$11)*IF(Table2[[#This Row],[CorrectWinnerPrediction]]="Y", 1, 0))+(($AL$12)*IF(Table2[[#This Row],[CorrectAwayScorePrediction]]="Y", 1, 0))+(($AL$13)*IF(Table2[[#This Row],[CorrectHomeScorePrediction]]="Y", 1, 0))</f>
        <v>0</v>
      </c>
    </row>
    <row r="1100" spans="1:29" x14ac:dyDescent="0.25">
      <c r="B1100" s="5">
        <v>45736</v>
      </c>
      <c r="C1100" s="8"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44">
        <f>(($AL$11)*IF(Table2[[#This Row],[CorrectWinnerPrediction]]="Y", 1, 0))+(($AL$12)*IF(Table2[[#This Row],[CorrectAwayScorePrediction]]="Y", 1, 0))+(($AL$13)*IF(Table2[[#This Row],[CorrectHomeScorePrediction]]="Y", 1, 0))</f>
        <v>0</v>
      </c>
    </row>
    <row r="1101" spans="1:29" x14ac:dyDescent="0.25">
      <c r="B1101" s="5">
        <v>45736</v>
      </c>
      <c r="C1101" s="8"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44">
        <f>(($AL$11)*IF(Table2[[#This Row],[CorrectWinnerPrediction]]="Y", 1, 0))+(($AL$12)*IF(Table2[[#This Row],[CorrectAwayScorePrediction]]="Y", 1, 0))+(($AL$13)*IF(Table2[[#This Row],[CorrectHomeScorePrediction]]="Y", 1, 0))</f>
        <v>0</v>
      </c>
    </row>
    <row r="1102" spans="1:29" x14ac:dyDescent="0.25">
      <c r="B1102" s="5">
        <v>45736</v>
      </c>
      <c r="C1102" s="8"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44">
        <f>(($AL$11)*IF(Table2[[#This Row],[CorrectWinnerPrediction]]="Y", 1, 0))+(($AL$12)*IF(Table2[[#This Row],[CorrectAwayScorePrediction]]="Y", 1, 0))+(($AL$13)*IF(Table2[[#This Row],[CorrectHomeScorePrediction]]="Y", 1, 0))</f>
        <v>0</v>
      </c>
    </row>
    <row r="1103" spans="1:29" x14ac:dyDescent="0.25">
      <c r="B1103" s="5">
        <v>45736</v>
      </c>
      <c r="C1103" s="8"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44">
        <f>(($AL$11)*IF(Table2[[#This Row],[CorrectWinnerPrediction]]="Y", 1, 0))+(($AL$12)*IF(Table2[[#This Row],[CorrectAwayScorePrediction]]="Y", 1, 0))+(($AL$13)*IF(Table2[[#This Row],[CorrectHomeScorePrediction]]="Y", 1, 0))</f>
        <v>0</v>
      </c>
    </row>
    <row r="1104" spans="1:29" x14ac:dyDescent="0.25">
      <c r="A1104" s="3"/>
      <c r="B1104" s="6">
        <v>45736</v>
      </c>
      <c r="C1104" s="9" t="s">
        <v>1216</v>
      </c>
      <c r="D1104" s="3" t="s">
        <v>44</v>
      </c>
      <c r="E1104" s="3" t="s">
        <v>38</v>
      </c>
      <c r="F1104" s="3"/>
      <c r="G1104" s="3"/>
      <c r="H1104" s="3" t="str">
        <f t="shared" si="53"/>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44">
        <f>(($AL$11)*IF(Table2[[#This Row],[CorrectWinnerPrediction]]="Y", 1, 0))+(($AL$12)*IF(Table2[[#This Row],[CorrectAwayScorePrediction]]="Y", 1, 0))+(($AL$13)*IF(Table2[[#This Row],[CorrectHomeScorePrediction]]="Y", 1, 0))</f>
        <v>0</v>
      </c>
    </row>
    <row r="1105" spans="1:29" x14ac:dyDescent="0.25">
      <c r="A1105" s="13"/>
      <c r="B1105" s="36">
        <v>45737</v>
      </c>
      <c r="C1105" s="12" t="s">
        <v>1217</v>
      </c>
      <c r="D1105" s="13" t="s">
        <v>36</v>
      </c>
      <c r="E1105" s="13" t="s">
        <v>21</v>
      </c>
      <c r="F1105" s="13"/>
      <c r="G1105" s="13"/>
      <c r="H1105" s="13" t="str">
        <f t="shared" si="53"/>
        <v>_</v>
      </c>
      <c r="I1105" s="13"/>
      <c r="J1105" s="13"/>
      <c r="K1105" s="13"/>
      <c r="L1105" s="13" t="str">
        <f t="shared" si="52"/>
        <v>_</v>
      </c>
      <c r="M1105" s="13"/>
      <c r="N1105" s="13">
        <f>IF(ISBLANK(Table2[[#This Row],[ActualResult]]), 0, 1)</f>
        <v>0</v>
      </c>
      <c r="O1105" s="13" t="str">
        <f>IF(ISBLANK(Table2[[#This Row],[ActualResult]]), "_", IF(Table2[[#This Row],[ActualWinner]]=Table2[[#This Row],[PredictedWinner]], "Y", "N"))</f>
        <v>_</v>
      </c>
      <c r="P1105" s="13" t="str">
        <f>IF(Table2[[#This Row],[ActualAwayScore]]&gt;Table2[[#This Row],[PredictedAwayScore]], "N", IF(ISBLANK(Table2[[#This Row],[ActualResult]]), "_", IF(Table2[[#This Row],[ActualAwayScore]]=Table2[[#This Row],[PredictedAwayScore]], "Y", "N")))</f>
        <v>_</v>
      </c>
      <c r="Q1105" s="13" t="str">
        <f>IF(Table2[[#This Row],[ActualHomeScore]]&gt;Table2[[#This Row],[PredictedHomeScore]],"N", 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44">
        <f>(($AL$11)*IF(Table2[[#This Row],[CorrectWinnerPrediction]]="Y", 1, 0))+(($AL$12)*IF(Table2[[#This Row],[CorrectAwayScorePrediction]]="Y", 1, 0))+(($AL$13)*IF(Table2[[#This Row],[CorrectHomeScorePrediction]]="Y", 1, 0))</f>
        <v>0</v>
      </c>
    </row>
    <row r="1106" spans="1:29" x14ac:dyDescent="0.25">
      <c r="B1106" s="5">
        <v>45738</v>
      </c>
      <c r="C1106" s="8"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44">
        <f>(($AL$11)*IF(Table2[[#This Row],[CorrectWinnerPrediction]]="Y", 1, 0))+(($AL$12)*IF(Table2[[#This Row],[CorrectAwayScorePrediction]]="Y", 1, 0))+(($AL$13)*IF(Table2[[#This Row],[CorrectHomeScorePrediction]]="Y", 1, 0))</f>
        <v>0</v>
      </c>
    </row>
    <row r="1107" spans="1:29" x14ac:dyDescent="0.25">
      <c r="B1107" s="5">
        <v>45738</v>
      </c>
      <c r="C1107" s="8"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44">
        <f>(($AL$11)*IF(Table2[[#This Row],[CorrectWinnerPrediction]]="Y", 1, 0))+(($AL$12)*IF(Table2[[#This Row],[CorrectAwayScorePrediction]]="Y", 1, 0))+(($AL$13)*IF(Table2[[#This Row],[CorrectHomeScorePrediction]]="Y", 1, 0))</f>
        <v>0</v>
      </c>
    </row>
    <row r="1108" spans="1:29" x14ac:dyDescent="0.25">
      <c r="B1108" s="5">
        <v>45738</v>
      </c>
      <c r="C1108" s="8"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44">
        <f>(($AL$11)*IF(Table2[[#This Row],[CorrectWinnerPrediction]]="Y", 1, 0))+(($AL$12)*IF(Table2[[#This Row],[CorrectAwayScorePrediction]]="Y", 1, 0))+(($AL$13)*IF(Table2[[#This Row],[CorrectHomeScorePrediction]]="Y", 1, 0))</f>
        <v>0</v>
      </c>
    </row>
    <row r="1109" spans="1:29" x14ac:dyDescent="0.25">
      <c r="B1109" s="5">
        <v>45738</v>
      </c>
      <c r="C1109" s="8"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44">
        <f>(($AL$11)*IF(Table2[[#This Row],[CorrectWinnerPrediction]]="Y", 1, 0))+(($AL$12)*IF(Table2[[#This Row],[CorrectAwayScorePrediction]]="Y", 1, 0))+(($AL$13)*IF(Table2[[#This Row],[CorrectHomeScorePrediction]]="Y", 1, 0))</f>
        <v>0</v>
      </c>
    </row>
    <row r="1110" spans="1:29" x14ac:dyDescent="0.25">
      <c r="B1110" s="5">
        <v>45738</v>
      </c>
      <c r="C1110" s="8"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44">
        <f>(($AL$11)*IF(Table2[[#This Row],[CorrectWinnerPrediction]]="Y", 1, 0))+(($AL$12)*IF(Table2[[#This Row],[CorrectAwayScorePrediction]]="Y", 1, 0))+(($AL$13)*IF(Table2[[#This Row],[CorrectHomeScorePrediction]]="Y", 1, 0))</f>
        <v>0</v>
      </c>
    </row>
    <row r="1111" spans="1:29" x14ac:dyDescent="0.25">
      <c r="B1111" s="5">
        <v>45738</v>
      </c>
      <c r="C1111" s="8"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44">
        <f>(($AL$11)*IF(Table2[[#This Row],[CorrectWinnerPrediction]]="Y", 1, 0))+(($AL$12)*IF(Table2[[#This Row],[CorrectAwayScorePrediction]]="Y", 1, 0))+(($AL$13)*IF(Table2[[#This Row],[CorrectHomeScorePrediction]]="Y", 1, 0))</f>
        <v>0</v>
      </c>
    </row>
    <row r="1112" spans="1:29" x14ac:dyDescent="0.25">
      <c r="B1112" s="5">
        <v>45738</v>
      </c>
      <c r="C1112" s="8"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44">
        <f>(($AL$11)*IF(Table2[[#This Row],[CorrectWinnerPrediction]]="Y", 1, 0))+(($AL$12)*IF(Table2[[#This Row],[CorrectAwayScorePrediction]]="Y", 1, 0))+(($AL$13)*IF(Table2[[#This Row],[CorrectHomeScorePrediction]]="Y", 1, 0))</f>
        <v>0</v>
      </c>
    </row>
    <row r="1113" spans="1:29" x14ac:dyDescent="0.25">
      <c r="B1113" s="5">
        <v>45738</v>
      </c>
      <c r="C1113" s="8"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44">
        <f>(($AL$11)*IF(Table2[[#This Row],[CorrectWinnerPrediction]]="Y", 1, 0))+(($AL$12)*IF(Table2[[#This Row],[CorrectAwayScorePrediction]]="Y", 1, 0))+(($AL$13)*IF(Table2[[#This Row],[CorrectHomeScorePrediction]]="Y", 1, 0))</f>
        <v>0</v>
      </c>
    </row>
    <row r="1114" spans="1:29" x14ac:dyDescent="0.25">
      <c r="B1114" s="5">
        <v>45738</v>
      </c>
      <c r="C1114" s="8"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44">
        <f>(($AL$11)*IF(Table2[[#This Row],[CorrectWinnerPrediction]]="Y", 1, 0))+(($AL$12)*IF(Table2[[#This Row],[CorrectAwayScorePrediction]]="Y", 1, 0))+(($AL$13)*IF(Table2[[#This Row],[CorrectHomeScorePrediction]]="Y", 1, 0))</f>
        <v>0</v>
      </c>
    </row>
    <row r="1115" spans="1:29" x14ac:dyDescent="0.25">
      <c r="B1115" s="5">
        <v>45738</v>
      </c>
      <c r="C1115" s="8"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44">
        <f>(($AL$11)*IF(Table2[[#This Row],[CorrectWinnerPrediction]]="Y", 1, 0))+(($AL$12)*IF(Table2[[#This Row],[CorrectAwayScorePrediction]]="Y", 1, 0))+(($AL$13)*IF(Table2[[#This Row],[CorrectHomeScorePrediction]]="Y", 1, 0))</f>
        <v>0</v>
      </c>
    </row>
    <row r="1116" spans="1:29" x14ac:dyDescent="0.25">
      <c r="B1116" s="5">
        <v>45738</v>
      </c>
      <c r="C1116" s="8"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44">
        <f>(($AL$11)*IF(Table2[[#This Row],[CorrectWinnerPrediction]]="Y", 1, 0))+(($AL$12)*IF(Table2[[#This Row],[CorrectAwayScorePrediction]]="Y", 1, 0))+(($AL$13)*IF(Table2[[#This Row],[CorrectHomeScorePrediction]]="Y", 1, 0))</f>
        <v>0</v>
      </c>
    </row>
    <row r="1117" spans="1:29" x14ac:dyDescent="0.25">
      <c r="B1117" s="5">
        <v>45738</v>
      </c>
      <c r="C1117" s="8"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44">
        <f>(($AL$11)*IF(Table2[[#This Row],[CorrectWinnerPrediction]]="Y", 1, 0))+(($AL$12)*IF(Table2[[#This Row],[CorrectAwayScorePrediction]]="Y", 1, 0))+(($AL$13)*IF(Table2[[#This Row],[CorrectHomeScorePrediction]]="Y", 1, 0))</f>
        <v>0</v>
      </c>
    </row>
    <row r="1118" spans="1:29" x14ac:dyDescent="0.25">
      <c r="B1118" s="5">
        <v>45738</v>
      </c>
      <c r="C1118" s="8"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44">
        <f>(($AL$11)*IF(Table2[[#This Row],[CorrectWinnerPrediction]]="Y", 1, 0))+(($AL$12)*IF(Table2[[#This Row],[CorrectAwayScorePrediction]]="Y", 1, 0))+(($AL$13)*IF(Table2[[#This Row],[CorrectHomeScorePrediction]]="Y", 1, 0))</f>
        <v>0</v>
      </c>
    </row>
    <row r="1119" spans="1:29" x14ac:dyDescent="0.25">
      <c r="A1119" s="3"/>
      <c r="B1119" s="6">
        <v>45738</v>
      </c>
      <c r="C1119" s="9" t="s">
        <v>1231</v>
      </c>
      <c r="D1119" s="3" t="s">
        <v>16</v>
      </c>
      <c r="E1119" s="3" t="s">
        <v>38</v>
      </c>
      <c r="F1119" s="3"/>
      <c r="G1119" s="3"/>
      <c r="H1119" s="3" t="str">
        <f t="shared" si="53"/>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44">
        <f>(($AL$11)*IF(Table2[[#This Row],[CorrectWinnerPrediction]]="Y", 1, 0))+(($AL$12)*IF(Table2[[#This Row],[CorrectAwayScorePrediction]]="Y", 1, 0))+(($AL$13)*IF(Table2[[#This Row],[CorrectHomeScorePrediction]]="Y", 1, 0))</f>
        <v>0</v>
      </c>
    </row>
    <row r="1120" spans="1:29" x14ac:dyDescent="0.25">
      <c r="B1120" s="5">
        <v>45739</v>
      </c>
      <c r="C1120" s="8" t="s">
        <v>1232</v>
      </c>
      <c r="D1120" s="2" t="s">
        <v>45</v>
      </c>
      <c r="E1120" s="2" t="s">
        <v>17</v>
      </c>
      <c r="F1120" s="2"/>
      <c r="G1120" s="2"/>
      <c r="H1120" s="2" t="str">
        <f t="shared" si="53"/>
        <v>_</v>
      </c>
      <c r="I1120" s="2"/>
      <c r="J1120" s="2"/>
      <c r="K1120" s="2"/>
      <c r="L1120" s="14"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44">
        <f>(($AL$11)*IF(Table2[[#This Row],[CorrectWinnerPrediction]]="Y", 1, 0))+(($AL$12)*IF(Table2[[#This Row],[CorrectAwayScorePrediction]]="Y", 1, 0))+(($AL$13)*IF(Table2[[#This Row],[CorrectHomeScorePrediction]]="Y", 1, 0))</f>
        <v>0</v>
      </c>
    </row>
    <row r="1121" spans="1:29" x14ac:dyDescent="0.25">
      <c r="B1121" s="5">
        <v>45739</v>
      </c>
      <c r="C1121" s="8"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44">
        <f>(($AL$11)*IF(Table2[[#This Row],[CorrectWinnerPrediction]]="Y", 1, 0))+(($AL$12)*IF(Table2[[#This Row],[CorrectAwayScorePrediction]]="Y", 1, 0))+(($AL$13)*IF(Table2[[#This Row],[CorrectHomeScorePrediction]]="Y", 1, 0))</f>
        <v>0</v>
      </c>
    </row>
    <row r="1122" spans="1:29" x14ac:dyDescent="0.25">
      <c r="B1122" s="5">
        <v>45739</v>
      </c>
      <c r="C1122" s="8"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44">
        <f>(($AL$11)*IF(Table2[[#This Row],[CorrectWinnerPrediction]]="Y", 1, 0))+(($AL$12)*IF(Table2[[#This Row],[CorrectAwayScorePrediction]]="Y", 1, 0))+(($AL$13)*IF(Table2[[#This Row],[CorrectHomeScorePrediction]]="Y", 1, 0))</f>
        <v>0</v>
      </c>
    </row>
    <row r="1123" spans="1:29" x14ac:dyDescent="0.25">
      <c r="B1123" s="5">
        <v>45739</v>
      </c>
      <c r="C1123" s="8"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44">
        <f>(($AL$11)*IF(Table2[[#This Row],[CorrectWinnerPrediction]]="Y", 1, 0))+(($AL$12)*IF(Table2[[#This Row],[CorrectAwayScorePrediction]]="Y", 1, 0))+(($AL$13)*IF(Table2[[#This Row],[CorrectHomeScorePrediction]]="Y", 1, 0))</f>
        <v>0</v>
      </c>
    </row>
    <row r="1124" spans="1:29" x14ac:dyDescent="0.25">
      <c r="B1124" s="5">
        <v>45739</v>
      </c>
      <c r="C1124" s="8"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44">
        <f>(($AL$11)*IF(Table2[[#This Row],[CorrectWinnerPrediction]]="Y", 1, 0))+(($AL$12)*IF(Table2[[#This Row],[CorrectAwayScorePrediction]]="Y", 1, 0))+(($AL$13)*IF(Table2[[#This Row],[CorrectHomeScorePrediction]]="Y", 1, 0))</f>
        <v>0</v>
      </c>
    </row>
    <row r="1125" spans="1:29" x14ac:dyDescent="0.25">
      <c r="B1125" s="5">
        <v>45739</v>
      </c>
      <c r="C1125" s="8"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44">
        <f>(($AL$11)*IF(Table2[[#This Row],[CorrectWinnerPrediction]]="Y", 1, 0))+(($AL$12)*IF(Table2[[#This Row],[CorrectAwayScorePrediction]]="Y", 1, 0))+(($AL$13)*IF(Table2[[#This Row],[CorrectHomeScorePrediction]]="Y", 1, 0))</f>
        <v>0</v>
      </c>
    </row>
    <row r="1126" spans="1:29" x14ac:dyDescent="0.25">
      <c r="A1126" s="3"/>
      <c r="B1126" s="6">
        <v>45739</v>
      </c>
      <c r="C1126" s="9" t="s">
        <v>1238</v>
      </c>
      <c r="D1126" s="3" t="s">
        <v>16</v>
      </c>
      <c r="E1126" s="3" t="s">
        <v>28</v>
      </c>
      <c r="F1126" s="3"/>
      <c r="G1126" s="3"/>
      <c r="H1126" s="3" t="str">
        <f t="shared" si="53"/>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44">
        <f>(($AL$11)*IF(Table2[[#This Row],[CorrectWinnerPrediction]]="Y", 1, 0))+(($AL$12)*IF(Table2[[#This Row],[CorrectAwayScorePrediction]]="Y", 1, 0))+(($AL$13)*IF(Table2[[#This Row],[CorrectHomeScorePrediction]]="Y", 1, 0))</f>
        <v>0</v>
      </c>
    </row>
    <row r="1127" spans="1:29" x14ac:dyDescent="0.25">
      <c r="B1127" s="5">
        <v>45740</v>
      </c>
      <c r="C1127" s="8" t="s">
        <v>1239</v>
      </c>
      <c r="D1127" s="2" t="s">
        <v>25</v>
      </c>
      <c r="E1127" s="2" t="s">
        <v>32</v>
      </c>
      <c r="F1127" s="2"/>
      <c r="G1127" s="2"/>
      <c r="H1127" s="2" t="str">
        <f t="shared" si="53"/>
        <v>_</v>
      </c>
      <c r="I1127" s="2"/>
      <c r="J1127" s="2"/>
      <c r="K1127" s="2"/>
      <c r="L1127" s="14"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44">
        <f>(($AL$11)*IF(Table2[[#This Row],[CorrectWinnerPrediction]]="Y", 1, 0))+(($AL$12)*IF(Table2[[#This Row],[CorrectAwayScorePrediction]]="Y", 1, 0))+(($AL$13)*IF(Table2[[#This Row],[CorrectHomeScorePrediction]]="Y", 1, 0))</f>
        <v>0</v>
      </c>
    </row>
    <row r="1128" spans="1:29" x14ac:dyDescent="0.25">
      <c r="B1128" s="5">
        <v>45740</v>
      </c>
      <c r="C1128" s="8"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44">
        <f>(($AL$11)*IF(Table2[[#This Row],[CorrectWinnerPrediction]]="Y", 1, 0))+(($AL$12)*IF(Table2[[#This Row],[CorrectAwayScorePrediction]]="Y", 1, 0))+(($AL$13)*IF(Table2[[#This Row],[CorrectHomeScorePrediction]]="Y", 1, 0))</f>
        <v>0</v>
      </c>
    </row>
    <row r="1129" spans="1:29" x14ac:dyDescent="0.25">
      <c r="B1129" s="5">
        <v>45740</v>
      </c>
      <c r="C1129" s="8"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44">
        <f>(($AL$11)*IF(Table2[[#This Row],[CorrectWinnerPrediction]]="Y", 1, 0))+(($AL$12)*IF(Table2[[#This Row],[CorrectAwayScorePrediction]]="Y", 1, 0))+(($AL$13)*IF(Table2[[#This Row],[CorrectHomeScorePrediction]]="Y", 1, 0))</f>
        <v>0</v>
      </c>
    </row>
    <row r="1130" spans="1:29" x14ac:dyDescent="0.25">
      <c r="A1130" s="3"/>
      <c r="B1130" s="6">
        <v>45740</v>
      </c>
      <c r="C1130" s="9" t="s">
        <v>1242</v>
      </c>
      <c r="D1130" s="3" t="s">
        <v>31</v>
      </c>
      <c r="E1130" s="3" t="s">
        <v>15</v>
      </c>
      <c r="F1130" s="3"/>
      <c r="G1130" s="3"/>
      <c r="H1130" s="3" t="str">
        <f t="shared" si="53"/>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44">
        <f>(($AL$11)*IF(Table2[[#This Row],[CorrectWinnerPrediction]]="Y", 1, 0))+(($AL$12)*IF(Table2[[#This Row],[CorrectAwayScorePrediction]]="Y", 1, 0))+(($AL$13)*IF(Table2[[#This Row],[CorrectHomeScorePrediction]]="Y", 1, 0))</f>
        <v>0</v>
      </c>
    </row>
    <row r="1131" spans="1:29" x14ac:dyDescent="0.25">
      <c r="B1131" s="5">
        <v>45741</v>
      </c>
      <c r="C1131" s="8" t="s">
        <v>1243</v>
      </c>
      <c r="D1131" s="2" t="s">
        <v>30</v>
      </c>
      <c r="E1131" s="2" t="s">
        <v>29</v>
      </c>
      <c r="F1131" s="2"/>
      <c r="G1131" s="2"/>
      <c r="H1131" s="2" t="str">
        <f t="shared" si="53"/>
        <v>_</v>
      </c>
      <c r="I1131" s="2"/>
      <c r="J1131" s="2"/>
      <c r="K1131" s="2"/>
      <c r="L1131" s="14"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44">
        <f>(($AL$11)*IF(Table2[[#This Row],[CorrectWinnerPrediction]]="Y", 1, 0))+(($AL$12)*IF(Table2[[#This Row],[CorrectAwayScorePrediction]]="Y", 1, 0))+(($AL$13)*IF(Table2[[#This Row],[CorrectHomeScorePrediction]]="Y", 1, 0))</f>
        <v>0</v>
      </c>
    </row>
    <row r="1132" spans="1:29" x14ac:dyDescent="0.25">
      <c r="B1132" s="5">
        <v>45741</v>
      </c>
      <c r="C1132" s="8"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44">
        <f>(($AL$11)*IF(Table2[[#This Row],[CorrectWinnerPrediction]]="Y", 1, 0))+(($AL$12)*IF(Table2[[#This Row],[CorrectAwayScorePrediction]]="Y", 1, 0))+(($AL$13)*IF(Table2[[#This Row],[CorrectHomeScorePrediction]]="Y", 1, 0))</f>
        <v>0</v>
      </c>
    </row>
    <row r="1133" spans="1:29" x14ac:dyDescent="0.25">
      <c r="B1133" s="5">
        <v>45741</v>
      </c>
      <c r="C1133" s="8"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44">
        <f>(($AL$11)*IF(Table2[[#This Row],[CorrectWinnerPrediction]]="Y", 1, 0))+(($AL$12)*IF(Table2[[#This Row],[CorrectAwayScorePrediction]]="Y", 1, 0))+(($AL$13)*IF(Table2[[#This Row],[CorrectHomeScorePrediction]]="Y", 1, 0))</f>
        <v>0</v>
      </c>
    </row>
    <row r="1134" spans="1:29" x14ac:dyDescent="0.25">
      <c r="B1134" s="5">
        <v>45741</v>
      </c>
      <c r="C1134" s="8"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44">
        <f>(($AL$11)*IF(Table2[[#This Row],[CorrectWinnerPrediction]]="Y", 1, 0))+(($AL$12)*IF(Table2[[#This Row],[CorrectAwayScorePrediction]]="Y", 1, 0))+(($AL$13)*IF(Table2[[#This Row],[CorrectHomeScorePrediction]]="Y", 1, 0))</f>
        <v>0</v>
      </c>
    </row>
    <row r="1135" spans="1:29" x14ac:dyDescent="0.25">
      <c r="B1135" s="5">
        <v>45741</v>
      </c>
      <c r="C1135" s="8"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44">
        <f>(($AL$11)*IF(Table2[[#This Row],[CorrectWinnerPrediction]]="Y", 1, 0))+(($AL$12)*IF(Table2[[#This Row],[CorrectAwayScorePrediction]]="Y", 1, 0))+(($AL$13)*IF(Table2[[#This Row],[CorrectHomeScorePrediction]]="Y", 1, 0))</f>
        <v>0</v>
      </c>
    </row>
    <row r="1136" spans="1:29" x14ac:dyDescent="0.25">
      <c r="B1136" s="5">
        <v>45741</v>
      </c>
      <c r="C1136" s="8"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44">
        <f>(($AL$11)*IF(Table2[[#This Row],[CorrectWinnerPrediction]]="Y", 1, 0))+(($AL$12)*IF(Table2[[#This Row],[CorrectAwayScorePrediction]]="Y", 1, 0))+(($AL$13)*IF(Table2[[#This Row],[CorrectHomeScorePrediction]]="Y", 1, 0))</f>
        <v>0</v>
      </c>
    </row>
    <row r="1137" spans="1:29" x14ac:dyDescent="0.25">
      <c r="B1137" s="5">
        <v>45741</v>
      </c>
      <c r="C1137" s="8"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44">
        <f>(($AL$11)*IF(Table2[[#This Row],[CorrectWinnerPrediction]]="Y", 1, 0))+(($AL$12)*IF(Table2[[#This Row],[CorrectAwayScorePrediction]]="Y", 1, 0))+(($AL$13)*IF(Table2[[#This Row],[CorrectHomeScorePrediction]]="Y", 1, 0))</f>
        <v>0</v>
      </c>
    </row>
    <row r="1138" spans="1:29" x14ac:dyDescent="0.25">
      <c r="B1138" s="5">
        <v>45741</v>
      </c>
      <c r="C1138" s="8"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44">
        <f>(($AL$11)*IF(Table2[[#This Row],[CorrectWinnerPrediction]]="Y", 1, 0))+(($AL$12)*IF(Table2[[#This Row],[CorrectAwayScorePrediction]]="Y", 1, 0))+(($AL$13)*IF(Table2[[#This Row],[CorrectHomeScorePrediction]]="Y", 1, 0))</f>
        <v>0</v>
      </c>
    </row>
    <row r="1139" spans="1:29" x14ac:dyDescent="0.25">
      <c r="B1139" s="5">
        <v>45741</v>
      </c>
      <c r="C1139" s="8"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44">
        <f>(($AL$11)*IF(Table2[[#This Row],[CorrectWinnerPrediction]]="Y", 1, 0))+(($AL$12)*IF(Table2[[#This Row],[CorrectAwayScorePrediction]]="Y", 1, 0))+(($AL$13)*IF(Table2[[#This Row],[CorrectHomeScorePrediction]]="Y", 1, 0))</f>
        <v>0</v>
      </c>
    </row>
    <row r="1140" spans="1:29" x14ac:dyDescent="0.25">
      <c r="A1140" s="3"/>
      <c r="B1140" s="6">
        <v>45741</v>
      </c>
      <c r="C1140" s="9" t="s">
        <v>1252</v>
      </c>
      <c r="D1140" s="3" t="s">
        <v>20</v>
      </c>
      <c r="E1140" s="3" t="s">
        <v>28</v>
      </c>
      <c r="F1140" s="3"/>
      <c r="G1140" s="3"/>
      <c r="H1140" s="3" t="str">
        <f t="shared" si="53"/>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44">
        <f>(($AL$11)*IF(Table2[[#This Row],[CorrectWinnerPrediction]]="Y", 1, 0))+(($AL$12)*IF(Table2[[#This Row],[CorrectAwayScorePrediction]]="Y", 1, 0))+(($AL$13)*IF(Table2[[#This Row],[CorrectHomeScorePrediction]]="Y", 1, 0))</f>
        <v>0</v>
      </c>
    </row>
    <row r="1141" spans="1:29" x14ac:dyDescent="0.25">
      <c r="B1141" s="5">
        <v>45742</v>
      </c>
      <c r="C1141" s="8" t="s">
        <v>1253</v>
      </c>
      <c r="D1141" s="2" t="s">
        <v>25</v>
      </c>
      <c r="E1141" s="2" t="s">
        <v>33</v>
      </c>
      <c r="F1141" s="2"/>
      <c r="G1141" s="2"/>
      <c r="H1141" s="2" t="str">
        <f t="shared" si="53"/>
        <v>_</v>
      </c>
      <c r="I1141" s="2"/>
      <c r="J1141" s="2"/>
      <c r="K1141" s="2"/>
      <c r="L1141" s="14"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44">
        <f>(($AL$11)*IF(Table2[[#This Row],[CorrectWinnerPrediction]]="Y", 1, 0))+(($AL$12)*IF(Table2[[#This Row],[CorrectAwayScorePrediction]]="Y", 1, 0))+(($AL$13)*IF(Table2[[#This Row],[CorrectHomeScorePrediction]]="Y", 1, 0))</f>
        <v>0</v>
      </c>
    </row>
    <row r="1142" spans="1:29" x14ac:dyDescent="0.25">
      <c r="B1142" s="5">
        <v>45742</v>
      </c>
      <c r="C1142" s="8"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44">
        <f>(($AL$11)*IF(Table2[[#This Row],[CorrectWinnerPrediction]]="Y", 1, 0))+(($AL$12)*IF(Table2[[#This Row],[CorrectAwayScorePrediction]]="Y", 1, 0))+(($AL$13)*IF(Table2[[#This Row],[CorrectHomeScorePrediction]]="Y", 1, 0))</f>
        <v>0</v>
      </c>
    </row>
    <row r="1143" spans="1:29" x14ac:dyDescent="0.25">
      <c r="B1143" s="5">
        <v>45742</v>
      </c>
      <c r="C1143" s="8"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44">
        <f>(($AL$11)*IF(Table2[[#This Row],[CorrectWinnerPrediction]]="Y", 1, 0))+(($AL$12)*IF(Table2[[#This Row],[CorrectAwayScorePrediction]]="Y", 1, 0))+(($AL$13)*IF(Table2[[#This Row],[CorrectHomeScorePrediction]]="Y", 1, 0))</f>
        <v>0</v>
      </c>
    </row>
    <row r="1144" spans="1:29" x14ac:dyDescent="0.25">
      <c r="A1144" s="3"/>
      <c r="B1144" s="6">
        <v>45742</v>
      </c>
      <c r="C1144" s="9" t="s">
        <v>1256</v>
      </c>
      <c r="D1144" s="3" t="s">
        <v>16</v>
      </c>
      <c r="E1144" s="3" t="s">
        <v>47</v>
      </c>
      <c r="F1144" s="3"/>
      <c r="G1144" s="3"/>
      <c r="H1144" s="3" t="str">
        <f t="shared" si="53"/>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44">
        <f>(($AL$11)*IF(Table2[[#This Row],[CorrectWinnerPrediction]]="Y", 1, 0))+(($AL$12)*IF(Table2[[#This Row],[CorrectAwayScorePrediction]]="Y", 1, 0))+(($AL$13)*IF(Table2[[#This Row],[CorrectHomeScorePrediction]]="Y", 1, 0))</f>
        <v>0</v>
      </c>
    </row>
    <row r="1145" spans="1:29" x14ac:dyDescent="0.25">
      <c r="B1145" s="5">
        <v>45743</v>
      </c>
      <c r="C1145" s="8"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44">
        <f>(($AL$11)*IF(Table2[[#This Row],[CorrectWinnerPrediction]]="Y", 1, 0))+(($AL$12)*IF(Table2[[#This Row],[CorrectAwayScorePrediction]]="Y", 1, 0))+(($AL$13)*IF(Table2[[#This Row],[CorrectHomeScorePrediction]]="Y", 1, 0))</f>
        <v>0</v>
      </c>
    </row>
    <row r="1146" spans="1:29" x14ac:dyDescent="0.25">
      <c r="B1146" s="5">
        <v>45743</v>
      </c>
      <c r="C1146" s="8"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44">
        <f>(($AL$11)*IF(Table2[[#This Row],[CorrectWinnerPrediction]]="Y", 1, 0))+(($AL$12)*IF(Table2[[#This Row],[CorrectAwayScorePrediction]]="Y", 1, 0))+(($AL$13)*IF(Table2[[#This Row],[CorrectHomeScorePrediction]]="Y", 1, 0))</f>
        <v>0</v>
      </c>
    </row>
    <row r="1147" spans="1:29" x14ac:dyDescent="0.25">
      <c r="B1147" s="5">
        <v>45743</v>
      </c>
      <c r="C1147" s="8"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44">
        <f>(($AL$11)*IF(Table2[[#This Row],[CorrectWinnerPrediction]]="Y", 1, 0))+(($AL$12)*IF(Table2[[#This Row],[CorrectAwayScorePrediction]]="Y", 1, 0))+(($AL$13)*IF(Table2[[#This Row],[CorrectHomeScorePrediction]]="Y", 1, 0))</f>
        <v>0</v>
      </c>
    </row>
    <row r="1148" spans="1:29" x14ac:dyDescent="0.25">
      <c r="B1148" s="5">
        <v>45743</v>
      </c>
      <c r="C1148" s="8"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44">
        <f>(($AL$11)*IF(Table2[[#This Row],[CorrectWinnerPrediction]]="Y", 1, 0))+(($AL$12)*IF(Table2[[#This Row],[CorrectAwayScorePrediction]]="Y", 1, 0))+(($AL$13)*IF(Table2[[#This Row],[CorrectHomeScorePrediction]]="Y", 1, 0))</f>
        <v>0</v>
      </c>
    </row>
    <row r="1149" spans="1:29" x14ac:dyDescent="0.25">
      <c r="B1149" s="5">
        <v>45743</v>
      </c>
      <c r="C1149" s="8"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44">
        <f>(($AL$11)*IF(Table2[[#This Row],[CorrectWinnerPrediction]]="Y", 1, 0))+(($AL$12)*IF(Table2[[#This Row],[CorrectAwayScorePrediction]]="Y", 1, 0))+(($AL$13)*IF(Table2[[#This Row],[CorrectHomeScorePrediction]]="Y", 1, 0))</f>
        <v>0</v>
      </c>
    </row>
    <row r="1150" spans="1:29" x14ac:dyDescent="0.25">
      <c r="B1150" s="5">
        <v>45743</v>
      </c>
      <c r="C1150" s="8"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44">
        <f>(($AL$11)*IF(Table2[[#This Row],[CorrectWinnerPrediction]]="Y", 1, 0))+(($AL$12)*IF(Table2[[#This Row],[CorrectAwayScorePrediction]]="Y", 1, 0))+(($AL$13)*IF(Table2[[#This Row],[CorrectHomeScorePrediction]]="Y", 1, 0))</f>
        <v>0</v>
      </c>
    </row>
    <row r="1151" spans="1:29" x14ac:dyDescent="0.25">
      <c r="B1151" s="5">
        <v>45743</v>
      </c>
      <c r="C1151" s="8"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44">
        <f>(($AL$11)*IF(Table2[[#This Row],[CorrectWinnerPrediction]]="Y", 1, 0))+(($AL$12)*IF(Table2[[#This Row],[CorrectAwayScorePrediction]]="Y", 1, 0))+(($AL$13)*IF(Table2[[#This Row],[CorrectHomeScorePrediction]]="Y", 1, 0))</f>
        <v>0</v>
      </c>
    </row>
    <row r="1152" spans="1:29" x14ac:dyDescent="0.25">
      <c r="B1152" s="5">
        <v>45743</v>
      </c>
      <c r="C1152" s="8"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44">
        <f>(($AL$11)*IF(Table2[[#This Row],[CorrectWinnerPrediction]]="Y", 1, 0))+(($AL$12)*IF(Table2[[#This Row],[CorrectAwayScorePrediction]]="Y", 1, 0))+(($AL$13)*IF(Table2[[#This Row],[CorrectHomeScorePrediction]]="Y", 1, 0))</f>
        <v>0</v>
      </c>
    </row>
    <row r="1153" spans="1:29" x14ac:dyDescent="0.25">
      <c r="B1153" s="5">
        <v>45743</v>
      </c>
      <c r="C1153" s="8"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44">
        <f>(($AL$11)*IF(Table2[[#This Row],[CorrectWinnerPrediction]]="Y", 1, 0))+(($AL$12)*IF(Table2[[#This Row],[CorrectAwayScorePrediction]]="Y", 1, 0))+(($AL$13)*IF(Table2[[#This Row],[CorrectHomeScorePrediction]]="Y", 1, 0))</f>
        <v>0</v>
      </c>
    </row>
    <row r="1154" spans="1:29" x14ac:dyDescent="0.25">
      <c r="A1154" s="3"/>
      <c r="B1154" s="6">
        <v>45743</v>
      </c>
      <c r="C1154" s="9" t="s">
        <v>1266</v>
      </c>
      <c r="D1154" s="3" t="s">
        <v>18</v>
      </c>
      <c r="E1154" s="3" t="s">
        <v>38</v>
      </c>
      <c r="F1154" s="3"/>
      <c r="G1154" s="3"/>
      <c r="H1154" s="3" t="str">
        <f t="shared" si="53"/>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44">
        <f>(($AL$11)*IF(Table2[[#This Row],[CorrectWinnerPrediction]]="Y", 1, 0))+(($AL$12)*IF(Table2[[#This Row],[CorrectAwayScorePrediction]]="Y", 1, 0))+(($AL$13)*IF(Table2[[#This Row],[CorrectHomeScorePrediction]]="Y", 1, 0))</f>
        <v>0</v>
      </c>
    </row>
    <row r="1155" spans="1:29" x14ac:dyDescent="0.25">
      <c r="B1155" s="5">
        <v>45744</v>
      </c>
      <c r="C1155" s="8"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44">
        <f>(($AL$11)*IF(Table2[[#This Row],[CorrectWinnerPrediction]]="Y", 1, 0))+(($AL$12)*IF(Table2[[#This Row],[CorrectAwayScorePrediction]]="Y", 1, 0))+(($AL$13)*IF(Table2[[#This Row],[CorrectHomeScorePrediction]]="Y", 1, 0))</f>
        <v>0</v>
      </c>
    </row>
    <row r="1156" spans="1:29" x14ac:dyDescent="0.25">
      <c r="B1156" s="5">
        <v>45744</v>
      </c>
      <c r="C1156" s="8"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44">
        <f>(($AL$11)*IF(Table2[[#This Row],[CorrectWinnerPrediction]]="Y", 1, 0))+(($AL$12)*IF(Table2[[#This Row],[CorrectAwayScorePrediction]]="Y", 1, 0))+(($AL$13)*IF(Table2[[#This Row],[CorrectHomeScorePrediction]]="Y", 1, 0))</f>
        <v>0</v>
      </c>
    </row>
    <row r="1157" spans="1:29" x14ac:dyDescent="0.25">
      <c r="B1157" s="5">
        <v>45744</v>
      </c>
      <c r="C1157" s="8"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44">
        <f>(($AL$11)*IF(Table2[[#This Row],[CorrectWinnerPrediction]]="Y", 1, 0))+(($AL$12)*IF(Table2[[#This Row],[CorrectAwayScorePrediction]]="Y", 1, 0))+(($AL$13)*IF(Table2[[#This Row],[CorrectHomeScorePrediction]]="Y", 1, 0))</f>
        <v>0</v>
      </c>
    </row>
    <row r="1158" spans="1:29" x14ac:dyDescent="0.25">
      <c r="B1158" s="5">
        <v>45744</v>
      </c>
      <c r="C1158" s="8"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44">
        <f>(($AL$11)*IF(Table2[[#This Row],[CorrectWinnerPrediction]]="Y", 1, 0))+(($AL$12)*IF(Table2[[#This Row],[CorrectAwayScorePrediction]]="Y", 1, 0))+(($AL$13)*IF(Table2[[#This Row],[CorrectHomeScorePrediction]]="Y", 1, 0))</f>
        <v>0</v>
      </c>
    </row>
    <row r="1159" spans="1:29" x14ac:dyDescent="0.25">
      <c r="B1159" s="5">
        <v>45744</v>
      </c>
      <c r="C1159" s="8"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44">
        <f>(($AL$11)*IF(Table2[[#This Row],[CorrectWinnerPrediction]]="Y", 1, 0))+(($AL$12)*IF(Table2[[#This Row],[CorrectAwayScorePrediction]]="Y", 1, 0))+(($AL$13)*IF(Table2[[#This Row],[CorrectHomeScorePrediction]]="Y", 1, 0))</f>
        <v>0</v>
      </c>
    </row>
    <row r="1160" spans="1:29" x14ac:dyDescent="0.25">
      <c r="A1160" s="3"/>
      <c r="B1160" s="6">
        <v>45744</v>
      </c>
      <c r="C1160" s="9" t="s">
        <v>1272</v>
      </c>
      <c r="D1160" s="3" t="s">
        <v>20</v>
      </c>
      <c r="E1160" s="3" t="s">
        <v>47</v>
      </c>
      <c r="F1160" s="3"/>
      <c r="G1160" s="3"/>
      <c r="H1160" s="3" t="str">
        <f t="shared" si="56"/>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44">
        <f>(($AL$11)*IF(Table2[[#This Row],[CorrectWinnerPrediction]]="Y", 1, 0))+(($AL$12)*IF(Table2[[#This Row],[CorrectAwayScorePrediction]]="Y", 1, 0))+(($AL$13)*IF(Table2[[#This Row],[CorrectHomeScorePrediction]]="Y", 1, 0))</f>
        <v>0</v>
      </c>
    </row>
    <row r="1161" spans="1:29" x14ac:dyDescent="0.25">
      <c r="B1161" s="5">
        <v>45745</v>
      </c>
      <c r="C1161" s="8" t="s">
        <v>1273</v>
      </c>
      <c r="D1161" s="2" t="s">
        <v>29</v>
      </c>
      <c r="E1161" s="2" t="s">
        <v>45</v>
      </c>
      <c r="F1161" s="2"/>
      <c r="G1161" s="2"/>
      <c r="H1161" s="2" t="str">
        <f t="shared" si="56"/>
        <v>_</v>
      </c>
      <c r="I1161" s="2"/>
      <c r="J1161" s="2"/>
      <c r="K1161" s="2"/>
      <c r="L1161" s="14"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44">
        <f>(($AL$11)*IF(Table2[[#This Row],[CorrectWinnerPrediction]]="Y", 1, 0))+(($AL$12)*IF(Table2[[#This Row],[CorrectAwayScorePrediction]]="Y", 1, 0))+(($AL$13)*IF(Table2[[#This Row],[CorrectHomeScorePrediction]]="Y", 1, 0))</f>
        <v>0</v>
      </c>
    </row>
    <row r="1162" spans="1:29" x14ac:dyDescent="0.25">
      <c r="B1162" s="5">
        <v>45745</v>
      </c>
      <c r="C1162" s="8"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44">
        <f>(($AL$11)*IF(Table2[[#This Row],[CorrectWinnerPrediction]]="Y", 1, 0))+(($AL$12)*IF(Table2[[#This Row],[CorrectAwayScorePrediction]]="Y", 1, 0))+(($AL$13)*IF(Table2[[#This Row],[CorrectHomeScorePrediction]]="Y", 1, 0))</f>
        <v>0</v>
      </c>
    </row>
    <row r="1163" spans="1:29" x14ac:dyDescent="0.25">
      <c r="B1163" s="5">
        <v>45745</v>
      </c>
      <c r="C1163" s="8"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44">
        <f>(($AL$11)*IF(Table2[[#This Row],[CorrectWinnerPrediction]]="Y", 1, 0))+(($AL$12)*IF(Table2[[#This Row],[CorrectAwayScorePrediction]]="Y", 1, 0))+(($AL$13)*IF(Table2[[#This Row],[CorrectHomeScorePrediction]]="Y", 1, 0))</f>
        <v>0</v>
      </c>
    </row>
    <row r="1164" spans="1:29" x14ac:dyDescent="0.25">
      <c r="B1164" s="5">
        <v>45745</v>
      </c>
      <c r="C1164" s="8"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44">
        <f>(($AL$11)*IF(Table2[[#This Row],[CorrectWinnerPrediction]]="Y", 1, 0))+(($AL$12)*IF(Table2[[#This Row],[CorrectAwayScorePrediction]]="Y", 1, 0))+(($AL$13)*IF(Table2[[#This Row],[CorrectHomeScorePrediction]]="Y", 1, 0))</f>
        <v>0</v>
      </c>
    </row>
    <row r="1165" spans="1:29" x14ac:dyDescent="0.25">
      <c r="B1165" s="5">
        <v>45745</v>
      </c>
      <c r="C1165" s="8"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44">
        <f>(($AL$11)*IF(Table2[[#This Row],[CorrectWinnerPrediction]]="Y", 1, 0))+(($AL$12)*IF(Table2[[#This Row],[CorrectAwayScorePrediction]]="Y", 1, 0))+(($AL$13)*IF(Table2[[#This Row],[CorrectHomeScorePrediction]]="Y", 1, 0))</f>
        <v>0</v>
      </c>
    </row>
    <row r="1166" spans="1:29" x14ac:dyDescent="0.25">
      <c r="B1166" s="5">
        <v>45745</v>
      </c>
      <c r="C1166" s="8"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44">
        <f>(($AL$11)*IF(Table2[[#This Row],[CorrectWinnerPrediction]]="Y", 1, 0))+(($AL$12)*IF(Table2[[#This Row],[CorrectAwayScorePrediction]]="Y", 1, 0))+(($AL$13)*IF(Table2[[#This Row],[CorrectHomeScorePrediction]]="Y", 1, 0))</f>
        <v>0</v>
      </c>
    </row>
    <row r="1167" spans="1:29" x14ac:dyDescent="0.25">
      <c r="B1167" s="5">
        <v>45745</v>
      </c>
      <c r="C1167" s="8"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44">
        <f>(($AL$11)*IF(Table2[[#This Row],[CorrectWinnerPrediction]]="Y", 1, 0))+(($AL$12)*IF(Table2[[#This Row],[CorrectAwayScorePrediction]]="Y", 1, 0))+(($AL$13)*IF(Table2[[#This Row],[CorrectHomeScorePrediction]]="Y", 1, 0))</f>
        <v>0</v>
      </c>
    </row>
    <row r="1168" spans="1:29" x14ac:dyDescent="0.25">
      <c r="B1168" s="5">
        <v>45745</v>
      </c>
      <c r="C1168" s="8"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44">
        <f>(($AL$11)*IF(Table2[[#This Row],[CorrectWinnerPrediction]]="Y", 1, 0))+(($AL$12)*IF(Table2[[#This Row],[CorrectAwayScorePrediction]]="Y", 1, 0))+(($AL$13)*IF(Table2[[#This Row],[CorrectHomeScorePrediction]]="Y", 1, 0))</f>
        <v>0</v>
      </c>
    </row>
    <row r="1169" spans="1:29" x14ac:dyDescent="0.25">
      <c r="B1169" s="5">
        <v>45745</v>
      </c>
      <c r="C1169" s="8"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44">
        <f>(($AL$11)*IF(Table2[[#This Row],[CorrectWinnerPrediction]]="Y", 1, 0))+(($AL$12)*IF(Table2[[#This Row],[CorrectAwayScorePrediction]]="Y", 1, 0))+(($AL$13)*IF(Table2[[#This Row],[CorrectHomeScorePrediction]]="Y", 1, 0))</f>
        <v>0</v>
      </c>
    </row>
    <row r="1170" spans="1:29" x14ac:dyDescent="0.25">
      <c r="B1170" s="5">
        <v>45745</v>
      </c>
      <c r="C1170" s="8"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44">
        <f>(($AL$11)*IF(Table2[[#This Row],[CorrectWinnerPrediction]]="Y", 1, 0))+(($AL$12)*IF(Table2[[#This Row],[CorrectAwayScorePrediction]]="Y", 1, 0))+(($AL$13)*IF(Table2[[#This Row],[CorrectHomeScorePrediction]]="Y", 1, 0))</f>
        <v>0</v>
      </c>
    </row>
    <row r="1171" spans="1:29" x14ac:dyDescent="0.25">
      <c r="A1171" s="3"/>
      <c r="B1171" s="6">
        <v>45745</v>
      </c>
      <c r="C1171" s="9" t="s">
        <v>1283</v>
      </c>
      <c r="D1171" s="3" t="s">
        <v>34</v>
      </c>
      <c r="E1171" s="3" t="s">
        <v>12</v>
      </c>
      <c r="F1171" s="3"/>
      <c r="G1171" s="3"/>
      <c r="H1171" s="3" t="str">
        <f t="shared" si="56"/>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44">
        <f>(($AL$11)*IF(Table2[[#This Row],[CorrectWinnerPrediction]]="Y", 1, 0))+(($AL$12)*IF(Table2[[#This Row],[CorrectAwayScorePrediction]]="Y", 1, 0))+(($AL$13)*IF(Table2[[#This Row],[CorrectHomeScorePrediction]]="Y", 1, 0))</f>
        <v>0</v>
      </c>
    </row>
    <row r="1172" spans="1:29" x14ac:dyDescent="0.25">
      <c r="B1172" s="5">
        <v>45746</v>
      </c>
      <c r="C1172" s="8" t="s">
        <v>1284</v>
      </c>
      <c r="D1172" s="2" t="s">
        <v>19</v>
      </c>
      <c r="E1172" s="2" t="s">
        <v>14</v>
      </c>
      <c r="F1172" s="2"/>
      <c r="G1172" s="2"/>
      <c r="H1172" s="2" t="str">
        <f t="shared" si="56"/>
        <v>_</v>
      </c>
      <c r="I1172" s="2"/>
      <c r="J1172" s="2"/>
      <c r="K1172" s="2"/>
      <c r="L1172" s="14"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44">
        <f>(($AL$11)*IF(Table2[[#This Row],[CorrectWinnerPrediction]]="Y", 1, 0))+(($AL$12)*IF(Table2[[#This Row],[CorrectAwayScorePrediction]]="Y", 1, 0))+(($AL$13)*IF(Table2[[#This Row],[CorrectHomeScorePrediction]]="Y", 1, 0))</f>
        <v>0</v>
      </c>
    </row>
    <row r="1173" spans="1:29" x14ac:dyDescent="0.25">
      <c r="B1173" s="5">
        <v>45746</v>
      </c>
      <c r="C1173" s="8"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44">
        <f>(($AL$11)*IF(Table2[[#This Row],[CorrectWinnerPrediction]]="Y", 1, 0))+(($AL$12)*IF(Table2[[#This Row],[CorrectAwayScorePrediction]]="Y", 1, 0))+(($AL$13)*IF(Table2[[#This Row],[CorrectHomeScorePrediction]]="Y", 1, 0))</f>
        <v>0</v>
      </c>
    </row>
    <row r="1174" spans="1:29" x14ac:dyDescent="0.25">
      <c r="B1174" s="5">
        <v>45746</v>
      </c>
      <c r="C1174" s="8"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44">
        <f>(($AL$11)*IF(Table2[[#This Row],[CorrectWinnerPrediction]]="Y", 1, 0))+(($AL$12)*IF(Table2[[#This Row],[CorrectAwayScorePrediction]]="Y", 1, 0))+(($AL$13)*IF(Table2[[#This Row],[CorrectHomeScorePrediction]]="Y", 1, 0))</f>
        <v>0</v>
      </c>
    </row>
    <row r="1175" spans="1:29" x14ac:dyDescent="0.25">
      <c r="B1175" s="5">
        <v>45746</v>
      </c>
      <c r="C1175" s="8"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44">
        <f>(($AL$11)*IF(Table2[[#This Row],[CorrectWinnerPrediction]]="Y", 1, 0))+(($AL$12)*IF(Table2[[#This Row],[CorrectAwayScorePrediction]]="Y", 1, 0))+(($AL$13)*IF(Table2[[#This Row],[CorrectHomeScorePrediction]]="Y", 1, 0))</f>
        <v>0</v>
      </c>
    </row>
    <row r="1176" spans="1:29" x14ac:dyDescent="0.25">
      <c r="B1176" s="5">
        <v>45746</v>
      </c>
      <c r="C1176" s="8"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44">
        <f>(($AL$11)*IF(Table2[[#This Row],[CorrectWinnerPrediction]]="Y", 1, 0))+(($AL$12)*IF(Table2[[#This Row],[CorrectAwayScorePrediction]]="Y", 1, 0))+(($AL$13)*IF(Table2[[#This Row],[CorrectHomeScorePrediction]]="Y", 1, 0))</f>
        <v>0</v>
      </c>
    </row>
    <row r="1177" spans="1:29" x14ac:dyDescent="0.25">
      <c r="B1177" s="5">
        <v>45746</v>
      </c>
      <c r="C1177" s="8"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44">
        <f>(($AL$11)*IF(Table2[[#This Row],[CorrectWinnerPrediction]]="Y", 1, 0))+(($AL$12)*IF(Table2[[#This Row],[CorrectAwayScorePrediction]]="Y", 1, 0))+(($AL$13)*IF(Table2[[#This Row],[CorrectHomeScorePrediction]]="Y", 1, 0))</f>
        <v>0</v>
      </c>
    </row>
    <row r="1178" spans="1:29" x14ac:dyDescent="0.25">
      <c r="B1178" s="5">
        <v>45746</v>
      </c>
      <c r="C1178" s="8"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44">
        <f>(($AL$11)*IF(Table2[[#This Row],[CorrectWinnerPrediction]]="Y", 1, 0))+(($AL$12)*IF(Table2[[#This Row],[CorrectAwayScorePrediction]]="Y", 1, 0))+(($AL$13)*IF(Table2[[#This Row],[CorrectHomeScorePrediction]]="Y", 1, 0))</f>
        <v>0</v>
      </c>
    </row>
    <row r="1179" spans="1:29" x14ac:dyDescent="0.25">
      <c r="A1179" s="3"/>
      <c r="B1179" s="6">
        <v>45746</v>
      </c>
      <c r="C1179" s="9" t="s">
        <v>1291</v>
      </c>
      <c r="D1179" s="3" t="s">
        <v>38</v>
      </c>
      <c r="E1179" s="3" t="s">
        <v>28</v>
      </c>
      <c r="F1179" s="3"/>
      <c r="G1179" s="3"/>
      <c r="H1179" s="3" t="str">
        <f t="shared" si="56"/>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44">
        <f>(($AL$11)*IF(Table2[[#This Row],[CorrectWinnerPrediction]]="Y", 1, 0))+(($AL$12)*IF(Table2[[#This Row],[CorrectAwayScorePrediction]]="Y", 1, 0))+(($AL$13)*IF(Table2[[#This Row],[CorrectHomeScorePrediction]]="Y", 1, 0))</f>
        <v>0</v>
      </c>
    </row>
    <row r="1180" spans="1:29" x14ac:dyDescent="0.25">
      <c r="B1180" s="5">
        <v>45747</v>
      </c>
      <c r="C1180" s="8"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44">
        <f>(($AL$11)*IF(Table2[[#This Row],[CorrectWinnerPrediction]]="Y", 1, 0))+(($AL$12)*IF(Table2[[#This Row],[CorrectAwayScorePrediction]]="Y", 1, 0))+(($AL$13)*IF(Table2[[#This Row],[CorrectHomeScorePrediction]]="Y", 1, 0))</f>
        <v>0</v>
      </c>
    </row>
    <row r="1181" spans="1:29" x14ac:dyDescent="0.25">
      <c r="B1181" s="5">
        <v>45747</v>
      </c>
      <c r="C1181" s="8"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44">
        <f>(($AL$11)*IF(Table2[[#This Row],[CorrectWinnerPrediction]]="Y", 1, 0))+(($AL$12)*IF(Table2[[#This Row],[CorrectAwayScorePrediction]]="Y", 1, 0))+(($AL$13)*IF(Table2[[#This Row],[CorrectHomeScorePrediction]]="Y", 1, 0))</f>
        <v>0</v>
      </c>
    </row>
    <row r="1182" spans="1:29" x14ac:dyDescent="0.25">
      <c r="B1182" s="5">
        <v>45747</v>
      </c>
      <c r="C1182" s="8"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44">
        <f>(($AL$11)*IF(Table2[[#This Row],[CorrectWinnerPrediction]]="Y", 1, 0))+(($AL$12)*IF(Table2[[#This Row],[CorrectAwayScorePrediction]]="Y", 1, 0))+(($AL$13)*IF(Table2[[#This Row],[CorrectHomeScorePrediction]]="Y", 1, 0))</f>
        <v>0</v>
      </c>
    </row>
    <row r="1183" spans="1:29" x14ac:dyDescent="0.25">
      <c r="A1183" s="3"/>
      <c r="B1183" s="6">
        <v>45747</v>
      </c>
      <c r="C1183" s="9" t="s">
        <v>1295</v>
      </c>
      <c r="D1183" s="3" t="s">
        <v>34</v>
      </c>
      <c r="E1183" s="3" t="s">
        <v>12</v>
      </c>
      <c r="F1183" s="3"/>
      <c r="G1183" s="3"/>
      <c r="H1183" s="3" t="str">
        <f t="shared" si="56"/>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44">
        <f>(($AL$11)*IF(Table2[[#This Row],[CorrectWinnerPrediction]]="Y", 1, 0))+(($AL$12)*IF(Table2[[#This Row],[CorrectAwayScorePrediction]]="Y", 1, 0))+(($AL$13)*IF(Table2[[#This Row],[CorrectHomeScorePrediction]]="Y", 1, 0))</f>
        <v>0</v>
      </c>
    </row>
    <row r="1184" spans="1:29" x14ac:dyDescent="0.25">
      <c r="B1184" s="5">
        <v>45748</v>
      </c>
      <c r="C1184" s="8" t="s">
        <v>1296</v>
      </c>
      <c r="D1184" s="2" t="s">
        <v>46</v>
      </c>
      <c r="E1184" s="2" t="s">
        <v>16</v>
      </c>
      <c r="F1184" s="2"/>
      <c r="G1184" s="2"/>
      <c r="H1184" s="2" t="str">
        <f t="shared" si="56"/>
        <v>_</v>
      </c>
      <c r="I1184" s="2"/>
      <c r="J1184" s="2"/>
      <c r="K1184" s="2"/>
      <c r="L1184" s="14"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44">
        <f>(($AL$11)*IF(Table2[[#This Row],[CorrectWinnerPrediction]]="Y", 1, 0))+(($AL$12)*IF(Table2[[#This Row],[CorrectAwayScorePrediction]]="Y", 1, 0))+(($AL$13)*IF(Table2[[#This Row],[CorrectHomeScorePrediction]]="Y", 1, 0))</f>
        <v>0</v>
      </c>
    </row>
    <row r="1185" spans="1:29" x14ac:dyDescent="0.25">
      <c r="B1185" s="5">
        <v>45748</v>
      </c>
      <c r="C1185" s="8"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44">
        <f>(($AL$11)*IF(Table2[[#This Row],[CorrectWinnerPrediction]]="Y", 1, 0))+(($AL$12)*IF(Table2[[#This Row],[CorrectAwayScorePrediction]]="Y", 1, 0))+(($AL$13)*IF(Table2[[#This Row],[CorrectHomeScorePrediction]]="Y", 1, 0))</f>
        <v>0</v>
      </c>
    </row>
    <row r="1186" spans="1:29" x14ac:dyDescent="0.25">
      <c r="B1186" s="5">
        <v>45748</v>
      </c>
      <c r="C1186" s="8"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44">
        <f>(($AL$11)*IF(Table2[[#This Row],[CorrectWinnerPrediction]]="Y", 1, 0))+(($AL$12)*IF(Table2[[#This Row],[CorrectAwayScorePrediction]]="Y", 1, 0))+(($AL$13)*IF(Table2[[#This Row],[CorrectHomeScorePrediction]]="Y", 1, 0))</f>
        <v>0</v>
      </c>
    </row>
    <row r="1187" spans="1:29" x14ac:dyDescent="0.25">
      <c r="B1187" s="5">
        <v>45748</v>
      </c>
      <c r="C1187" s="8"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44">
        <f>(($AL$11)*IF(Table2[[#This Row],[CorrectWinnerPrediction]]="Y", 1, 0))+(($AL$12)*IF(Table2[[#This Row],[CorrectAwayScorePrediction]]="Y", 1, 0))+(($AL$13)*IF(Table2[[#This Row],[CorrectHomeScorePrediction]]="Y", 1, 0))</f>
        <v>0</v>
      </c>
    </row>
    <row r="1188" spans="1:29" x14ac:dyDescent="0.25">
      <c r="B1188" s="5">
        <v>45748</v>
      </c>
      <c r="C1188" s="8"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44">
        <f>(($AL$11)*IF(Table2[[#This Row],[CorrectWinnerPrediction]]="Y", 1, 0))+(($AL$12)*IF(Table2[[#This Row],[CorrectAwayScorePrediction]]="Y", 1, 0))+(($AL$13)*IF(Table2[[#This Row],[CorrectHomeScorePrediction]]="Y", 1, 0))</f>
        <v>0</v>
      </c>
    </row>
    <row r="1189" spans="1:29" x14ac:dyDescent="0.25">
      <c r="B1189" s="5">
        <v>45748</v>
      </c>
      <c r="C1189" s="8"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44">
        <f>(($AL$11)*IF(Table2[[#This Row],[CorrectWinnerPrediction]]="Y", 1, 0))+(($AL$12)*IF(Table2[[#This Row],[CorrectAwayScorePrediction]]="Y", 1, 0))+(($AL$13)*IF(Table2[[#This Row],[CorrectHomeScorePrediction]]="Y", 1, 0))</f>
        <v>0</v>
      </c>
    </row>
    <row r="1190" spans="1:29" x14ac:dyDescent="0.25">
      <c r="B1190" s="5">
        <v>45748</v>
      </c>
      <c r="C1190" s="8"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44">
        <f>(($AL$11)*IF(Table2[[#This Row],[CorrectWinnerPrediction]]="Y", 1, 0))+(($AL$12)*IF(Table2[[#This Row],[CorrectAwayScorePrediction]]="Y", 1, 0))+(($AL$13)*IF(Table2[[#This Row],[CorrectHomeScorePrediction]]="Y", 1, 0))</f>
        <v>0</v>
      </c>
    </row>
    <row r="1191" spans="1:29" x14ac:dyDescent="0.25">
      <c r="B1191" s="5">
        <v>45748</v>
      </c>
      <c r="C1191" s="8"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44">
        <f>(($AL$11)*IF(Table2[[#This Row],[CorrectWinnerPrediction]]="Y", 1, 0))+(($AL$12)*IF(Table2[[#This Row],[CorrectAwayScorePrediction]]="Y", 1, 0))+(($AL$13)*IF(Table2[[#This Row],[CorrectHomeScorePrediction]]="Y", 1, 0))</f>
        <v>0</v>
      </c>
    </row>
    <row r="1192" spans="1:29" x14ac:dyDescent="0.25">
      <c r="B1192" s="5">
        <v>45748</v>
      </c>
      <c r="C1192" s="8"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44">
        <f>(($AL$11)*IF(Table2[[#This Row],[CorrectWinnerPrediction]]="Y", 1, 0))+(($AL$12)*IF(Table2[[#This Row],[CorrectAwayScorePrediction]]="Y", 1, 0))+(($AL$13)*IF(Table2[[#This Row],[CorrectHomeScorePrediction]]="Y", 1, 0))</f>
        <v>0</v>
      </c>
    </row>
    <row r="1193" spans="1:29" x14ac:dyDescent="0.25">
      <c r="A1193" s="3"/>
      <c r="B1193" s="6">
        <v>45748</v>
      </c>
      <c r="C1193" s="9" t="s">
        <v>1305</v>
      </c>
      <c r="D1193" s="3" t="s">
        <v>22</v>
      </c>
      <c r="E1193" s="3" t="s">
        <v>28</v>
      </c>
      <c r="F1193" s="3"/>
      <c r="G1193" s="3"/>
      <c r="H1193" s="3" t="str">
        <f t="shared" si="56"/>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44">
        <f>(($AL$11)*IF(Table2[[#This Row],[CorrectWinnerPrediction]]="Y", 1, 0))+(($AL$12)*IF(Table2[[#This Row],[CorrectAwayScorePrediction]]="Y", 1, 0))+(($AL$13)*IF(Table2[[#This Row],[CorrectHomeScorePrediction]]="Y", 1, 0))</f>
        <v>0</v>
      </c>
    </row>
    <row r="1194" spans="1:29" x14ac:dyDescent="0.25">
      <c r="B1194" s="5">
        <v>45749</v>
      </c>
      <c r="C1194" s="8" t="s">
        <v>1306</v>
      </c>
      <c r="D1194" s="2" t="s">
        <v>37</v>
      </c>
      <c r="E1194" s="2" t="s">
        <v>20</v>
      </c>
      <c r="F1194" s="2"/>
      <c r="G1194" s="2"/>
      <c r="H1194" s="2" t="str">
        <f t="shared" si="56"/>
        <v>_</v>
      </c>
      <c r="I1194" s="2"/>
      <c r="J1194" s="2"/>
      <c r="K1194" s="2"/>
      <c r="L1194" s="14"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44">
        <f>(($AL$11)*IF(Table2[[#This Row],[CorrectWinnerPrediction]]="Y", 1, 0))+(($AL$12)*IF(Table2[[#This Row],[CorrectAwayScorePrediction]]="Y", 1, 0))+(($AL$13)*IF(Table2[[#This Row],[CorrectHomeScorePrediction]]="Y", 1, 0))</f>
        <v>0</v>
      </c>
    </row>
    <row r="1195" spans="1:29" x14ac:dyDescent="0.25">
      <c r="B1195" s="5">
        <v>45749</v>
      </c>
      <c r="C1195" s="8"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44">
        <f>(($AL$11)*IF(Table2[[#This Row],[CorrectWinnerPrediction]]="Y", 1, 0))+(($AL$12)*IF(Table2[[#This Row],[CorrectAwayScorePrediction]]="Y", 1, 0))+(($AL$13)*IF(Table2[[#This Row],[CorrectHomeScorePrediction]]="Y", 1, 0))</f>
        <v>0</v>
      </c>
    </row>
    <row r="1196" spans="1:29" x14ac:dyDescent="0.25">
      <c r="B1196" s="5">
        <v>45749</v>
      </c>
      <c r="C1196" s="8"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44">
        <f>(($AL$11)*IF(Table2[[#This Row],[CorrectWinnerPrediction]]="Y", 1, 0))+(($AL$12)*IF(Table2[[#This Row],[CorrectAwayScorePrediction]]="Y", 1, 0))+(($AL$13)*IF(Table2[[#This Row],[CorrectHomeScorePrediction]]="Y", 1, 0))</f>
        <v>0</v>
      </c>
    </row>
    <row r="1197" spans="1:29" x14ac:dyDescent="0.25">
      <c r="B1197" s="5">
        <v>45749</v>
      </c>
      <c r="C1197" s="8"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44">
        <f>(($AL$11)*IF(Table2[[#This Row],[CorrectWinnerPrediction]]="Y", 1, 0))+(($AL$12)*IF(Table2[[#This Row],[CorrectAwayScorePrediction]]="Y", 1, 0))+(($AL$13)*IF(Table2[[#This Row],[CorrectHomeScorePrediction]]="Y", 1, 0))</f>
        <v>0</v>
      </c>
    </row>
    <row r="1198" spans="1:29" x14ac:dyDescent="0.25">
      <c r="A1198" s="3"/>
      <c r="B1198" s="6">
        <v>45749</v>
      </c>
      <c r="C1198" s="9" t="s">
        <v>1310</v>
      </c>
      <c r="D1198" s="3" t="s">
        <v>12</v>
      </c>
      <c r="E1198" s="3" t="s">
        <v>25</v>
      </c>
      <c r="F1198" s="3"/>
      <c r="G1198" s="3"/>
      <c r="H1198" s="3" t="str">
        <f t="shared" si="56"/>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44">
        <f>(($AL$11)*IF(Table2[[#This Row],[CorrectWinnerPrediction]]="Y", 1, 0))+(($AL$12)*IF(Table2[[#This Row],[CorrectAwayScorePrediction]]="Y", 1, 0))+(($AL$13)*IF(Table2[[#This Row],[CorrectHomeScorePrediction]]="Y", 1, 0))</f>
        <v>0</v>
      </c>
    </row>
    <row r="1199" spans="1:29" x14ac:dyDescent="0.25">
      <c r="B1199" s="5">
        <v>45750</v>
      </c>
      <c r="C1199" s="8"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44">
        <f>(($AL$11)*IF(Table2[[#This Row],[CorrectWinnerPrediction]]="Y", 1, 0))+(($AL$12)*IF(Table2[[#This Row],[CorrectAwayScorePrediction]]="Y", 1, 0))+(($AL$13)*IF(Table2[[#This Row],[CorrectHomeScorePrediction]]="Y", 1, 0))</f>
        <v>0</v>
      </c>
    </row>
    <row r="1200" spans="1:29" x14ac:dyDescent="0.25">
      <c r="B1200" s="5">
        <v>45750</v>
      </c>
      <c r="C1200" s="8"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44">
        <f>(($AL$11)*IF(Table2[[#This Row],[CorrectWinnerPrediction]]="Y", 1, 0))+(($AL$12)*IF(Table2[[#This Row],[CorrectAwayScorePrediction]]="Y", 1, 0))+(($AL$13)*IF(Table2[[#This Row],[CorrectHomeScorePrediction]]="Y", 1, 0))</f>
        <v>0</v>
      </c>
    </row>
    <row r="1201" spans="1:29" x14ac:dyDescent="0.25">
      <c r="B1201" s="5">
        <v>45750</v>
      </c>
      <c r="C1201" s="8"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44">
        <f>(($AL$11)*IF(Table2[[#This Row],[CorrectWinnerPrediction]]="Y", 1, 0))+(($AL$12)*IF(Table2[[#This Row],[CorrectAwayScorePrediction]]="Y", 1, 0))+(($AL$13)*IF(Table2[[#This Row],[CorrectHomeScorePrediction]]="Y", 1, 0))</f>
        <v>0</v>
      </c>
    </row>
    <row r="1202" spans="1:29" x14ac:dyDescent="0.25">
      <c r="B1202" s="5">
        <v>45750</v>
      </c>
      <c r="C1202" s="8"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44">
        <f>(($AL$11)*IF(Table2[[#This Row],[CorrectWinnerPrediction]]="Y", 1, 0))+(($AL$12)*IF(Table2[[#This Row],[CorrectAwayScorePrediction]]="Y", 1, 0))+(($AL$13)*IF(Table2[[#This Row],[CorrectHomeScorePrediction]]="Y", 1, 0))</f>
        <v>0</v>
      </c>
    </row>
    <row r="1203" spans="1:29" x14ac:dyDescent="0.25">
      <c r="B1203" s="5">
        <v>45750</v>
      </c>
      <c r="C1203" s="8"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44">
        <f>(($AL$11)*IF(Table2[[#This Row],[CorrectWinnerPrediction]]="Y", 1, 0))+(($AL$12)*IF(Table2[[#This Row],[CorrectAwayScorePrediction]]="Y", 1, 0))+(($AL$13)*IF(Table2[[#This Row],[CorrectHomeScorePrediction]]="Y", 1, 0))</f>
        <v>0</v>
      </c>
    </row>
    <row r="1204" spans="1:29" x14ac:dyDescent="0.25">
      <c r="B1204" s="5">
        <v>45750</v>
      </c>
      <c r="C1204" s="8"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44">
        <f>(($AL$11)*IF(Table2[[#This Row],[CorrectWinnerPrediction]]="Y", 1, 0))+(($AL$12)*IF(Table2[[#This Row],[CorrectAwayScorePrediction]]="Y", 1, 0))+(($AL$13)*IF(Table2[[#This Row],[CorrectHomeScorePrediction]]="Y", 1, 0))</f>
        <v>0</v>
      </c>
    </row>
    <row r="1205" spans="1:29" x14ac:dyDescent="0.25">
      <c r="B1205" s="5">
        <v>45750</v>
      </c>
      <c r="C1205" s="8"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44">
        <f>(($AL$11)*IF(Table2[[#This Row],[CorrectWinnerPrediction]]="Y", 1, 0))+(($AL$12)*IF(Table2[[#This Row],[CorrectAwayScorePrediction]]="Y", 1, 0))+(($AL$13)*IF(Table2[[#This Row],[CorrectHomeScorePrediction]]="Y", 1, 0))</f>
        <v>0</v>
      </c>
    </row>
    <row r="1206" spans="1:29" x14ac:dyDescent="0.25">
      <c r="B1206" s="5">
        <v>45750</v>
      </c>
      <c r="C1206" s="8"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44">
        <f>(($AL$11)*IF(Table2[[#This Row],[CorrectWinnerPrediction]]="Y", 1, 0))+(($AL$12)*IF(Table2[[#This Row],[CorrectAwayScorePrediction]]="Y", 1, 0))+(($AL$13)*IF(Table2[[#This Row],[CorrectHomeScorePrediction]]="Y", 1, 0))</f>
        <v>0</v>
      </c>
    </row>
    <row r="1207" spans="1:29" x14ac:dyDescent="0.25">
      <c r="A1207" s="3"/>
      <c r="B1207" s="5">
        <v>45750</v>
      </c>
      <c r="C1207" s="9" t="s">
        <v>1319</v>
      </c>
      <c r="D1207" s="3" t="s">
        <v>23</v>
      </c>
      <c r="E1207" s="3" t="s">
        <v>38</v>
      </c>
      <c r="F1207" s="3"/>
      <c r="G1207" s="3"/>
      <c r="H1207" s="3" t="str">
        <f t="shared" si="56"/>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44">
        <f>(($AL$11)*IF(Table2[[#This Row],[CorrectWinnerPrediction]]="Y", 1, 0))+(($AL$12)*IF(Table2[[#This Row],[CorrectAwayScorePrediction]]="Y", 1, 0))+(($AL$13)*IF(Table2[[#This Row],[CorrectHomeScorePrediction]]="Y", 1, 0))</f>
        <v>0</v>
      </c>
    </row>
    <row r="1208" spans="1:29" x14ac:dyDescent="0.25">
      <c r="B1208" s="37">
        <v>45751</v>
      </c>
      <c r="C1208" s="8" t="s">
        <v>1320</v>
      </c>
      <c r="D1208" s="2" t="s">
        <v>44</v>
      </c>
      <c r="E1208" s="2" t="s">
        <v>31</v>
      </c>
      <c r="F1208" s="2"/>
      <c r="G1208" s="2"/>
      <c r="H1208" s="2" t="str">
        <f t="shared" si="56"/>
        <v>_</v>
      </c>
      <c r="I1208" s="2"/>
      <c r="J1208" s="2"/>
      <c r="K1208" s="2"/>
      <c r="L1208" s="14"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44">
        <f>(($AL$11)*IF(Table2[[#This Row],[CorrectWinnerPrediction]]="Y", 1, 0))+(($AL$12)*IF(Table2[[#This Row],[CorrectAwayScorePrediction]]="Y", 1, 0))+(($AL$13)*IF(Table2[[#This Row],[CorrectHomeScorePrediction]]="Y", 1, 0))</f>
        <v>0</v>
      </c>
    </row>
    <row r="1209" spans="1:29" x14ac:dyDescent="0.25">
      <c r="B1209" s="5">
        <v>45751</v>
      </c>
      <c r="C1209" s="8"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44">
        <f>(($AL$11)*IF(Table2[[#This Row],[CorrectWinnerPrediction]]="Y", 1, 0))+(($AL$12)*IF(Table2[[#This Row],[CorrectAwayScorePrediction]]="Y", 1, 0))+(($AL$13)*IF(Table2[[#This Row],[CorrectHomeScorePrediction]]="Y", 1, 0))</f>
        <v>0</v>
      </c>
    </row>
    <row r="1210" spans="1:29" x14ac:dyDescent="0.25">
      <c r="A1210" s="3"/>
      <c r="B1210" s="6">
        <v>45751</v>
      </c>
      <c r="C1210" s="9" t="s">
        <v>1322</v>
      </c>
      <c r="D1210" s="3" t="s">
        <v>37</v>
      </c>
      <c r="E1210" s="3" t="s">
        <v>33</v>
      </c>
      <c r="F1210" s="3"/>
      <c r="G1210" s="3"/>
      <c r="H1210" s="3" t="str">
        <f t="shared" si="56"/>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44">
        <f>(($AL$11)*IF(Table2[[#This Row],[CorrectWinnerPrediction]]="Y", 1, 0))+(($AL$12)*IF(Table2[[#This Row],[CorrectAwayScorePrediction]]="Y", 1, 0))+(($AL$13)*IF(Table2[[#This Row],[CorrectHomeScorePrediction]]="Y", 1, 0))</f>
        <v>0</v>
      </c>
    </row>
    <row r="1211" spans="1:29" x14ac:dyDescent="0.25">
      <c r="B1211" s="5">
        <v>45752</v>
      </c>
      <c r="C1211" s="8"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44">
        <f>(($AL$11)*IF(Table2[[#This Row],[CorrectWinnerPrediction]]="Y", 1, 0))+(($AL$12)*IF(Table2[[#This Row],[CorrectAwayScorePrediction]]="Y", 1, 0))+(($AL$13)*IF(Table2[[#This Row],[CorrectHomeScorePrediction]]="Y", 1, 0))</f>
        <v>0</v>
      </c>
    </row>
    <row r="1212" spans="1:29" x14ac:dyDescent="0.25">
      <c r="B1212" s="5">
        <v>45752</v>
      </c>
      <c r="C1212" s="8"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44">
        <f>(($AL$11)*IF(Table2[[#This Row],[CorrectWinnerPrediction]]="Y", 1, 0))+(($AL$12)*IF(Table2[[#This Row],[CorrectAwayScorePrediction]]="Y", 1, 0))+(($AL$13)*IF(Table2[[#This Row],[CorrectHomeScorePrediction]]="Y", 1, 0))</f>
        <v>0</v>
      </c>
    </row>
    <row r="1213" spans="1:29" x14ac:dyDescent="0.25">
      <c r="B1213" s="5">
        <v>45752</v>
      </c>
      <c r="C1213" s="8"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44">
        <f>(($AL$11)*IF(Table2[[#This Row],[CorrectWinnerPrediction]]="Y", 1, 0))+(($AL$12)*IF(Table2[[#This Row],[CorrectAwayScorePrediction]]="Y", 1, 0))+(($AL$13)*IF(Table2[[#This Row],[CorrectHomeScorePrediction]]="Y", 1, 0))</f>
        <v>0</v>
      </c>
    </row>
    <row r="1214" spans="1:29" x14ac:dyDescent="0.25">
      <c r="B1214" s="5">
        <v>45752</v>
      </c>
      <c r="C1214" s="8"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44">
        <f>(($AL$11)*IF(Table2[[#This Row],[CorrectWinnerPrediction]]="Y", 1, 0))+(($AL$12)*IF(Table2[[#This Row],[CorrectAwayScorePrediction]]="Y", 1, 0))+(($AL$13)*IF(Table2[[#This Row],[CorrectHomeScorePrediction]]="Y", 1, 0))</f>
        <v>0</v>
      </c>
    </row>
    <row r="1215" spans="1:29" x14ac:dyDescent="0.25">
      <c r="B1215" s="5">
        <v>45752</v>
      </c>
      <c r="C1215" s="8"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44">
        <f>(($AL$11)*IF(Table2[[#This Row],[CorrectWinnerPrediction]]="Y", 1, 0))+(($AL$12)*IF(Table2[[#This Row],[CorrectAwayScorePrediction]]="Y", 1, 0))+(($AL$13)*IF(Table2[[#This Row],[CorrectHomeScorePrediction]]="Y", 1, 0))</f>
        <v>0</v>
      </c>
    </row>
    <row r="1216" spans="1:29" x14ac:dyDescent="0.25">
      <c r="B1216" s="5">
        <v>45752</v>
      </c>
      <c r="C1216" s="8"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44">
        <f>(($AL$11)*IF(Table2[[#This Row],[CorrectWinnerPrediction]]="Y", 1, 0))+(($AL$12)*IF(Table2[[#This Row],[CorrectAwayScorePrediction]]="Y", 1, 0))+(($AL$13)*IF(Table2[[#This Row],[CorrectHomeScorePrediction]]="Y", 1, 0))</f>
        <v>0</v>
      </c>
    </row>
    <row r="1217" spans="1:29" x14ac:dyDescent="0.25">
      <c r="B1217" s="5">
        <v>45752</v>
      </c>
      <c r="C1217" s="8"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44">
        <f>(($AL$11)*IF(Table2[[#This Row],[CorrectWinnerPrediction]]="Y", 1, 0))+(($AL$12)*IF(Table2[[#This Row],[CorrectAwayScorePrediction]]="Y", 1, 0))+(($AL$13)*IF(Table2[[#This Row],[CorrectHomeScorePrediction]]="Y", 1, 0))</f>
        <v>0</v>
      </c>
    </row>
    <row r="1218" spans="1:29" x14ac:dyDescent="0.25">
      <c r="B1218" s="5">
        <v>45752</v>
      </c>
      <c r="C1218" s="8"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44">
        <f>(($AL$11)*IF(Table2[[#This Row],[CorrectWinnerPrediction]]="Y", 1, 0))+(($AL$12)*IF(Table2[[#This Row],[CorrectAwayScorePrediction]]="Y", 1, 0))+(($AL$13)*IF(Table2[[#This Row],[CorrectHomeScorePrediction]]="Y", 1, 0))</f>
        <v>0</v>
      </c>
    </row>
    <row r="1219" spans="1:29" x14ac:dyDescent="0.25">
      <c r="B1219" s="5">
        <v>45752</v>
      </c>
      <c r="C1219" s="8"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44">
        <f>(($AL$11)*IF(Table2[[#This Row],[CorrectWinnerPrediction]]="Y", 1, 0))+(($AL$12)*IF(Table2[[#This Row],[CorrectAwayScorePrediction]]="Y", 1, 0))+(($AL$13)*IF(Table2[[#This Row],[CorrectHomeScorePrediction]]="Y", 1, 0))</f>
        <v>0</v>
      </c>
    </row>
    <row r="1220" spans="1:29" x14ac:dyDescent="0.25">
      <c r="B1220" s="5">
        <v>45752</v>
      </c>
      <c r="C1220" s="8"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44">
        <f>(($AL$11)*IF(Table2[[#This Row],[CorrectWinnerPrediction]]="Y", 1, 0))+(($AL$12)*IF(Table2[[#This Row],[CorrectAwayScorePrediction]]="Y", 1, 0))+(($AL$13)*IF(Table2[[#This Row],[CorrectHomeScorePrediction]]="Y", 1, 0))</f>
        <v>0</v>
      </c>
    </row>
    <row r="1221" spans="1:29" x14ac:dyDescent="0.25">
      <c r="B1221" s="5">
        <v>45752</v>
      </c>
      <c r="C1221" s="8"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44">
        <f>(($AL$11)*IF(Table2[[#This Row],[CorrectWinnerPrediction]]="Y", 1, 0))+(($AL$12)*IF(Table2[[#This Row],[CorrectAwayScorePrediction]]="Y", 1, 0))+(($AL$13)*IF(Table2[[#This Row],[CorrectHomeScorePrediction]]="Y", 1, 0))</f>
        <v>0</v>
      </c>
    </row>
    <row r="1222" spans="1:29" x14ac:dyDescent="0.25">
      <c r="B1222" s="5">
        <v>45752</v>
      </c>
      <c r="C1222" s="8"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44">
        <f>(($AL$11)*IF(Table2[[#This Row],[CorrectWinnerPrediction]]="Y", 1, 0))+(($AL$12)*IF(Table2[[#This Row],[CorrectAwayScorePrediction]]="Y", 1, 0))+(($AL$13)*IF(Table2[[#This Row],[CorrectHomeScorePrediction]]="Y", 1, 0))</f>
        <v>0</v>
      </c>
    </row>
    <row r="1223" spans="1:29" x14ac:dyDescent="0.25">
      <c r="A1223" s="3"/>
      <c r="B1223" s="6">
        <v>45752</v>
      </c>
      <c r="C1223" s="9" t="s">
        <v>1335</v>
      </c>
      <c r="D1223" s="3" t="s">
        <v>12</v>
      </c>
      <c r="E1223" s="3" t="s">
        <v>38</v>
      </c>
      <c r="F1223" s="3"/>
      <c r="G1223" s="3"/>
      <c r="H1223" s="3" t="str">
        <f t="shared" si="59"/>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44">
        <f>(($AL$11)*IF(Table2[[#This Row],[CorrectWinnerPrediction]]="Y", 1, 0))+(($AL$12)*IF(Table2[[#This Row],[CorrectAwayScorePrediction]]="Y", 1, 0))+(($AL$13)*IF(Table2[[#This Row],[CorrectHomeScorePrediction]]="Y", 1, 0))</f>
        <v>0</v>
      </c>
    </row>
    <row r="1224" spans="1:29" x14ac:dyDescent="0.25">
      <c r="B1224" s="5">
        <v>45753</v>
      </c>
      <c r="C1224" s="8"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44">
        <f>(($AL$11)*IF(Table2[[#This Row],[CorrectWinnerPrediction]]="Y", 1, 0))+(($AL$12)*IF(Table2[[#This Row],[CorrectAwayScorePrediction]]="Y", 1, 0))+(($AL$13)*IF(Table2[[#This Row],[CorrectHomeScorePrediction]]="Y", 1, 0))</f>
        <v>0</v>
      </c>
    </row>
    <row r="1225" spans="1:29" x14ac:dyDescent="0.25">
      <c r="B1225" s="5">
        <v>45753</v>
      </c>
      <c r="C1225" s="8"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44">
        <f>(($AL$11)*IF(Table2[[#This Row],[CorrectWinnerPrediction]]="Y", 1, 0))+(($AL$12)*IF(Table2[[#This Row],[CorrectAwayScorePrediction]]="Y", 1, 0))+(($AL$13)*IF(Table2[[#This Row],[CorrectHomeScorePrediction]]="Y", 1, 0))</f>
        <v>0</v>
      </c>
    </row>
    <row r="1226" spans="1:29" x14ac:dyDescent="0.25">
      <c r="B1226" s="5">
        <v>45753</v>
      </c>
      <c r="C1226" s="8"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44">
        <f>(($AL$11)*IF(Table2[[#This Row],[CorrectWinnerPrediction]]="Y", 1, 0))+(($AL$12)*IF(Table2[[#This Row],[CorrectAwayScorePrediction]]="Y", 1, 0))+(($AL$13)*IF(Table2[[#This Row],[CorrectHomeScorePrediction]]="Y", 1, 0))</f>
        <v>0</v>
      </c>
    </row>
    <row r="1227" spans="1:29" x14ac:dyDescent="0.25">
      <c r="B1227" s="5">
        <v>45753</v>
      </c>
      <c r="C1227" s="8"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44">
        <f>(($AL$11)*IF(Table2[[#This Row],[CorrectWinnerPrediction]]="Y", 1, 0))+(($AL$12)*IF(Table2[[#This Row],[CorrectAwayScorePrediction]]="Y", 1, 0))+(($AL$13)*IF(Table2[[#This Row],[CorrectHomeScorePrediction]]="Y", 1, 0))</f>
        <v>0</v>
      </c>
    </row>
    <row r="1228" spans="1:29" x14ac:dyDescent="0.25">
      <c r="B1228" s="5">
        <v>45753</v>
      </c>
      <c r="C1228" s="8"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44">
        <f>(($AL$11)*IF(Table2[[#This Row],[CorrectWinnerPrediction]]="Y", 1, 0))+(($AL$12)*IF(Table2[[#This Row],[CorrectAwayScorePrediction]]="Y", 1, 0))+(($AL$13)*IF(Table2[[#This Row],[CorrectHomeScorePrediction]]="Y", 1, 0))</f>
        <v>0</v>
      </c>
    </row>
    <row r="1229" spans="1:29" x14ac:dyDescent="0.25">
      <c r="B1229" s="5">
        <v>45753</v>
      </c>
      <c r="C1229" s="8"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44">
        <f>(($AL$11)*IF(Table2[[#This Row],[CorrectWinnerPrediction]]="Y", 1, 0))+(($AL$12)*IF(Table2[[#This Row],[CorrectAwayScorePrediction]]="Y", 1, 0))+(($AL$13)*IF(Table2[[#This Row],[CorrectHomeScorePrediction]]="Y", 1, 0))</f>
        <v>0</v>
      </c>
    </row>
    <row r="1230" spans="1:29" x14ac:dyDescent="0.25">
      <c r="B1230" s="5">
        <v>45753</v>
      </c>
      <c r="C1230" s="8"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44">
        <f>(($AL$11)*IF(Table2[[#This Row],[CorrectWinnerPrediction]]="Y", 1, 0))+(($AL$12)*IF(Table2[[#This Row],[CorrectAwayScorePrediction]]="Y", 1, 0))+(($AL$13)*IF(Table2[[#This Row],[CorrectHomeScorePrediction]]="Y", 1, 0))</f>
        <v>0</v>
      </c>
    </row>
    <row r="1231" spans="1:29" x14ac:dyDescent="0.25">
      <c r="A1231" s="3"/>
      <c r="B1231" s="6">
        <v>45753</v>
      </c>
      <c r="C1231" s="9" t="s">
        <v>1343</v>
      </c>
      <c r="D1231" s="3" t="s">
        <v>27</v>
      </c>
      <c r="E1231" s="3" t="s">
        <v>25</v>
      </c>
      <c r="F1231" s="3"/>
      <c r="G1231" s="3"/>
      <c r="H1231" s="3" t="str">
        <f t="shared" si="59"/>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44">
        <f>(($AL$11)*IF(Table2[[#This Row],[CorrectWinnerPrediction]]="Y", 1, 0))+(($AL$12)*IF(Table2[[#This Row],[CorrectAwayScorePrediction]]="Y", 1, 0))+(($AL$13)*IF(Table2[[#This Row],[CorrectHomeScorePrediction]]="Y", 1, 0))</f>
        <v>0</v>
      </c>
    </row>
    <row r="1232" spans="1:29" x14ac:dyDescent="0.25">
      <c r="B1232" s="5">
        <v>45754</v>
      </c>
      <c r="C1232" s="8"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44">
        <f>(($AL$11)*IF(Table2[[#This Row],[CorrectWinnerPrediction]]="Y", 1, 0))+(($AL$12)*IF(Table2[[#This Row],[CorrectAwayScorePrediction]]="Y", 1, 0))+(($AL$13)*IF(Table2[[#This Row],[CorrectHomeScorePrediction]]="Y", 1, 0))</f>
        <v>0</v>
      </c>
    </row>
    <row r="1233" spans="1:29" x14ac:dyDescent="0.25">
      <c r="B1233" s="5">
        <v>45754</v>
      </c>
      <c r="C1233" s="8"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44">
        <f>(($AL$11)*IF(Table2[[#This Row],[CorrectWinnerPrediction]]="Y", 1, 0))+(($AL$12)*IF(Table2[[#This Row],[CorrectAwayScorePrediction]]="Y", 1, 0))+(($AL$13)*IF(Table2[[#This Row],[CorrectHomeScorePrediction]]="Y", 1, 0))</f>
        <v>0</v>
      </c>
    </row>
    <row r="1234" spans="1:29" x14ac:dyDescent="0.25">
      <c r="B1234" s="5">
        <v>45754</v>
      </c>
      <c r="C1234" s="8"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44">
        <f>(($AL$11)*IF(Table2[[#This Row],[CorrectWinnerPrediction]]="Y", 1, 0))+(($AL$12)*IF(Table2[[#This Row],[CorrectAwayScorePrediction]]="Y", 1, 0))+(($AL$13)*IF(Table2[[#This Row],[CorrectHomeScorePrediction]]="Y", 1, 0))</f>
        <v>0</v>
      </c>
    </row>
    <row r="1235" spans="1:29" x14ac:dyDescent="0.25">
      <c r="B1235" s="5">
        <v>45754</v>
      </c>
      <c r="C1235" s="8"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44">
        <f>(($AL$11)*IF(Table2[[#This Row],[CorrectWinnerPrediction]]="Y", 1, 0))+(($AL$12)*IF(Table2[[#This Row],[CorrectAwayScorePrediction]]="Y", 1, 0))+(($AL$13)*IF(Table2[[#This Row],[CorrectHomeScorePrediction]]="Y", 1, 0))</f>
        <v>0</v>
      </c>
    </row>
    <row r="1236" spans="1:29" x14ac:dyDescent="0.25">
      <c r="A1236" s="3"/>
      <c r="B1236" s="6">
        <v>45754</v>
      </c>
      <c r="C1236" s="9" t="s">
        <v>1348</v>
      </c>
      <c r="D1236" s="3" t="s">
        <v>24</v>
      </c>
      <c r="E1236" s="3" t="s">
        <v>38</v>
      </c>
      <c r="F1236" s="3"/>
      <c r="G1236" s="3"/>
      <c r="H1236" s="3" t="str">
        <f t="shared" si="59"/>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44">
        <f>(($AL$11)*IF(Table2[[#This Row],[CorrectWinnerPrediction]]="Y", 1, 0))+(($AL$12)*IF(Table2[[#This Row],[CorrectAwayScorePrediction]]="Y", 1, 0))+(($AL$13)*IF(Table2[[#This Row],[CorrectHomeScorePrediction]]="Y", 1, 0))</f>
        <v>0</v>
      </c>
    </row>
    <row r="1237" spans="1:29" x14ac:dyDescent="0.25">
      <c r="B1237" s="5">
        <v>45755</v>
      </c>
      <c r="C1237" s="8" t="s">
        <v>1349</v>
      </c>
      <c r="D1237" s="2" t="s">
        <v>44</v>
      </c>
      <c r="E1237" s="2" t="s">
        <v>29</v>
      </c>
      <c r="F1237" s="2"/>
      <c r="G1237" s="2"/>
      <c r="H1237" s="2" t="str">
        <f t="shared" si="59"/>
        <v>_</v>
      </c>
      <c r="I1237" s="2"/>
      <c r="J1237" s="2"/>
      <c r="K1237" s="2"/>
      <c r="L1237" s="14"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44">
        <f>(($AL$11)*IF(Table2[[#This Row],[CorrectWinnerPrediction]]="Y", 1, 0))+(($AL$12)*IF(Table2[[#This Row],[CorrectAwayScorePrediction]]="Y", 1, 0))+(($AL$13)*IF(Table2[[#This Row],[CorrectHomeScorePrediction]]="Y", 1, 0))</f>
        <v>0</v>
      </c>
    </row>
    <row r="1238" spans="1:29" x14ac:dyDescent="0.25">
      <c r="B1238" s="5">
        <v>45755</v>
      </c>
      <c r="C1238" s="8"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44">
        <f>(($AL$11)*IF(Table2[[#This Row],[CorrectWinnerPrediction]]="Y", 1, 0))+(($AL$12)*IF(Table2[[#This Row],[CorrectAwayScorePrediction]]="Y", 1, 0))+(($AL$13)*IF(Table2[[#This Row],[CorrectHomeScorePrediction]]="Y", 1, 0))</f>
        <v>0</v>
      </c>
    </row>
    <row r="1239" spans="1:29" x14ac:dyDescent="0.25">
      <c r="B1239" s="5">
        <v>45755</v>
      </c>
      <c r="C1239" s="8"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44">
        <f>(($AL$11)*IF(Table2[[#This Row],[CorrectWinnerPrediction]]="Y", 1, 0))+(($AL$12)*IF(Table2[[#This Row],[CorrectAwayScorePrediction]]="Y", 1, 0))+(($AL$13)*IF(Table2[[#This Row],[CorrectHomeScorePrediction]]="Y", 1, 0))</f>
        <v>0</v>
      </c>
    </row>
    <row r="1240" spans="1:29" x14ac:dyDescent="0.25">
      <c r="B1240" s="5">
        <v>45755</v>
      </c>
      <c r="C1240" s="8"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44">
        <f>(($AL$11)*IF(Table2[[#This Row],[CorrectWinnerPrediction]]="Y", 1, 0))+(($AL$12)*IF(Table2[[#This Row],[CorrectAwayScorePrediction]]="Y", 1, 0))+(($AL$13)*IF(Table2[[#This Row],[CorrectHomeScorePrediction]]="Y", 1, 0))</f>
        <v>0</v>
      </c>
    </row>
    <row r="1241" spans="1:29" x14ac:dyDescent="0.25">
      <c r="B1241" s="5">
        <v>45755</v>
      </c>
      <c r="C1241" s="8"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44">
        <f>(($AL$11)*IF(Table2[[#This Row],[CorrectWinnerPrediction]]="Y", 1, 0))+(($AL$12)*IF(Table2[[#This Row],[CorrectAwayScorePrediction]]="Y", 1, 0))+(($AL$13)*IF(Table2[[#This Row],[CorrectHomeScorePrediction]]="Y", 1, 0))</f>
        <v>0</v>
      </c>
    </row>
    <row r="1242" spans="1:29" x14ac:dyDescent="0.25">
      <c r="B1242" s="5">
        <v>45755</v>
      </c>
      <c r="C1242" s="8"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44">
        <f>(($AL$11)*IF(Table2[[#This Row],[CorrectWinnerPrediction]]="Y", 1, 0))+(($AL$12)*IF(Table2[[#This Row],[CorrectAwayScorePrediction]]="Y", 1, 0))+(($AL$13)*IF(Table2[[#This Row],[CorrectHomeScorePrediction]]="Y", 1, 0))</f>
        <v>0</v>
      </c>
    </row>
    <row r="1243" spans="1:29" x14ac:dyDescent="0.25">
      <c r="B1243" s="5">
        <v>45755</v>
      </c>
      <c r="C1243" s="8"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44">
        <f>(($AL$11)*IF(Table2[[#This Row],[CorrectWinnerPrediction]]="Y", 1, 0))+(($AL$12)*IF(Table2[[#This Row],[CorrectAwayScorePrediction]]="Y", 1, 0))+(($AL$13)*IF(Table2[[#This Row],[CorrectHomeScorePrediction]]="Y", 1, 0))</f>
        <v>0</v>
      </c>
    </row>
    <row r="1244" spans="1:29" x14ac:dyDescent="0.25">
      <c r="B1244" s="5">
        <v>45755</v>
      </c>
      <c r="C1244" s="8"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44">
        <f>(($AL$11)*IF(Table2[[#This Row],[CorrectWinnerPrediction]]="Y", 1, 0))+(($AL$12)*IF(Table2[[#This Row],[CorrectAwayScorePrediction]]="Y", 1, 0))+(($AL$13)*IF(Table2[[#This Row],[CorrectHomeScorePrediction]]="Y", 1, 0))</f>
        <v>0</v>
      </c>
    </row>
    <row r="1245" spans="1:29" x14ac:dyDescent="0.25">
      <c r="B1245" s="5">
        <v>45755</v>
      </c>
      <c r="C1245" s="8"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44">
        <f>(($AL$11)*IF(Table2[[#This Row],[CorrectWinnerPrediction]]="Y", 1, 0))+(($AL$12)*IF(Table2[[#This Row],[CorrectAwayScorePrediction]]="Y", 1, 0))+(($AL$13)*IF(Table2[[#This Row],[CorrectHomeScorePrediction]]="Y", 1, 0))</f>
        <v>0</v>
      </c>
    </row>
    <row r="1246" spans="1:29" x14ac:dyDescent="0.25">
      <c r="A1246" s="3"/>
      <c r="B1246" s="6">
        <v>45755</v>
      </c>
      <c r="C1246" s="9" t="s">
        <v>1358</v>
      </c>
      <c r="D1246" s="3" t="s">
        <v>27</v>
      </c>
      <c r="E1246" s="3" t="s">
        <v>26</v>
      </c>
      <c r="F1246" s="3"/>
      <c r="G1246" s="3"/>
      <c r="H1246" s="3" t="str">
        <f t="shared" si="59"/>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44">
        <f>(($AL$11)*IF(Table2[[#This Row],[CorrectWinnerPrediction]]="Y", 1, 0))+(($AL$12)*IF(Table2[[#This Row],[CorrectAwayScorePrediction]]="Y", 1, 0))+(($AL$13)*IF(Table2[[#This Row],[CorrectHomeScorePrediction]]="Y", 1, 0))</f>
        <v>0</v>
      </c>
    </row>
    <row r="1247" spans="1:29" x14ac:dyDescent="0.25">
      <c r="B1247" s="5">
        <v>45756</v>
      </c>
      <c r="C1247" s="8" t="s">
        <v>1359</v>
      </c>
      <c r="D1247" s="2" t="s">
        <v>18</v>
      </c>
      <c r="E1247" s="2" t="s">
        <v>43</v>
      </c>
      <c r="F1247" s="2"/>
      <c r="G1247" s="2"/>
      <c r="H1247" s="2" t="str">
        <f t="shared" si="59"/>
        <v>_</v>
      </c>
      <c r="I1247" s="2"/>
      <c r="J1247" s="2"/>
      <c r="K1247" s="2"/>
      <c r="L1247" s="14"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44">
        <f>(($AL$11)*IF(Table2[[#This Row],[CorrectWinnerPrediction]]="Y", 1, 0))+(($AL$12)*IF(Table2[[#This Row],[CorrectAwayScorePrediction]]="Y", 1, 0))+(($AL$13)*IF(Table2[[#This Row],[CorrectHomeScorePrediction]]="Y", 1, 0))</f>
        <v>0</v>
      </c>
    </row>
    <row r="1248" spans="1:29" x14ac:dyDescent="0.25">
      <c r="B1248" s="5">
        <v>45756</v>
      </c>
      <c r="C1248" s="8"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44">
        <f>(($AL$11)*IF(Table2[[#This Row],[CorrectWinnerPrediction]]="Y", 1, 0))+(($AL$12)*IF(Table2[[#This Row],[CorrectAwayScorePrediction]]="Y", 1, 0))+(($AL$13)*IF(Table2[[#This Row],[CorrectHomeScorePrediction]]="Y", 1, 0))</f>
        <v>0</v>
      </c>
    </row>
    <row r="1249" spans="1:29" x14ac:dyDescent="0.25">
      <c r="B1249" s="5">
        <v>45756</v>
      </c>
      <c r="C1249" s="8"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44">
        <f>(($AL$11)*IF(Table2[[#This Row],[CorrectWinnerPrediction]]="Y", 1, 0))+(($AL$12)*IF(Table2[[#This Row],[CorrectAwayScorePrediction]]="Y", 1, 0))+(($AL$13)*IF(Table2[[#This Row],[CorrectHomeScorePrediction]]="Y", 1, 0))</f>
        <v>0</v>
      </c>
    </row>
    <row r="1250" spans="1:29" x14ac:dyDescent="0.25">
      <c r="B1250" s="5">
        <v>45756</v>
      </c>
      <c r="C1250" s="8"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44">
        <f>(($AL$11)*IF(Table2[[#This Row],[CorrectWinnerPrediction]]="Y", 1, 0))+(($AL$12)*IF(Table2[[#This Row],[CorrectAwayScorePrediction]]="Y", 1, 0))+(($AL$13)*IF(Table2[[#This Row],[CorrectHomeScorePrediction]]="Y", 1, 0))</f>
        <v>0</v>
      </c>
    </row>
    <row r="1251" spans="1:29" x14ac:dyDescent="0.25">
      <c r="A1251" s="3"/>
      <c r="B1251" s="6">
        <v>45756</v>
      </c>
      <c r="C1251" s="9" t="s">
        <v>1363</v>
      </c>
      <c r="D1251" s="3" t="s">
        <v>24</v>
      </c>
      <c r="E1251" s="3" t="s">
        <v>47</v>
      </c>
      <c r="F1251" s="3"/>
      <c r="G1251" s="3"/>
      <c r="H1251" s="3" t="str">
        <f t="shared" si="59"/>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44">
        <f>(($AL$11)*IF(Table2[[#This Row],[CorrectWinnerPrediction]]="Y", 1, 0))+(($AL$12)*IF(Table2[[#This Row],[CorrectAwayScorePrediction]]="Y", 1, 0))+(($AL$13)*IF(Table2[[#This Row],[CorrectHomeScorePrediction]]="Y", 1, 0))</f>
        <v>0</v>
      </c>
    </row>
    <row r="1252" spans="1:29" x14ac:dyDescent="0.25">
      <c r="B1252" s="5">
        <v>45757</v>
      </c>
      <c r="C1252" s="8" t="s">
        <v>1364</v>
      </c>
      <c r="D1252" s="2" t="s">
        <v>17</v>
      </c>
      <c r="E1252" s="2" t="s">
        <v>16</v>
      </c>
      <c r="F1252" s="2"/>
      <c r="G1252" s="2"/>
      <c r="H1252" s="2" t="str">
        <f t="shared" si="59"/>
        <v>_</v>
      </c>
      <c r="I1252" s="2"/>
      <c r="J1252" s="2"/>
      <c r="K1252" s="2"/>
      <c r="L1252" s="14"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44">
        <f>(($AL$11)*IF(Table2[[#This Row],[CorrectWinnerPrediction]]="Y", 1, 0))+(($AL$12)*IF(Table2[[#This Row],[CorrectAwayScorePrediction]]="Y", 1, 0))+(($AL$13)*IF(Table2[[#This Row],[CorrectHomeScorePrediction]]="Y", 1, 0))</f>
        <v>0</v>
      </c>
    </row>
    <row r="1253" spans="1:29" x14ac:dyDescent="0.25">
      <c r="B1253" s="5">
        <v>45757</v>
      </c>
      <c r="C1253" s="8"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44">
        <f>(($AL$11)*IF(Table2[[#This Row],[CorrectWinnerPrediction]]="Y", 1, 0))+(($AL$12)*IF(Table2[[#This Row],[CorrectAwayScorePrediction]]="Y", 1, 0))+(($AL$13)*IF(Table2[[#This Row],[CorrectHomeScorePrediction]]="Y", 1, 0))</f>
        <v>0</v>
      </c>
    </row>
    <row r="1254" spans="1:29" x14ac:dyDescent="0.25">
      <c r="B1254" s="5">
        <v>45757</v>
      </c>
      <c r="C1254" s="8"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44">
        <f>(($AL$11)*IF(Table2[[#This Row],[CorrectWinnerPrediction]]="Y", 1, 0))+(($AL$12)*IF(Table2[[#This Row],[CorrectAwayScorePrediction]]="Y", 1, 0))+(($AL$13)*IF(Table2[[#This Row],[CorrectHomeScorePrediction]]="Y", 1, 0))</f>
        <v>0</v>
      </c>
    </row>
    <row r="1255" spans="1:29" x14ac:dyDescent="0.25">
      <c r="B1255" s="5">
        <v>45757</v>
      </c>
      <c r="C1255" s="8"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44">
        <f>(($AL$11)*IF(Table2[[#This Row],[CorrectWinnerPrediction]]="Y", 1, 0))+(($AL$12)*IF(Table2[[#This Row],[CorrectAwayScorePrediction]]="Y", 1, 0))+(($AL$13)*IF(Table2[[#This Row],[CorrectHomeScorePrediction]]="Y", 1, 0))</f>
        <v>0</v>
      </c>
    </row>
    <row r="1256" spans="1:29" x14ac:dyDescent="0.25">
      <c r="B1256" s="5">
        <v>45757</v>
      </c>
      <c r="C1256" s="8"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44">
        <f>(($AL$11)*IF(Table2[[#This Row],[CorrectWinnerPrediction]]="Y", 1, 0))+(($AL$12)*IF(Table2[[#This Row],[CorrectAwayScorePrediction]]="Y", 1, 0))+(($AL$13)*IF(Table2[[#This Row],[CorrectHomeScorePrediction]]="Y", 1, 0))</f>
        <v>0</v>
      </c>
    </row>
    <row r="1257" spans="1:29" x14ac:dyDescent="0.25">
      <c r="B1257" s="5">
        <v>45757</v>
      </c>
      <c r="C1257" s="8"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44">
        <f>(($AL$11)*IF(Table2[[#This Row],[CorrectWinnerPrediction]]="Y", 1, 0))+(($AL$12)*IF(Table2[[#This Row],[CorrectAwayScorePrediction]]="Y", 1, 0))+(($AL$13)*IF(Table2[[#This Row],[CorrectHomeScorePrediction]]="Y", 1, 0))</f>
        <v>0</v>
      </c>
    </row>
    <row r="1258" spans="1:29" x14ac:dyDescent="0.25">
      <c r="B1258" s="5">
        <v>45757</v>
      </c>
      <c r="C1258" s="8"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44">
        <f>(($AL$11)*IF(Table2[[#This Row],[CorrectWinnerPrediction]]="Y", 1, 0))+(($AL$12)*IF(Table2[[#This Row],[CorrectAwayScorePrediction]]="Y", 1, 0))+(($AL$13)*IF(Table2[[#This Row],[CorrectHomeScorePrediction]]="Y", 1, 0))</f>
        <v>0</v>
      </c>
    </row>
    <row r="1259" spans="1:29" x14ac:dyDescent="0.25">
      <c r="B1259" s="5">
        <v>45757</v>
      </c>
      <c r="C1259" s="8"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44">
        <f>(($AL$11)*IF(Table2[[#This Row],[CorrectWinnerPrediction]]="Y", 1, 0))+(($AL$12)*IF(Table2[[#This Row],[CorrectAwayScorePrediction]]="Y", 1, 0))+(($AL$13)*IF(Table2[[#This Row],[CorrectHomeScorePrediction]]="Y", 1, 0))</f>
        <v>0</v>
      </c>
    </row>
    <row r="1260" spans="1:29" x14ac:dyDescent="0.25">
      <c r="B1260" s="5">
        <v>45757</v>
      </c>
      <c r="C1260" s="8"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44">
        <f>(($AL$11)*IF(Table2[[#This Row],[CorrectWinnerPrediction]]="Y", 1, 0))+(($AL$12)*IF(Table2[[#This Row],[CorrectAwayScorePrediction]]="Y", 1, 0))+(($AL$13)*IF(Table2[[#This Row],[CorrectHomeScorePrediction]]="Y", 1, 0))</f>
        <v>0</v>
      </c>
    </row>
    <row r="1261" spans="1:29" x14ac:dyDescent="0.25">
      <c r="A1261" s="3"/>
      <c r="B1261" s="6">
        <v>45757</v>
      </c>
      <c r="C1261" s="9" t="s">
        <v>1373</v>
      </c>
      <c r="D1261" s="3" t="s">
        <v>47</v>
      </c>
      <c r="E1261" s="3" t="s">
        <v>28</v>
      </c>
      <c r="F1261" s="3"/>
      <c r="G1261" s="3"/>
      <c r="H1261" s="3" t="str">
        <f t="shared" si="59"/>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44">
        <f>(($AL$11)*IF(Table2[[#This Row],[CorrectWinnerPrediction]]="Y", 1, 0))+(($AL$12)*IF(Table2[[#This Row],[CorrectAwayScorePrediction]]="Y", 1, 0))+(($AL$13)*IF(Table2[[#This Row],[CorrectHomeScorePrediction]]="Y", 1, 0))</f>
        <v>0</v>
      </c>
    </row>
    <row r="1262" spans="1:29" x14ac:dyDescent="0.25">
      <c r="B1262" s="5">
        <v>45758</v>
      </c>
      <c r="C1262" s="8"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44">
        <f>(($AL$11)*IF(Table2[[#This Row],[CorrectWinnerPrediction]]="Y", 1, 0))+(($AL$12)*IF(Table2[[#This Row],[CorrectAwayScorePrediction]]="Y", 1, 0))+(($AL$13)*IF(Table2[[#This Row],[CorrectHomeScorePrediction]]="Y", 1, 0))</f>
        <v>0</v>
      </c>
    </row>
    <row r="1263" spans="1:29" x14ac:dyDescent="0.25">
      <c r="B1263" s="5">
        <v>45758</v>
      </c>
      <c r="C1263" s="8"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44">
        <f>(($AL$11)*IF(Table2[[#This Row],[CorrectWinnerPrediction]]="Y", 1, 0))+(($AL$12)*IF(Table2[[#This Row],[CorrectAwayScorePrediction]]="Y", 1, 0))+(($AL$13)*IF(Table2[[#This Row],[CorrectHomeScorePrediction]]="Y", 1, 0))</f>
        <v>0</v>
      </c>
    </row>
    <row r="1264" spans="1:29" x14ac:dyDescent="0.25">
      <c r="B1264" s="5">
        <v>45758</v>
      </c>
      <c r="C1264" s="8"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44">
        <f>(($AL$11)*IF(Table2[[#This Row],[CorrectWinnerPrediction]]="Y", 1, 0))+(($AL$12)*IF(Table2[[#This Row],[CorrectAwayScorePrediction]]="Y", 1, 0))+(($AL$13)*IF(Table2[[#This Row],[CorrectHomeScorePrediction]]="Y", 1, 0))</f>
        <v>0</v>
      </c>
    </row>
    <row r="1265" spans="1:29" x14ac:dyDescent="0.25">
      <c r="B1265" s="5">
        <v>45758</v>
      </c>
      <c r="C1265" s="8"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44">
        <f>(($AL$11)*IF(Table2[[#This Row],[CorrectWinnerPrediction]]="Y", 1, 0))+(($AL$12)*IF(Table2[[#This Row],[CorrectAwayScorePrediction]]="Y", 1, 0))+(($AL$13)*IF(Table2[[#This Row],[CorrectHomeScorePrediction]]="Y", 1, 0))</f>
        <v>0</v>
      </c>
    </row>
    <row r="1266" spans="1:29" x14ac:dyDescent="0.25">
      <c r="A1266" s="3"/>
      <c r="B1266" s="6">
        <v>45758</v>
      </c>
      <c r="C1266" s="9" t="s">
        <v>1378</v>
      </c>
      <c r="D1266" s="3" t="s">
        <v>37</v>
      </c>
      <c r="E1266" s="3" t="s">
        <v>24</v>
      </c>
      <c r="F1266" s="3"/>
      <c r="G1266" s="3"/>
      <c r="H1266" s="3" t="str">
        <f t="shared" si="59"/>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44">
        <f>(($AL$11)*IF(Table2[[#This Row],[CorrectWinnerPrediction]]="Y", 1, 0))+(($AL$12)*IF(Table2[[#This Row],[CorrectAwayScorePrediction]]="Y", 1, 0))+(($AL$13)*IF(Table2[[#This Row],[CorrectHomeScorePrediction]]="Y", 1, 0))</f>
        <v>0</v>
      </c>
    </row>
    <row r="1267" spans="1:29" x14ac:dyDescent="0.25">
      <c r="B1267" s="5">
        <v>45759</v>
      </c>
      <c r="C1267" s="8" t="s">
        <v>1379</v>
      </c>
      <c r="D1267" s="2" t="s">
        <v>33</v>
      </c>
      <c r="E1267" s="2" t="s">
        <v>45</v>
      </c>
      <c r="F1267" s="2"/>
      <c r="G1267" s="2"/>
      <c r="H1267" s="2" t="str">
        <f t="shared" si="59"/>
        <v>_</v>
      </c>
      <c r="I1267" s="2"/>
      <c r="J1267" s="2"/>
      <c r="K1267" s="2"/>
      <c r="L1267" s="14"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44">
        <f>(($AL$11)*IF(Table2[[#This Row],[CorrectWinnerPrediction]]="Y", 1, 0))+(($AL$12)*IF(Table2[[#This Row],[CorrectAwayScorePrediction]]="Y", 1, 0))+(($AL$13)*IF(Table2[[#This Row],[CorrectHomeScorePrediction]]="Y", 1, 0))</f>
        <v>0</v>
      </c>
    </row>
    <row r="1268" spans="1:29" x14ac:dyDescent="0.25">
      <c r="B1268" s="5">
        <v>45759</v>
      </c>
      <c r="C1268" s="8"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44">
        <f>(($AL$11)*IF(Table2[[#This Row],[CorrectWinnerPrediction]]="Y", 1, 0))+(($AL$12)*IF(Table2[[#This Row],[CorrectAwayScorePrediction]]="Y", 1, 0))+(($AL$13)*IF(Table2[[#This Row],[CorrectHomeScorePrediction]]="Y", 1, 0))</f>
        <v>0</v>
      </c>
    </row>
    <row r="1269" spans="1:29" x14ac:dyDescent="0.25">
      <c r="B1269" s="5">
        <v>45759</v>
      </c>
      <c r="C1269" s="8"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44">
        <f>(($AL$11)*IF(Table2[[#This Row],[CorrectWinnerPrediction]]="Y", 1, 0))+(($AL$12)*IF(Table2[[#This Row],[CorrectAwayScorePrediction]]="Y", 1, 0))+(($AL$13)*IF(Table2[[#This Row],[CorrectHomeScorePrediction]]="Y", 1, 0))</f>
        <v>0</v>
      </c>
    </row>
    <row r="1270" spans="1:29" x14ac:dyDescent="0.25">
      <c r="B1270" s="5">
        <v>45759</v>
      </c>
      <c r="C1270" s="8"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44">
        <f>(($AL$11)*IF(Table2[[#This Row],[CorrectWinnerPrediction]]="Y", 1, 0))+(($AL$12)*IF(Table2[[#This Row],[CorrectAwayScorePrediction]]="Y", 1, 0))+(($AL$13)*IF(Table2[[#This Row],[CorrectHomeScorePrediction]]="Y", 1, 0))</f>
        <v>0</v>
      </c>
    </row>
    <row r="1271" spans="1:29" x14ac:dyDescent="0.25">
      <c r="B1271" s="5">
        <v>45759</v>
      </c>
      <c r="C1271" s="8"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44">
        <f>(($AL$11)*IF(Table2[[#This Row],[CorrectWinnerPrediction]]="Y", 1, 0))+(($AL$12)*IF(Table2[[#This Row],[CorrectAwayScorePrediction]]="Y", 1, 0))+(($AL$13)*IF(Table2[[#This Row],[CorrectHomeScorePrediction]]="Y", 1, 0))</f>
        <v>0</v>
      </c>
    </row>
    <row r="1272" spans="1:29" x14ac:dyDescent="0.25">
      <c r="B1272" s="5">
        <v>45759</v>
      </c>
      <c r="C1272" s="8"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44">
        <f>(($AL$11)*IF(Table2[[#This Row],[CorrectWinnerPrediction]]="Y", 1, 0))+(($AL$12)*IF(Table2[[#This Row],[CorrectAwayScorePrediction]]="Y", 1, 0))+(($AL$13)*IF(Table2[[#This Row],[CorrectHomeScorePrediction]]="Y", 1, 0))</f>
        <v>0</v>
      </c>
    </row>
    <row r="1273" spans="1:29" x14ac:dyDescent="0.25">
      <c r="B1273" s="5">
        <v>45759</v>
      </c>
      <c r="C1273" s="8"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44">
        <f>(($AL$11)*IF(Table2[[#This Row],[CorrectWinnerPrediction]]="Y", 1, 0))+(($AL$12)*IF(Table2[[#This Row],[CorrectAwayScorePrediction]]="Y", 1, 0))+(($AL$13)*IF(Table2[[#This Row],[CorrectHomeScorePrediction]]="Y", 1, 0))</f>
        <v>0</v>
      </c>
    </row>
    <row r="1274" spans="1:29" x14ac:dyDescent="0.25">
      <c r="B1274" s="5">
        <v>45759</v>
      </c>
      <c r="C1274" s="8"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44">
        <f>(($AL$11)*IF(Table2[[#This Row],[CorrectWinnerPrediction]]="Y", 1, 0))+(($AL$12)*IF(Table2[[#This Row],[CorrectAwayScorePrediction]]="Y", 1, 0))+(($AL$13)*IF(Table2[[#This Row],[CorrectHomeScorePrediction]]="Y", 1, 0))</f>
        <v>0</v>
      </c>
    </row>
    <row r="1275" spans="1:29" x14ac:dyDescent="0.25">
      <c r="B1275" s="5">
        <v>45759</v>
      </c>
      <c r="C1275" s="8"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44">
        <f>(($AL$11)*IF(Table2[[#This Row],[CorrectWinnerPrediction]]="Y", 1, 0))+(($AL$12)*IF(Table2[[#This Row],[CorrectAwayScorePrediction]]="Y", 1, 0))+(($AL$13)*IF(Table2[[#This Row],[CorrectHomeScorePrediction]]="Y", 1, 0))</f>
        <v>0</v>
      </c>
    </row>
    <row r="1276" spans="1:29" x14ac:dyDescent="0.25">
      <c r="B1276" s="5">
        <v>45759</v>
      </c>
      <c r="C1276" s="8"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44">
        <f>(($AL$11)*IF(Table2[[#This Row],[CorrectWinnerPrediction]]="Y", 1, 0))+(($AL$12)*IF(Table2[[#This Row],[CorrectAwayScorePrediction]]="Y", 1, 0))+(($AL$13)*IF(Table2[[#This Row],[CorrectHomeScorePrediction]]="Y", 1, 0))</f>
        <v>0</v>
      </c>
    </row>
    <row r="1277" spans="1:29" x14ac:dyDescent="0.25">
      <c r="A1277" s="3"/>
      <c r="B1277" s="6">
        <v>45759</v>
      </c>
      <c r="C1277" s="9" t="s">
        <v>1389</v>
      </c>
      <c r="D1277" s="3" t="s">
        <v>13</v>
      </c>
      <c r="E1277" s="3" t="s">
        <v>12</v>
      </c>
      <c r="F1277" s="3"/>
      <c r="G1277" s="3"/>
      <c r="H1277" s="3" t="str">
        <f t="shared" si="59"/>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44">
        <f>(($AL$11)*IF(Table2[[#This Row],[CorrectWinnerPrediction]]="Y", 1, 0))+(($AL$12)*IF(Table2[[#This Row],[CorrectAwayScorePrediction]]="Y", 1, 0))+(($AL$13)*IF(Table2[[#This Row],[CorrectHomeScorePrediction]]="Y", 1, 0))</f>
        <v>0</v>
      </c>
    </row>
    <row r="1278" spans="1:29" x14ac:dyDescent="0.25">
      <c r="B1278" s="5">
        <v>45760</v>
      </c>
      <c r="C1278" s="8"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44">
        <f>(($AL$11)*IF(Table2[[#This Row],[CorrectWinnerPrediction]]="Y", 1, 0))+(($AL$12)*IF(Table2[[#This Row],[CorrectAwayScorePrediction]]="Y", 1, 0))+(($AL$13)*IF(Table2[[#This Row],[CorrectHomeScorePrediction]]="Y", 1, 0))</f>
        <v>0</v>
      </c>
    </row>
    <row r="1279" spans="1:29" x14ac:dyDescent="0.25">
      <c r="B1279" s="5">
        <v>45760</v>
      </c>
      <c r="C1279" s="8"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44">
        <f>(($AL$11)*IF(Table2[[#This Row],[CorrectWinnerPrediction]]="Y", 1, 0))+(($AL$12)*IF(Table2[[#This Row],[CorrectAwayScorePrediction]]="Y", 1, 0))+(($AL$13)*IF(Table2[[#This Row],[CorrectHomeScorePrediction]]="Y", 1, 0))</f>
        <v>0</v>
      </c>
    </row>
    <row r="1280" spans="1:29" x14ac:dyDescent="0.25">
      <c r="B1280" s="5">
        <v>45760</v>
      </c>
      <c r="C1280" s="8"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44">
        <f>(($AL$11)*IF(Table2[[#This Row],[CorrectWinnerPrediction]]="Y", 1, 0))+(($AL$12)*IF(Table2[[#This Row],[CorrectAwayScorePrediction]]="Y", 1, 0))+(($AL$13)*IF(Table2[[#This Row],[CorrectHomeScorePrediction]]="Y", 1, 0))</f>
        <v>0</v>
      </c>
    </row>
    <row r="1281" spans="1:29" x14ac:dyDescent="0.25">
      <c r="B1281" s="5">
        <v>45760</v>
      </c>
      <c r="C1281" s="8"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44">
        <f>(($AL$11)*IF(Table2[[#This Row],[CorrectWinnerPrediction]]="Y", 1, 0))+(($AL$12)*IF(Table2[[#This Row],[CorrectAwayScorePrediction]]="Y", 1, 0))+(($AL$13)*IF(Table2[[#This Row],[CorrectHomeScorePrediction]]="Y", 1, 0))</f>
        <v>0</v>
      </c>
    </row>
    <row r="1282" spans="1:29" x14ac:dyDescent="0.25">
      <c r="B1282" s="5">
        <v>45760</v>
      </c>
      <c r="C1282" s="8"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44">
        <f>(($AL$11)*IF(Table2[[#This Row],[CorrectWinnerPrediction]]="Y", 1, 0))+(($AL$12)*IF(Table2[[#This Row],[CorrectAwayScorePrediction]]="Y", 1, 0))+(($AL$13)*IF(Table2[[#This Row],[CorrectHomeScorePrediction]]="Y", 1, 0))</f>
        <v>0</v>
      </c>
    </row>
    <row r="1283" spans="1:29" x14ac:dyDescent="0.25">
      <c r="B1283" s="5">
        <v>45760</v>
      </c>
      <c r="C1283" s="8"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44">
        <f>(($AL$11)*IF(Table2[[#This Row],[CorrectWinnerPrediction]]="Y", 1, 0))+(($AL$12)*IF(Table2[[#This Row],[CorrectAwayScorePrediction]]="Y", 1, 0))+(($AL$13)*IF(Table2[[#This Row],[CorrectHomeScorePrediction]]="Y", 1, 0))</f>
        <v>0</v>
      </c>
    </row>
    <row r="1284" spans="1:29" x14ac:dyDescent="0.25">
      <c r="B1284" s="5">
        <v>45760</v>
      </c>
      <c r="C1284" s="8"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44">
        <f>(($AL$11)*IF(Table2[[#This Row],[CorrectWinnerPrediction]]="Y", 1, 0))+(($AL$12)*IF(Table2[[#This Row],[CorrectAwayScorePrediction]]="Y", 1, 0))+(($AL$13)*IF(Table2[[#This Row],[CorrectHomeScorePrediction]]="Y", 1, 0))</f>
        <v>0</v>
      </c>
    </row>
    <row r="1285" spans="1:29" x14ac:dyDescent="0.25">
      <c r="B1285" s="5">
        <v>45760</v>
      </c>
      <c r="C1285" s="8"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44">
        <f>(($AL$11)*IF(Table2[[#This Row],[CorrectWinnerPrediction]]="Y", 1, 0))+(($AL$12)*IF(Table2[[#This Row],[CorrectAwayScorePrediction]]="Y", 1, 0))+(($AL$13)*IF(Table2[[#This Row],[CorrectHomeScorePrediction]]="Y", 1, 0))</f>
        <v>0</v>
      </c>
    </row>
    <row r="1286" spans="1:29" x14ac:dyDescent="0.25">
      <c r="A1286" s="3"/>
      <c r="B1286" s="6">
        <v>45760</v>
      </c>
      <c r="C1286" s="9" t="s">
        <v>1398</v>
      </c>
      <c r="D1286" s="3" t="s">
        <v>26</v>
      </c>
      <c r="E1286" s="3" t="s">
        <v>47</v>
      </c>
      <c r="F1286" s="3"/>
      <c r="G1286" s="3"/>
      <c r="H1286" s="3" t="str">
        <f t="shared" ref="H1286:H1314" si="62">IF(AND(ISBLANK($F1286),ISBLANK($G1286)),"_",IF($F1286&gt;$G1286,$D1286,$E1286))</f>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44">
        <f>(($AL$11)*IF(Table2[[#This Row],[CorrectWinnerPrediction]]="Y", 1, 0))+(($AL$12)*IF(Table2[[#This Row],[CorrectAwayScorePrediction]]="Y", 1, 0))+(($AL$13)*IF(Table2[[#This Row],[CorrectHomeScorePrediction]]="Y", 1, 0))</f>
        <v>0</v>
      </c>
    </row>
    <row r="1287" spans="1:29" x14ac:dyDescent="0.25">
      <c r="B1287" s="5">
        <v>45761</v>
      </c>
      <c r="C1287" s="8" t="s">
        <v>1399</v>
      </c>
      <c r="D1287" s="2" t="s">
        <v>17</v>
      </c>
      <c r="E1287" s="2" t="s">
        <v>19</v>
      </c>
      <c r="F1287" s="2"/>
      <c r="G1287" s="2"/>
      <c r="H1287" s="2" t="str">
        <f t="shared" si="62"/>
        <v>_</v>
      </c>
      <c r="I1287" s="2"/>
      <c r="J1287" s="2"/>
      <c r="K1287" s="2"/>
      <c r="L1287" s="14"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44">
        <f>(($AL$11)*IF(Table2[[#This Row],[CorrectWinnerPrediction]]="Y", 1, 0))+(($AL$12)*IF(Table2[[#This Row],[CorrectAwayScorePrediction]]="Y", 1, 0))+(($AL$13)*IF(Table2[[#This Row],[CorrectHomeScorePrediction]]="Y", 1, 0))</f>
        <v>0</v>
      </c>
    </row>
    <row r="1288" spans="1:29" x14ac:dyDescent="0.25">
      <c r="B1288" s="5">
        <v>45761</v>
      </c>
      <c r="C1288" s="8"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44">
        <f>(($AL$11)*IF(Table2[[#This Row],[CorrectWinnerPrediction]]="Y", 1, 0))+(($AL$12)*IF(Table2[[#This Row],[CorrectAwayScorePrediction]]="Y", 1, 0))+(($AL$13)*IF(Table2[[#This Row],[CorrectHomeScorePrediction]]="Y", 1, 0))</f>
        <v>0</v>
      </c>
    </row>
    <row r="1289" spans="1:29" x14ac:dyDescent="0.25">
      <c r="B1289" s="5">
        <v>45761</v>
      </c>
      <c r="C1289" s="8"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44">
        <f>(($AL$11)*IF(Table2[[#This Row],[CorrectWinnerPrediction]]="Y", 1, 0))+(($AL$12)*IF(Table2[[#This Row],[CorrectAwayScorePrediction]]="Y", 1, 0))+(($AL$13)*IF(Table2[[#This Row],[CorrectHomeScorePrediction]]="Y", 1, 0))</f>
        <v>0</v>
      </c>
    </row>
    <row r="1290" spans="1:29" x14ac:dyDescent="0.25">
      <c r="B1290" s="5">
        <v>45761</v>
      </c>
      <c r="C1290" s="8"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44">
        <f>(($AL$11)*IF(Table2[[#This Row],[CorrectWinnerPrediction]]="Y", 1, 0))+(($AL$12)*IF(Table2[[#This Row],[CorrectAwayScorePrediction]]="Y", 1, 0))+(($AL$13)*IF(Table2[[#This Row],[CorrectHomeScorePrediction]]="Y", 1, 0))</f>
        <v>0</v>
      </c>
    </row>
    <row r="1291" spans="1:29" x14ac:dyDescent="0.25">
      <c r="B1291" s="5">
        <v>45761</v>
      </c>
      <c r="C1291" s="8"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44">
        <f>(($AL$11)*IF(Table2[[#This Row],[CorrectWinnerPrediction]]="Y", 1, 0))+(($AL$12)*IF(Table2[[#This Row],[CorrectAwayScorePrediction]]="Y", 1, 0))+(($AL$13)*IF(Table2[[#This Row],[CorrectHomeScorePrediction]]="Y", 1, 0))</f>
        <v>0</v>
      </c>
    </row>
    <row r="1292" spans="1:29" x14ac:dyDescent="0.25">
      <c r="A1292" s="3"/>
      <c r="B1292" s="6">
        <v>45761</v>
      </c>
      <c r="C1292" s="9" t="s">
        <v>1404</v>
      </c>
      <c r="D1292" s="3" t="s">
        <v>38</v>
      </c>
      <c r="E1292" s="3" t="s">
        <v>25</v>
      </c>
      <c r="F1292" s="3"/>
      <c r="G1292" s="3"/>
      <c r="H1292" s="3" t="str">
        <f t="shared" si="62"/>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44">
        <f>(($AL$11)*IF(Table2[[#This Row],[CorrectWinnerPrediction]]="Y", 1, 0))+(($AL$12)*IF(Table2[[#This Row],[CorrectAwayScorePrediction]]="Y", 1, 0))+(($AL$13)*IF(Table2[[#This Row],[CorrectHomeScorePrediction]]="Y", 1, 0))</f>
        <v>0</v>
      </c>
    </row>
    <row r="1293" spans="1:29" x14ac:dyDescent="0.25">
      <c r="B1293" s="5">
        <v>45762</v>
      </c>
      <c r="C1293" s="8"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44">
        <f>(($AL$11)*IF(Table2[[#This Row],[CorrectWinnerPrediction]]="Y", 1, 0))+(($AL$12)*IF(Table2[[#This Row],[CorrectAwayScorePrediction]]="Y", 1, 0))+(($AL$13)*IF(Table2[[#This Row],[CorrectHomeScorePrediction]]="Y", 1, 0))</f>
        <v>0</v>
      </c>
    </row>
    <row r="1294" spans="1:29" x14ac:dyDescent="0.25">
      <c r="B1294" s="5">
        <v>45762</v>
      </c>
      <c r="C1294" s="8"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44">
        <f>(($AL$11)*IF(Table2[[#This Row],[CorrectWinnerPrediction]]="Y", 1, 0))+(($AL$12)*IF(Table2[[#This Row],[CorrectAwayScorePrediction]]="Y", 1, 0))+(($AL$13)*IF(Table2[[#This Row],[CorrectHomeScorePrediction]]="Y", 1, 0))</f>
        <v>0</v>
      </c>
    </row>
    <row r="1295" spans="1:29" x14ac:dyDescent="0.25">
      <c r="B1295" s="5">
        <v>45762</v>
      </c>
      <c r="C1295" s="8"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44">
        <f>(($AL$11)*IF(Table2[[#This Row],[CorrectWinnerPrediction]]="Y", 1, 0))+(($AL$12)*IF(Table2[[#This Row],[CorrectAwayScorePrediction]]="Y", 1, 0))+(($AL$13)*IF(Table2[[#This Row],[CorrectHomeScorePrediction]]="Y", 1, 0))</f>
        <v>0</v>
      </c>
    </row>
    <row r="1296" spans="1:29" x14ac:dyDescent="0.25">
      <c r="B1296" s="5">
        <v>45762</v>
      </c>
      <c r="C1296" s="8"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44">
        <f>(($AL$11)*IF(Table2[[#This Row],[CorrectWinnerPrediction]]="Y", 1, 0))+(($AL$12)*IF(Table2[[#This Row],[CorrectAwayScorePrediction]]="Y", 1, 0))+(($AL$13)*IF(Table2[[#This Row],[CorrectHomeScorePrediction]]="Y", 1, 0))</f>
        <v>0</v>
      </c>
    </row>
    <row r="1297" spans="1:29" x14ac:dyDescent="0.25">
      <c r="B1297" s="5">
        <v>45762</v>
      </c>
      <c r="C1297" s="8"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44">
        <f>(($AL$11)*IF(Table2[[#This Row],[CorrectWinnerPrediction]]="Y", 1, 0))+(($AL$12)*IF(Table2[[#This Row],[CorrectAwayScorePrediction]]="Y", 1, 0))+(($AL$13)*IF(Table2[[#This Row],[CorrectHomeScorePrediction]]="Y", 1, 0))</f>
        <v>0</v>
      </c>
    </row>
    <row r="1298" spans="1:29" x14ac:dyDescent="0.25">
      <c r="B1298" s="5">
        <v>45762</v>
      </c>
      <c r="C1298" s="8"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44">
        <f>(($AL$11)*IF(Table2[[#This Row],[CorrectWinnerPrediction]]="Y", 1, 0))+(($AL$12)*IF(Table2[[#This Row],[CorrectAwayScorePrediction]]="Y", 1, 0))+(($AL$13)*IF(Table2[[#This Row],[CorrectHomeScorePrediction]]="Y", 1, 0))</f>
        <v>0</v>
      </c>
    </row>
    <row r="1299" spans="1:29" x14ac:dyDescent="0.25">
      <c r="B1299" s="5">
        <v>45762</v>
      </c>
      <c r="C1299" s="8"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44">
        <f>(($AL$11)*IF(Table2[[#This Row],[CorrectWinnerPrediction]]="Y", 1, 0))+(($AL$12)*IF(Table2[[#This Row],[CorrectAwayScorePrediction]]="Y", 1, 0))+(($AL$13)*IF(Table2[[#This Row],[CorrectHomeScorePrediction]]="Y", 1, 0))</f>
        <v>0</v>
      </c>
    </row>
    <row r="1300" spans="1:29" x14ac:dyDescent="0.25">
      <c r="B1300" s="5">
        <v>45762</v>
      </c>
      <c r="C1300" s="8"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44">
        <f>(($AL$11)*IF(Table2[[#This Row],[CorrectWinnerPrediction]]="Y", 1, 0))+(($AL$12)*IF(Table2[[#This Row],[CorrectAwayScorePrediction]]="Y", 1, 0))+(($AL$13)*IF(Table2[[#This Row],[CorrectHomeScorePrediction]]="Y", 1, 0))</f>
        <v>0</v>
      </c>
    </row>
    <row r="1301" spans="1:29" x14ac:dyDescent="0.25">
      <c r="B1301" s="5">
        <v>45762</v>
      </c>
      <c r="C1301" s="8"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44">
        <f>(($AL$11)*IF(Table2[[#This Row],[CorrectWinnerPrediction]]="Y", 1, 0))+(($AL$12)*IF(Table2[[#This Row],[CorrectAwayScorePrediction]]="Y", 1, 0))+(($AL$13)*IF(Table2[[#This Row],[CorrectHomeScorePrediction]]="Y", 1, 0))</f>
        <v>0</v>
      </c>
    </row>
    <row r="1302" spans="1:29" x14ac:dyDescent="0.25">
      <c r="A1302" s="3"/>
      <c r="B1302" s="6">
        <v>45762</v>
      </c>
      <c r="C1302" s="9" t="s">
        <v>1414</v>
      </c>
      <c r="D1302" s="3" t="s">
        <v>28</v>
      </c>
      <c r="E1302" s="3" t="s">
        <v>12</v>
      </c>
      <c r="F1302" s="3"/>
      <c r="G1302" s="3"/>
      <c r="H1302" s="3" t="str">
        <f t="shared" si="62"/>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44">
        <f>(($AL$11)*IF(Table2[[#This Row],[CorrectWinnerPrediction]]="Y", 1, 0))+(($AL$12)*IF(Table2[[#This Row],[CorrectAwayScorePrediction]]="Y", 1, 0))+(($AL$13)*IF(Table2[[#This Row],[CorrectHomeScorePrediction]]="Y", 1, 0))</f>
        <v>0</v>
      </c>
    </row>
    <row r="1303" spans="1:29" x14ac:dyDescent="0.25">
      <c r="B1303" s="5">
        <v>45763</v>
      </c>
      <c r="C1303" s="8" t="s">
        <v>1415</v>
      </c>
      <c r="D1303" s="2" t="s">
        <v>44</v>
      </c>
      <c r="E1303" s="2" t="s">
        <v>19</v>
      </c>
      <c r="F1303" s="2"/>
      <c r="G1303" s="2"/>
      <c r="H1303" s="2" t="str">
        <f t="shared" si="62"/>
        <v>_</v>
      </c>
      <c r="I1303" s="2"/>
      <c r="J1303" s="2"/>
      <c r="K1303" s="2"/>
      <c r="L1303" s="14"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44">
        <f>(($AL$11)*IF(Table2[[#This Row],[CorrectWinnerPrediction]]="Y", 1, 0))+(($AL$12)*IF(Table2[[#This Row],[CorrectAwayScorePrediction]]="Y", 1, 0))+(($AL$13)*IF(Table2[[#This Row],[CorrectHomeScorePrediction]]="Y", 1, 0))</f>
        <v>0</v>
      </c>
    </row>
    <row r="1304" spans="1:29" x14ac:dyDescent="0.25">
      <c r="B1304" s="5">
        <v>45763</v>
      </c>
      <c r="C1304" s="8"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44">
        <f>(($AL$11)*IF(Table2[[#This Row],[CorrectWinnerPrediction]]="Y", 1, 0))+(($AL$12)*IF(Table2[[#This Row],[CorrectAwayScorePrediction]]="Y", 1, 0))+(($AL$13)*IF(Table2[[#This Row],[CorrectHomeScorePrediction]]="Y", 1, 0))</f>
        <v>0</v>
      </c>
    </row>
    <row r="1305" spans="1:29" x14ac:dyDescent="0.25">
      <c r="B1305" s="5">
        <v>45763</v>
      </c>
      <c r="C1305" s="8"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44">
        <f>(($AL$11)*IF(Table2[[#This Row],[CorrectWinnerPrediction]]="Y", 1, 0))+(($AL$12)*IF(Table2[[#This Row],[CorrectAwayScorePrediction]]="Y", 1, 0))+(($AL$13)*IF(Table2[[#This Row],[CorrectHomeScorePrediction]]="Y", 1, 0))</f>
        <v>0</v>
      </c>
    </row>
    <row r="1306" spans="1:29" x14ac:dyDescent="0.25">
      <c r="B1306" s="5">
        <v>45763</v>
      </c>
      <c r="C1306" s="8"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44">
        <f>(($AL$11)*IF(Table2[[#This Row],[CorrectWinnerPrediction]]="Y", 1, 0))+(($AL$12)*IF(Table2[[#This Row],[CorrectAwayScorePrediction]]="Y", 1, 0))+(($AL$13)*IF(Table2[[#This Row],[CorrectHomeScorePrediction]]="Y", 1, 0))</f>
        <v>0</v>
      </c>
    </row>
    <row r="1307" spans="1:29" x14ac:dyDescent="0.25">
      <c r="B1307" s="5">
        <v>45763</v>
      </c>
      <c r="C1307" s="8"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44">
        <f>(($AL$11)*IF(Table2[[#This Row],[CorrectWinnerPrediction]]="Y", 1, 0))+(($AL$12)*IF(Table2[[#This Row],[CorrectAwayScorePrediction]]="Y", 1, 0))+(($AL$13)*IF(Table2[[#This Row],[CorrectHomeScorePrediction]]="Y", 1, 0))</f>
        <v>0</v>
      </c>
    </row>
    <row r="1308" spans="1:29" x14ac:dyDescent="0.25">
      <c r="A1308" s="3"/>
      <c r="B1308" s="6">
        <v>45763</v>
      </c>
      <c r="C1308" s="9" t="s">
        <v>1420</v>
      </c>
      <c r="D1308" s="3" t="s">
        <v>23</v>
      </c>
      <c r="E1308" s="3" t="s">
        <v>38</v>
      </c>
      <c r="F1308" s="3"/>
      <c r="G1308" s="3"/>
      <c r="H1308" s="3" t="str">
        <f t="shared" si="62"/>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44">
        <f>(($AL$11)*IF(Table2[[#This Row],[CorrectWinnerPrediction]]="Y", 1, 0))+(($AL$12)*IF(Table2[[#This Row],[CorrectAwayScorePrediction]]="Y", 1, 0))+(($AL$13)*IF(Table2[[#This Row],[CorrectHomeScorePrediction]]="Y", 1, 0))</f>
        <v>0</v>
      </c>
    </row>
    <row r="1309" spans="1:29" x14ac:dyDescent="0.25">
      <c r="B1309" s="5">
        <v>45764</v>
      </c>
      <c r="C1309" s="8"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44">
        <f>(($AL$11)*IF(Table2[[#This Row],[CorrectWinnerPrediction]]="Y", 1, 0))+(($AL$12)*IF(Table2[[#This Row],[CorrectAwayScorePrediction]]="Y", 1, 0))+(($AL$13)*IF(Table2[[#This Row],[CorrectHomeScorePrediction]]="Y", 1, 0))</f>
        <v>0</v>
      </c>
    </row>
    <row r="1310" spans="1:29" x14ac:dyDescent="0.25">
      <c r="B1310" s="5">
        <v>45764</v>
      </c>
      <c r="C1310" s="8"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44">
        <f>(($AL$11)*IF(Table2[[#This Row],[CorrectWinnerPrediction]]="Y", 1, 0))+(($AL$12)*IF(Table2[[#This Row],[CorrectAwayScorePrediction]]="Y", 1, 0))+(($AL$13)*IF(Table2[[#This Row],[CorrectHomeScorePrediction]]="Y", 1, 0))</f>
        <v>0</v>
      </c>
    </row>
    <row r="1311" spans="1:29" x14ac:dyDescent="0.25">
      <c r="B1311" s="5">
        <v>45764</v>
      </c>
      <c r="C1311" s="8"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44">
        <f>(($AL$11)*IF(Table2[[#This Row],[CorrectWinnerPrediction]]="Y", 1, 0))+(($AL$12)*IF(Table2[[#This Row],[CorrectAwayScorePrediction]]="Y", 1, 0))+(($AL$13)*IF(Table2[[#This Row],[CorrectHomeScorePrediction]]="Y", 1, 0))</f>
        <v>0</v>
      </c>
    </row>
    <row r="1312" spans="1:29" x14ac:dyDescent="0.25">
      <c r="B1312" s="5">
        <v>45764</v>
      </c>
      <c r="C1312" s="8"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44">
        <f>(($AL$11)*IF(Table2[[#This Row],[CorrectWinnerPrediction]]="Y", 1, 0))+(($AL$12)*IF(Table2[[#This Row],[CorrectAwayScorePrediction]]="Y", 1, 0))+(($AL$13)*IF(Table2[[#This Row],[CorrectHomeScorePrediction]]="Y", 1, 0))</f>
        <v>0</v>
      </c>
    </row>
    <row r="1313" spans="2:29" x14ac:dyDescent="0.25">
      <c r="B1313" s="5">
        <v>45764</v>
      </c>
      <c r="C1313" s="8"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44">
        <f>(($AL$11)*IF(Table2[[#This Row],[CorrectWinnerPrediction]]="Y", 1, 0))+(($AL$12)*IF(Table2[[#This Row],[CorrectAwayScorePrediction]]="Y", 1, 0))+(($AL$13)*IF(Table2[[#This Row],[CorrectHomeScorePrediction]]="Y", 1, 0))</f>
        <v>0</v>
      </c>
    </row>
    <row r="1314" spans="2:29" x14ac:dyDescent="0.25">
      <c r="B1314" s="5">
        <v>45764</v>
      </c>
      <c r="C1314" s="8"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44">
        <f>(($AL$11)*IF(Table2[[#This Row],[CorrectWinnerPrediction]]="Y", 1, 0))+(($AL$12)*IF(Table2[[#This Row],[CorrectAwayScorePrediction]]="Y", 1, 0))+(($AL$13)*IF(Table2[[#This Row],[CorrectHomeScorePrediction]]="Y", 1, 0))</f>
        <v>0</v>
      </c>
    </row>
    <row r="1315" spans="2:29" x14ac:dyDescent="0.25">
      <c r="F1315" s="2"/>
      <c r="G1315" s="2"/>
      <c r="H1315" s="2"/>
      <c r="I1315" s="2"/>
      <c r="J1315" s="2"/>
      <c r="K1315" s="2"/>
      <c r="L1315" s="2"/>
      <c r="M1315" s="2"/>
      <c r="N1315" s="2"/>
      <c r="O1315" s="2"/>
      <c r="P1315" s="2"/>
      <c r="Q1315" s="2"/>
    </row>
    <row r="1316" spans="2:29" x14ac:dyDescent="0.25">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R1 A2:AS2 A3:Y3 A4:T7 T4:T1314 A8:Y11 A12:AS662 D663:AS663 A664:AS1314 A1315:AR1048576 AH3:AS5 X4:Y7 AH6:AM11 AO6:AS11 AN6:AN12 A663:B663">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4" workbookViewId="0">
      <selection activeCell="AI17" sqref="AI1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5">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5">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5">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5">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5">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5">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5">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5">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5">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5">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5">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5">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5">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5">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5">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5">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5">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5">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5">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5">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5">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5">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5">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5">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5">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5">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5">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5">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5">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5">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11</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15</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14</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8</v>
      </c>
      <c r="T31" s="2">
        <f>SUMIFS(DataRegularSeason20242025!$AA$3:$AA$1315,DataRegularSeason20242025!$B$3:$B$1315, "&lt;=" &amp; $A31, DataRegularSeason20242025!$D$3:$D$1315, T$1)+SUMIFS(DataRegularSeason20242025!$AB$3:$AB$1315,DataRegularSeason20242025!$B$3:$B$1315, "&lt;=" &amp; $A31, DataRegularSeason20242025!$E$3:$E$1315, T$1)</f>
        <v>13</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18</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5">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9</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11</v>
      </c>
      <c r="H32" s="2">
        <f>SUMIFS(DataRegularSeason20242025!$AA$3:$AA$1315,DataRegularSeason20242025!$B$3:$B$1315, "&lt;=" &amp; $A32, DataRegularSeason20242025!$D$3:$D$1315, H$1)+SUMIFS(DataRegularSeason20242025!$AB$3:$AB$1315,DataRegularSeason20242025!$B$3:$B$1315, "&lt;=" &amp; $A32, DataRegularSeason20242025!$E$3:$E$1315, H$1)</f>
        <v>7</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9</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15</v>
      </c>
      <c r="N32" s="2">
        <f>SUMIFS(DataRegularSeason20242025!$AA$3:$AA$1315,DataRegularSeason20242025!$B$3:$B$1315, "&lt;=" &amp; $A32, DataRegularSeason20242025!$D$3:$D$1315, N$1)+SUMIFS(DataRegularSeason20242025!$AB$3:$AB$1315,DataRegularSeason20242025!$B$3:$B$1315, "&lt;=" &amp; $A32, DataRegularSeason20242025!$E$3:$E$1315, N$1)</f>
        <v>14</v>
      </c>
      <c r="O32" s="2">
        <f>SUMIFS(DataRegularSeason20242025!$AA$3:$AA$1315,DataRegularSeason20242025!$B$3:$B$1315, "&lt;=" &amp; $A32, DataRegularSeason20242025!$D$3:$D$1315, O$1)+SUMIFS(DataRegularSeason20242025!$AB$3:$AB$1315,DataRegularSeason20242025!$B$3:$B$1315, "&lt;=" &amp; $A32, DataRegularSeason20242025!$E$3:$E$1315, O$1)</f>
        <v>14</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7</v>
      </c>
      <c r="S32" s="2">
        <f>SUMIFS(DataRegularSeason20242025!$AA$3:$AA$1315,DataRegularSeason20242025!$B$3:$B$1315, "&lt;=" &amp; $A32, DataRegularSeason20242025!$D$3:$D$1315, S$1)+SUMIFS(DataRegularSeason20242025!$AB$3:$AB$1315,DataRegularSeason20242025!$B$3:$B$1315, "&lt;=" &amp; $A32, DataRegularSeason20242025!$E$3:$E$1315, S$1)</f>
        <v>8</v>
      </c>
      <c r="T32" s="2">
        <f>SUMIFS(DataRegularSeason20242025!$AA$3:$AA$1315,DataRegularSeason20242025!$B$3:$B$1315, "&lt;=" &amp; $A32, DataRegularSeason20242025!$D$3:$D$1315, T$1)+SUMIFS(DataRegularSeason20242025!$AB$3:$AB$1315,DataRegularSeason20242025!$B$3:$B$1315, "&lt;=" &amp; $A32, DataRegularSeason20242025!$E$3:$E$1315, T$1)</f>
        <v>13</v>
      </c>
      <c r="U32" s="2">
        <f>SUMIFS(DataRegularSeason20242025!$AA$3:$AA$1315,DataRegularSeason20242025!$B$3:$B$1315, "&lt;=" &amp; $A32, DataRegularSeason20242025!$D$3:$D$1315, U$1)+SUMIFS(DataRegularSeason20242025!$AB$3:$AB$1315,DataRegularSeason20242025!$B$3:$B$1315, "&lt;=" &amp; $A32, DataRegularSeason20242025!$E$3:$E$1315, U$1)</f>
        <v>10</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9</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10</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12</v>
      </c>
      <c r="AD32" s="2">
        <f>SUMIFS(DataRegularSeason20242025!$AA$3:$AA$1315,DataRegularSeason20242025!$B$3:$B$1315, "&lt;=" &amp; $A32, DataRegularSeason20242025!$D$3:$D$1315, AD$1)+SUMIFS(DataRegularSeason20242025!$AB$3:$AB$1315,DataRegularSeason20242025!$B$3:$B$1315, "&lt;=" &amp; $A32, DataRegularSeason20242025!$E$3:$E$1315, AD$1)</f>
        <v>11</v>
      </c>
      <c r="AE32" s="2">
        <f>SUMIFS(DataRegularSeason20242025!$AA$3:$AA$1315,DataRegularSeason20242025!$B$3:$B$1315, "&lt;=" &amp; $A32, DataRegularSeason20242025!$D$3:$D$1315, AE$1)+SUMIFS(DataRegularSeason20242025!$AB$3:$AB$1315,DataRegularSeason20242025!$B$3:$B$1315, "&lt;=" &amp; $A32, DataRegularSeason20242025!$E$3:$E$1315, AE$1)</f>
        <v>15</v>
      </c>
      <c r="AF32" s="2">
        <f>SUMIFS(DataRegularSeason20242025!$AA$3:$AA$1315,DataRegularSeason20242025!$B$3:$B$1315, "&lt;=" &amp; $A32, DataRegularSeason20242025!$D$3:$D$1315, AF$1)+SUMIFS(DataRegularSeason20242025!$AB$3:$AB$1315,DataRegularSeason20242025!$B$3:$B$1315, "&lt;=" &amp; $A32, DataRegularSeason20242025!$E$3:$E$1315, AF$1)</f>
        <v>18</v>
      </c>
      <c r="AG32" s="2">
        <f>SUMIFS(DataRegularSeason20242025!$AA$3:$AA$1315,DataRegularSeason20242025!$B$3:$B$1315, "&lt;=" &amp; $A32, DataRegularSeason20242025!$D$3:$D$1315, AG$1)+SUMIFS(DataRegularSeason20242025!$AB$3:$AB$1315,DataRegularSeason20242025!$B$3:$B$1315, "&lt;=" &amp; $A32, DataRegularSeason20242025!$E$3:$E$1315, AG$1)</f>
        <v>14</v>
      </c>
    </row>
    <row r="33" spans="1:33" x14ac:dyDescent="0.25">
      <c r="A33" s="5">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9</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14</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11</v>
      </c>
      <c r="H33" s="2">
        <f>SUMIFS(DataRegularSeason20242025!$AA$3:$AA$1315,DataRegularSeason20242025!$B$3:$B$1315, "&lt;=" &amp; $A33, DataRegularSeason20242025!$D$3:$D$1315, H$1)+SUMIFS(DataRegularSeason20242025!$AB$3:$AB$1315,DataRegularSeason20242025!$B$3:$B$1315, "&lt;=" &amp; $A33, DataRegularSeason20242025!$E$3:$E$1315, H$1)</f>
        <v>7</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9</v>
      </c>
      <c r="L33" s="2">
        <f>SUMIFS(DataRegularSeason20242025!$AA$3:$AA$1315,DataRegularSeason20242025!$B$3:$B$1315, "&lt;=" &amp; $A33, DataRegularSeason20242025!$D$3:$D$1315, L$1)+SUMIFS(DataRegularSeason20242025!$AB$3:$AB$1315,DataRegularSeason20242025!$B$3:$B$1315, "&lt;=" &amp; $A33, DataRegularSeason20242025!$E$3:$E$1315, L$1)</f>
        <v>11</v>
      </c>
      <c r="M33" s="2">
        <f>SUMIFS(DataRegularSeason20242025!$AA$3:$AA$1315,DataRegularSeason20242025!$B$3:$B$1315, "&lt;=" &amp; $A33, DataRegularSeason20242025!$D$3:$D$1315, M$1)+SUMIFS(DataRegularSeason20242025!$AB$3:$AB$1315,DataRegularSeason20242025!$B$3:$B$1315, "&lt;=" &amp; $A33, DataRegularSeason20242025!$E$3:$E$1315, M$1)</f>
        <v>15</v>
      </c>
      <c r="N33" s="2">
        <f>SUMIFS(DataRegularSeason20242025!$AA$3:$AA$1315,DataRegularSeason20242025!$B$3:$B$1315, "&lt;=" &amp; $A33, DataRegularSeason20242025!$D$3:$D$1315, N$1)+SUMIFS(DataRegularSeason20242025!$AB$3:$AB$1315,DataRegularSeason20242025!$B$3:$B$1315, "&lt;=" &amp; $A33, DataRegularSeason20242025!$E$3:$E$1315, N$1)</f>
        <v>14</v>
      </c>
      <c r="O33" s="2">
        <f>SUMIFS(DataRegularSeason20242025!$AA$3:$AA$1315,DataRegularSeason20242025!$B$3:$B$1315, "&lt;=" &amp; $A33, DataRegularSeason20242025!$D$3:$D$1315, O$1)+SUMIFS(DataRegularSeason20242025!$AB$3:$AB$1315,DataRegularSeason20242025!$B$3:$B$1315, "&lt;=" &amp; $A33, DataRegularSeason20242025!$E$3:$E$1315, O$1)</f>
        <v>14</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7</v>
      </c>
      <c r="S33" s="2">
        <f>SUMIFS(DataRegularSeason20242025!$AA$3:$AA$1315,DataRegularSeason20242025!$B$3:$B$1315, "&lt;=" &amp; $A33, DataRegularSeason20242025!$D$3:$D$1315, S$1)+SUMIFS(DataRegularSeason20242025!$AB$3:$AB$1315,DataRegularSeason20242025!$B$3:$B$1315, "&lt;=" &amp; $A33, DataRegularSeason20242025!$E$3:$E$1315, S$1)</f>
        <v>8</v>
      </c>
      <c r="T33" s="2">
        <f>SUMIFS(DataRegularSeason20242025!$AA$3:$AA$1315,DataRegularSeason20242025!$B$3:$B$1315, "&lt;=" &amp; $A33, DataRegularSeason20242025!$D$3:$D$1315, T$1)+SUMIFS(DataRegularSeason20242025!$AB$3:$AB$1315,DataRegularSeason20242025!$B$3:$B$1315, "&lt;=" &amp; $A33, DataRegularSeason20242025!$E$3:$E$1315, T$1)</f>
        <v>13</v>
      </c>
      <c r="U33" s="2">
        <f>SUMIFS(DataRegularSeason20242025!$AA$3:$AA$1315,DataRegularSeason20242025!$B$3:$B$1315, "&lt;=" &amp; $A33, DataRegularSeason20242025!$D$3:$D$1315, U$1)+SUMIFS(DataRegularSeason20242025!$AB$3:$AB$1315,DataRegularSeason20242025!$B$3:$B$1315, "&lt;=" &amp; $A33, DataRegularSeason20242025!$E$3:$E$1315, U$1)</f>
        <v>10</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9</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10</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13</v>
      </c>
      <c r="AC33" s="2">
        <f>SUMIFS(DataRegularSeason20242025!$AA$3:$AA$1315,DataRegularSeason20242025!$B$3:$B$1315, "&lt;=" &amp; $A33, DataRegularSeason20242025!$D$3:$D$1315, AC$1)+SUMIFS(DataRegularSeason20242025!$AB$3:$AB$1315,DataRegularSeason20242025!$B$3:$B$1315, "&lt;=" &amp; $A33, DataRegularSeason20242025!$E$3:$E$1315, AC$1)</f>
        <v>12</v>
      </c>
      <c r="AD33" s="2">
        <f>SUMIFS(DataRegularSeason20242025!$AA$3:$AA$1315,DataRegularSeason20242025!$B$3:$B$1315, "&lt;=" &amp; $A33, DataRegularSeason20242025!$D$3:$D$1315, AD$1)+SUMIFS(DataRegularSeason20242025!$AB$3:$AB$1315,DataRegularSeason20242025!$B$3:$B$1315, "&lt;=" &amp; $A33, DataRegularSeason20242025!$E$3:$E$1315, AD$1)</f>
        <v>11</v>
      </c>
      <c r="AE33" s="2">
        <f>SUMIFS(DataRegularSeason20242025!$AA$3:$AA$1315,DataRegularSeason20242025!$B$3:$B$1315, "&lt;=" &amp; $A33, DataRegularSeason20242025!$D$3:$D$1315, AE$1)+SUMIFS(DataRegularSeason20242025!$AB$3:$AB$1315,DataRegularSeason20242025!$B$3:$B$1315, "&lt;=" &amp; $A33, DataRegularSeason20242025!$E$3:$E$1315, AE$1)</f>
        <v>15</v>
      </c>
      <c r="AF33" s="2">
        <f>SUMIFS(DataRegularSeason20242025!$AA$3:$AA$1315,DataRegularSeason20242025!$B$3:$B$1315, "&lt;=" &amp; $A33, DataRegularSeason20242025!$D$3:$D$1315, AF$1)+SUMIFS(DataRegularSeason20242025!$AB$3:$AB$1315,DataRegularSeason20242025!$B$3:$B$1315, "&lt;=" &amp; $A33, DataRegularSeason20242025!$E$3:$E$1315, AF$1)</f>
        <v>18</v>
      </c>
      <c r="AG33" s="2">
        <f>SUMIFS(DataRegularSeason20242025!$AA$3:$AA$1315,DataRegularSeason20242025!$B$3:$B$1315, "&lt;=" &amp; $A33, DataRegularSeason20242025!$D$3:$D$1315, AG$1)+SUMIFS(DataRegularSeason20242025!$AB$3:$AB$1315,DataRegularSeason20242025!$B$3:$B$1315, "&lt;=" &amp; $A33, DataRegularSeason20242025!$E$3:$E$1315, AG$1)</f>
        <v>14</v>
      </c>
    </row>
    <row r="34" spans="1:33" x14ac:dyDescent="0.25">
      <c r="A34" s="5">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9</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14</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11</v>
      </c>
      <c r="H34" s="2">
        <f>SUMIFS(DataRegularSeason20242025!$AA$3:$AA$1315,DataRegularSeason20242025!$B$3:$B$1315, "&lt;=" &amp; $A34, DataRegularSeason20242025!$D$3:$D$1315, H$1)+SUMIFS(DataRegularSeason20242025!$AB$3:$AB$1315,DataRegularSeason20242025!$B$3:$B$1315, "&lt;=" &amp; $A34, DataRegularSeason20242025!$E$3:$E$1315, H$1)</f>
        <v>7</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9</v>
      </c>
      <c r="L34" s="2">
        <f>SUMIFS(DataRegularSeason20242025!$AA$3:$AA$1315,DataRegularSeason20242025!$B$3:$B$1315, "&lt;=" &amp; $A34, DataRegularSeason20242025!$D$3:$D$1315, L$1)+SUMIFS(DataRegularSeason20242025!$AB$3:$AB$1315,DataRegularSeason20242025!$B$3:$B$1315, "&lt;=" &amp; $A34, DataRegularSeason20242025!$E$3:$E$1315, L$1)</f>
        <v>11</v>
      </c>
      <c r="M34" s="2">
        <f>SUMIFS(DataRegularSeason20242025!$AA$3:$AA$1315,DataRegularSeason20242025!$B$3:$B$1315, "&lt;=" &amp; $A34, DataRegularSeason20242025!$D$3:$D$1315, M$1)+SUMIFS(DataRegularSeason20242025!$AB$3:$AB$1315,DataRegularSeason20242025!$B$3:$B$1315, "&lt;=" &amp; $A34, DataRegularSeason20242025!$E$3:$E$1315, M$1)</f>
        <v>15</v>
      </c>
      <c r="N34" s="2">
        <f>SUMIFS(DataRegularSeason20242025!$AA$3:$AA$1315,DataRegularSeason20242025!$B$3:$B$1315, "&lt;=" &amp; $A34, DataRegularSeason20242025!$D$3:$D$1315, N$1)+SUMIFS(DataRegularSeason20242025!$AB$3:$AB$1315,DataRegularSeason20242025!$B$3:$B$1315, "&lt;=" &amp; $A34, DataRegularSeason20242025!$E$3:$E$1315, N$1)</f>
        <v>14</v>
      </c>
      <c r="O34" s="2">
        <f>SUMIFS(DataRegularSeason20242025!$AA$3:$AA$1315,DataRegularSeason20242025!$B$3:$B$1315, "&lt;=" &amp; $A34, DataRegularSeason20242025!$D$3:$D$1315, O$1)+SUMIFS(DataRegularSeason20242025!$AB$3:$AB$1315,DataRegularSeason20242025!$B$3:$B$1315, "&lt;=" &amp; $A34, DataRegularSeason20242025!$E$3:$E$1315, O$1)</f>
        <v>14</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16</v>
      </c>
      <c r="R34" s="2">
        <f>SUMIFS(DataRegularSeason20242025!$AA$3:$AA$1315,DataRegularSeason20242025!$B$3:$B$1315, "&lt;=" &amp; $A34, DataRegularSeason20242025!$D$3:$D$1315, R$1)+SUMIFS(DataRegularSeason20242025!$AB$3:$AB$1315,DataRegularSeason20242025!$B$3:$B$1315, "&lt;=" &amp; $A34, DataRegularSeason20242025!$E$3:$E$1315, R$1)</f>
        <v>7</v>
      </c>
      <c r="S34" s="2">
        <f>SUMIFS(DataRegularSeason20242025!$AA$3:$AA$1315,DataRegularSeason20242025!$B$3:$B$1315, "&lt;=" &amp; $A34, DataRegularSeason20242025!$D$3:$D$1315, S$1)+SUMIFS(DataRegularSeason20242025!$AB$3:$AB$1315,DataRegularSeason20242025!$B$3:$B$1315, "&lt;=" &amp; $A34, DataRegularSeason20242025!$E$3:$E$1315, S$1)</f>
        <v>8</v>
      </c>
      <c r="T34" s="2">
        <f>SUMIFS(DataRegularSeason20242025!$AA$3:$AA$1315,DataRegularSeason20242025!$B$3:$B$1315, "&lt;=" &amp; $A34, DataRegularSeason20242025!$D$3:$D$1315, T$1)+SUMIFS(DataRegularSeason20242025!$AB$3:$AB$1315,DataRegularSeason20242025!$B$3:$B$1315, "&lt;=" &amp; $A34, DataRegularSeason20242025!$E$3:$E$1315, T$1)</f>
        <v>13</v>
      </c>
      <c r="U34" s="2">
        <f>SUMIFS(DataRegularSeason20242025!$AA$3:$AA$1315,DataRegularSeason20242025!$B$3:$B$1315, "&lt;=" &amp; $A34, DataRegularSeason20242025!$D$3:$D$1315, U$1)+SUMIFS(DataRegularSeason20242025!$AB$3:$AB$1315,DataRegularSeason20242025!$B$3:$B$1315, "&lt;=" &amp; $A34, DataRegularSeason20242025!$E$3:$E$1315, U$1)</f>
        <v>10</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9</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10</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13</v>
      </c>
      <c r="AC34" s="2">
        <f>SUMIFS(DataRegularSeason20242025!$AA$3:$AA$1315,DataRegularSeason20242025!$B$3:$B$1315, "&lt;=" &amp; $A34, DataRegularSeason20242025!$D$3:$D$1315, AC$1)+SUMIFS(DataRegularSeason20242025!$AB$3:$AB$1315,DataRegularSeason20242025!$B$3:$B$1315, "&lt;=" &amp; $A34, DataRegularSeason20242025!$E$3:$E$1315, AC$1)</f>
        <v>12</v>
      </c>
      <c r="AD34" s="2">
        <f>SUMIFS(DataRegularSeason20242025!$AA$3:$AA$1315,DataRegularSeason20242025!$B$3:$B$1315, "&lt;=" &amp; $A34, DataRegularSeason20242025!$D$3:$D$1315, AD$1)+SUMIFS(DataRegularSeason20242025!$AB$3:$AB$1315,DataRegularSeason20242025!$B$3:$B$1315, "&lt;=" &amp; $A34, DataRegularSeason20242025!$E$3:$E$1315, AD$1)</f>
        <v>11</v>
      </c>
      <c r="AE34" s="2">
        <f>SUMIFS(DataRegularSeason20242025!$AA$3:$AA$1315,DataRegularSeason20242025!$B$3:$B$1315, "&lt;=" &amp; $A34, DataRegularSeason20242025!$D$3:$D$1315, AE$1)+SUMIFS(DataRegularSeason20242025!$AB$3:$AB$1315,DataRegularSeason20242025!$B$3:$B$1315, "&lt;=" &amp; $A34, DataRegularSeason20242025!$E$3:$E$1315, AE$1)</f>
        <v>15</v>
      </c>
      <c r="AF34" s="2">
        <f>SUMIFS(DataRegularSeason20242025!$AA$3:$AA$1315,DataRegularSeason20242025!$B$3:$B$1315, "&lt;=" &amp; $A34, DataRegularSeason20242025!$D$3:$D$1315, AF$1)+SUMIFS(DataRegularSeason20242025!$AB$3:$AB$1315,DataRegularSeason20242025!$B$3:$B$1315, "&lt;=" &amp; $A34, DataRegularSeason20242025!$E$3:$E$1315, AF$1)</f>
        <v>18</v>
      </c>
      <c r="AG34" s="2">
        <f>SUMIFS(DataRegularSeason20242025!$AA$3:$AA$1315,DataRegularSeason20242025!$B$3:$B$1315, "&lt;=" &amp; $A34, DataRegularSeason20242025!$D$3:$D$1315, AG$1)+SUMIFS(DataRegularSeason20242025!$AB$3:$AB$1315,DataRegularSeason20242025!$B$3:$B$1315, "&lt;=" &amp; $A34, DataRegularSeason20242025!$E$3:$E$1315, AG$1)</f>
        <v>14</v>
      </c>
    </row>
    <row r="35" spans="1:33" x14ac:dyDescent="0.25">
      <c r="A35" s="5">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9</v>
      </c>
      <c r="D35" s="2">
        <f>SUMIFS(DataRegularSeason20242025!$AA$3:$AA$1315,DataRegularSeason20242025!$B$3:$B$1315, "&lt;=" &amp; $A35, DataRegularSeason20242025!$D$3:$D$1315, D$1)+SUMIFS(DataRegularSeason20242025!$AB$3:$AB$1315,DataRegularSeason20242025!$B$3:$B$1315, "&lt;=" &amp; $A35, DataRegularSeason20242025!$E$3:$E$1315, D$1)</f>
        <v>9</v>
      </c>
      <c r="E35" s="2">
        <f>SUMIFS(DataRegularSeason20242025!$AA$3:$AA$1315,DataRegularSeason20242025!$B$3:$B$1315, "&lt;=" &amp; $A35, DataRegularSeason20242025!$D$3:$D$1315, E$1)+SUMIFS(DataRegularSeason20242025!$AB$3:$AB$1315,DataRegularSeason20242025!$B$3:$B$1315, "&lt;=" &amp; $A35, DataRegularSeason20242025!$E$3:$E$1315, E$1)</f>
        <v>14</v>
      </c>
      <c r="F35" s="2">
        <f>SUMIFS(DataRegularSeason20242025!$AA$3:$AA$1315,DataRegularSeason20242025!$B$3:$B$1315, "&lt;=" &amp; $A35, DataRegularSeason20242025!$D$3:$D$1315, F$1)+SUMIFS(DataRegularSeason20242025!$AB$3:$AB$1315,DataRegularSeason20242025!$B$3:$B$1315, "&lt;=" &amp; $A35, DataRegularSeason20242025!$E$3:$E$1315, F$1)</f>
        <v>11</v>
      </c>
      <c r="G35" s="2">
        <f>SUMIFS(DataRegularSeason20242025!$AA$3:$AA$1315,DataRegularSeason20242025!$B$3:$B$1315, "&lt;=" &amp; $A35, DataRegularSeason20242025!$D$3:$D$1315, G$1)+SUMIFS(DataRegularSeason20242025!$AB$3:$AB$1315,DataRegularSeason20242025!$B$3:$B$1315, "&lt;=" &amp; $A35, DataRegularSeason20242025!$E$3:$E$1315, G$1)</f>
        <v>11</v>
      </c>
      <c r="H35" s="2">
        <f>SUMIFS(DataRegularSeason20242025!$AA$3:$AA$1315,DataRegularSeason20242025!$B$3:$B$1315, "&lt;=" &amp; $A35, DataRegularSeason20242025!$D$3:$D$1315, H$1)+SUMIFS(DataRegularSeason20242025!$AB$3:$AB$1315,DataRegularSeason20242025!$B$3:$B$1315, "&lt;=" &amp; $A35, DataRegularSeason20242025!$E$3:$E$1315, H$1)</f>
        <v>7</v>
      </c>
      <c r="I35" s="2">
        <f>SUMIFS(DataRegularSeason20242025!$AA$3:$AA$1315,DataRegularSeason20242025!$B$3:$B$1315, "&lt;=" &amp; $A35, DataRegularSeason20242025!$D$3:$D$1315, I$1)+SUMIFS(DataRegularSeason20242025!$AB$3:$AB$1315,DataRegularSeason20242025!$B$3:$B$1315, "&lt;=" &amp; $A35, DataRegularSeason20242025!$E$3:$E$1315, I$1)</f>
        <v>10</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9</v>
      </c>
      <c r="L35" s="2">
        <f>SUMIFS(DataRegularSeason20242025!$AA$3:$AA$1315,DataRegularSeason20242025!$B$3:$B$1315, "&lt;=" &amp; $A35, DataRegularSeason20242025!$D$3:$D$1315, L$1)+SUMIFS(DataRegularSeason20242025!$AB$3:$AB$1315,DataRegularSeason20242025!$B$3:$B$1315, "&lt;=" &amp; $A35, DataRegularSeason20242025!$E$3:$E$1315, L$1)</f>
        <v>11</v>
      </c>
      <c r="M35" s="2">
        <f>SUMIFS(DataRegularSeason20242025!$AA$3:$AA$1315,DataRegularSeason20242025!$B$3:$B$1315, "&lt;=" &amp; $A35, DataRegularSeason20242025!$D$3:$D$1315, M$1)+SUMIFS(DataRegularSeason20242025!$AB$3:$AB$1315,DataRegularSeason20242025!$B$3:$B$1315, "&lt;=" &amp; $A35, DataRegularSeason20242025!$E$3:$E$1315, M$1)</f>
        <v>15</v>
      </c>
      <c r="N35" s="2">
        <f>SUMIFS(DataRegularSeason20242025!$AA$3:$AA$1315,DataRegularSeason20242025!$B$3:$B$1315, "&lt;=" &amp; $A35, DataRegularSeason20242025!$D$3:$D$1315, N$1)+SUMIFS(DataRegularSeason20242025!$AB$3:$AB$1315,DataRegularSeason20242025!$B$3:$B$1315, "&lt;=" &amp; $A35, DataRegularSeason20242025!$E$3:$E$1315, N$1)</f>
        <v>14</v>
      </c>
      <c r="O35" s="2">
        <f>SUMIFS(DataRegularSeason20242025!$AA$3:$AA$1315,DataRegularSeason20242025!$B$3:$B$1315, "&lt;=" &amp; $A35, DataRegularSeason20242025!$D$3:$D$1315, O$1)+SUMIFS(DataRegularSeason20242025!$AB$3:$AB$1315,DataRegularSeason20242025!$B$3:$B$1315, "&lt;=" &amp; $A35, DataRegularSeason20242025!$E$3:$E$1315, O$1)</f>
        <v>14</v>
      </c>
      <c r="P35" s="2">
        <f>SUMIFS(DataRegularSeason20242025!$AA$3:$AA$1315,DataRegularSeason20242025!$B$3:$B$1315, "&lt;=" &amp; $A35, DataRegularSeason20242025!$D$3:$D$1315, P$1)+SUMIFS(DataRegularSeason20242025!$AB$3:$AB$1315,DataRegularSeason20242025!$B$3:$B$1315, "&lt;=" &amp; $A35, DataRegularSeason20242025!$E$3:$E$1315, P$1)</f>
        <v>9</v>
      </c>
      <c r="Q35" s="2">
        <f>SUMIFS(DataRegularSeason20242025!$AA$3:$AA$1315,DataRegularSeason20242025!$B$3:$B$1315, "&lt;=" &amp; $A35, DataRegularSeason20242025!$D$3:$D$1315, Q$1)+SUMIFS(DataRegularSeason20242025!$AB$3:$AB$1315,DataRegularSeason20242025!$B$3:$B$1315, "&lt;=" &amp; $A35, DataRegularSeason20242025!$E$3:$E$1315, Q$1)</f>
        <v>16</v>
      </c>
      <c r="R35" s="2">
        <f>SUMIFS(DataRegularSeason20242025!$AA$3:$AA$1315,DataRegularSeason20242025!$B$3:$B$1315, "&lt;=" &amp; $A35, DataRegularSeason20242025!$D$3:$D$1315, R$1)+SUMIFS(DataRegularSeason20242025!$AB$3:$AB$1315,DataRegularSeason20242025!$B$3:$B$1315, "&lt;=" &amp; $A35, DataRegularSeason20242025!$E$3:$E$1315, R$1)</f>
        <v>7</v>
      </c>
      <c r="S35" s="2">
        <f>SUMIFS(DataRegularSeason20242025!$AA$3:$AA$1315,DataRegularSeason20242025!$B$3:$B$1315, "&lt;=" &amp; $A35, DataRegularSeason20242025!$D$3:$D$1315, S$1)+SUMIFS(DataRegularSeason20242025!$AB$3:$AB$1315,DataRegularSeason20242025!$B$3:$B$1315, "&lt;=" &amp; $A35, DataRegularSeason20242025!$E$3:$E$1315, S$1)</f>
        <v>8</v>
      </c>
      <c r="T35" s="2">
        <f>SUMIFS(DataRegularSeason20242025!$AA$3:$AA$1315,DataRegularSeason20242025!$B$3:$B$1315, "&lt;=" &amp; $A35, DataRegularSeason20242025!$D$3:$D$1315, T$1)+SUMIFS(DataRegularSeason20242025!$AB$3:$AB$1315,DataRegularSeason20242025!$B$3:$B$1315, "&lt;=" &amp; $A35, DataRegularSeason20242025!$E$3:$E$1315, T$1)</f>
        <v>13</v>
      </c>
      <c r="U35" s="2">
        <f>SUMIFS(DataRegularSeason20242025!$AA$3:$AA$1315,DataRegularSeason20242025!$B$3:$B$1315, "&lt;=" &amp; $A35, DataRegularSeason20242025!$D$3:$D$1315, U$1)+SUMIFS(DataRegularSeason20242025!$AB$3:$AB$1315,DataRegularSeason20242025!$B$3:$B$1315, "&lt;=" &amp; $A35, DataRegularSeason20242025!$E$3:$E$1315, U$1)</f>
        <v>10</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9</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8</v>
      </c>
      <c r="Z35" s="2">
        <f>SUMIFS(DataRegularSeason20242025!$AA$3:$AA$1315,DataRegularSeason20242025!$B$3:$B$1315, "&lt;=" &amp; $A35, DataRegularSeason20242025!$D$3:$D$1315, Z$1)+SUMIFS(DataRegularSeason20242025!$AB$3:$AB$1315,DataRegularSeason20242025!$B$3:$B$1315, "&lt;=" &amp; $A35, DataRegularSeason20242025!$E$3:$E$1315, Z$1)</f>
        <v>10</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13</v>
      </c>
      <c r="AC35" s="2">
        <f>SUMIFS(DataRegularSeason20242025!$AA$3:$AA$1315,DataRegularSeason20242025!$B$3:$B$1315, "&lt;=" &amp; $A35, DataRegularSeason20242025!$D$3:$D$1315, AC$1)+SUMIFS(DataRegularSeason20242025!$AB$3:$AB$1315,DataRegularSeason20242025!$B$3:$B$1315, "&lt;=" &amp; $A35, DataRegularSeason20242025!$E$3:$E$1315, AC$1)</f>
        <v>12</v>
      </c>
      <c r="AD35" s="2">
        <f>SUMIFS(DataRegularSeason20242025!$AA$3:$AA$1315,DataRegularSeason20242025!$B$3:$B$1315, "&lt;=" &amp; $A35, DataRegularSeason20242025!$D$3:$D$1315, AD$1)+SUMIFS(DataRegularSeason20242025!$AB$3:$AB$1315,DataRegularSeason20242025!$B$3:$B$1315, "&lt;=" &amp; $A35, DataRegularSeason20242025!$E$3:$E$1315, AD$1)</f>
        <v>11</v>
      </c>
      <c r="AE35" s="2">
        <f>SUMIFS(DataRegularSeason20242025!$AA$3:$AA$1315,DataRegularSeason20242025!$B$3:$B$1315, "&lt;=" &amp; $A35, DataRegularSeason20242025!$D$3:$D$1315, AE$1)+SUMIFS(DataRegularSeason20242025!$AB$3:$AB$1315,DataRegularSeason20242025!$B$3:$B$1315, "&lt;=" &amp; $A35, DataRegularSeason20242025!$E$3:$E$1315, AE$1)</f>
        <v>15</v>
      </c>
      <c r="AF35" s="2">
        <f>SUMIFS(DataRegularSeason20242025!$AA$3:$AA$1315,DataRegularSeason20242025!$B$3:$B$1315, "&lt;=" &amp; $A35, DataRegularSeason20242025!$D$3:$D$1315, AF$1)+SUMIFS(DataRegularSeason20242025!$AB$3:$AB$1315,DataRegularSeason20242025!$B$3:$B$1315, "&lt;=" &amp; $A35, DataRegularSeason20242025!$E$3:$E$1315, AF$1)</f>
        <v>18</v>
      </c>
      <c r="AG35" s="2">
        <f>SUMIFS(DataRegularSeason20242025!$AA$3:$AA$1315,DataRegularSeason20242025!$B$3:$B$1315, "&lt;=" &amp; $A35, DataRegularSeason20242025!$D$3:$D$1315, AG$1)+SUMIFS(DataRegularSeason20242025!$AB$3:$AB$1315,DataRegularSeason20242025!$B$3:$B$1315, "&lt;=" &amp; $A35, DataRegularSeason20242025!$E$3:$E$1315, AG$1)</f>
        <v>14</v>
      </c>
    </row>
    <row r="36" spans="1:33" x14ac:dyDescent="0.25">
      <c r="A36" s="5">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9</v>
      </c>
      <c r="D36" s="2">
        <f>SUMIFS(DataRegularSeason20242025!$AA$3:$AA$1315,DataRegularSeason20242025!$B$3:$B$1315, "&lt;=" &amp; $A36, DataRegularSeason20242025!$D$3:$D$1315, D$1)+SUMIFS(DataRegularSeason20242025!$AB$3:$AB$1315,DataRegularSeason20242025!$B$3:$B$1315, "&lt;=" &amp; $A36, DataRegularSeason20242025!$E$3:$E$1315, D$1)</f>
        <v>9</v>
      </c>
      <c r="E36" s="2">
        <f>SUMIFS(DataRegularSeason20242025!$AA$3:$AA$1315,DataRegularSeason20242025!$B$3:$B$1315, "&lt;=" &amp; $A36, DataRegularSeason20242025!$D$3:$D$1315, E$1)+SUMIFS(DataRegularSeason20242025!$AB$3:$AB$1315,DataRegularSeason20242025!$B$3:$B$1315, "&lt;=" &amp; $A36, DataRegularSeason20242025!$E$3:$E$1315, E$1)</f>
        <v>14</v>
      </c>
      <c r="F36" s="2">
        <f>SUMIFS(DataRegularSeason20242025!$AA$3:$AA$1315,DataRegularSeason20242025!$B$3:$B$1315, "&lt;=" &amp; $A36, DataRegularSeason20242025!$D$3:$D$1315, F$1)+SUMIFS(DataRegularSeason20242025!$AB$3:$AB$1315,DataRegularSeason20242025!$B$3:$B$1315, "&lt;=" &amp; $A36, DataRegularSeason20242025!$E$3:$E$1315, F$1)</f>
        <v>11</v>
      </c>
      <c r="G36" s="2">
        <f>SUMIFS(DataRegularSeason20242025!$AA$3:$AA$1315,DataRegularSeason20242025!$B$3:$B$1315, "&lt;=" &amp; $A36, DataRegularSeason20242025!$D$3:$D$1315, G$1)+SUMIFS(DataRegularSeason20242025!$AB$3:$AB$1315,DataRegularSeason20242025!$B$3:$B$1315, "&lt;=" &amp; $A36, DataRegularSeason20242025!$E$3:$E$1315, G$1)</f>
        <v>11</v>
      </c>
      <c r="H36" s="2">
        <f>SUMIFS(DataRegularSeason20242025!$AA$3:$AA$1315,DataRegularSeason20242025!$B$3:$B$1315, "&lt;=" &amp; $A36, DataRegularSeason20242025!$D$3:$D$1315, H$1)+SUMIFS(DataRegularSeason20242025!$AB$3:$AB$1315,DataRegularSeason20242025!$B$3:$B$1315, "&lt;=" &amp; $A36, DataRegularSeason20242025!$E$3:$E$1315, H$1)</f>
        <v>7</v>
      </c>
      <c r="I36" s="2">
        <f>SUMIFS(DataRegularSeason20242025!$AA$3:$AA$1315,DataRegularSeason20242025!$B$3:$B$1315, "&lt;=" &amp; $A36, DataRegularSeason20242025!$D$3:$D$1315, I$1)+SUMIFS(DataRegularSeason20242025!$AB$3:$AB$1315,DataRegularSeason20242025!$B$3:$B$1315, "&lt;=" &amp; $A36, DataRegularSeason20242025!$E$3:$E$1315, I$1)</f>
        <v>10</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9</v>
      </c>
      <c r="L36" s="2">
        <f>SUMIFS(DataRegularSeason20242025!$AA$3:$AA$1315,DataRegularSeason20242025!$B$3:$B$1315, "&lt;=" &amp; $A36, DataRegularSeason20242025!$D$3:$D$1315, L$1)+SUMIFS(DataRegularSeason20242025!$AB$3:$AB$1315,DataRegularSeason20242025!$B$3:$B$1315, "&lt;=" &amp; $A36, DataRegularSeason20242025!$E$3:$E$1315, L$1)</f>
        <v>11</v>
      </c>
      <c r="M36" s="2">
        <f>SUMIFS(DataRegularSeason20242025!$AA$3:$AA$1315,DataRegularSeason20242025!$B$3:$B$1315, "&lt;=" &amp; $A36, DataRegularSeason20242025!$D$3:$D$1315, M$1)+SUMIFS(DataRegularSeason20242025!$AB$3:$AB$1315,DataRegularSeason20242025!$B$3:$B$1315, "&lt;=" &amp; $A36, DataRegularSeason20242025!$E$3:$E$1315, M$1)</f>
        <v>15</v>
      </c>
      <c r="N36" s="2">
        <f>SUMIFS(DataRegularSeason20242025!$AA$3:$AA$1315,DataRegularSeason20242025!$B$3:$B$1315, "&lt;=" &amp; $A36, DataRegularSeason20242025!$D$3:$D$1315, N$1)+SUMIFS(DataRegularSeason20242025!$AB$3:$AB$1315,DataRegularSeason20242025!$B$3:$B$1315, "&lt;=" &amp; $A36, DataRegularSeason20242025!$E$3:$E$1315, N$1)</f>
        <v>14</v>
      </c>
      <c r="O36" s="2">
        <f>SUMIFS(DataRegularSeason20242025!$AA$3:$AA$1315,DataRegularSeason20242025!$B$3:$B$1315, "&lt;=" &amp; $A36, DataRegularSeason20242025!$D$3:$D$1315, O$1)+SUMIFS(DataRegularSeason20242025!$AB$3:$AB$1315,DataRegularSeason20242025!$B$3:$B$1315, "&lt;=" &amp; $A36, DataRegularSeason20242025!$E$3:$E$1315, O$1)</f>
        <v>14</v>
      </c>
      <c r="P36" s="2">
        <f>SUMIFS(DataRegularSeason20242025!$AA$3:$AA$1315,DataRegularSeason20242025!$B$3:$B$1315, "&lt;=" &amp; $A36, DataRegularSeason20242025!$D$3:$D$1315, P$1)+SUMIFS(DataRegularSeason20242025!$AB$3:$AB$1315,DataRegularSeason20242025!$B$3:$B$1315, "&lt;=" &amp; $A36, DataRegularSeason20242025!$E$3:$E$1315, P$1)</f>
        <v>9</v>
      </c>
      <c r="Q36" s="2">
        <f>SUMIFS(DataRegularSeason20242025!$AA$3:$AA$1315,DataRegularSeason20242025!$B$3:$B$1315, "&lt;=" &amp; $A36, DataRegularSeason20242025!$D$3:$D$1315, Q$1)+SUMIFS(DataRegularSeason20242025!$AB$3:$AB$1315,DataRegularSeason20242025!$B$3:$B$1315, "&lt;=" &amp; $A36, DataRegularSeason20242025!$E$3:$E$1315, Q$1)</f>
        <v>16</v>
      </c>
      <c r="R36" s="2">
        <f>SUMIFS(DataRegularSeason20242025!$AA$3:$AA$1315,DataRegularSeason20242025!$B$3:$B$1315, "&lt;=" &amp; $A36, DataRegularSeason20242025!$D$3:$D$1315, R$1)+SUMIFS(DataRegularSeason20242025!$AB$3:$AB$1315,DataRegularSeason20242025!$B$3:$B$1315, "&lt;=" &amp; $A36, DataRegularSeason20242025!$E$3:$E$1315, R$1)</f>
        <v>7</v>
      </c>
      <c r="S36" s="2">
        <f>SUMIFS(DataRegularSeason20242025!$AA$3:$AA$1315,DataRegularSeason20242025!$B$3:$B$1315, "&lt;=" &amp; $A36, DataRegularSeason20242025!$D$3:$D$1315, S$1)+SUMIFS(DataRegularSeason20242025!$AB$3:$AB$1315,DataRegularSeason20242025!$B$3:$B$1315, "&lt;=" &amp; $A36, DataRegularSeason20242025!$E$3:$E$1315, S$1)</f>
        <v>8</v>
      </c>
      <c r="T36" s="2">
        <f>SUMIFS(DataRegularSeason20242025!$AA$3:$AA$1315,DataRegularSeason20242025!$B$3:$B$1315, "&lt;=" &amp; $A36, DataRegularSeason20242025!$D$3:$D$1315, T$1)+SUMIFS(DataRegularSeason20242025!$AB$3:$AB$1315,DataRegularSeason20242025!$B$3:$B$1315, "&lt;=" &amp; $A36, DataRegularSeason20242025!$E$3:$E$1315, T$1)</f>
        <v>13</v>
      </c>
      <c r="U36" s="2">
        <f>SUMIFS(DataRegularSeason20242025!$AA$3:$AA$1315,DataRegularSeason20242025!$B$3:$B$1315, "&lt;=" &amp; $A36, DataRegularSeason20242025!$D$3:$D$1315, U$1)+SUMIFS(DataRegularSeason20242025!$AB$3:$AB$1315,DataRegularSeason20242025!$B$3:$B$1315, "&lt;=" &amp; $A36, DataRegularSeason20242025!$E$3:$E$1315, U$1)</f>
        <v>10</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9</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8</v>
      </c>
      <c r="Z36" s="2">
        <f>SUMIFS(DataRegularSeason20242025!$AA$3:$AA$1315,DataRegularSeason20242025!$B$3:$B$1315, "&lt;=" &amp; $A36, DataRegularSeason20242025!$D$3:$D$1315, Z$1)+SUMIFS(DataRegularSeason20242025!$AB$3:$AB$1315,DataRegularSeason20242025!$B$3:$B$1315, "&lt;=" &amp; $A36, DataRegularSeason20242025!$E$3:$E$1315, Z$1)</f>
        <v>10</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13</v>
      </c>
      <c r="AC36" s="2">
        <f>SUMIFS(DataRegularSeason20242025!$AA$3:$AA$1315,DataRegularSeason20242025!$B$3:$B$1315, "&lt;=" &amp; $A36, DataRegularSeason20242025!$D$3:$D$1315, AC$1)+SUMIFS(DataRegularSeason20242025!$AB$3:$AB$1315,DataRegularSeason20242025!$B$3:$B$1315, "&lt;=" &amp; $A36, DataRegularSeason20242025!$E$3:$E$1315, AC$1)</f>
        <v>12</v>
      </c>
      <c r="AD36" s="2">
        <f>SUMIFS(DataRegularSeason20242025!$AA$3:$AA$1315,DataRegularSeason20242025!$B$3:$B$1315, "&lt;=" &amp; $A36, DataRegularSeason20242025!$D$3:$D$1315, AD$1)+SUMIFS(DataRegularSeason20242025!$AB$3:$AB$1315,DataRegularSeason20242025!$B$3:$B$1315, "&lt;=" &amp; $A36, DataRegularSeason20242025!$E$3:$E$1315, AD$1)</f>
        <v>11</v>
      </c>
      <c r="AE36" s="2">
        <f>SUMIFS(DataRegularSeason20242025!$AA$3:$AA$1315,DataRegularSeason20242025!$B$3:$B$1315, "&lt;=" &amp; $A36, DataRegularSeason20242025!$D$3:$D$1315, AE$1)+SUMIFS(DataRegularSeason20242025!$AB$3:$AB$1315,DataRegularSeason20242025!$B$3:$B$1315, "&lt;=" &amp; $A36, DataRegularSeason20242025!$E$3:$E$1315, AE$1)</f>
        <v>15</v>
      </c>
      <c r="AF36" s="2">
        <f>SUMIFS(DataRegularSeason20242025!$AA$3:$AA$1315,DataRegularSeason20242025!$B$3:$B$1315, "&lt;=" &amp; $A36, DataRegularSeason20242025!$D$3:$D$1315, AF$1)+SUMIFS(DataRegularSeason20242025!$AB$3:$AB$1315,DataRegularSeason20242025!$B$3:$B$1315, "&lt;=" &amp; $A36, DataRegularSeason20242025!$E$3:$E$1315, AF$1)</f>
        <v>18</v>
      </c>
      <c r="AG36" s="2">
        <f>SUMIFS(DataRegularSeason20242025!$AA$3:$AA$1315,DataRegularSeason20242025!$B$3:$B$1315, "&lt;=" &amp; $A36, DataRegularSeason20242025!$D$3:$D$1315, AG$1)+SUMIFS(DataRegularSeason20242025!$AB$3:$AB$1315,DataRegularSeason20242025!$B$3:$B$1315, "&lt;=" &amp; $A36, DataRegularSeason20242025!$E$3:$E$1315, AG$1)</f>
        <v>14</v>
      </c>
    </row>
    <row r="37" spans="1:33" x14ac:dyDescent="0.25">
      <c r="A37" s="5">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9</v>
      </c>
      <c r="D37" s="2">
        <f>SUMIFS(DataRegularSeason20242025!$AA$3:$AA$1315,DataRegularSeason20242025!$B$3:$B$1315, "&lt;=" &amp; $A37, DataRegularSeason20242025!$D$3:$D$1315, D$1)+SUMIFS(DataRegularSeason20242025!$AB$3:$AB$1315,DataRegularSeason20242025!$B$3:$B$1315, "&lt;=" &amp; $A37, DataRegularSeason20242025!$E$3:$E$1315, D$1)</f>
        <v>9</v>
      </c>
      <c r="E37" s="2">
        <f>SUMIFS(DataRegularSeason20242025!$AA$3:$AA$1315,DataRegularSeason20242025!$B$3:$B$1315, "&lt;=" &amp; $A37, DataRegularSeason20242025!$D$3:$D$1315, E$1)+SUMIFS(DataRegularSeason20242025!$AB$3:$AB$1315,DataRegularSeason20242025!$B$3:$B$1315, "&lt;=" &amp; $A37, DataRegularSeason20242025!$E$3:$E$1315, E$1)</f>
        <v>14</v>
      </c>
      <c r="F37" s="2">
        <f>SUMIFS(DataRegularSeason20242025!$AA$3:$AA$1315,DataRegularSeason20242025!$B$3:$B$1315, "&lt;=" &amp; $A37, DataRegularSeason20242025!$D$3:$D$1315, F$1)+SUMIFS(DataRegularSeason20242025!$AB$3:$AB$1315,DataRegularSeason20242025!$B$3:$B$1315, "&lt;=" &amp; $A37, DataRegularSeason20242025!$E$3:$E$1315, F$1)</f>
        <v>11</v>
      </c>
      <c r="G37" s="2">
        <f>SUMIFS(DataRegularSeason20242025!$AA$3:$AA$1315,DataRegularSeason20242025!$B$3:$B$1315, "&lt;=" &amp; $A37, DataRegularSeason20242025!$D$3:$D$1315, G$1)+SUMIFS(DataRegularSeason20242025!$AB$3:$AB$1315,DataRegularSeason20242025!$B$3:$B$1315, "&lt;=" &amp; $A37, DataRegularSeason20242025!$E$3:$E$1315, G$1)</f>
        <v>11</v>
      </c>
      <c r="H37" s="2">
        <f>SUMIFS(DataRegularSeason20242025!$AA$3:$AA$1315,DataRegularSeason20242025!$B$3:$B$1315, "&lt;=" &amp; $A37, DataRegularSeason20242025!$D$3:$D$1315, H$1)+SUMIFS(DataRegularSeason20242025!$AB$3:$AB$1315,DataRegularSeason20242025!$B$3:$B$1315, "&lt;=" &amp; $A37, DataRegularSeason20242025!$E$3:$E$1315, H$1)</f>
        <v>7</v>
      </c>
      <c r="I37" s="2">
        <f>SUMIFS(DataRegularSeason20242025!$AA$3:$AA$1315,DataRegularSeason20242025!$B$3:$B$1315, "&lt;=" &amp; $A37, DataRegularSeason20242025!$D$3:$D$1315, I$1)+SUMIFS(DataRegularSeason20242025!$AB$3:$AB$1315,DataRegularSeason20242025!$B$3:$B$1315, "&lt;=" &amp; $A37, DataRegularSeason20242025!$E$3:$E$1315, I$1)</f>
        <v>10</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9</v>
      </c>
      <c r="L37" s="2">
        <f>SUMIFS(DataRegularSeason20242025!$AA$3:$AA$1315,DataRegularSeason20242025!$B$3:$B$1315, "&lt;=" &amp; $A37, DataRegularSeason20242025!$D$3:$D$1315, L$1)+SUMIFS(DataRegularSeason20242025!$AB$3:$AB$1315,DataRegularSeason20242025!$B$3:$B$1315, "&lt;=" &amp; $A37, DataRegularSeason20242025!$E$3:$E$1315, L$1)</f>
        <v>11</v>
      </c>
      <c r="M37" s="2">
        <f>SUMIFS(DataRegularSeason20242025!$AA$3:$AA$1315,DataRegularSeason20242025!$B$3:$B$1315, "&lt;=" &amp; $A37, DataRegularSeason20242025!$D$3:$D$1315, M$1)+SUMIFS(DataRegularSeason20242025!$AB$3:$AB$1315,DataRegularSeason20242025!$B$3:$B$1315, "&lt;=" &amp; $A37, DataRegularSeason20242025!$E$3:$E$1315, M$1)</f>
        <v>15</v>
      </c>
      <c r="N37" s="2">
        <f>SUMIFS(DataRegularSeason20242025!$AA$3:$AA$1315,DataRegularSeason20242025!$B$3:$B$1315, "&lt;=" &amp; $A37, DataRegularSeason20242025!$D$3:$D$1315, N$1)+SUMIFS(DataRegularSeason20242025!$AB$3:$AB$1315,DataRegularSeason20242025!$B$3:$B$1315, "&lt;=" &amp; $A37, DataRegularSeason20242025!$E$3:$E$1315, N$1)</f>
        <v>14</v>
      </c>
      <c r="O37" s="2">
        <f>SUMIFS(DataRegularSeason20242025!$AA$3:$AA$1315,DataRegularSeason20242025!$B$3:$B$1315, "&lt;=" &amp; $A37, DataRegularSeason20242025!$D$3:$D$1315, O$1)+SUMIFS(DataRegularSeason20242025!$AB$3:$AB$1315,DataRegularSeason20242025!$B$3:$B$1315, "&lt;=" &amp; $A37, DataRegularSeason20242025!$E$3:$E$1315, O$1)</f>
        <v>14</v>
      </c>
      <c r="P37" s="2">
        <f>SUMIFS(DataRegularSeason20242025!$AA$3:$AA$1315,DataRegularSeason20242025!$B$3:$B$1315, "&lt;=" &amp; $A37, DataRegularSeason20242025!$D$3:$D$1315, P$1)+SUMIFS(DataRegularSeason20242025!$AB$3:$AB$1315,DataRegularSeason20242025!$B$3:$B$1315, "&lt;=" &amp; $A37, DataRegularSeason20242025!$E$3:$E$1315, P$1)</f>
        <v>9</v>
      </c>
      <c r="Q37" s="2">
        <f>SUMIFS(DataRegularSeason20242025!$AA$3:$AA$1315,DataRegularSeason20242025!$B$3:$B$1315, "&lt;=" &amp; $A37, DataRegularSeason20242025!$D$3:$D$1315, Q$1)+SUMIFS(DataRegularSeason20242025!$AB$3:$AB$1315,DataRegularSeason20242025!$B$3:$B$1315, "&lt;=" &amp; $A37, DataRegularSeason20242025!$E$3:$E$1315, Q$1)</f>
        <v>16</v>
      </c>
      <c r="R37" s="2">
        <f>SUMIFS(DataRegularSeason20242025!$AA$3:$AA$1315,DataRegularSeason20242025!$B$3:$B$1315, "&lt;=" &amp; $A37, DataRegularSeason20242025!$D$3:$D$1315, R$1)+SUMIFS(DataRegularSeason20242025!$AB$3:$AB$1315,DataRegularSeason20242025!$B$3:$B$1315, "&lt;=" &amp; $A37, DataRegularSeason20242025!$E$3:$E$1315, R$1)</f>
        <v>7</v>
      </c>
      <c r="S37" s="2">
        <f>SUMIFS(DataRegularSeason20242025!$AA$3:$AA$1315,DataRegularSeason20242025!$B$3:$B$1315, "&lt;=" &amp; $A37, DataRegularSeason20242025!$D$3:$D$1315, S$1)+SUMIFS(DataRegularSeason20242025!$AB$3:$AB$1315,DataRegularSeason20242025!$B$3:$B$1315, "&lt;=" &amp; $A37, DataRegularSeason20242025!$E$3:$E$1315, S$1)</f>
        <v>8</v>
      </c>
      <c r="T37" s="2">
        <f>SUMIFS(DataRegularSeason20242025!$AA$3:$AA$1315,DataRegularSeason20242025!$B$3:$B$1315, "&lt;=" &amp; $A37, DataRegularSeason20242025!$D$3:$D$1315, T$1)+SUMIFS(DataRegularSeason20242025!$AB$3:$AB$1315,DataRegularSeason20242025!$B$3:$B$1315, "&lt;=" &amp; $A37, DataRegularSeason20242025!$E$3:$E$1315, T$1)</f>
        <v>13</v>
      </c>
      <c r="U37" s="2">
        <f>SUMIFS(DataRegularSeason20242025!$AA$3:$AA$1315,DataRegularSeason20242025!$B$3:$B$1315, "&lt;=" &amp; $A37, DataRegularSeason20242025!$D$3:$D$1315, U$1)+SUMIFS(DataRegularSeason20242025!$AB$3:$AB$1315,DataRegularSeason20242025!$B$3:$B$1315, "&lt;=" &amp; $A37, DataRegularSeason20242025!$E$3:$E$1315, U$1)</f>
        <v>10</v>
      </c>
      <c r="V37" s="2">
        <f>SUMIFS(DataRegularSeason20242025!$AA$3:$AA$1315,DataRegularSeason20242025!$B$3:$B$1315, "&lt;=" &amp; $A37, DataRegularSeason20242025!$D$3:$D$1315, V$1)+SUMIFS(DataRegularSeason20242025!$AB$3:$AB$1315,DataRegularSeason20242025!$B$3:$B$1315, "&lt;=" &amp; $A37, DataRegularSeason20242025!$E$3:$E$1315, V$1)</f>
        <v>9</v>
      </c>
      <c r="W37" s="2">
        <f>SUMIFS(DataRegularSeason20242025!$AA$3:$AA$1315,DataRegularSeason20242025!$B$3:$B$1315, "&lt;=" &amp; $A37, DataRegularSeason20242025!$D$3:$D$1315, W$1)+SUMIFS(DataRegularSeason20242025!$AB$3:$AB$1315,DataRegularSeason20242025!$B$3:$B$1315, "&lt;=" &amp; $A37, DataRegularSeason20242025!$E$3:$E$1315, W$1)</f>
        <v>9</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8</v>
      </c>
      <c r="Z37" s="2">
        <f>SUMIFS(DataRegularSeason20242025!$AA$3:$AA$1315,DataRegularSeason20242025!$B$3:$B$1315, "&lt;=" &amp; $A37, DataRegularSeason20242025!$D$3:$D$1315, Z$1)+SUMIFS(DataRegularSeason20242025!$AB$3:$AB$1315,DataRegularSeason20242025!$B$3:$B$1315, "&lt;=" &amp; $A37, DataRegularSeason20242025!$E$3:$E$1315, Z$1)</f>
        <v>10</v>
      </c>
      <c r="AA37" s="2">
        <f>SUMIFS(DataRegularSeason20242025!$AA$3:$AA$1315,DataRegularSeason20242025!$B$3:$B$1315, "&lt;=" &amp; $A37, DataRegularSeason20242025!$D$3:$D$1315, AA$1)+SUMIFS(DataRegularSeason20242025!$AB$3:$AB$1315,DataRegularSeason20242025!$B$3:$B$1315, "&lt;=" &amp; $A37, DataRegularSeason20242025!$E$3:$E$1315, AA$1)</f>
        <v>14</v>
      </c>
      <c r="AB37" s="2">
        <f>SUMIFS(DataRegularSeason20242025!$AA$3:$AA$1315,DataRegularSeason20242025!$B$3:$B$1315, "&lt;=" &amp; $A37, DataRegularSeason20242025!$D$3:$D$1315, AB$1)+SUMIFS(DataRegularSeason20242025!$AB$3:$AB$1315,DataRegularSeason20242025!$B$3:$B$1315, "&lt;=" &amp; $A37, DataRegularSeason20242025!$E$3:$E$1315, AB$1)</f>
        <v>13</v>
      </c>
      <c r="AC37" s="2">
        <f>SUMIFS(DataRegularSeason20242025!$AA$3:$AA$1315,DataRegularSeason20242025!$B$3:$B$1315, "&lt;=" &amp; $A37, DataRegularSeason20242025!$D$3:$D$1315, AC$1)+SUMIFS(DataRegularSeason20242025!$AB$3:$AB$1315,DataRegularSeason20242025!$B$3:$B$1315, "&lt;=" &amp; $A37, DataRegularSeason20242025!$E$3:$E$1315, AC$1)</f>
        <v>12</v>
      </c>
      <c r="AD37" s="2">
        <f>SUMIFS(DataRegularSeason20242025!$AA$3:$AA$1315,DataRegularSeason20242025!$B$3:$B$1315, "&lt;=" &amp; $A37, DataRegularSeason20242025!$D$3:$D$1315, AD$1)+SUMIFS(DataRegularSeason20242025!$AB$3:$AB$1315,DataRegularSeason20242025!$B$3:$B$1315, "&lt;=" &amp; $A37, DataRegularSeason20242025!$E$3:$E$1315, AD$1)</f>
        <v>11</v>
      </c>
      <c r="AE37" s="2">
        <f>SUMIFS(DataRegularSeason20242025!$AA$3:$AA$1315,DataRegularSeason20242025!$B$3:$B$1315, "&lt;=" &amp; $A37, DataRegularSeason20242025!$D$3:$D$1315, AE$1)+SUMIFS(DataRegularSeason20242025!$AB$3:$AB$1315,DataRegularSeason20242025!$B$3:$B$1315, "&lt;=" &amp; $A37, DataRegularSeason20242025!$E$3:$E$1315, AE$1)</f>
        <v>15</v>
      </c>
      <c r="AF37" s="2">
        <f>SUMIFS(DataRegularSeason20242025!$AA$3:$AA$1315,DataRegularSeason20242025!$B$3:$B$1315, "&lt;=" &amp; $A37, DataRegularSeason20242025!$D$3:$D$1315, AF$1)+SUMIFS(DataRegularSeason20242025!$AB$3:$AB$1315,DataRegularSeason20242025!$B$3:$B$1315, "&lt;=" &amp; $A37, DataRegularSeason20242025!$E$3:$E$1315, AF$1)</f>
        <v>18</v>
      </c>
      <c r="AG37" s="2">
        <f>SUMIFS(DataRegularSeason20242025!$AA$3:$AA$1315,DataRegularSeason20242025!$B$3:$B$1315, "&lt;=" &amp; $A37, DataRegularSeason20242025!$D$3:$D$1315, AG$1)+SUMIFS(DataRegularSeason20242025!$AB$3:$AB$1315,DataRegularSeason20242025!$B$3:$B$1315, "&lt;=" &amp; $A37, DataRegularSeason20242025!$E$3:$E$1315, AG$1)</f>
        <v>14</v>
      </c>
    </row>
    <row r="38" spans="1:33" x14ac:dyDescent="0.25">
      <c r="A38" s="5">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9</v>
      </c>
      <c r="D38" s="2">
        <f>SUMIFS(DataRegularSeason20242025!$AA$3:$AA$1315,DataRegularSeason20242025!$B$3:$B$1315, "&lt;=" &amp; $A38, DataRegularSeason20242025!$D$3:$D$1315, D$1)+SUMIFS(DataRegularSeason20242025!$AB$3:$AB$1315,DataRegularSeason20242025!$B$3:$B$1315, "&lt;=" &amp; $A38, DataRegularSeason20242025!$E$3:$E$1315, D$1)</f>
        <v>9</v>
      </c>
      <c r="E38" s="2">
        <f>SUMIFS(DataRegularSeason20242025!$AA$3:$AA$1315,DataRegularSeason20242025!$B$3:$B$1315, "&lt;=" &amp; $A38, DataRegularSeason20242025!$D$3:$D$1315, E$1)+SUMIFS(DataRegularSeason20242025!$AB$3:$AB$1315,DataRegularSeason20242025!$B$3:$B$1315, "&lt;=" &amp; $A38, DataRegularSeason20242025!$E$3:$E$1315, E$1)</f>
        <v>14</v>
      </c>
      <c r="F38" s="2">
        <f>SUMIFS(DataRegularSeason20242025!$AA$3:$AA$1315,DataRegularSeason20242025!$B$3:$B$1315, "&lt;=" &amp; $A38, DataRegularSeason20242025!$D$3:$D$1315, F$1)+SUMIFS(DataRegularSeason20242025!$AB$3:$AB$1315,DataRegularSeason20242025!$B$3:$B$1315, "&lt;=" &amp; $A38, DataRegularSeason20242025!$E$3:$E$1315, F$1)</f>
        <v>11</v>
      </c>
      <c r="G38" s="2">
        <f>SUMIFS(DataRegularSeason20242025!$AA$3:$AA$1315,DataRegularSeason20242025!$B$3:$B$1315, "&lt;=" &amp; $A38, DataRegularSeason20242025!$D$3:$D$1315, G$1)+SUMIFS(DataRegularSeason20242025!$AB$3:$AB$1315,DataRegularSeason20242025!$B$3:$B$1315, "&lt;=" &amp; $A38, DataRegularSeason20242025!$E$3:$E$1315, G$1)</f>
        <v>11</v>
      </c>
      <c r="H38" s="2">
        <f>SUMIFS(DataRegularSeason20242025!$AA$3:$AA$1315,DataRegularSeason20242025!$B$3:$B$1315, "&lt;=" &amp; $A38, DataRegularSeason20242025!$D$3:$D$1315, H$1)+SUMIFS(DataRegularSeason20242025!$AB$3:$AB$1315,DataRegularSeason20242025!$B$3:$B$1315, "&lt;=" &amp; $A38, DataRegularSeason20242025!$E$3:$E$1315, H$1)</f>
        <v>7</v>
      </c>
      <c r="I38" s="2">
        <f>SUMIFS(DataRegularSeason20242025!$AA$3:$AA$1315,DataRegularSeason20242025!$B$3:$B$1315, "&lt;=" &amp; $A38, DataRegularSeason20242025!$D$3:$D$1315, I$1)+SUMIFS(DataRegularSeason20242025!$AB$3:$AB$1315,DataRegularSeason20242025!$B$3:$B$1315, "&lt;=" &amp; $A38, DataRegularSeason20242025!$E$3:$E$1315, I$1)</f>
        <v>10</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9</v>
      </c>
      <c r="L38" s="2">
        <f>SUMIFS(DataRegularSeason20242025!$AA$3:$AA$1315,DataRegularSeason20242025!$B$3:$B$1315, "&lt;=" &amp; $A38, DataRegularSeason20242025!$D$3:$D$1315, L$1)+SUMIFS(DataRegularSeason20242025!$AB$3:$AB$1315,DataRegularSeason20242025!$B$3:$B$1315, "&lt;=" &amp; $A38, DataRegularSeason20242025!$E$3:$E$1315, L$1)</f>
        <v>11</v>
      </c>
      <c r="M38" s="2">
        <f>SUMIFS(DataRegularSeason20242025!$AA$3:$AA$1315,DataRegularSeason20242025!$B$3:$B$1315, "&lt;=" &amp; $A38, DataRegularSeason20242025!$D$3:$D$1315, M$1)+SUMIFS(DataRegularSeason20242025!$AB$3:$AB$1315,DataRegularSeason20242025!$B$3:$B$1315, "&lt;=" &amp; $A38, DataRegularSeason20242025!$E$3:$E$1315, M$1)</f>
        <v>15</v>
      </c>
      <c r="N38" s="2">
        <f>SUMIFS(DataRegularSeason20242025!$AA$3:$AA$1315,DataRegularSeason20242025!$B$3:$B$1315, "&lt;=" &amp; $A38, DataRegularSeason20242025!$D$3:$D$1315, N$1)+SUMIFS(DataRegularSeason20242025!$AB$3:$AB$1315,DataRegularSeason20242025!$B$3:$B$1315, "&lt;=" &amp; $A38, DataRegularSeason20242025!$E$3:$E$1315, N$1)</f>
        <v>14</v>
      </c>
      <c r="O38" s="2">
        <f>SUMIFS(DataRegularSeason20242025!$AA$3:$AA$1315,DataRegularSeason20242025!$B$3:$B$1315, "&lt;=" &amp; $A38, DataRegularSeason20242025!$D$3:$D$1315, O$1)+SUMIFS(DataRegularSeason20242025!$AB$3:$AB$1315,DataRegularSeason20242025!$B$3:$B$1315, "&lt;=" &amp; $A38, DataRegularSeason20242025!$E$3:$E$1315, O$1)</f>
        <v>14</v>
      </c>
      <c r="P38" s="2">
        <f>SUMIFS(DataRegularSeason20242025!$AA$3:$AA$1315,DataRegularSeason20242025!$B$3:$B$1315, "&lt;=" &amp; $A38, DataRegularSeason20242025!$D$3:$D$1315, P$1)+SUMIFS(DataRegularSeason20242025!$AB$3:$AB$1315,DataRegularSeason20242025!$B$3:$B$1315, "&lt;=" &amp; $A38, DataRegularSeason20242025!$E$3:$E$1315, P$1)</f>
        <v>9</v>
      </c>
      <c r="Q38" s="2">
        <f>SUMIFS(DataRegularSeason20242025!$AA$3:$AA$1315,DataRegularSeason20242025!$B$3:$B$1315, "&lt;=" &amp; $A38, DataRegularSeason20242025!$D$3:$D$1315, Q$1)+SUMIFS(DataRegularSeason20242025!$AB$3:$AB$1315,DataRegularSeason20242025!$B$3:$B$1315, "&lt;=" &amp; $A38, DataRegularSeason20242025!$E$3:$E$1315, Q$1)</f>
        <v>16</v>
      </c>
      <c r="R38" s="2">
        <f>SUMIFS(DataRegularSeason20242025!$AA$3:$AA$1315,DataRegularSeason20242025!$B$3:$B$1315, "&lt;=" &amp; $A38, DataRegularSeason20242025!$D$3:$D$1315, R$1)+SUMIFS(DataRegularSeason20242025!$AB$3:$AB$1315,DataRegularSeason20242025!$B$3:$B$1315, "&lt;=" &amp; $A38, DataRegularSeason20242025!$E$3:$E$1315, R$1)</f>
        <v>7</v>
      </c>
      <c r="S38" s="2">
        <f>SUMIFS(DataRegularSeason20242025!$AA$3:$AA$1315,DataRegularSeason20242025!$B$3:$B$1315, "&lt;=" &amp; $A38, DataRegularSeason20242025!$D$3:$D$1315, S$1)+SUMIFS(DataRegularSeason20242025!$AB$3:$AB$1315,DataRegularSeason20242025!$B$3:$B$1315, "&lt;=" &amp; $A38, DataRegularSeason20242025!$E$3:$E$1315, S$1)</f>
        <v>8</v>
      </c>
      <c r="T38" s="2">
        <f>SUMIFS(DataRegularSeason20242025!$AA$3:$AA$1315,DataRegularSeason20242025!$B$3:$B$1315, "&lt;=" &amp; $A38, DataRegularSeason20242025!$D$3:$D$1315, T$1)+SUMIFS(DataRegularSeason20242025!$AB$3:$AB$1315,DataRegularSeason20242025!$B$3:$B$1315, "&lt;=" &amp; $A38, DataRegularSeason20242025!$E$3:$E$1315, T$1)</f>
        <v>13</v>
      </c>
      <c r="U38" s="2">
        <f>SUMIFS(DataRegularSeason20242025!$AA$3:$AA$1315,DataRegularSeason20242025!$B$3:$B$1315, "&lt;=" &amp; $A38, DataRegularSeason20242025!$D$3:$D$1315, U$1)+SUMIFS(DataRegularSeason20242025!$AB$3:$AB$1315,DataRegularSeason20242025!$B$3:$B$1315, "&lt;=" &amp; $A38, DataRegularSeason20242025!$E$3:$E$1315, U$1)</f>
        <v>10</v>
      </c>
      <c r="V38" s="2">
        <f>SUMIFS(DataRegularSeason20242025!$AA$3:$AA$1315,DataRegularSeason20242025!$B$3:$B$1315, "&lt;=" &amp; $A38, DataRegularSeason20242025!$D$3:$D$1315, V$1)+SUMIFS(DataRegularSeason20242025!$AB$3:$AB$1315,DataRegularSeason20242025!$B$3:$B$1315, "&lt;=" &amp; $A38, DataRegularSeason20242025!$E$3:$E$1315, V$1)</f>
        <v>9</v>
      </c>
      <c r="W38" s="2">
        <f>SUMIFS(DataRegularSeason20242025!$AA$3:$AA$1315,DataRegularSeason20242025!$B$3:$B$1315, "&lt;=" &amp; $A38, DataRegularSeason20242025!$D$3:$D$1315, W$1)+SUMIFS(DataRegularSeason20242025!$AB$3:$AB$1315,DataRegularSeason20242025!$B$3:$B$1315, "&lt;=" &amp; $A38, DataRegularSeason20242025!$E$3:$E$1315, W$1)</f>
        <v>9</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8</v>
      </c>
      <c r="Z38" s="2">
        <f>SUMIFS(DataRegularSeason20242025!$AA$3:$AA$1315,DataRegularSeason20242025!$B$3:$B$1315, "&lt;=" &amp; $A38, DataRegularSeason20242025!$D$3:$D$1315, Z$1)+SUMIFS(DataRegularSeason20242025!$AB$3:$AB$1315,DataRegularSeason20242025!$B$3:$B$1315, "&lt;=" &amp; $A38, DataRegularSeason20242025!$E$3:$E$1315, Z$1)</f>
        <v>10</v>
      </c>
      <c r="AA38" s="2">
        <f>SUMIFS(DataRegularSeason20242025!$AA$3:$AA$1315,DataRegularSeason20242025!$B$3:$B$1315, "&lt;=" &amp; $A38, DataRegularSeason20242025!$D$3:$D$1315, AA$1)+SUMIFS(DataRegularSeason20242025!$AB$3:$AB$1315,DataRegularSeason20242025!$B$3:$B$1315, "&lt;=" &amp; $A38, DataRegularSeason20242025!$E$3:$E$1315, AA$1)</f>
        <v>14</v>
      </c>
      <c r="AB38" s="2">
        <f>SUMIFS(DataRegularSeason20242025!$AA$3:$AA$1315,DataRegularSeason20242025!$B$3:$B$1315, "&lt;=" &amp; $A38, DataRegularSeason20242025!$D$3:$D$1315, AB$1)+SUMIFS(DataRegularSeason20242025!$AB$3:$AB$1315,DataRegularSeason20242025!$B$3:$B$1315, "&lt;=" &amp; $A38, DataRegularSeason20242025!$E$3:$E$1315, AB$1)</f>
        <v>13</v>
      </c>
      <c r="AC38" s="2">
        <f>SUMIFS(DataRegularSeason20242025!$AA$3:$AA$1315,DataRegularSeason20242025!$B$3:$B$1315, "&lt;=" &amp; $A38, DataRegularSeason20242025!$D$3:$D$1315, AC$1)+SUMIFS(DataRegularSeason20242025!$AB$3:$AB$1315,DataRegularSeason20242025!$B$3:$B$1315, "&lt;=" &amp; $A38, DataRegularSeason20242025!$E$3:$E$1315, AC$1)</f>
        <v>12</v>
      </c>
      <c r="AD38" s="2">
        <f>SUMIFS(DataRegularSeason20242025!$AA$3:$AA$1315,DataRegularSeason20242025!$B$3:$B$1315, "&lt;=" &amp; $A38, DataRegularSeason20242025!$D$3:$D$1315, AD$1)+SUMIFS(DataRegularSeason20242025!$AB$3:$AB$1315,DataRegularSeason20242025!$B$3:$B$1315, "&lt;=" &amp; $A38, DataRegularSeason20242025!$E$3:$E$1315, AD$1)</f>
        <v>11</v>
      </c>
      <c r="AE38" s="2">
        <f>SUMIFS(DataRegularSeason20242025!$AA$3:$AA$1315,DataRegularSeason20242025!$B$3:$B$1315, "&lt;=" &amp; $A38, DataRegularSeason20242025!$D$3:$D$1315, AE$1)+SUMIFS(DataRegularSeason20242025!$AB$3:$AB$1315,DataRegularSeason20242025!$B$3:$B$1315, "&lt;=" &amp; $A38, DataRegularSeason20242025!$E$3:$E$1315, AE$1)</f>
        <v>15</v>
      </c>
      <c r="AF38" s="2">
        <f>SUMIFS(DataRegularSeason20242025!$AA$3:$AA$1315,DataRegularSeason20242025!$B$3:$B$1315, "&lt;=" &amp; $A38, DataRegularSeason20242025!$D$3:$D$1315, AF$1)+SUMIFS(DataRegularSeason20242025!$AB$3:$AB$1315,DataRegularSeason20242025!$B$3:$B$1315, "&lt;=" &amp; $A38, DataRegularSeason20242025!$E$3:$E$1315, AF$1)</f>
        <v>18</v>
      </c>
      <c r="AG38" s="2">
        <f>SUMIFS(DataRegularSeason20242025!$AA$3:$AA$1315,DataRegularSeason20242025!$B$3:$B$1315, "&lt;=" &amp; $A38, DataRegularSeason20242025!$D$3:$D$1315, AG$1)+SUMIFS(DataRegularSeason20242025!$AB$3:$AB$1315,DataRegularSeason20242025!$B$3:$B$1315, "&lt;=" &amp; $A38, DataRegularSeason20242025!$E$3:$E$1315, AG$1)</f>
        <v>14</v>
      </c>
    </row>
    <row r="39" spans="1:33" x14ac:dyDescent="0.25">
      <c r="A39" s="5">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9</v>
      </c>
      <c r="D39" s="2">
        <f>SUMIFS(DataRegularSeason20242025!$AA$3:$AA$1315,DataRegularSeason20242025!$B$3:$B$1315, "&lt;=" &amp; $A39, DataRegularSeason20242025!$D$3:$D$1315, D$1)+SUMIFS(DataRegularSeason20242025!$AB$3:$AB$1315,DataRegularSeason20242025!$B$3:$B$1315, "&lt;=" &amp; $A39, DataRegularSeason20242025!$E$3:$E$1315, D$1)</f>
        <v>9</v>
      </c>
      <c r="E39" s="2">
        <f>SUMIFS(DataRegularSeason20242025!$AA$3:$AA$1315,DataRegularSeason20242025!$B$3:$B$1315, "&lt;=" &amp; $A39, DataRegularSeason20242025!$D$3:$D$1315, E$1)+SUMIFS(DataRegularSeason20242025!$AB$3:$AB$1315,DataRegularSeason20242025!$B$3:$B$1315, "&lt;=" &amp; $A39, DataRegularSeason20242025!$E$3:$E$1315, E$1)</f>
        <v>14</v>
      </c>
      <c r="F39" s="2">
        <f>SUMIFS(DataRegularSeason20242025!$AA$3:$AA$1315,DataRegularSeason20242025!$B$3:$B$1315, "&lt;=" &amp; $A39, DataRegularSeason20242025!$D$3:$D$1315, F$1)+SUMIFS(DataRegularSeason20242025!$AB$3:$AB$1315,DataRegularSeason20242025!$B$3:$B$1315, "&lt;=" &amp; $A39, DataRegularSeason20242025!$E$3:$E$1315, F$1)</f>
        <v>11</v>
      </c>
      <c r="G39" s="2">
        <f>SUMIFS(DataRegularSeason20242025!$AA$3:$AA$1315,DataRegularSeason20242025!$B$3:$B$1315, "&lt;=" &amp; $A39, DataRegularSeason20242025!$D$3:$D$1315, G$1)+SUMIFS(DataRegularSeason20242025!$AB$3:$AB$1315,DataRegularSeason20242025!$B$3:$B$1315, "&lt;=" &amp; $A39, DataRegularSeason20242025!$E$3:$E$1315, G$1)</f>
        <v>11</v>
      </c>
      <c r="H39" s="2">
        <f>SUMIFS(DataRegularSeason20242025!$AA$3:$AA$1315,DataRegularSeason20242025!$B$3:$B$1315, "&lt;=" &amp; $A39, DataRegularSeason20242025!$D$3:$D$1315, H$1)+SUMIFS(DataRegularSeason20242025!$AB$3:$AB$1315,DataRegularSeason20242025!$B$3:$B$1315, "&lt;=" &amp; $A39, DataRegularSeason20242025!$E$3:$E$1315, H$1)</f>
        <v>7</v>
      </c>
      <c r="I39" s="2">
        <f>SUMIFS(DataRegularSeason20242025!$AA$3:$AA$1315,DataRegularSeason20242025!$B$3:$B$1315, "&lt;=" &amp; $A39, DataRegularSeason20242025!$D$3:$D$1315, I$1)+SUMIFS(DataRegularSeason20242025!$AB$3:$AB$1315,DataRegularSeason20242025!$B$3:$B$1315, "&lt;=" &amp; $A39, DataRegularSeason20242025!$E$3:$E$1315, I$1)</f>
        <v>10</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9</v>
      </c>
      <c r="L39" s="2">
        <f>SUMIFS(DataRegularSeason20242025!$AA$3:$AA$1315,DataRegularSeason20242025!$B$3:$B$1315, "&lt;=" &amp; $A39, DataRegularSeason20242025!$D$3:$D$1315, L$1)+SUMIFS(DataRegularSeason20242025!$AB$3:$AB$1315,DataRegularSeason20242025!$B$3:$B$1315, "&lt;=" &amp; $A39, DataRegularSeason20242025!$E$3:$E$1315, L$1)</f>
        <v>11</v>
      </c>
      <c r="M39" s="2">
        <f>SUMIFS(DataRegularSeason20242025!$AA$3:$AA$1315,DataRegularSeason20242025!$B$3:$B$1315, "&lt;=" &amp; $A39, DataRegularSeason20242025!$D$3:$D$1315, M$1)+SUMIFS(DataRegularSeason20242025!$AB$3:$AB$1315,DataRegularSeason20242025!$B$3:$B$1315, "&lt;=" &amp; $A39, DataRegularSeason20242025!$E$3:$E$1315, M$1)</f>
        <v>15</v>
      </c>
      <c r="N39" s="2">
        <f>SUMIFS(DataRegularSeason20242025!$AA$3:$AA$1315,DataRegularSeason20242025!$B$3:$B$1315, "&lt;=" &amp; $A39, DataRegularSeason20242025!$D$3:$D$1315, N$1)+SUMIFS(DataRegularSeason20242025!$AB$3:$AB$1315,DataRegularSeason20242025!$B$3:$B$1315, "&lt;=" &amp; $A39, DataRegularSeason20242025!$E$3:$E$1315, N$1)</f>
        <v>14</v>
      </c>
      <c r="O39" s="2">
        <f>SUMIFS(DataRegularSeason20242025!$AA$3:$AA$1315,DataRegularSeason20242025!$B$3:$B$1315, "&lt;=" &amp; $A39, DataRegularSeason20242025!$D$3:$D$1315, O$1)+SUMIFS(DataRegularSeason20242025!$AB$3:$AB$1315,DataRegularSeason20242025!$B$3:$B$1315, "&lt;=" &amp; $A39, DataRegularSeason20242025!$E$3:$E$1315, O$1)</f>
        <v>14</v>
      </c>
      <c r="P39" s="2">
        <f>SUMIFS(DataRegularSeason20242025!$AA$3:$AA$1315,DataRegularSeason20242025!$B$3:$B$1315, "&lt;=" &amp; $A39, DataRegularSeason20242025!$D$3:$D$1315, P$1)+SUMIFS(DataRegularSeason20242025!$AB$3:$AB$1315,DataRegularSeason20242025!$B$3:$B$1315, "&lt;=" &amp; $A39, DataRegularSeason20242025!$E$3:$E$1315, P$1)</f>
        <v>9</v>
      </c>
      <c r="Q39" s="2">
        <f>SUMIFS(DataRegularSeason20242025!$AA$3:$AA$1315,DataRegularSeason20242025!$B$3:$B$1315, "&lt;=" &amp; $A39, DataRegularSeason20242025!$D$3:$D$1315, Q$1)+SUMIFS(DataRegularSeason20242025!$AB$3:$AB$1315,DataRegularSeason20242025!$B$3:$B$1315, "&lt;=" &amp; $A39, DataRegularSeason20242025!$E$3:$E$1315, Q$1)</f>
        <v>16</v>
      </c>
      <c r="R39" s="2">
        <f>SUMIFS(DataRegularSeason20242025!$AA$3:$AA$1315,DataRegularSeason20242025!$B$3:$B$1315, "&lt;=" &amp; $A39, DataRegularSeason20242025!$D$3:$D$1315, R$1)+SUMIFS(DataRegularSeason20242025!$AB$3:$AB$1315,DataRegularSeason20242025!$B$3:$B$1315, "&lt;=" &amp; $A39, DataRegularSeason20242025!$E$3:$E$1315, R$1)</f>
        <v>7</v>
      </c>
      <c r="S39" s="2">
        <f>SUMIFS(DataRegularSeason20242025!$AA$3:$AA$1315,DataRegularSeason20242025!$B$3:$B$1315, "&lt;=" &amp; $A39, DataRegularSeason20242025!$D$3:$D$1315, S$1)+SUMIFS(DataRegularSeason20242025!$AB$3:$AB$1315,DataRegularSeason20242025!$B$3:$B$1315, "&lt;=" &amp; $A39, DataRegularSeason20242025!$E$3:$E$1315, S$1)</f>
        <v>8</v>
      </c>
      <c r="T39" s="2">
        <f>SUMIFS(DataRegularSeason20242025!$AA$3:$AA$1315,DataRegularSeason20242025!$B$3:$B$1315, "&lt;=" &amp; $A39, DataRegularSeason20242025!$D$3:$D$1315, T$1)+SUMIFS(DataRegularSeason20242025!$AB$3:$AB$1315,DataRegularSeason20242025!$B$3:$B$1315, "&lt;=" &amp; $A39, DataRegularSeason20242025!$E$3:$E$1315, T$1)</f>
        <v>13</v>
      </c>
      <c r="U39" s="2">
        <f>SUMIFS(DataRegularSeason20242025!$AA$3:$AA$1315,DataRegularSeason20242025!$B$3:$B$1315, "&lt;=" &amp; $A39, DataRegularSeason20242025!$D$3:$D$1315, U$1)+SUMIFS(DataRegularSeason20242025!$AB$3:$AB$1315,DataRegularSeason20242025!$B$3:$B$1315, "&lt;=" &amp; $A39, DataRegularSeason20242025!$E$3:$E$1315, U$1)</f>
        <v>10</v>
      </c>
      <c r="V39" s="2">
        <f>SUMIFS(DataRegularSeason20242025!$AA$3:$AA$1315,DataRegularSeason20242025!$B$3:$B$1315, "&lt;=" &amp; $A39, DataRegularSeason20242025!$D$3:$D$1315, V$1)+SUMIFS(DataRegularSeason20242025!$AB$3:$AB$1315,DataRegularSeason20242025!$B$3:$B$1315, "&lt;=" &amp; $A39, DataRegularSeason20242025!$E$3:$E$1315, V$1)</f>
        <v>9</v>
      </c>
      <c r="W39" s="2">
        <f>SUMIFS(DataRegularSeason20242025!$AA$3:$AA$1315,DataRegularSeason20242025!$B$3:$B$1315, "&lt;=" &amp; $A39, DataRegularSeason20242025!$D$3:$D$1315, W$1)+SUMIFS(DataRegularSeason20242025!$AB$3:$AB$1315,DataRegularSeason20242025!$B$3:$B$1315, "&lt;=" &amp; $A39, DataRegularSeason20242025!$E$3:$E$1315, W$1)</f>
        <v>9</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8</v>
      </c>
      <c r="Z39" s="2">
        <f>SUMIFS(DataRegularSeason20242025!$AA$3:$AA$1315,DataRegularSeason20242025!$B$3:$B$1315, "&lt;=" &amp; $A39, DataRegularSeason20242025!$D$3:$D$1315, Z$1)+SUMIFS(DataRegularSeason20242025!$AB$3:$AB$1315,DataRegularSeason20242025!$B$3:$B$1315, "&lt;=" &amp; $A39, DataRegularSeason20242025!$E$3:$E$1315, Z$1)</f>
        <v>10</v>
      </c>
      <c r="AA39" s="2">
        <f>SUMIFS(DataRegularSeason20242025!$AA$3:$AA$1315,DataRegularSeason20242025!$B$3:$B$1315, "&lt;=" &amp; $A39, DataRegularSeason20242025!$D$3:$D$1315, AA$1)+SUMIFS(DataRegularSeason20242025!$AB$3:$AB$1315,DataRegularSeason20242025!$B$3:$B$1315, "&lt;=" &amp; $A39, DataRegularSeason20242025!$E$3:$E$1315, AA$1)</f>
        <v>14</v>
      </c>
      <c r="AB39" s="2">
        <f>SUMIFS(DataRegularSeason20242025!$AA$3:$AA$1315,DataRegularSeason20242025!$B$3:$B$1315, "&lt;=" &amp; $A39, DataRegularSeason20242025!$D$3:$D$1315, AB$1)+SUMIFS(DataRegularSeason20242025!$AB$3:$AB$1315,DataRegularSeason20242025!$B$3:$B$1315, "&lt;=" &amp; $A39, DataRegularSeason20242025!$E$3:$E$1315, AB$1)</f>
        <v>13</v>
      </c>
      <c r="AC39" s="2">
        <f>SUMIFS(DataRegularSeason20242025!$AA$3:$AA$1315,DataRegularSeason20242025!$B$3:$B$1315, "&lt;=" &amp; $A39, DataRegularSeason20242025!$D$3:$D$1315, AC$1)+SUMIFS(DataRegularSeason20242025!$AB$3:$AB$1315,DataRegularSeason20242025!$B$3:$B$1315, "&lt;=" &amp; $A39, DataRegularSeason20242025!$E$3:$E$1315, AC$1)</f>
        <v>12</v>
      </c>
      <c r="AD39" s="2">
        <f>SUMIFS(DataRegularSeason20242025!$AA$3:$AA$1315,DataRegularSeason20242025!$B$3:$B$1315, "&lt;=" &amp; $A39, DataRegularSeason20242025!$D$3:$D$1315, AD$1)+SUMIFS(DataRegularSeason20242025!$AB$3:$AB$1315,DataRegularSeason20242025!$B$3:$B$1315, "&lt;=" &amp; $A39, DataRegularSeason20242025!$E$3:$E$1315, AD$1)</f>
        <v>11</v>
      </c>
      <c r="AE39" s="2">
        <f>SUMIFS(DataRegularSeason20242025!$AA$3:$AA$1315,DataRegularSeason20242025!$B$3:$B$1315, "&lt;=" &amp; $A39, DataRegularSeason20242025!$D$3:$D$1315, AE$1)+SUMIFS(DataRegularSeason20242025!$AB$3:$AB$1315,DataRegularSeason20242025!$B$3:$B$1315, "&lt;=" &amp; $A39, DataRegularSeason20242025!$E$3:$E$1315, AE$1)</f>
        <v>15</v>
      </c>
      <c r="AF39" s="2">
        <f>SUMIFS(DataRegularSeason20242025!$AA$3:$AA$1315,DataRegularSeason20242025!$B$3:$B$1315, "&lt;=" &amp; $A39, DataRegularSeason20242025!$D$3:$D$1315, AF$1)+SUMIFS(DataRegularSeason20242025!$AB$3:$AB$1315,DataRegularSeason20242025!$B$3:$B$1315, "&lt;=" &amp; $A39, DataRegularSeason20242025!$E$3:$E$1315, AF$1)</f>
        <v>18</v>
      </c>
      <c r="AG39" s="2">
        <f>SUMIFS(DataRegularSeason20242025!$AA$3:$AA$1315,DataRegularSeason20242025!$B$3:$B$1315, "&lt;=" &amp; $A39, DataRegularSeason20242025!$D$3:$D$1315, AG$1)+SUMIFS(DataRegularSeason20242025!$AB$3:$AB$1315,DataRegularSeason20242025!$B$3:$B$1315, "&lt;=" &amp; $A39, DataRegularSeason20242025!$E$3:$E$1315, AG$1)</f>
        <v>14</v>
      </c>
    </row>
    <row r="40" spans="1:33" x14ac:dyDescent="0.25">
      <c r="A40" s="5">
        <v>45606</v>
      </c>
      <c r="B40" s="2">
        <f>SUMIFS(DataRegularSeason20242025!$AA$3:$AA$1315,DataRegularSeason20242025!$B$3:$B$1315, "&lt;=" &amp; $A40, DataRegularSeason20242025!$D$3:$D$1315, B$1)+SUMIFS(DataRegularSeason20242025!$AB$3:$AB$1315,DataRegularSeason20242025!$B$3:$B$1315, "&lt;=" &amp; $A40, DataRegularSeason20242025!$E$3:$E$1315, B$1)</f>
        <v>10</v>
      </c>
      <c r="C40" s="2">
        <f>SUMIFS(DataRegularSeason20242025!$AA$3:$AA$1315,DataRegularSeason20242025!$B$3:$B$1315, "&lt;=" &amp; $A40, DataRegularSeason20242025!$D$3:$D$1315, C$1)+SUMIFS(DataRegularSeason20242025!$AB$3:$AB$1315,DataRegularSeason20242025!$B$3:$B$1315, "&lt;=" &amp; $A40, DataRegularSeason20242025!$E$3:$E$1315, C$1)</f>
        <v>9</v>
      </c>
      <c r="D40" s="2">
        <f>SUMIFS(DataRegularSeason20242025!$AA$3:$AA$1315,DataRegularSeason20242025!$B$3:$B$1315, "&lt;=" &amp; $A40, DataRegularSeason20242025!$D$3:$D$1315, D$1)+SUMIFS(DataRegularSeason20242025!$AB$3:$AB$1315,DataRegularSeason20242025!$B$3:$B$1315, "&lt;=" &amp; $A40, DataRegularSeason20242025!$E$3:$E$1315, D$1)</f>
        <v>9</v>
      </c>
      <c r="E40" s="2">
        <f>SUMIFS(DataRegularSeason20242025!$AA$3:$AA$1315,DataRegularSeason20242025!$B$3:$B$1315, "&lt;=" &amp; $A40, DataRegularSeason20242025!$D$3:$D$1315, E$1)+SUMIFS(DataRegularSeason20242025!$AB$3:$AB$1315,DataRegularSeason20242025!$B$3:$B$1315, "&lt;=" &amp; $A40, DataRegularSeason20242025!$E$3:$E$1315, E$1)</f>
        <v>14</v>
      </c>
      <c r="F40" s="2">
        <f>SUMIFS(DataRegularSeason20242025!$AA$3:$AA$1315,DataRegularSeason20242025!$B$3:$B$1315, "&lt;=" &amp; $A40, DataRegularSeason20242025!$D$3:$D$1315, F$1)+SUMIFS(DataRegularSeason20242025!$AB$3:$AB$1315,DataRegularSeason20242025!$B$3:$B$1315, "&lt;=" &amp; $A40, DataRegularSeason20242025!$E$3:$E$1315, F$1)</f>
        <v>11</v>
      </c>
      <c r="G40" s="2">
        <f>SUMIFS(DataRegularSeason20242025!$AA$3:$AA$1315,DataRegularSeason20242025!$B$3:$B$1315, "&lt;=" &amp; $A40, DataRegularSeason20242025!$D$3:$D$1315, G$1)+SUMIFS(DataRegularSeason20242025!$AB$3:$AB$1315,DataRegularSeason20242025!$B$3:$B$1315, "&lt;=" &amp; $A40, DataRegularSeason20242025!$E$3:$E$1315, G$1)</f>
        <v>11</v>
      </c>
      <c r="H40" s="2">
        <f>SUMIFS(DataRegularSeason20242025!$AA$3:$AA$1315,DataRegularSeason20242025!$B$3:$B$1315, "&lt;=" &amp; $A40, DataRegularSeason20242025!$D$3:$D$1315, H$1)+SUMIFS(DataRegularSeason20242025!$AB$3:$AB$1315,DataRegularSeason20242025!$B$3:$B$1315, "&lt;=" &amp; $A40, DataRegularSeason20242025!$E$3:$E$1315, H$1)</f>
        <v>7</v>
      </c>
      <c r="I40" s="2">
        <f>SUMIFS(DataRegularSeason20242025!$AA$3:$AA$1315,DataRegularSeason20242025!$B$3:$B$1315, "&lt;=" &amp; $A40, DataRegularSeason20242025!$D$3:$D$1315, I$1)+SUMIFS(DataRegularSeason20242025!$AB$3:$AB$1315,DataRegularSeason20242025!$B$3:$B$1315, "&lt;=" &amp; $A40, DataRegularSeason20242025!$E$3:$E$1315, I$1)</f>
        <v>10</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9</v>
      </c>
      <c r="L40" s="2">
        <f>SUMIFS(DataRegularSeason20242025!$AA$3:$AA$1315,DataRegularSeason20242025!$B$3:$B$1315, "&lt;=" &amp; $A40, DataRegularSeason20242025!$D$3:$D$1315, L$1)+SUMIFS(DataRegularSeason20242025!$AB$3:$AB$1315,DataRegularSeason20242025!$B$3:$B$1315, "&lt;=" &amp; $A40, DataRegularSeason20242025!$E$3:$E$1315, L$1)</f>
        <v>11</v>
      </c>
      <c r="M40" s="2">
        <f>SUMIFS(DataRegularSeason20242025!$AA$3:$AA$1315,DataRegularSeason20242025!$B$3:$B$1315, "&lt;=" &amp; $A40, DataRegularSeason20242025!$D$3:$D$1315, M$1)+SUMIFS(DataRegularSeason20242025!$AB$3:$AB$1315,DataRegularSeason20242025!$B$3:$B$1315, "&lt;=" &amp; $A40, DataRegularSeason20242025!$E$3:$E$1315, M$1)</f>
        <v>15</v>
      </c>
      <c r="N40" s="2">
        <f>SUMIFS(DataRegularSeason20242025!$AA$3:$AA$1315,DataRegularSeason20242025!$B$3:$B$1315, "&lt;=" &amp; $A40, DataRegularSeason20242025!$D$3:$D$1315, N$1)+SUMIFS(DataRegularSeason20242025!$AB$3:$AB$1315,DataRegularSeason20242025!$B$3:$B$1315, "&lt;=" &amp; $A40, DataRegularSeason20242025!$E$3:$E$1315, N$1)</f>
        <v>14</v>
      </c>
      <c r="O40" s="2">
        <f>SUMIFS(DataRegularSeason20242025!$AA$3:$AA$1315,DataRegularSeason20242025!$B$3:$B$1315, "&lt;=" &amp; $A40, DataRegularSeason20242025!$D$3:$D$1315, O$1)+SUMIFS(DataRegularSeason20242025!$AB$3:$AB$1315,DataRegularSeason20242025!$B$3:$B$1315, "&lt;=" &amp; $A40, DataRegularSeason20242025!$E$3:$E$1315, O$1)</f>
        <v>14</v>
      </c>
      <c r="P40" s="2">
        <f>SUMIFS(DataRegularSeason20242025!$AA$3:$AA$1315,DataRegularSeason20242025!$B$3:$B$1315, "&lt;=" &amp; $A40, DataRegularSeason20242025!$D$3:$D$1315, P$1)+SUMIFS(DataRegularSeason20242025!$AB$3:$AB$1315,DataRegularSeason20242025!$B$3:$B$1315, "&lt;=" &amp; $A40, DataRegularSeason20242025!$E$3:$E$1315, P$1)</f>
        <v>9</v>
      </c>
      <c r="Q40" s="2">
        <f>SUMIFS(DataRegularSeason20242025!$AA$3:$AA$1315,DataRegularSeason20242025!$B$3:$B$1315, "&lt;=" &amp; $A40, DataRegularSeason20242025!$D$3:$D$1315, Q$1)+SUMIFS(DataRegularSeason20242025!$AB$3:$AB$1315,DataRegularSeason20242025!$B$3:$B$1315, "&lt;=" &amp; $A40, DataRegularSeason20242025!$E$3:$E$1315, Q$1)</f>
        <v>16</v>
      </c>
      <c r="R40" s="2">
        <f>SUMIFS(DataRegularSeason20242025!$AA$3:$AA$1315,DataRegularSeason20242025!$B$3:$B$1315, "&lt;=" &amp; $A40, DataRegularSeason20242025!$D$3:$D$1315, R$1)+SUMIFS(DataRegularSeason20242025!$AB$3:$AB$1315,DataRegularSeason20242025!$B$3:$B$1315, "&lt;=" &amp; $A40, DataRegularSeason20242025!$E$3:$E$1315, R$1)</f>
        <v>7</v>
      </c>
      <c r="S40" s="2">
        <f>SUMIFS(DataRegularSeason20242025!$AA$3:$AA$1315,DataRegularSeason20242025!$B$3:$B$1315, "&lt;=" &amp; $A40, DataRegularSeason20242025!$D$3:$D$1315, S$1)+SUMIFS(DataRegularSeason20242025!$AB$3:$AB$1315,DataRegularSeason20242025!$B$3:$B$1315, "&lt;=" &amp; $A40, DataRegularSeason20242025!$E$3:$E$1315, S$1)</f>
        <v>8</v>
      </c>
      <c r="T40" s="2">
        <f>SUMIFS(DataRegularSeason20242025!$AA$3:$AA$1315,DataRegularSeason20242025!$B$3:$B$1315, "&lt;=" &amp; $A40, DataRegularSeason20242025!$D$3:$D$1315, T$1)+SUMIFS(DataRegularSeason20242025!$AB$3:$AB$1315,DataRegularSeason20242025!$B$3:$B$1315, "&lt;=" &amp; $A40, DataRegularSeason20242025!$E$3:$E$1315, T$1)</f>
        <v>13</v>
      </c>
      <c r="U40" s="2">
        <f>SUMIFS(DataRegularSeason20242025!$AA$3:$AA$1315,DataRegularSeason20242025!$B$3:$B$1315, "&lt;=" &amp; $A40, DataRegularSeason20242025!$D$3:$D$1315, U$1)+SUMIFS(DataRegularSeason20242025!$AB$3:$AB$1315,DataRegularSeason20242025!$B$3:$B$1315, "&lt;=" &amp; $A40, DataRegularSeason20242025!$E$3:$E$1315, U$1)</f>
        <v>10</v>
      </c>
      <c r="V40" s="2">
        <f>SUMIFS(DataRegularSeason20242025!$AA$3:$AA$1315,DataRegularSeason20242025!$B$3:$B$1315, "&lt;=" &amp; $A40, DataRegularSeason20242025!$D$3:$D$1315, V$1)+SUMIFS(DataRegularSeason20242025!$AB$3:$AB$1315,DataRegularSeason20242025!$B$3:$B$1315, "&lt;=" &amp; $A40, DataRegularSeason20242025!$E$3:$E$1315, V$1)</f>
        <v>9</v>
      </c>
      <c r="W40" s="2">
        <f>SUMIFS(DataRegularSeason20242025!$AA$3:$AA$1315,DataRegularSeason20242025!$B$3:$B$1315, "&lt;=" &amp; $A40, DataRegularSeason20242025!$D$3:$D$1315, W$1)+SUMIFS(DataRegularSeason20242025!$AB$3:$AB$1315,DataRegularSeason20242025!$B$3:$B$1315, "&lt;=" &amp; $A40, DataRegularSeason20242025!$E$3:$E$1315, W$1)</f>
        <v>9</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8</v>
      </c>
      <c r="Z40" s="2">
        <f>SUMIFS(DataRegularSeason20242025!$AA$3:$AA$1315,DataRegularSeason20242025!$B$3:$B$1315, "&lt;=" &amp; $A40, DataRegularSeason20242025!$D$3:$D$1315, Z$1)+SUMIFS(DataRegularSeason20242025!$AB$3:$AB$1315,DataRegularSeason20242025!$B$3:$B$1315, "&lt;=" &amp; $A40, DataRegularSeason20242025!$E$3:$E$1315, Z$1)</f>
        <v>10</v>
      </c>
      <c r="AA40" s="2">
        <f>SUMIFS(DataRegularSeason20242025!$AA$3:$AA$1315,DataRegularSeason20242025!$B$3:$B$1315, "&lt;=" &amp; $A40, DataRegularSeason20242025!$D$3:$D$1315, AA$1)+SUMIFS(DataRegularSeason20242025!$AB$3:$AB$1315,DataRegularSeason20242025!$B$3:$B$1315, "&lt;=" &amp; $A40, DataRegularSeason20242025!$E$3:$E$1315, AA$1)</f>
        <v>14</v>
      </c>
      <c r="AB40" s="2">
        <f>SUMIFS(DataRegularSeason20242025!$AA$3:$AA$1315,DataRegularSeason20242025!$B$3:$B$1315, "&lt;=" &amp; $A40, DataRegularSeason20242025!$D$3:$D$1315, AB$1)+SUMIFS(DataRegularSeason20242025!$AB$3:$AB$1315,DataRegularSeason20242025!$B$3:$B$1315, "&lt;=" &amp; $A40, DataRegularSeason20242025!$E$3:$E$1315, AB$1)</f>
        <v>13</v>
      </c>
      <c r="AC40" s="2">
        <f>SUMIFS(DataRegularSeason20242025!$AA$3:$AA$1315,DataRegularSeason20242025!$B$3:$B$1315, "&lt;=" &amp; $A40, DataRegularSeason20242025!$D$3:$D$1315, AC$1)+SUMIFS(DataRegularSeason20242025!$AB$3:$AB$1315,DataRegularSeason20242025!$B$3:$B$1315, "&lt;=" &amp; $A40, DataRegularSeason20242025!$E$3:$E$1315, AC$1)</f>
        <v>12</v>
      </c>
      <c r="AD40" s="2">
        <f>SUMIFS(DataRegularSeason20242025!$AA$3:$AA$1315,DataRegularSeason20242025!$B$3:$B$1315, "&lt;=" &amp; $A40, DataRegularSeason20242025!$D$3:$D$1315, AD$1)+SUMIFS(DataRegularSeason20242025!$AB$3:$AB$1315,DataRegularSeason20242025!$B$3:$B$1315, "&lt;=" &amp; $A40, DataRegularSeason20242025!$E$3:$E$1315, AD$1)</f>
        <v>11</v>
      </c>
      <c r="AE40" s="2">
        <f>SUMIFS(DataRegularSeason20242025!$AA$3:$AA$1315,DataRegularSeason20242025!$B$3:$B$1315, "&lt;=" &amp; $A40, DataRegularSeason20242025!$D$3:$D$1315, AE$1)+SUMIFS(DataRegularSeason20242025!$AB$3:$AB$1315,DataRegularSeason20242025!$B$3:$B$1315, "&lt;=" &amp; $A40, DataRegularSeason20242025!$E$3:$E$1315, AE$1)</f>
        <v>15</v>
      </c>
      <c r="AF40" s="2">
        <f>SUMIFS(DataRegularSeason20242025!$AA$3:$AA$1315,DataRegularSeason20242025!$B$3:$B$1315, "&lt;=" &amp; $A40, DataRegularSeason20242025!$D$3:$D$1315, AF$1)+SUMIFS(DataRegularSeason20242025!$AB$3:$AB$1315,DataRegularSeason20242025!$B$3:$B$1315, "&lt;=" &amp; $A40, DataRegularSeason20242025!$E$3:$E$1315, AF$1)</f>
        <v>18</v>
      </c>
      <c r="AG40" s="2">
        <f>SUMIFS(DataRegularSeason20242025!$AA$3:$AA$1315,DataRegularSeason20242025!$B$3:$B$1315, "&lt;=" &amp; $A40, DataRegularSeason20242025!$D$3:$D$1315, AG$1)+SUMIFS(DataRegularSeason20242025!$AB$3:$AB$1315,DataRegularSeason20242025!$B$3:$B$1315, "&lt;=" &amp; $A40, DataRegularSeason20242025!$E$3:$E$1315, AG$1)</f>
        <v>14</v>
      </c>
    </row>
    <row r="41" spans="1:33" x14ac:dyDescent="0.25">
      <c r="A41" s="5">
        <v>45607</v>
      </c>
      <c r="B41" s="2">
        <f>SUMIFS(DataRegularSeason20242025!$AA$3:$AA$1315,DataRegularSeason20242025!$B$3:$B$1315, "&lt;=" &amp; $A41, DataRegularSeason20242025!$D$3:$D$1315, B$1)+SUMIFS(DataRegularSeason20242025!$AB$3:$AB$1315,DataRegularSeason20242025!$B$3:$B$1315, "&lt;=" &amp; $A41, DataRegularSeason20242025!$E$3:$E$1315, B$1)</f>
        <v>10</v>
      </c>
      <c r="C41" s="2">
        <f>SUMIFS(DataRegularSeason20242025!$AA$3:$AA$1315,DataRegularSeason20242025!$B$3:$B$1315, "&lt;=" &amp; $A41, DataRegularSeason20242025!$D$3:$D$1315, C$1)+SUMIFS(DataRegularSeason20242025!$AB$3:$AB$1315,DataRegularSeason20242025!$B$3:$B$1315, "&lt;=" &amp; $A41, DataRegularSeason20242025!$E$3:$E$1315, C$1)</f>
        <v>9</v>
      </c>
      <c r="D41" s="2">
        <f>SUMIFS(DataRegularSeason20242025!$AA$3:$AA$1315,DataRegularSeason20242025!$B$3:$B$1315, "&lt;=" &amp; $A41, DataRegularSeason20242025!$D$3:$D$1315, D$1)+SUMIFS(DataRegularSeason20242025!$AB$3:$AB$1315,DataRegularSeason20242025!$B$3:$B$1315, "&lt;=" &amp; $A41, DataRegularSeason20242025!$E$3:$E$1315, D$1)</f>
        <v>9</v>
      </c>
      <c r="E41" s="2">
        <f>SUMIFS(DataRegularSeason20242025!$AA$3:$AA$1315,DataRegularSeason20242025!$B$3:$B$1315, "&lt;=" &amp; $A41, DataRegularSeason20242025!$D$3:$D$1315, E$1)+SUMIFS(DataRegularSeason20242025!$AB$3:$AB$1315,DataRegularSeason20242025!$B$3:$B$1315, "&lt;=" &amp; $A41, DataRegularSeason20242025!$E$3:$E$1315, E$1)</f>
        <v>14</v>
      </c>
      <c r="F41" s="2">
        <f>SUMIFS(DataRegularSeason20242025!$AA$3:$AA$1315,DataRegularSeason20242025!$B$3:$B$1315, "&lt;=" &amp; $A41, DataRegularSeason20242025!$D$3:$D$1315, F$1)+SUMIFS(DataRegularSeason20242025!$AB$3:$AB$1315,DataRegularSeason20242025!$B$3:$B$1315, "&lt;=" &amp; $A41, DataRegularSeason20242025!$E$3:$E$1315, F$1)</f>
        <v>11</v>
      </c>
      <c r="G41" s="2">
        <f>SUMIFS(DataRegularSeason20242025!$AA$3:$AA$1315,DataRegularSeason20242025!$B$3:$B$1315, "&lt;=" &amp; $A41, DataRegularSeason20242025!$D$3:$D$1315, G$1)+SUMIFS(DataRegularSeason20242025!$AB$3:$AB$1315,DataRegularSeason20242025!$B$3:$B$1315, "&lt;=" &amp; $A41, DataRegularSeason20242025!$E$3:$E$1315, G$1)</f>
        <v>11</v>
      </c>
      <c r="H41" s="2">
        <f>SUMIFS(DataRegularSeason20242025!$AA$3:$AA$1315,DataRegularSeason20242025!$B$3:$B$1315, "&lt;=" &amp; $A41, DataRegularSeason20242025!$D$3:$D$1315, H$1)+SUMIFS(DataRegularSeason20242025!$AB$3:$AB$1315,DataRegularSeason20242025!$B$3:$B$1315, "&lt;=" &amp; $A41, DataRegularSeason20242025!$E$3:$E$1315, H$1)</f>
        <v>7</v>
      </c>
      <c r="I41" s="2">
        <f>SUMIFS(DataRegularSeason20242025!$AA$3:$AA$1315,DataRegularSeason20242025!$B$3:$B$1315, "&lt;=" &amp; $A41, DataRegularSeason20242025!$D$3:$D$1315, I$1)+SUMIFS(DataRegularSeason20242025!$AB$3:$AB$1315,DataRegularSeason20242025!$B$3:$B$1315, "&lt;=" &amp; $A41, DataRegularSeason20242025!$E$3:$E$1315, I$1)</f>
        <v>10</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9</v>
      </c>
      <c r="L41" s="2">
        <f>SUMIFS(DataRegularSeason20242025!$AA$3:$AA$1315,DataRegularSeason20242025!$B$3:$B$1315, "&lt;=" &amp; $A41, DataRegularSeason20242025!$D$3:$D$1315, L$1)+SUMIFS(DataRegularSeason20242025!$AB$3:$AB$1315,DataRegularSeason20242025!$B$3:$B$1315, "&lt;=" &amp; $A41, DataRegularSeason20242025!$E$3:$E$1315, L$1)</f>
        <v>11</v>
      </c>
      <c r="M41" s="2">
        <f>SUMIFS(DataRegularSeason20242025!$AA$3:$AA$1315,DataRegularSeason20242025!$B$3:$B$1315, "&lt;=" &amp; $A41, DataRegularSeason20242025!$D$3:$D$1315, M$1)+SUMIFS(DataRegularSeason20242025!$AB$3:$AB$1315,DataRegularSeason20242025!$B$3:$B$1315, "&lt;=" &amp; $A41, DataRegularSeason20242025!$E$3:$E$1315, M$1)</f>
        <v>15</v>
      </c>
      <c r="N41" s="2">
        <f>SUMIFS(DataRegularSeason20242025!$AA$3:$AA$1315,DataRegularSeason20242025!$B$3:$B$1315, "&lt;=" &amp; $A41, DataRegularSeason20242025!$D$3:$D$1315, N$1)+SUMIFS(DataRegularSeason20242025!$AB$3:$AB$1315,DataRegularSeason20242025!$B$3:$B$1315, "&lt;=" &amp; $A41, DataRegularSeason20242025!$E$3:$E$1315, N$1)</f>
        <v>14</v>
      </c>
      <c r="O41" s="2">
        <f>SUMIFS(DataRegularSeason20242025!$AA$3:$AA$1315,DataRegularSeason20242025!$B$3:$B$1315, "&lt;=" &amp; $A41, DataRegularSeason20242025!$D$3:$D$1315, O$1)+SUMIFS(DataRegularSeason20242025!$AB$3:$AB$1315,DataRegularSeason20242025!$B$3:$B$1315, "&lt;=" &amp; $A41, DataRegularSeason20242025!$E$3:$E$1315, O$1)</f>
        <v>14</v>
      </c>
      <c r="P41" s="2">
        <f>SUMIFS(DataRegularSeason20242025!$AA$3:$AA$1315,DataRegularSeason20242025!$B$3:$B$1315, "&lt;=" &amp; $A41, DataRegularSeason20242025!$D$3:$D$1315, P$1)+SUMIFS(DataRegularSeason20242025!$AB$3:$AB$1315,DataRegularSeason20242025!$B$3:$B$1315, "&lt;=" &amp; $A41, DataRegularSeason20242025!$E$3:$E$1315, P$1)</f>
        <v>9</v>
      </c>
      <c r="Q41" s="2">
        <f>SUMIFS(DataRegularSeason20242025!$AA$3:$AA$1315,DataRegularSeason20242025!$B$3:$B$1315, "&lt;=" &amp; $A41, DataRegularSeason20242025!$D$3:$D$1315, Q$1)+SUMIFS(DataRegularSeason20242025!$AB$3:$AB$1315,DataRegularSeason20242025!$B$3:$B$1315, "&lt;=" &amp; $A41, DataRegularSeason20242025!$E$3:$E$1315, Q$1)</f>
        <v>16</v>
      </c>
      <c r="R41" s="2">
        <f>SUMIFS(DataRegularSeason20242025!$AA$3:$AA$1315,DataRegularSeason20242025!$B$3:$B$1315, "&lt;=" &amp; $A41, DataRegularSeason20242025!$D$3:$D$1315, R$1)+SUMIFS(DataRegularSeason20242025!$AB$3:$AB$1315,DataRegularSeason20242025!$B$3:$B$1315, "&lt;=" &amp; $A41, DataRegularSeason20242025!$E$3:$E$1315, R$1)</f>
        <v>7</v>
      </c>
      <c r="S41" s="2">
        <f>SUMIFS(DataRegularSeason20242025!$AA$3:$AA$1315,DataRegularSeason20242025!$B$3:$B$1315, "&lt;=" &amp; $A41, DataRegularSeason20242025!$D$3:$D$1315, S$1)+SUMIFS(DataRegularSeason20242025!$AB$3:$AB$1315,DataRegularSeason20242025!$B$3:$B$1315, "&lt;=" &amp; $A41, DataRegularSeason20242025!$E$3:$E$1315, S$1)</f>
        <v>8</v>
      </c>
      <c r="T41" s="2">
        <f>SUMIFS(DataRegularSeason20242025!$AA$3:$AA$1315,DataRegularSeason20242025!$B$3:$B$1315, "&lt;=" &amp; $A41, DataRegularSeason20242025!$D$3:$D$1315, T$1)+SUMIFS(DataRegularSeason20242025!$AB$3:$AB$1315,DataRegularSeason20242025!$B$3:$B$1315, "&lt;=" &amp; $A41, DataRegularSeason20242025!$E$3:$E$1315, T$1)</f>
        <v>13</v>
      </c>
      <c r="U41" s="2">
        <f>SUMIFS(DataRegularSeason20242025!$AA$3:$AA$1315,DataRegularSeason20242025!$B$3:$B$1315, "&lt;=" &amp; $A41, DataRegularSeason20242025!$D$3:$D$1315, U$1)+SUMIFS(DataRegularSeason20242025!$AB$3:$AB$1315,DataRegularSeason20242025!$B$3:$B$1315, "&lt;=" &amp; $A41, DataRegularSeason20242025!$E$3:$E$1315, U$1)</f>
        <v>10</v>
      </c>
      <c r="V41" s="2">
        <f>SUMIFS(DataRegularSeason20242025!$AA$3:$AA$1315,DataRegularSeason20242025!$B$3:$B$1315, "&lt;=" &amp; $A41, DataRegularSeason20242025!$D$3:$D$1315, V$1)+SUMIFS(DataRegularSeason20242025!$AB$3:$AB$1315,DataRegularSeason20242025!$B$3:$B$1315, "&lt;=" &amp; $A41, DataRegularSeason20242025!$E$3:$E$1315, V$1)</f>
        <v>9</v>
      </c>
      <c r="W41" s="2">
        <f>SUMIFS(DataRegularSeason20242025!$AA$3:$AA$1315,DataRegularSeason20242025!$B$3:$B$1315, "&lt;=" &amp; $A41, DataRegularSeason20242025!$D$3:$D$1315, W$1)+SUMIFS(DataRegularSeason20242025!$AB$3:$AB$1315,DataRegularSeason20242025!$B$3:$B$1315, "&lt;=" &amp; $A41, DataRegularSeason20242025!$E$3:$E$1315, W$1)</f>
        <v>9</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8</v>
      </c>
      <c r="Z41" s="2">
        <f>SUMIFS(DataRegularSeason20242025!$AA$3:$AA$1315,DataRegularSeason20242025!$B$3:$B$1315, "&lt;=" &amp; $A41, DataRegularSeason20242025!$D$3:$D$1315, Z$1)+SUMIFS(DataRegularSeason20242025!$AB$3:$AB$1315,DataRegularSeason20242025!$B$3:$B$1315, "&lt;=" &amp; $A41, DataRegularSeason20242025!$E$3:$E$1315, Z$1)</f>
        <v>10</v>
      </c>
      <c r="AA41" s="2">
        <f>SUMIFS(DataRegularSeason20242025!$AA$3:$AA$1315,DataRegularSeason20242025!$B$3:$B$1315, "&lt;=" &amp; $A41, DataRegularSeason20242025!$D$3:$D$1315, AA$1)+SUMIFS(DataRegularSeason20242025!$AB$3:$AB$1315,DataRegularSeason20242025!$B$3:$B$1315, "&lt;=" &amp; $A41, DataRegularSeason20242025!$E$3:$E$1315, AA$1)</f>
        <v>14</v>
      </c>
      <c r="AB41" s="2">
        <f>SUMIFS(DataRegularSeason20242025!$AA$3:$AA$1315,DataRegularSeason20242025!$B$3:$B$1315, "&lt;=" &amp; $A41, DataRegularSeason20242025!$D$3:$D$1315, AB$1)+SUMIFS(DataRegularSeason20242025!$AB$3:$AB$1315,DataRegularSeason20242025!$B$3:$B$1315, "&lt;=" &amp; $A41, DataRegularSeason20242025!$E$3:$E$1315, AB$1)</f>
        <v>13</v>
      </c>
      <c r="AC41" s="2">
        <f>SUMIFS(DataRegularSeason20242025!$AA$3:$AA$1315,DataRegularSeason20242025!$B$3:$B$1315, "&lt;=" &amp; $A41, DataRegularSeason20242025!$D$3:$D$1315, AC$1)+SUMIFS(DataRegularSeason20242025!$AB$3:$AB$1315,DataRegularSeason20242025!$B$3:$B$1315, "&lt;=" &amp; $A41, DataRegularSeason20242025!$E$3:$E$1315, AC$1)</f>
        <v>12</v>
      </c>
      <c r="AD41" s="2">
        <f>SUMIFS(DataRegularSeason20242025!$AA$3:$AA$1315,DataRegularSeason20242025!$B$3:$B$1315, "&lt;=" &amp; $A41, DataRegularSeason20242025!$D$3:$D$1315, AD$1)+SUMIFS(DataRegularSeason20242025!$AB$3:$AB$1315,DataRegularSeason20242025!$B$3:$B$1315, "&lt;=" &amp; $A41, DataRegularSeason20242025!$E$3:$E$1315, AD$1)</f>
        <v>11</v>
      </c>
      <c r="AE41" s="2">
        <f>SUMIFS(DataRegularSeason20242025!$AA$3:$AA$1315,DataRegularSeason20242025!$B$3:$B$1315, "&lt;=" &amp; $A41, DataRegularSeason20242025!$D$3:$D$1315, AE$1)+SUMIFS(DataRegularSeason20242025!$AB$3:$AB$1315,DataRegularSeason20242025!$B$3:$B$1315, "&lt;=" &amp; $A41, DataRegularSeason20242025!$E$3:$E$1315, AE$1)</f>
        <v>15</v>
      </c>
      <c r="AF41" s="2">
        <f>SUMIFS(DataRegularSeason20242025!$AA$3:$AA$1315,DataRegularSeason20242025!$B$3:$B$1315, "&lt;=" &amp; $A41, DataRegularSeason20242025!$D$3:$D$1315, AF$1)+SUMIFS(DataRegularSeason20242025!$AB$3:$AB$1315,DataRegularSeason20242025!$B$3:$B$1315, "&lt;=" &amp; $A41, DataRegularSeason20242025!$E$3:$E$1315, AF$1)</f>
        <v>18</v>
      </c>
      <c r="AG41" s="2">
        <f>SUMIFS(DataRegularSeason20242025!$AA$3:$AA$1315,DataRegularSeason20242025!$B$3:$B$1315, "&lt;=" &amp; $A41, DataRegularSeason20242025!$D$3:$D$1315, AG$1)+SUMIFS(DataRegularSeason20242025!$AB$3:$AB$1315,DataRegularSeason20242025!$B$3:$B$1315, "&lt;=" &amp; $A41, DataRegularSeason20242025!$E$3:$E$1315, AG$1)</f>
        <v>14</v>
      </c>
    </row>
    <row r="42" spans="1:33" x14ac:dyDescent="0.25">
      <c r="A42" s="5">
        <v>45608</v>
      </c>
      <c r="B42" s="2">
        <f>SUMIFS(DataRegularSeason20242025!$AA$3:$AA$1315,DataRegularSeason20242025!$B$3:$B$1315, "&lt;=" &amp; $A42, DataRegularSeason20242025!$D$3:$D$1315, B$1)+SUMIFS(DataRegularSeason20242025!$AB$3:$AB$1315,DataRegularSeason20242025!$B$3:$B$1315, "&lt;=" &amp; $A42, DataRegularSeason20242025!$E$3:$E$1315, B$1)</f>
        <v>10</v>
      </c>
      <c r="C42" s="2">
        <f>SUMIFS(DataRegularSeason20242025!$AA$3:$AA$1315,DataRegularSeason20242025!$B$3:$B$1315, "&lt;=" &amp; $A42, DataRegularSeason20242025!$D$3:$D$1315, C$1)+SUMIFS(DataRegularSeason20242025!$AB$3:$AB$1315,DataRegularSeason20242025!$B$3:$B$1315, "&lt;=" &amp; $A42, DataRegularSeason20242025!$E$3:$E$1315, C$1)</f>
        <v>9</v>
      </c>
      <c r="D42" s="2">
        <f>SUMIFS(DataRegularSeason20242025!$AA$3:$AA$1315,DataRegularSeason20242025!$B$3:$B$1315, "&lt;=" &amp; $A42, DataRegularSeason20242025!$D$3:$D$1315, D$1)+SUMIFS(DataRegularSeason20242025!$AB$3:$AB$1315,DataRegularSeason20242025!$B$3:$B$1315, "&lt;=" &amp; $A42, DataRegularSeason20242025!$E$3:$E$1315, D$1)</f>
        <v>9</v>
      </c>
      <c r="E42" s="2">
        <f>SUMIFS(DataRegularSeason20242025!$AA$3:$AA$1315,DataRegularSeason20242025!$B$3:$B$1315, "&lt;=" &amp; $A42, DataRegularSeason20242025!$D$3:$D$1315, E$1)+SUMIFS(DataRegularSeason20242025!$AB$3:$AB$1315,DataRegularSeason20242025!$B$3:$B$1315, "&lt;=" &amp; $A42, DataRegularSeason20242025!$E$3:$E$1315, E$1)</f>
        <v>14</v>
      </c>
      <c r="F42" s="2">
        <f>SUMIFS(DataRegularSeason20242025!$AA$3:$AA$1315,DataRegularSeason20242025!$B$3:$B$1315, "&lt;=" &amp; $A42, DataRegularSeason20242025!$D$3:$D$1315, F$1)+SUMIFS(DataRegularSeason20242025!$AB$3:$AB$1315,DataRegularSeason20242025!$B$3:$B$1315, "&lt;=" &amp; $A42, DataRegularSeason20242025!$E$3:$E$1315, F$1)</f>
        <v>11</v>
      </c>
      <c r="G42" s="2">
        <f>SUMIFS(DataRegularSeason20242025!$AA$3:$AA$1315,DataRegularSeason20242025!$B$3:$B$1315, "&lt;=" &amp; $A42, DataRegularSeason20242025!$D$3:$D$1315, G$1)+SUMIFS(DataRegularSeason20242025!$AB$3:$AB$1315,DataRegularSeason20242025!$B$3:$B$1315, "&lt;=" &amp; $A42, DataRegularSeason20242025!$E$3:$E$1315, G$1)</f>
        <v>11</v>
      </c>
      <c r="H42" s="2">
        <f>SUMIFS(DataRegularSeason20242025!$AA$3:$AA$1315,DataRegularSeason20242025!$B$3:$B$1315, "&lt;=" &amp; $A42, DataRegularSeason20242025!$D$3:$D$1315, H$1)+SUMIFS(DataRegularSeason20242025!$AB$3:$AB$1315,DataRegularSeason20242025!$B$3:$B$1315, "&lt;=" &amp; $A42, DataRegularSeason20242025!$E$3:$E$1315, H$1)</f>
        <v>7</v>
      </c>
      <c r="I42" s="2">
        <f>SUMIFS(DataRegularSeason20242025!$AA$3:$AA$1315,DataRegularSeason20242025!$B$3:$B$1315, "&lt;=" &amp; $A42, DataRegularSeason20242025!$D$3:$D$1315, I$1)+SUMIFS(DataRegularSeason20242025!$AB$3:$AB$1315,DataRegularSeason20242025!$B$3:$B$1315, "&lt;=" &amp; $A42, DataRegularSeason20242025!$E$3:$E$1315, I$1)</f>
        <v>10</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9</v>
      </c>
      <c r="L42" s="2">
        <f>SUMIFS(DataRegularSeason20242025!$AA$3:$AA$1315,DataRegularSeason20242025!$B$3:$B$1315, "&lt;=" &amp; $A42, DataRegularSeason20242025!$D$3:$D$1315, L$1)+SUMIFS(DataRegularSeason20242025!$AB$3:$AB$1315,DataRegularSeason20242025!$B$3:$B$1315, "&lt;=" &amp; $A42, DataRegularSeason20242025!$E$3:$E$1315, L$1)</f>
        <v>11</v>
      </c>
      <c r="M42" s="2">
        <f>SUMIFS(DataRegularSeason20242025!$AA$3:$AA$1315,DataRegularSeason20242025!$B$3:$B$1315, "&lt;=" &amp; $A42, DataRegularSeason20242025!$D$3:$D$1315, M$1)+SUMIFS(DataRegularSeason20242025!$AB$3:$AB$1315,DataRegularSeason20242025!$B$3:$B$1315, "&lt;=" &amp; $A42, DataRegularSeason20242025!$E$3:$E$1315, M$1)</f>
        <v>15</v>
      </c>
      <c r="N42" s="2">
        <f>SUMIFS(DataRegularSeason20242025!$AA$3:$AA$1315,DataRegularSeason20242025!$B$3:$B$1315, "&lt;=" &amp; $A42, DataRegularSeason20242025!$D$3:$D$1315, N$1)+SUMIFS(DataRegularSeason20242025!$AB$3:$AB$1315,DataRegularSeason20242025!$B$3:$B$1315, "&lt;=" &amp; $A42, DataRegularSeason20242025!$E$3:$E$1315, N$1)</f>
        <v>14</v>
      </c>
      <c r="O42" s="2">
        <f>SUMIFS(DataRegularSeason20242025!$AA$3:$AA$1315,DataRegularSeason20242025!$B$3:$B$1315, "&lt;=" &amp; $A42, DataRegularSeason20242025!$D$3:$D$1315, O$1)+SUMIFS(DataRegularSeason20242025!$AB$3:$AB$1315,DataRegularSeason20242025!$B$3:$B$1315, "&lt;=" &amp; $A42, DataRegularSeason20242025!$E$3:$E$1315, O$1)</f>
        <v>14</v>
      </c>
      <c r="P42" s="2">
        <f>SUMIFS(DataRegularSeason20242025!$AA$3:$AA$1315,DataRegularSeason20242025!$B$3:$B$1315, "&lt;=" &amp; $A42, DataRegularSeason20242025!$D$3:$D$1315, P$1)+SUMIFS(DataRegularSeason20242025!$AB$3:$AB$1315,DataRegularSeason20242025!$B$3:$B$1315, "&lt;=" &amp; $A42, DataRegularSeason20242025!$E$3:$E$1315, P$1)</f>
        <v>9</v>
      </c>
      <c r="Q42" s="2">
        <f>SUMIFS(DataRegularSeason20242025!$AA$3:$AA$1315,DataRegularSeason20242025!$B$3:$B$1315, "&lt;=" &amp; $A42, DataRegularSeason20242025!$D$3:$D$1315, Q$1)+SUMIFS(DataRegularSeason20242025!$AB$3:$AB$1315,DataRegularSeason20242025!$B$3:$B$1315, "&lt;=" &amp; $A42, DataRegularSeason20242025!$E$3:$E$1315, Q$1)</f>
        <v>16</v>
      </c>
      <c r="R42" s="2">
        <f>SUMIFS(DataRegularSeason20242025!$AA$3:$AA$1315,DataRegularSeason20242025!$B$3:$B$1315, "&lt;=" &amp; $A42, DataRegularSeason20242025!$D$3:$D$1315, R$1)+SUMIFS(DataRegularSeason20242025!$AB$3:$AB$1315,DataRegularSeason20242025!$B$3:$B$1315, "&lt;=" &amp; $A42, DataRegularSeason20242025!$E$3:$E$1315, R$1)</f>
        <v>7</v>
      </c>
      <c r="S42" s="2">
        <f>SUMIFS(DataRegularSeason20242025!$AA$3:$AA$1315,DataRegularSeason20242025!$B$3:$B$1315, "&lt;=" &amp; $A42, DataRegularSeason20242025!$D$3:$D$1315, S$1)+SUMIFS(DataRegularSeason20242025!$AB$3:$AB$1315,DataRegularSeason20242025!$B$3:$B$1315, "&lt;=" &amp; $A42, DataRegularSeason20242025!$E$3:$E$1315, S$1)</f>
        <v>8</v>
      </c>
      <c r="T42" s="2">
        <f>SUMIFS(DataRegularSeason20242025!$AA$3:$AA$1315,DataRegularSeason20242025!$B$3:$B$1315, "&lt;=" &amp; $A42, DataRegularSeason20242025!$D$3:$D$1315, T$1)+SUMIFS(DataRegularSeason20242025!$AB$3:$AB$1315,DataRegularSeason20242025!$B$3:$B$1315, "&lt;=" &amp; $A42, DataRegularSeason20242025!$E$3:$E$1315, T$1)</f>
        <v>13</v>
      </c>
      <c r="U42" s="2">
        <f>SUMIFS(DataRegularSeason20242025!$AA$3:$AA$1315,DataRegularSeason20242025!$B$3:$B$1315, "&lt;=" &amp; $A42, DataRegularSeason20242025!$D$3:$D$1315, U$1)+SUMIFS(DataRegularSeason20242025!$AB$3:$AB$1315,DataRegularSeason20242025!$B$3:$B$1315, "&lt;=" &amp; $A42, DataRegularSeason20242025!$E$3:$E$1315, U$1)</f>
        <v>10</v>
      </c>
      <c r="V42" s="2">
        <f>SUMIFS(DataRegularSeason20242025!$AA$3:$AA$1315,DataRegularSeason20242025!$B$3:$B$1315, "&lt;=" &amp; $A42, DataRegularSeason20242025!$D$3:$D$1315, V$1)+SUMIFS(DataRegularSeason20242025!$AB$3:$AB$1315,DataRegularSeason20242025!$B$3:$B$1315, "&lt;=" &amp; $A42, DataRegularSeason20242025!$E$3:$E$1315, V$1)</f>
        <v>9</v>
      </c>
      <c r="W42" s="2">
        <f>SUMIFS(DataRegularSeason20242025!$AA$3:$AA$1315,DataRegularSeason20242025!$B$3:$B$1315, "&lt;=" &amp; $A42, DataRegularSeason20242025!$D$3:$D$1315, W$1)+SUMIFS(DataRegularSeason20242025!$AB$3:$AB$1315,DataRegularSeason20242025!$B$3:$B$1315, "&lt;=" &amp; $A42, DataRegularSeason20242025!$E$3:$E$1315, W$1)</f>
        <v>9</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8</v>
      </c>
      <c r="Z42" s="2">
        <f>SUMIFS(DataRegularSeason20242025!$AA$3:$AA$1315,DataRegularSeason20242025!$B$3:$B$1315, "&lt;=" &amp; $A42, DataRegularSeason20242025!$D$3:$D$1315, Z$1)+SUMIFS(DataRegularSeason20242025!$AB$3:$AB$1315,DataRegularSeason20242025!$B$3:$B$1315, "&lt;=" &amp; $A42, DataRegularSeason20242025!$E$3:$E$1315, Z$1)</f>
        <v>10</v>
      </c>
      <c r="AA42" s="2">
        <f>SUMIFS(DataRegularSeason20242025!$AA$3:$AA$1315,DataRegularSeason20242025!$B$3:$B$1315, "&lt;=" &amp; $A42, DataRegularSeason20242025!$D$3:$D$1315, AA$1)+SUMIFS(DataRegularSeason20242025!$AB$3:$AB$1315,DataRegularSeason20242025!$B$3:$B$1315, "&lt;=" &amp; $A42, DataRegularSeason20242025!$E$3:$E$1315, AA$1)</f>
        <v>14</v>
      </c>
      <c r="AB42" s="2">
        <f>SUMIFS(DataRegularSeason20242025!$AA$3:$AA$1315,DataRegularSeason20242025!$B$3:$B$1315, "&lt;=" &amp; $A42, DataRegularSeason20242025!$D$3:$D$1315, AB$1)+SUMIFS(DataRegularSeason20242025!$AB$3:$AB$1315,DataRegularSeason20242025!$B$3:$B$1315, "&lt;=" &amp; $A42, DataRegularSeason20242025!$E$3:$E$1315, AB$1)</f>
        <v>13</v>
      </c>
      <c r="AC42" s="2">
        <f>SUMIFS(DataRegularSeason20242025!$AA$3:$AA$1315,DataRegularSeason20242025!$B$3:$B$1315, "&lt;=" &amp; $A42, DataRegularSeason20242025!$D$3:$D$1315, AC$1)+SUMIFS(DataRegularSeason20242025!$AB$3:$AB$1315,DataRegularSeason20242025!$B$3:$B$1315, "&lt;=" &amp; $A42, DataRegularSeason20242025!$E$3:$E$1315, AC$1)</f>
        <v>12</v>
      </c>
      <c r="AD42" s="2">
        <f>SUMIFS(DataRegularSeason20242025!$AA$3:$AA$1315,DataRegularSeason20242025!$B$3:$B$1315, "&lt;=" &amp; $A42, DataRegularSeason20242025!$D$3:$D$1315, AD$1)+SUMIFS(DataRegularSeason20242025!$AB$3:$AB$1315,DataRegularSeason20242025!$B$3:$B$1315, "&lt;=" &amp; $A42, DataRegularSeason20242025!$E$3:$E$1315, AD$1)</f>
        <v>11</v>
      </c>
      <c r="AE42" s="2">
        <f>SUMIFS(DataRegularSeason20242025!$AA$3:$AA$1315,DataRegularSeason20242025!$B$3:$B$1315, "&lt;=" &amp; $A42, DataRegularSeason20242025!$D$3:$D$1315, AE$1)+SUMIFS(DataRegularSeason20242025!$AB$3:$AB$1315,DataRegularSeason20242025!$B$3:$B$1315, "&lt;=" &amp; $A42, DataRegularSeason20242025!$E$3:$E$1315, AE$1)</f>
        <v>15</v>
      </c>
      <c r="AF42" s="2">
        <f>SUMIFS(DataRegularSeason20242025!$AA$3:$AA$1315,DataRegularSeason20242025!$B$3:$B$1315, "&lt;=" &amp; $A42, DataRegularSeason20242025!$D$3:$D$1315, AF$1)+SUMIFS(DataRegularSeason20242025!$AB$3:$AB$1315,DataRegularSeason20242025!$B$3:$B$1315, "&lt;=" &amp; $A42, DataRegularSeason20242025!$E$3:$E$1315, AF$1)</f>
        <v>18</v>
      </c>
      <c r="AG42" s="2">
        <f>SUMIFS(DataRegularSeason20242025!$AA$3:$AA$1315,DataRegularSeason20242025!$B$3:$B$1315, "&lt;=" &amp; $A42, DataRegularSeason20242025!$D$3:$D$1315, AG$1)+SUMIFS(DataRegularSeason20242025!$AB$3:$AB$1315,DataRegularSeason20242025!$B$3:$B$1315, "&lt;=" &amp; $A42, DataRegularSeason20242025!$E$3:$E$1315, AG$1)</f>
        <v>14</v>
      </c>
    </row>
    <row r="43" spans="1:33" x14ac:dyDescent="0.25">
      <c r="A43" s="5">
        <v>45609</v>
      </c>
      <c r="B43" s="2">
        <f>SUMIFS(DataRegularSeason20242025!$AA$3:$AA$1315,DataRegularSeason20242025!$B$3:$B$1315, "&lt;=" &amp; $A43, DataRegularSeason20242025!$D$3:$D$1315, B$1)+SUMIFS(DataRegularSeason20242025!$AB$3:$AB$1315,DataRegularSeason20242025!$B$3:$B$1315, "&lt;=" &amp; $A43, DataRegularSeason20242025!$E$3:$E$1315, B$1)</f>
        <v>10</v>
      </c>
      <c r="C43" s="2">
        <f>SUMIFS(DataRegularSeason20242025!$AA$3:$AA$1315,DataRegularSeason20242025!$B$3:$B$1315, "&lt;=" &amp; $A43, DataRegularSeason20242025!$D$3:$D$1315, C$1)+SUMIFS(DataRegularSeason20242025!$AB$3:$AB$1315,DataRegularSeason20242025!$B$3:$B$1315, "&lt;=" &amp; $A43, DataRegularSeason20242025!$E$3:$E$1315, C$1)</f>
        <v>9</v>
      </c>
      <c r="D43" s="2">
        <f>SUMIFS(DataRegularSeason20242025!$AA$3:$AA$1315,DataRegularSeason20242025!$B$3:$B$1315, "&lt;=" &amp; $A43, DataRegularSeason20242025!$D$3:$D$1315, D$1)+SUMIFS(DataRegularSeason20242025!$AB$3:$AB$1315,DataRegularSeason20242025!$B$3:$B$1315, "&lt;=" &amp; $A43, DataRegularSeason20242025!$E$3:$E$1315, D$1)</f>
        <v>9</v>
      </c>
      <c r="E43" s="2">
        <f>SUMIFS(DataRegularSeason20242025!$AA$3:$AA$1315,DataRegularSeason20242025!$B$3:$B$1315, "&lt;=" &amp; $A43, DataRegularSeason20242025!$D$3:$D$1315, E$1)+SUMIFS(DataRegularSeason20242025!$AB$3:$AB$1315,DataRegularSeason20242025!$B$3:$B$1315, "&lt;=" &amp; $A43, DataRegularSeason20242025!$E$3:$E$1315, E$1)</f>
        <v>14</v>
      </c>
      <c r="F43" s="2">
        <f>SUMIFS(DataRegularSeason20242025!$AA$3:$AA$1315,DataRegularSeason20242025!$B$3:$B$1315, "&lt;=" &amp; $A43, DataRegularSeason20242025!$D$3:$D$1315, F$1)+SUMIFS(DataRegularSeason20242025!$AB$3:$AB$1315,DataRegularSeason20242025!$B$3:$B$1315, "&lt;=" &amp; $A43, DataRegularSeason20242025!$E$3:$E$1315, F$1)</f>
        <v>11</v>
      </c>
      <c r="G43" s="2">
        <f>SUMIFS(DataRegularSeason20242025!$AA$3:$AA$1315,DataRegularSeason20242025!$B$3:$B$1315, "&lt;=" &amp; $A43, DataRegularSeason20242025!$D$3:$D$1315, G$1)+SUMIFS(DataRegularSeason20242025!$AB$3:$AB$1315,DataRegularSeason20242025!$B$3:$B$1315, "&lt;=" &amp; $A43, DataRegularSeason20242025!$E$3:$E$1315, G$1)</f>
        <v>11</v>
      </c>
      <c r="H43" s="2">
        <f>SUMIFS(DataRegularSeason20242025!$AA$3:$AA$1315,DataRegularSeason20242025!$B$3:$B$1315, "&lt;=" &amp; $A43, DataRegularSeason20242025!$D$3:$D$1315, H$1)+SUMIFS(DataRegularSeason20242025!$AB$3:$AB$1315,DataRegularSeason20242025!$B$3:$B$1315, "&lt;=" &amp; $A43, DataRegularSeason20242025!$E$3:$E$1315, H$1)</f>
        <v>7</v>
      </c>
      <c r="I43" s="2">
        <f>SUMIFS(DataRegularSeason20242025!$AA$3:$AA$1315,DataRegularSeason20242025!$B$3:$B$1315, "&lt;=" &amp; $A43, DataRegularSeason20242025!$D$3:$D$1315, I$1)+SUMIFS(DataRegularSeason20242025!$AB$3:$AB$1315,DataRegularSeason20242025!$B$3:$B$1315, "&lt;=" &amp; $A43, DataRegularSeason20242025!$E$3:$E$1315, I$1)</f>
        <v>10</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9</v>
      </c>
      <c r="L43" s="2">
        <f>SUMIFS(DataRegularSeason20242025!$AA$3:$AA$1315,DataRegularSeason20242025!$B$3:$B$1315, "&lt;=" &amp; $A43, DataRegularSeason20242025!$D$3:$D$1315, L$1)+SUMIFS(DataRegularSeason20242025!$AB$3:$AB$1315,DataRegularSeason20242025!$B$3:$B$1315, "&lt;=" &amp; $A43, DataRegularSeason20242025!$E$3:$E$1315, L$1)</f>
        <v>11</v>
      </c>
      <c r="M43" s="2">
        <f>SUMIFS(DataRegularSeason20242025!$AA$3:$AA$1315,DataRegularSeason20242025!$B$3:$B$1315, "&lt;=" &amp; $A43, DataRegularSeason20242025!$D$3:$D$1315, M$1)+SUMIFS(DataRegularSeason20242025!$AB$3:$AB$1315,DataRegularSeason20242025!$B$3:$B$1315, "&lt;=" &amp; $A43, DataRegularSeason20242025!$E$3:$E$1315, M$1)</f>
        <v>15</v>
      </c>
      <c r="N43" s="2">
        <f>SUMIFS(DataRegularSeason20242025!$AA$3:$AA$1315,DataRegularSeason20242025!$B$3:$B$1315, "&lt;=" &amp; $A43, DataRegularSeason20242025!$D$3:$D$1315, N$1)+SUMIFS(DataRegularSeason20242025!$AB$3:$AB$1315,DataRegularSeason20242025!$B$3:$B$1315, "&lt;=" &amp; $A43, DataRegularSeason20242025!$E$3:$E$1315, N$1)</f>
        <v>14</v>
      </c>
      <c r="O43" s="2">
        <f>SUMIFS(DataRegularSeason20242025!$AA$3:$AA$1315,DataRegularSeason20242025!$B$3:$B$1315, "&lt;=" &amp; $A43, DataRegularSeason20242025!$D$3:$D$1315, O$1)+SUMIFS(DataRegularSeason20242025!$AB$3:$AB$1315,DataRegularSeason20242025!$B$3:$B$1315, "&lt;=" &amp; $A43, DataRegularSeason20242025!$E$3:$E$1315, O$1)</f>
        <v>14</v>
      </c>
      <c r="P43" s="2">
        <f>SUMIFS(DataRegularSeason20242025!$AA$3:$AA$1315,DataRegularSeason20242025!$B$3:$B$1315, "&lt;=" &amp; $A43, DataRegularSeason20242025!$D$3:$D$1315, P$1)+SUMIFS(DataRegularSeason20242025!$AB$3:$AB$1315,DataRegularSeason20242025!$B$3:$B$1315, "&lt;=" &amp; $A43, DataRegularSeason20242025!$E$3:$E$1315, P$1)</f>
        <v>9</v>
      </c>
      <c r="Q43" s="2">
        <f>SUMIFS(DataRegularSeason20242025!$AA$3:$AA$1315,DataRegularSeason20242025!$B$3:$B$1315, "&lt;=" &amp; $A43, DataRegularSeason20242025!$D$3:$D$1315, Q$1)+SUMIFS(DataRegularSeason20242025!$AB$3:$AB$1315,DataRegularSeason20242025!$B$3:$B$1315, "&lt;=" &amp; $A43, DataRegularSeason20242025!$E$3:$E$1315, Q$1)</f>
        <v>16</v>
      </c>
      <c r="R43" s="2">
        <f>SUMIFS(DataRegularSeason20242025!$AA$3:$AA$1315,DataRegularSeason20242025!$B$3:$B$1315, "&lt;=" &amp; $A43, DataRegularSeason20242025!$D$3:$D$1315, R$1)+SUMIFS(DataRegularSeason20242025!$AB$3:$AB$1315,DataRegularSeason20242025!$B$3:$B$1315, "&lt;=" &amp; $A43, DataRegularSeason20242025!$E$3:$E$1315, R$1)</f>
        <v>7</v>
      </c>
      <c r="S43" s="2">
        <f>SUMIFS(DataRegularSeason20242025!$AA$3:$AA$1315,DataRegularSeason20242025!$B$3:$B$1315, "&lt;=" &amp; $A43, DataRegularSeason20242025!$D$3:$D$1315, S$1)+SUMIFS(DataRegularSeason20242025!$AB$3:$AB$1315,DataRegularSeason20242025!$B$3:$B$1315, "&lt;=" &amp; $A43, DataRegularSeason20242025!$E$3:$E$1315, S$1)</f>
        <v>8</v>
      </c>
      <c r="T43" s="2">
        <f>SUMIFS(DataRegularSeason20242025!$AA$3:$AA$1315,DataRegularSeason20242025!$B$3:$B$1315, "&lt;=" &amp; $A43, DataRegularSeason20242025!$D$3:$D$1315, T$1)+SUMIFS(DataRegularSeason20242025!$AB$3:$AB$1315,DataRegularSeason20242025!$B$3:$B$1315, "&lt;=" &amp; $A43, DataRegularSeason20242025!$E$3:$E$1315, T$1)</f>
        <v>13</v>
      </c>
      <c r="U43" s="2">
        <f>SUMIFS(DataRegularSeason20242025!$AA$3:$AA$1315,DataRegularSeason20242025!$B$3:$B$1315, "&lt;=" &amp; $A43, DataRegularSeason20242025!$D$3:$D$1315, U$1)+SUMIFS(DataRegularSeason20242025!$AB$3:$AB$1315,DataRegularSeason20242025!$B$3:$B$1315, "&lt;=" &amp; $A43, DataRegularSeason20242025!$E$3:$E$1315, U$1)</f>
        <v>10</v>
      </c>
      <c r="V43" s="2">
        <f>SUMIFS(DataRegularSeason20242025!$AA$3:$AA$1315,DataRegularSeason20242025!$B$3:$B$1315, "&lt;=" &amp; $A43, DataRegularSeason20242025!$D$3:$D$1315, V$1)+SUMIFS(DataRegularSeason20242025!$AB$3:$AB$1315,DataRegularSeason20242025!$B$3:$B$1315, "&lt;=" &amp; $A43, DataRegularSeason20242025!$E$3:$E$1315, V$1)</f>
        <v>9</v>
      </c>
      <c r="W43" s="2">
        <f>SUMIFS(DataRegularSeason20242025!$AA$3:$AA$1315,DataRegularSeason20242025!$B$3:$B$1315, "&lt;=" &amp; $A43, DataRegularSeason20242025!$D$3:$D$1315, W$1)+SUMIFS(DataRegularSeason20242025!$AB$3:$AB$1315,DataRegularSeason20242025!$B$3:$B$1315, "&lt;=" &amp; $A43, DataRegularSeason20242025!$E$3:$E$1315, W$1)</f>
        <v>9</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8</v>
      </c>
      <c r="Z43" s="2">
        <f>SUMIFS(DataRegularSeason20242025!$AA$3:$AA$1315,DataRegularSeason20242025!$B$3:$B$1315, "&lt;=" &amp; $A43, DataRegularSeason20242025!$D$3:$D$1315, Z$1)+SUMIFS(DataRegularSeason20242025!$AB$3:$AB$1315,DataRegularSeason20242025!$B$3:$B$1315, "&lt;=" &amp; $A43, DataRegularSeason20242025!$E$3:$E$1315, Z$1)</f>
        <v>10</v>
      </c>
      <c r="AA43" s="2">
        <f>SUMIFS(DataRegularSeason20242025!$AA$3:$AA$1315,DataRegularSeason20242025!$B$3:$B$1315, "&lt;=" &amp; $A43, DataRegularSeason20242025!$D$3:$D$1315, AA$1)+SUMIFS(DataRegularSeason20242025!$AB$3:$AB$1315,DataRegularSeason20242025!$B$3:$B$1315, "&lt;=" &amp; $A43, DataRegularSeason20242025!$E$3:$E$1315, AA$1)</f>
        <v>14</v>
      </c>
      <c r="AB43" s="2">
        <f>SUMIFS(DataRegularSeason20242025!$AA$3:$AA$1315,DataRegularSeason20242025!$B$3:$B$1315, "&lt;=" &amp; $A43, DataRegularSeason20242025!$D$3:$D$1315, AB$1)+SUMIFS(DataRegularSeason20242025!$AB$3:$AB$1315,DataRegularSeason20242025!$B$3:$B$1315, "&lt;=" &amp; $A43, DataRegularSeason20242025!$E$3:$E$1315, AB$1)</f>
        <v>13</v>
      </c>
      <c r="AC43" s="2">
        <f>SUMIFS(DataRegularSeason20242025!$AA$3:$AA$1315,DataRegularSeason20242025!$B$3:$B$1315, "&lt;=" &amp; $A43, DataRegularSeason20242025!$D$3:$D$1315, AC$1)+SUMIFS(DataRegularSeason20242025!$AB$3:$AB$1315,DataRegularSeason20242025!$B$3:$B$1315, "&lt;=" &amp; $A43, DataRegularSeason20242025!$E$3:$E$1315, AC$1)</f>
        <v>12</v>
      </c>
      <c r="AD43" s="2">
        <f>SUMIFS(DataRegularSeason20242025!$AA$3:$AA$1315,DataRegularSeason20242025!$B$3:$B$1315, "&lt;=" &amp; $A43, DataRegularSeason20242025!$D$3:$D$1315, AD$1)+SUMIFS(DataRegularSeason20242025!$AB$3:$AB$1315,DataRegularSeason20242025!$B$3:$B$1315, "&lt;=" &amp; $A43, DataRegularSeason20242025!$E$3:$E$1315, AD$1)</f>
        <v>11</v>
      </c>
      <c r="AE43" s="2">
        <f>SUMIFS(DataRegularSeason20242025!$AA$3:$AA$1315,DataRegularSeason20242025!$B$3:$B$1315, "&lt;=" &amp; $A43, DataRegularSeason20242025!$D$3:$D$1315, AE$1)+SUMIFS(DataRegularSeason20242025!$AB$3:$AB$1315,DataRegularSeason20242025!$B$3:$B$1315, "&lt;=" &amp; $A43, DataRegularSeason20242025!$E$3:$E$1315, AE$1)</f>
        <v>15</v>
      </c>
      <c r="AF43" s="2">
        <f>SUMIFS(DataRegularSeason20242025!$AA$3:$AA$1315,DataRegularSeason20242025!$B$3:$B$1315, "&lt;=" &amp; $A43, DataRegularSeason20242025!$D$3:$D$1315, AF$1)+SUMIFS(DataRegularSeason20242025!$AB$3:$AB$1315,DataRegularSeason20242025!$B$3:$B$1315, "&lt;=" &amp; $A43, DataRegularSeason20242025!$E$3:$E$1315, AF$1)</f>
        <v>18</v>
      </c>
      <c r="AG43" s="2">
        <f>SUMIFS(DataRegularSeason20242025!$AA$3:$AA$1315,DataRegularSeason20242025!$B$3:$B$1315, "&lt;=" &amp; $A43, DataRegularSeason20242025!$D$3:$D$1315, AG$1)+SUMIFS(DataRegularSeason20242025!$AB$3:$AB$1315,DataRegularSeason20242025!$B$3:$B$1315, "&lt;=" &amp; $A43, DataRegularSeason20242025!$E$3:$E$1315, AG$1)</f>
        <v>14</v>
      </c>
    </row>
    <row r="44" spans="1:33" x14ac:dyDescent="0.25">
      <c r="A44" s="5">
        <v>45610</v>
      </c>
      <c r="B44" s="2">
        <f>SUMIFS(DataRegularSeason20242025!$AA$3:$AA$1315,DataRegularSeason20242025!$B$3:$B$1315, "&lt;=" &amp; $A44, DataRegularSeason20242025!$D$3:$D$1315, B$1)+SUMIFS(DataRegularSeason20242025!$AB$3:$AB$1315,DataRegularSeason20242025!$B$3:$B$1315, "&lt;=" &amp; $A44, DataRegularSeason20242025!$E$3:$E$1315, B$1)</f>
        <v>10</v>
      </c>
      <c r="C44" s="2">
        <f>SUMIFS(DataRegularSeason20242025!$AA$3:$AA$1315,DataRegularSeason20242025!$B$3:$B$1315, "&lt;=" &amp; $A44, DataRegularSeason20242025!$D$3:$D$1315, C$1)+SUMIFS(DataRegularSeason20242025!$AB$3:$AB$1315,DataRegularSeason20242025!$B$3:$B$1315, "&lt;=" &amp; $A44, DataRegularSeason20242025!$E$3:$E$1315, C$1)</f>
        <v>9</v>
      </c>
      <c r="D44" s="2">
        <f>SUMIFS(DataRegularSeason20242025!$AA$3:$AA$1315,DataRegularSeason20242025!$B$3:$B$1315, "&lt;=" &amp; $A44, DataRegularSeason20242025!$D$3:$D$1315, D$1)+SUMIFS(DataRegularSeason20242025!$AB$3:$AB$1315,DataRegularSeason20242025!$B$3:$B$1315, "&lt;=" &amp; $A44, DataRegularSeason20242025!$E$3:$E$1315, D$1)</f>
        <v>9</v>
      </c>
      <c r="E44" s="2">
        <f>SUMIFS(DataRegularSeason20242025!$AA$3:$AA$1315,DataRegularSeason20242025!$B$3:$B$1315, "&lt;=" &amp; $A44, DataRegularSeason20242025!$D$3:$D$1315, E$1)+SUMIFS(DataRegularSeason20242025!$AB$3:$AB$1315,DataRegularSeason20242025!$B$3:$B$1315, "&lt;=" &amp; $A44, DataRegularSeason20242025!$E$3:$E$1315, E$1)</f>
        <v>14</v>
      </c>
      <c r="F44" s="2">
        <f>SUMIFS(DataRegularSeason20242025!$AA$3:$AA$1315,DataRegularSeason20242025!$B$3:$B$1315, "&lt;=" &amp; $A44, DataRegularSeason20242025!$D$3:$D$1315, F$1)+SUMIFS(DataRegularSeason20242025!$AB$3:$AB$1315,DataRegularSeason20242025!$B$3:$B$1315, "&lt;=" &amp; $A44, DataRegularSeason20242025!$E$3:$E$1315, F$1)</f>
        <v>11</v>
      </c>
      <c r="G44" s="2">
        <f>SUMIFS(DataRegularSeason20242025!$AA$3:$AA$1315,DataRegularSeason20242025!$B$3:$B$1315, "&lt;=" &amp; $A44, DataRegularSeason20242025!$D$3:$D$1315, G$1)+SUMIFS(DataRegularSeason20242025!$AB$3:$AB$1315,DataRegularSeason20242025!$B$3:$B$1315, "&lt;=" &amp; $A44, DataRegularSeason20242025!$E$3:$E$1315, G$1)</f>
        <v>11</v>
      </c>
      <c r="H44" s="2">
        <f>SUMIFS(DataRegularSeason20242025!$AA$3:$AA$1315,DataRegularSeason20242025!$B$3:$B$1315, "&lt;=" &amp; $A44, DataRegularSeason20242025!$D$3:$D$1315, H$1)+SUMIFS(DataRegularSeason20242025!$AB$3:$AB$1315,DataRegularSeason20242025!$B$3:$B$1315, "&lt;=" &amp; $A44, DataRegularSeason20242025!$E$3:$E$1315, H$1)</f>
        <v>7</v>
      </c>
      <c r="I44" s="2">
        <f>SUMIFS(DataRegularSeason20242025!$AA$3:$AA$1315,DataRegularSeason20242025!$B$3:$B$1315, "&lt;=" &amp; $A44, DataRegularSeason20242025!$D$3:$D$1315, I$1)+SUMIFS(DataRegularSeason20242025!$AB$3:$AB$1315,DataRegularSeason20242025!$B$3:$B$1315, "&lt;=" &amp; $A44, DataRegularSeason20242025!$E$3:$E$1315, I$1)</f>
        <v>10</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9</v>
      </c>
      <c r="L44" s="2">
        <f>SUMIFS(DataRegularSeason20242025!$AA$3:$AA$1315,DataRegularSeason20242025!$B$3:$B$1315, "&lt;=" &amp; $A44, DataRegularSeason20242025!$D$3:$D$1315, L$1)+SUMIFS(DataRegularSeason20242025!$AB$3:$AB$1315,DataRegularSeason20242025!$B$3:$B$1315, "&lt;=" &amp; $A44, DataRegularSeason20242025!$E$3:$E$1315, L$1)</f>
        <v>11</v>
      </c>
      <c r="M44" s="2">
        <f>SUMIFS(DataRegularSeason20242025!$AA$3:$AA$1315,DataRegularSeason20242025!$B$3:$B$1315, "&lt;=" &amp; $A44, DataRegularSeason20242025!$D$3:$D$1315, M$1)+SUMIFS(DataRegularSeason20242025!$AB$3:$AB$1315,DataRegularSeason20242025!$B$3:$B$1315, "&lt;=" &amp; $A44, DataRegularSeason20242025!$E$3:$E$1315, M$1)</f>
        <v>15</v>
      </c>
      <c r="N44" s="2">
        <f>SUMIFS(DataRegularSeason20242025!$AA$3:$AA$1315,DataRegularSeason20242025!$B$3:$B$1315, "&lt;=" &amp; $A44, DataRegularSeason20242025!$D$3:$D$1315, N$1)+SUMIFS(DataRegularSeason20242025!$AB$3:$AB$1315,DataRegularSeason20242025!$B$3:$B$1315, "&lt;=" &amp; $A44, DataRegularSeason20242025!$E$3:$E$1315, N$1)</f>
        <v>14</v>
      </c>
      <c r="O44" s="2">
        <f>SUMIFS(DataRegularSeason20242025!$AA$3:$AA$1315,DataRegularSeason20242025!$B$3:$B$1315, "&lt;=" &amp; $A44, DataRegularSeason20242025!$D$3:$D$1315, O$1)+SUMIFS(DataRegularSeason20242025!$AB$3:$AB$1315,DataRegularSeason20242025!$B$3:$B$1315, "&lt;=" &amp; $A44, DataRegularSeason20242025!$E$3:$E$1315, O$1)</f>
        <v>14</v>
      </c>
      <c r="P44" s="2">
        <f>SUMIFS(DataRegularSeason20242025!$AA$3:$AA$1315,DataRegularSeason20242025!$B$3:$B$1315, "&lt;=" &amp; $A44, DataRegularSeason20242025!$D$3:$D$1315, P$1)+SUMIFS(DataRegularSeason20242025!$AB$3:$AB$1315,DataRegularSeason20242025!$B$3:$B$1315, "&lt;=" &amp; $A44, DataRegularSeason20242025!$E$3:$E$1315, P$1)</f>
        <v>9</v>
      </c>
      <c r="Q44" s="2">
        <f>SUMIFS(DataRegularSeason20242025!$AA$3:$AA$1315,DataRegularSeason20242025!$B$3:$B$1315, "&lt;=" &amp; $A44, DataRegularSeason20242025!$D$3:$D$1315, Q$1)+SUMIFS(DataRegularSeason20242025!$AB$3:$AB$1315,DataRegularSeason20242025!$B$3:$B$1315, "&lt;=" &amp; $A44, DataRegularSeason20242025!$E$3:$E$1315, Q$1)</f>
        <v>16</v>
      </c>
      <c r="R44" s="2">
        <f>SUMIFS(DataRegularSeason20242025!$AA$3:$AA$1315,DataRegularSeason20242025!$B$3:$B$1315, "&lt;=" &amp; $A44, DataRegularSeason20242025!$D$3:$D$1315, R$1)+SUMIFS(DataRegularSeason20242025!$AB$3:$AB$1315,DataRegularSeason20242025!$B$3:$B$1315, "&lt;=" &amp; $A44, DataRegularSeason20242025!$E$3:$E$1315, R$1)</f>
        <v>7</v>
      </c>
      <c r="S44" s="2">
        <f>SUMIFS(DataRegularSeason20242025!$AA$3:$AA$1315,DataRegularSeason20242025!$B$3:$B$1315, "&lt;=" &amp; $A44, DataRegularSeason20242025!$D$3:$D$1315, S$1)+SUMIFS(DataRegularSeason20242025!$AB$3:$AB$1315,DataRegularSeason20242025!$B$3:$B$1315, "&lt;=" &amp; $A44, DataRegularSeason20242025!$E$3:$E$1315, S$1)</f>
        <v>8</v>
      </c>
      <c r="T44" s="2">
        <f>SUMIFS(DataRegularSeason20242025!$AA$3:$AA$1315,DataRegularSeason20242025!$B$3:$B$1315, "&lt;=" &amp; $A44, DataRegularSeason20242025!$D$3:$D$1315, T$1)+SUMIFS(DataRegularSeason20242025!$AB$3:$AB$1315,DataRegularSeason20242025!$B$3:$B$1315, "&lt;=" &amp; $A44, DataRegularSeason20242025!$E$3:$E$1315, T$1)</f>
        <v>13</v>
      </c>
      <c r="U44" s="2">
        <f>SUMIFS(DataRegularSeason20242025!$AA$3:$AA$1315,DataRegularSeason20242025!$B$3:$B$1315, "&lt;=" &amp; $A44, DataRegularSeason20242025!$D$3:$D$1315, U$1)+SUMIFS(DataRegularSeason20242025!$AB$3:$AB$1315,DataRegularSeason20242025!$B$3:$B$1315, "&lt;=" &amp; $A44, DataRegularSeason20242025!$E$3:$E$1315, U$1)</f>
        <v>10</v>
      </c>
      <c r="V44" s="2">
        <f>SUMIFS(DataRegularSeason20242025!$AA$3:$AA$1315,DataRegularSeason20242025!$B$3:$B$1315, "&lt;=" &amp; $A44, DataRegularSeason20242025!$D$3:$D$1315, V$1)+SUMIFS(DataRegularSeason20242025!$AB$3:$AB$1315,DataRegularSeason20242025!$B$3:$B$1315, "&lt;=" &amp; $A44, DataRegularSeason20242025!$E$3:$E$1315, V$1)</f>
        <v>9</v>
      </c>
      <c r="W44" s="2">
        <f>SUMIFS(DataRegularSeason20242025!$AA$3:$AA$1315,DataRegularSeason20242025!$B$3:$B$1315, "&lt;=" &amp; $A44, DataRegularSeason20242025!$D$3:$D$1315, W$1)+SUMIFS(DataRegularSeason20242025!$AB$3:$AB$1315,DataRegularSeason20242025!$B$3:$B$1315, "&lt;=" &amp; $A44, DataRegularSeason20242025!$E$3:$E$1315, W$1)</f>
        <v>9</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8</v>
      </c>
      <c r="Z44" s="2">
        <f>SUMIFS(DataRegularSeason20242025!$AA$3:$AA$1315,DataRegularSeason20242025!$B$3:$B$1315, "&lt;=" &amp; $A44, DataRegularSeason20242025!$D$3:$D$1315, Z$1)+SUMIFS(DataRegularSeason20242025!$AB$3:$AB$1315,DataRegularSeason20242025!$B$3:$B$1315, "&lt;=" &amp; $A44, DataRegularSeason20242025!$E$3:$E$1315, Z$1)</f>
        <v>10</v>
      </c>
      <c r="AA44" s="2">
        <f>SUMIFS(DataRegularSeason20242025!$AA$3:$AA$1315,DataRegularSeason20242025!$B$3:$B$1315, "&lt;=" &amp; $A44, DataRegularSeason20242025!$D$3:$D$1315, AA$1)+SUMIFS(DataRegularSeason20242025!$AB$3:$AB$1315,DataRegularSeason20242025!$B$3:$B$1315, "&lt;=" &amp; $A44, DataRegularSeason20242025!$E$3:$E$1315, AA$1)</f>
        <v>14</v>
      </c>
      <c r="AB44" s="2">
        <f>SUMIFS(DataRegularSeason20242025!$AA$3:$AA$1315,DataRegularSeason20242025!$B$3:$B$1315, "&lt;=" &amp; $A44, DataRegularSeason20242025!$D$3:$D$1315, AB$1)+SUMIFS(DataRegularSeason20242025!$AB$3:$AB$1315,DataRegularSeason20242025!$B$3:$B$1315, "&lt;=" &amp; $A44, DataRegularSeason20242025!$E$3:$E$1315, AB$1)</f>
        <v>13</v>
      </c>
      <c r="AC44" s="2">
        <f>SUMIFS(DataRegularSeason20242025!$AA$3:$AA$1315,DataRegularSeason20242025!$B$3:$B$1315, "&lt;=" &amp; $A44, DataRegularSeason20242025!$D$3:$D$1315, AC$1)+SUMIFS(DataRegularSeason20242025!$AB$3:$AB$1315,DataRegularSeason20242025!$B$3:$B$1315, "&lt;=" &amp; $A44, DataRegularSeason20242025!$E$3:$E$1315, AC$1)</f>
        <v>12</v>
      </c>
      <c r="AD44" s="2">
        <f>SUMIFS(DataRegularSeason20242025!$AA$3:$AA$1315,DataRegularSeason20242025!$B$3:$B$1315, "&lt;=" &amp; $A44, DataRegularSeason20242025!$D$3:$D$1315, AD$1)+SUMIFS(DataRegularSeason20242025!$AB$3:$AB$1315,DataRegularSeason20242025!$B$3:$B$1315, "&lt;=" &amp; $A44, DataRegularSeason20242025!$E$3:$E$1315, AD$1)</f>
        <v>11</v>
      </c>
      <c r="AE44" s="2">
        <f>SUMIFS(DataRegularSeason20242025!$AA$3:$AA$1315,DataRegularSeason20242025!$B$3:$B$1315, "&lt;=" &amp; $A44, DataRegularSeason20242025!$D$3:$D$1315, AE$1)+SUMIFS(DataRegularSeason20242025!$AB$3:$AB$1315,DataRegularSeason20242025!$B$3:$B$1315, "&lt;=" &amp; $A44, DataRegularSeason20242025!$E$3:$E$1315, AE$1)</f>
        <v>15</v>
      </c>
      <c r="AF44" s="2">
        <f>SUMIFS(DataRegularSeason20242025!$AA$3:$AA$1315,DataRegularSeason20242025!$B$3:$B$1315, "&lt;=" &amp; $A44, DataRegularSeason20242025!$D$3:$D$1315, AF$1)+SUMIFS(DataRegularSeason20242025!$AB$3:$AB$1315,DataRegularSeason20242025!$B$3:$B$1315, "&lt;=" &amp; $A44, DataRegularSeason20242025!$E$3:$E$1315, AF$1)</f>
        <v>18</v>
      </c>
      <c r="AG44" s="2">
        <f>SUMIFS(DataRegularSeason20242025!$AA$3:$AA$1315,DataRegularSeason20242025!$B$3:$B$1315, "&lt;=" &amp; $A44, DataRegularSeason20242025!$D$3:$D$1315, AG$1)+SUMIFS(DataRegularSeason20242025!$AB$3:$AB$1315,DataRegularSeason20242025!$B$3:$B$1315, "&lt;=" &amp; $A44, DataRegularSeason20242025!$E$3:$E$1315, AG$1)</f>
        <v>14</v>
      </c>
    </row>
    <row r="45" spans="1:33" x14ac:dyDescent="0.25">
      <c r="A45" s="5">
        <v>45611</v>
      </c>
      <c r="B45" s="2">
        <f>SUMIFS(DataRegularSeason20242025!$AA$3:$AA$1315,DataRegularSeason20242025!$B$3:$B$1315, "&lt;=" &amp; $A45, DataRegularSeason20242025!$D$3:$D$1315, B$1)+SUMIFS(DataRegularSeason20242025!$AB$3:$AB$1315,DataRegularSeason20242025!$B$3:$B$1315, "&lt;=" &amp; $A45, DataRegularSeason20242025!$E$3:$E$1315, B$1)</f>
        <v>10</v>
      </c>
      <c r="C45" s="2">
        <f>SUMIFS(DataRegularSeason20242025!$AA$3:$AA$1315,DataRegularSeason20242025!$B$3:$B$1315, "&lt;=" &amp; $A45, DataRegularSeason20242025!$D$3:$D$1315, C$1)+SUMIFS(DataRegularSeason20242025!$AB$3:$AB$1315,DataRegularSeason20242025!$B$3:$B$1315, "&lt;=" &amp; $A45, DataRegularSeason20242025!$E$3:$E$1315, C$1)</f>
        <v>9</v>
      </c>
      <c r="D45" s="2">
        <f>SUMIFS(DataRegularSeason20242025!$AA$3:$AA$1315,DataRegularSeason20242025!$B$3:$B$1315, "&lt;=" &amp; $A45, DataRegularSeason20242025!$D$3:$D$1315, D$1)+SUMIFS(DataRegularSeason20242025!$AB$3:$AB$1315,DataRegularSeason20242025!$B$3:$B$1315, "&lt;=" &amp; $A45, DataRegularSeason20242025!$E$3:$E$1315, D$1)</f>
        <v>9</v>
      </c>
      <c r="E45" s="2">
        <f>SUMIFS(DataRegularSeason20242025!$AA$3:$AA$1315,DataRegularSeason20242025!$B$3:$B$1315, "&lt;=" &amp; $A45, DataRegularSeason20242025!$D$3:$D$1315, E$1)+SUMIFS(DataRegularSeason20242025!$AB$3:$AB$1315,DataRegularSeason20242025!$B$3:$B$1315, "&lt;=" &amp; $A45, DataRegularSeason20242025!$E$3:$E$1315, E$1)</f>
        <v>14</v>
      </c>
      <c r="F45" s="2">
        <f>SUMIFS(DataRegularSeason20242025!$AA$3:$AA$1315,DataRegularSeason20242025!$B$3:$B$1315, "&lt;=" &amp; $A45, DataRegularSeason20242025!$D$3:$D$1315, F$1)+SUMIFS(DataRegularSeason20242025!$AB$3:$AB$1315,DataRegularSeason20242025!$B$3:$B$1315, "&lt;=" &amp; $A45, DataRegularSeason20242025!$E$3:$E$1315, F$1)</f>
        <v>11</v>
      </c>
      <c r="G45" s="2">
        <f>SUMIFS(DataRegularSeason20242025!$AA$3:$AA$1315,DataRegularSeason20242025!$B$3:$B$1315, "&lt;=" &amp; $A45, DataRegularSeason20242025!$D$3:$D$1315, G$1)+SUMIFS(DataRegularSeason20242025!$AB$3:$AB$1315,DataRegularSeason20242025!$B$3:$B$1315, "&lt;=" &amp; $A45, DataRegularSeason20242025!$E$3:$E$1315, G$1)</f>
        <v>11</v>
      </c>
      <c r="H45" s="2">
        <f>SUMIFS(DataRegularSeason20242025!$AA$3:$AA$1315,DataRegularSeason20242025!$B$3:$B$1315, "&lt;=" &amp; $A45, DataRegularSeason20242025!$D$3:$D$1315, H$1)+SUMIFS(DataRegularSeason20242025!$AB$3:$AB$1315,DataRegularSeason20242025!$B$3:$B$1315, "&lt;=" &amp; $A45, DataRegularSeason20242025!$E$3:$E$1315, H$1)</f>
        <v>7</v>
      </c>
      <c r="I45" s="2">
        <f>SUMIFS(DataRegularSeason20242025!$AA$3:$AA$1315,DataRegularSeason20242025!$B$3:$B$1315, "&lt;=" &amp; $A45, DataRegularSeason20242025!$D$3:$D$1315, I$1)+SUMIFS(DataRegularSeason20242025!$AB$3:$AB$1315,DataRegularSeason20242025!$B$3:$B$1315, "&lt;=" &amp; $A45, DataRegularSeason20242025!$E$3:$E$1315, I$1)</f>
        <v>10</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9</v>
      </c>
      <c r="L45" s="2">
        <f>SUMIFS(DataRegularSeason20242025!$AA$3:$AA$1315,DataRegularSeason20242025!$B$3:$B$1315, "&lt;=" &amp; $A45, DataRegularSeason20242025!$D$3:$D$1315, L$1)+SUMIFS(DataRegularSeason20242025!$AB$3:$AB$1315,DataRegularSeason20242025!$B$3:$B$1315, "&lt;=" &amp; $A45, DataRegularSeason20242025!$E$3:$E$1315, L$1)</f>
        <v>11</v>
      </c>
      <c r="M45" s="2">
        <f>SUMIFS(DataRegularSeason20242025!$AA$3:$AA$1315,DataRegularSeason20242025!$B$3:$B$1315, "&lt;=" &amp; $A45, DataRegularSeason20242025!$D$3:$D$1315, M$1)+SUMIFS(DataRegularSeason20242025!$AB$3:$AB$1315,DataRegularSeason20242025!$B$3:$B$1315, "&lt;=" &amp; $A45, DataRegularSeason20242025!$E$3:$E$1315, M$1)</f>
        <v>15</v>
      </c>
      <c r="N45" s="2">
        <f>SUMIFS(DataRegularSeason20242025!$AA$3:$AA$1315,DataRegularSeason20242025!$B$3:$B$1315, "&lt;=" &amp; $A45, DataRegularSeason20242025!$D$3:$D$1315, N$1)+SUMIFS(DataRegularSeason20242025!$AB$3:$AB$1315,DataRegularSeason20242025!$B$3:$B$1315, "&lt;=" &amp; $A45, DataRegularSeason20242025!$E$3:$E$1315, N$1)</f>
        <v>14</v>
      </c>
      <c r="O45" s="2">
        <f>SUMIFS(DataRegularSeason20242025!$AA$3:$AA$1315,DataRegularSeason20242025!$B$3:$B$1315, "&lt;=" &amp; $A45, DataRegularSeason20242025!$D$3:$D$1315, O$1)+SUMIFS(DataRegularSeason20242025!$AB$3:$AB$1315,DataRegularSeason20242025!$B$3:$B$1315, "&lt;=" &amp; $A45, DataRegularSeason20242025!$E$3:$E$1315, O$1)</f>
        <v>14</v>
      </c>
      <c r="P45" s="2">
        <f>SUMIFS(DataRegularSeason20242025!$AA$3:$AA$1315,DataRegularSeason20242025!$B$3:$B$1315, "&lt;=" &amp; $A45, DataRegularSeason20242025!$D$3:$D$1315, P$1)+SUMIFS(DataRegularSeason20242025!$AB$3:$AB$1315,DataRegularSeason20242025!$B$3:$B$1315, "&lt;=" &amp; $A45, DataRegularSeason20242025!$E$3:$E$1315, P$1)</f>
        <v>9</v>
      </c>
      <c r="Q45" s="2">
        <f>SUMIFS(DataRegularSeason20242025!$AA$3:$AA$1315,DataRegularSeason20242025!$B$3:$B$1315, "&lt;=" &amp; $A45, DataRegularSeason20242025!$D$3:$D$1315, Q$1)+SUMIFS(DataRegularSeason20242025!$AB$3:$AB$1315,DataRegularSeason20242025!$B$3:$B$1315, "&lt;=" &amp; $A45, DataRegularSeason20242025!$E$3:$E$1315, Q$1)</f>
        <v>16</v>
      </c>
      <c r="R45" s="2">
        <f>SUMIFS(DataRegularSeason20242025!$AA$3:$AA$1315,DataRegularSeason20242025!$B$3:$B$1315, "&lt;=" &amp; $A45, DataRegularSeason20242025!$D$3:$D$1315, R$1)+SUMIFS(DataRegularSeason20242025!$AB$3:$AB$1315,DataRegularSeason20242025!$B$3:$B$1315, "&lt;=" &amp; $A45, DataRegularSeason20242025!$E$3:$E$1315, R$1)</f>
        <v>7</v>
      </c>
      <c r="S45" s="2">
        <f>SUMIFS(DataRegularSeason20242025!$AA$3:$AA$1315,DataRegularSeason20242025!$B$3:$B$1315, "&lt;=" &amp; $A45, DataRegularSeason20242025!$D$3:$D$1315, S$1)+SUMIFS(DataRegularSeason20242025!$AB$3:$AB$1315,DataRegularSeason20242025!$B$3:$B$1315, "&lt;=" &amp; $A45, DataRegularSeason20242025!$E$3:$E$1315, S$1)</f>
        <v>8</v>
      </c>
      <c r="T45" s="2">
        <f>SUMIFS(DataRegularSeason20242025!$AA$3:$AA$1315,DataRegularSeason20242025!$B$3:$B$1315, "&lt;=" &amp; $A45, DataRegularSeason20242025!$D$3:$D$1315, T$1)+SUMIFS(DataRegularSeason20242025!$AB$3:$AB$1315,DataRegularSeason20242025!$B$3:$B$1315, "&lt;=" &amp; $A45, DataRegularSeason20242025!$E$3:$E$1315, T$1)</f>
        <v>13</v>
      </c>
      <c r="U45" s="2">
        <f>SUMIFS(DataRegularSeason20242025!$AA$3:$AA$1315,DataRegularSeason20242025!$B$3:$B$1315, "&lt;=" &amp; $A45, DataRegularSeason20242025!$D$3:$D$1315, U$1)+SUMIFS(DataRegularSeason20242025!$AB$3:$AB$1315,DataRegularSeason20242025!$B$3:$B$1315, "&lt;=" &amp; $A45, DataRegularSeason20242025!$E$3:$E$1315, U$1)</f>
        <v>10</v>
      </c>
      <c r="V45" s="2">
        <f>SUMIFS(DataRegularSeason20242025!$AA$3:$AA$1315,DataRegularSeason20242025!$B$3:$B$1315, "&lt;=" &amp; $A45, DataRegularSeason20242025!$D$3:$D$1315, V$1)+SUMIFS(DataRegularSeason20242025!$AB$3:$AB$1315,DataRegularSeason20242025!$B$3:$B$1315, "&lt;=" &amp; $A45, DataRegularSeason20242025!$E$3:$E$1315, V$1)</f>
        <v>9</v>
      </c>
      <c r="W45" s="2">
        <f>SUMIFS(DataRegularSeason20242025!$AA$3:$AA$1315,DataRegularSeason20242025!$B$3:$B$1315, "&lt;=" &amp; $A45, DataRegularSeason20242025!$D$3:$D$1315, W$1)+SUMIFS(DataRegularSeason20242025!$AB$3:$AB$1315,DataRegularSeason20242025!$B$3:$B$1315, "&lt;=" &amp; $A45, DataRegularSeason20242025!$E$3:$E$1315, W$1)</f>
        <v>9</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8</v>
      </c>
      <c r="Z45" s="2">
        <f>SUMIFS(DataRegularSeason20242025!$AA$3:$AA$1315,DataRegularSeason20242025!$B$3:$B$1315, "&lt;=" &amp; $A45, DataRegularSeason20242025!$D$3:$D$1315, Z$1)+SUMIFS(DataRegularSeason20242025!$AB$3:$AB$1315,DataRegularSeason20242025!$B$3:$B$1315, "&lt;=" &amp; $A45, DataRegularSeason20242025!$E$3:$E$1315, Z$1)</f>
        <v>10</v>
      </c>
      <c r="AA45" s="2">
        <f>SUMIFS(DataRegularSeason20242025!$AA$3:$AA$1315,DataRegularSeason20242025!$B$3:$B$1315, "&lt;=" &amp; $A45, DataRegularSeason20242025!$D$3:$D$1315, AA$1)+SUMIFS(DataRegularSeason20242025!$AB$3:$AB$1315,DataRegularSeason20242025!$B$3:$B$1315, "&lt;=" &amp; $A45, DataRegularSeason20242025!$E$3:$E$1315, AA$1)</f>
        <v>14</v>
      </c>
      <c r="AB45" s="2">
        <f>SUMIFS(DataRegularSeason20242025!$AA$3:$AA$1315,DataRegularSeason20242025!$B$3:$B$1315, "&lt;=" &amp; $A45, DataRegularSeason20242025!$D$3:$D$1315, AB$1)+SUMIFS(DataRegularSeason20242025!$AB$3:$AB$1315,DataRegularSeason20242025!$B$3:$B$1315, "&lt;=" &amp; $A45, DataRegularSeason20242025!$E$3:$E$1315, AB$1)</f>
        <v>13</v>
      </c>
      <c r="AC45" s="2">
        <f>SUMIFS(DataRegularSeason20242025!$AA$3:$AA$1315,DataRegularSeason20242025!$B$3:$B$1315, "&lt;=" &amp; $A45, DataRegularSeason20242025!$D$3:$D$1315, AC$1)+SUMIFS(DataRegularSeason20242025!$AB$3:$AB$1315,DataRegularSeason20242025!$B$3:$B$1315, "&lt;=" &amp; $A45, DataRegularSeason20242025!$E$3:$E$1315, AC$1)</f>
        <v>12</v>
      </c>
      <c r="AD45" s="2">
        <f>SUMIFS(DataRegularSeason20242025!$AA$3:$AA$1315,DataRegularSeason20242025!$B$3:$B$1315, "&lt;=" &amp; $A45, DataRegularSeason20242025!$D$3:$D$1315, AD$1)+SUMIFS(DataRegularSeason20242025!$AB$3:$AB$1315,DataRegularSeason20242025!$B$3:$B$1315, "&lt;=" &amp; $A45, DataRegularSeason20242025!$E$3:$E$1315, AD$1)</f>
        <v>11</v>
      </c>
      <c r="AE45" s="2">
        <f>SUMIFS(DataRegularSeason20242025!$AA$3:$AA$1315,DataRegularSeason20242025!$B$3:$B$1315, "&lt;=" &amp; $A45, DataRegularSeason20242025!$D$3:$D$1315, AE$1)+SUMIFS(DataRegularSeason20242025!$AB$3:$AB$1315,DataRegularSeason20242025!$B$3:$B$1315, "&lt;=" &amp; $A45, DataRegularSeason20242025!$E$3:$E$1315, AE$1)</f>
        <v>15</v>
      </c>
      <c r="AF45" s="2">
        <f>SUMIFS(DataRegularSeason20242025!$AA$3:$AA$1315,DataRegularSeason20242025!$B$3:$B$1315, "&lt;=" &amp; $A45, DataRegularSeason20242025!$D$3:$D$1315, AF$1)+SUMIFS(DataRegularSeason20242025!$AB$3:$AB$1315,DataRegularSeason20242025!$B$3:$B$1315, "&lt;=" &amp; $A45, DataRegularSeason20242025!$E$3:$E$1315, AF$1)</f>
        <v>18</v>
      </c>
      <c r="AG45" s="2">
        <f>SUMIFS(DataRegularSeason20242025!$AA$3:$AA$1315,DataRegularSeason20242025!$B$3:$B$1315, "&lt;=" &amp; $A45, DataRegularSeason20242025!$D$3:$D$1315, AG$1)+SUMIFS(DataRegularSeason20242025!$AB$3:$AB$1315,DataRegularSeason20242025!$B$3:$B$1315, "&lt;=" &amp; $A45, DataRegularSeason20242025!$E$3:$E$1315, AG$1)</f>
        <v>14</v>
      </c>
    </row>
    <row r="46" spans="1:33" x14ac:dyDescent="0.25">
      <c r="A46" s="5">
        <v>45612</v>
      </c>
      <c r="B46" s="2">
        <f>SUMIFS(DataRegularSeason20242025!$AA$3:$AA$1315,DataRegularSeason20242025!$B$3:$B$1315, "&lt;=" &amp; $A46, DataRegularSeason20242025!$D$3:$D$1315, B$1)+SUMIFS(DataRegularSeason20242025!$AB$3:$AB$1315,DataRegularSeason20242025!$B$3:$B$1315, "&lt;=" &amp; $A46, DataRegularSeason20242025!$E$3:$E$1315, B$1)</f>
        <v>10</v>
      </c>
      <c r="C46" s="2">
        <f>SUMIFS(DataRegularSeason20242025!$AA$3:$AA$1315,DataRegularSeason20242025!$B$3:$B$1315, "&lt;=" &amp; $A46, DataRegularSeason20242025!$D$3:$D$1315, C$1)+SUMIFS(DataRegularSeason20242025!$AB$3:$AB$1315,DataRegularSeason20242025!$B$3:$B$1315, "&lt;=" &amp; $A46, DataRegularSeason20242025!$E$3:$E$1315, C$1)</f>
        <v>9</v>
      </c>
      <c r="D46" s="2">
        <f>SUMIFS(DataRegularSeason20242025!$AA$3:$AA$1315,DataRegularSeason20242025!$B$3:$B$1315, "&lt;=" &amp; $A46, DataRegularSeason20242025!$D$3:$D$1315, D$1)+SUMIFS(DataRegularSeason20242025!$AB$3:$AB$1315,DataRegularSeason20242025!$B$3:$B$1315, "&lt;=" &amp; $A46, DataRegularSeason20242025!$E$3:$E$1315, D$1)</f>
        <v>9</v>
      </c>
      <c r="E46" s="2">
        <f>SUMIFS(DataRegularSeason20242025!$AA$3:$AA$1315,DataRegularSeason20242025!$B$3:$B$1315, "&lt;=" &amp; $A46, DataRegularSeason20242025!$D$3:$D$1315, E$1)+SUMIFS(DataRegularSeason20242025!$AB$3:$AB$1315,DataRegularSeason20242025!$B$3:$B$1315, "&lt;=" &amp; $A46, DataRegularSeason20242025!$E$3:$E$1315, E$1)</f>
        <v>14</v>
      </c>
      <c r="F46" s="2">
        <f>SUMIFS(DataRegularSeason20242025!$AA$3:$AA$1315,DataRegularSeason20242025!$B$3:$B$1315, "&lt;=" &amp; $A46, DataRegularSeason20242025!$D$3:$D$1315, F$1)+SUMIFS(DataRegularSeason20242025!$AB$3:$AB$1315,DataRegularSeason20242025!$B$3:$B$1315, "&lt;=" &amp; $A46, DataRegularSeason20242025!$E$3:$E$1315, F$1)</f>
        <v>11</v>
      </c>
      <c r="G46" s="2">
        <f>SUMIFS(DataRegularSeason20242025!$AA$3:$AA$1315,DataRegularSeason20242025!$B$3:$B$1315, "&lt;=" &amp; $A46, DataRegularSeason20242025!$D$3:$D$1315, G$1)+SUMIFS(DataRegularSeason20242025!$AB$3:$AB$1315,DataRegularSeason20242025!$B$3:$B$1315, "&lt;=" &amp; $A46, DataRegularSeason20242025!$E$3:$E$1315, G$1)</f>
        <v>11</v>
      </c>
      <c r="H46" s="2">
        <f>SUMIFS(DataRegularSeason20242025!$AA$3:$AA$1315,DataRegularSeason20242025!$B$3:$B$1315, "&lt;=" &amp; $A46, DataRegularSeason20242025!$D$3:$D$1315, H$1)+SUMIFS(DataRegularSeason20242025!$AB$3:$AB$1315,DataRegularSeason20242025!$B$3:$B$1315, "&lt;=" &amp; $A46, DataRegularSeason20242025!$E$3:$E$1315, H$1)</f>
        <v>7</v>
      </c>
      <c r="I46" s="2">
        <f>SUMIFS(DataRegularSeason20242025!$AA$3:$AA$1315,DataRegularSeason20242025!$B$3:$B$1315, "&lt;=" &amp; $A46, DataRegularSeason20242025!$D$3:$D$1315, I$1)+SUMIFS(DataRegularSeason20242025!$AB$3:$AB$1315,DataRegularSeason20242025!$B$3:$B$1315, "&lt;=" &amp; $A46, DataRegularSeason20242025!$E$3:$E$1315, I$1)</f>
        <v>10</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9</v>
      </c>
      <c r="L46" s="2">
        <f>SUMIFS(DataRegularSeason20242025!$AA$3:$AA$1315,DataRegularSeason20242025!$B$3:$B$1315, "&lt;=" &amp; $A46, DataRegularSeason20242025!$D$3:$D$1315, L$1)+SUMIFS(DataRegularSeason20242025!$AB$3:$AB$1315,DataRegularSeason20242025!$B$3:$B$1315, "&lt;=" &amp; $A46, DataRegularSeason20242025!$E$3:$E$1315, L$1)</f>
        <v>11</v>
      </c>
      <c r="M46" s="2">
        <f>SUMIFS(DataRegularSeason20242025!$AA$3:$AA$1315,DataRegularSeason20242025!$B$3:$B$1315, "&lt;=" &amp; $A46, DataRegularSeason20242025!$D$3:$D$1315, M$1)+SUMIFS(DataRegularSeason20242025!$AB$3:$AB$1315,DataRegularSeason20242025!$B$3:$B$1315, "&lt;=" &amp; $A46, DataRegularSeason20242025!$E$3:$E$1315, M$1)</f>
        <v>15</v>
      </c>
      <c r="N46" s="2">
        <f>SUMIFS(DataRegularSeason20242025!$AA$3:$AA$1315,DataRegularSeason20242025!$B$3:$B$1315, "&lt;=" &amp; $A46, DataRegularSeason20242025!$D$3:$D$1315, N$1)+SUMIFS(DataRegularSeason20242025!$AB$3:$AB$1315,DataRegularSeason20242025!$B$3:$B$1315, "&lt;=" &amp; $A46, DataRegularSeason20242025!$E$3:$E$1315, N$1)</f>
        <v>14</v>
      </c>
      <c r="O46" s="2">
        <f>SUMIFS(DataRegularSeason20242025!$AA$3:$AA$1315,DataRegularSeason20242025!$B$3:$B$1315, "&lt;=" &amp; $A46, DataRegularSeason20242025!$D$3:$D$1315, O$1)+SUMIFS(DataRegularSeason20242025!$AB$3:$AB$1315,DataRegularSeason20242025!$B$3:$B$1315, "&lt;=" &amp; $A46, DataRegularSeason20242025!$E$3:$E$1315, O$1)</f>
        <v>14</v>
      </c>
      <c r="P46" s="2">
        <f>SUMIFS(DataRegularSeason20242025!$AA$3:$AA$1315,DataRegularSeason20242025!$B$3:$B$1315, "&lt;=" &amp; $A46, DataRegularSeason20242025!$D$3:$D$1315, P$1)+SUMIFS(DataRegularSeason20242025!$AB$3:$AB$1315,DataRegularSeason20242025!$B$3:$B$1315, "&lt;=" &amp; $A46, DataRegularSeason20242025!$E$3:$E$1315, P$1)</f>
        <v>9</v>
      </c>
      <c r="Q46" s="2">
        <f>SUMIFS(DataRegularSeason20242025!$AA$3:$AA$1315,DataRegularSeason20242025!$B$3:$B$1315, "&lt;=" &amp; $A46, DataRegularSeason20242025!$D$3:$D$1315, Q$1)+SUMIFS(DataRegularSeason20242025!$AB$3:$AB$1315,DataRegularSeason20242025!$B$3:$B$1315, "&lt;=" &amp; $A46, DataRegularSeason20242025!$E$3:$E$1315, Q$1)</f>
        <v>16</v>
      </c>
      <c r="R46" s="2">
        <f>SUMIFS(DataRegularSeason20242025!$AA$3:$AA$1315,DataRegularSeason20242025!$B$3:$B$1315, "&lt;=" &amp; $A46, DataRegularSeason20242025!$D$3:$D$1315, R$1)+SUMIFS(DataRegularSeason20242025!$AB$3:$AB$1315,DataRegularSeason20242025!$B$3:$B$1315, "&lt;=" &amp; $A46, DataRegularSeason20242025!$E$3:$E$1315, R$1)</f>
        <v>7</v>
      </c>
      <c r="S46" s="2">
        <f>SUMIFS(DataRegularSeason20242025!$AA$3:$AA$1315,DataRegularSeason20242025!$B$3:$B$1315, "&lt;=" &amp; $A46, DataRegularSeason20242025!$D$3:$D$1315, S$1)+SUMIFS(DataRegularSeason20242025!$AB$3:$AB$1315,DataRegularSeason20242025!$B$3:$B$1315, "&lt;=" &amp; $A46, DataRegularSeason20242025!$E$3:$E$1315, S$1)</f>
        <v>8</v>
      </c>
      <c r="T46" s="2">
        <f>SUMIFS(DataRegularSeason20242025!$AA$3:$AA$1315,DataRegularSeason20242025!$B$3:$B$1315, "&lt;=" &amp; $A46, DataRegularSeason20242025!$D$3:$D$1315, T$1)+SUMIFS(DataRegularSeason20242025!$AB$3:$AB$1315,DataRegularSeason20242025!$B$3:$B$1315, "&lt;=" &amp; $A46, DataRegularSeason20242025!$E$3:$E$1315, T$1)</f>
        <v>13</v>
      </c>
      <c r="U46" s="2">
        <f>SUMIFS(DataRegularSeason20242025!$AA$3:$AA$1315,DataRegularSeason20242025!$B$3:$B$1315, "&lt;=" &amp; $A46, DataRegularSeason20242025!$D$3:$D$1315, U$1)+SUMIFS(DataRegularSeason20242025!$AB$3:$AB$1315,DataRegularSeason20242025!$B$3:$B$1315, "&lt;=" &amp; $A46, DataRegularSeason20242025!$E$3:$E$1315, U$1)</f>
        <v>10</v>
      </c>
      <c r="V46" s="2">
        <f>SUMIFS(DataRegularSeason20242025!$AA$3:$AA$1315,DataRegularSeason20242025!$B$3:$B$1315, "&lt;=" &amp; $A46, DataRegularSeason20242025!$D$3:$D$1315, V$1)+SUMIFS(DataRegularSeason20242025!$AB$3:$AB$1315,DataRegularSeason20242025!$B$3:$B$1315, "&lt;=" &amp; $A46, DataRegularSeason20242025!$E$3:$E$1315, V$1)</f>
        <v>9</v>
      </c>
      <c r="W46" s="2">
        <f>SUMIFS(DataRegularSeason20242025!$AA$3:$AA$1315,DataRegularSeason20242025!$B$3:$B$1315, "&lt;=" &amp; $A46, DataRegularSeason20242025!$D$3:$D$1315, W$1)+SUMIFS(DataRegularSeason20242025!$AB$3:$AB$1315,DataRegularSeason20242025!$B$3:$B$1315, "&lt;=" &amp; $A46, DataRegularSeason20242025!$E$3:$E$1315, W$1)</f>
        <v>9</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8</v>
      </c>
      <c r="Z46" s="2">
        <f>SUMIFS(DataRegularSeason20242025!$AA$3:$AA$1315,DataRegularSeason20242025!$B$3:$B$1315, "&lt;=" &amp; $A46, DataRegularSeason20242025!$D$3:$D$1315, Z$1)+SUMIFS(DataRegularSeason20242025!$AB$3:$AB$1315,DataRegularSeason20242025!$B$3:$B$1315, "&lt;=" &amp; $A46, DataRegularSeason20242025!$E$3:$E$1315, Z$1)</f>
        <v>10</v>
      </c>
      <c r="AA46" s="2">
        <f>SUMIFS(DataRegularSeason20242025!$AA$3:$AA$1315,DataRegularSeason20242025!$B$3:$B$1315, "&lt;=" &amp; $A46, DataRegularSeason20242025!$D$3:$D$1315, AA$1)+SUMIFS(DataRegularSeason20242025!$AB$3:$AB$1315,DataRegularSeason20242025!$B$3:$B$1315, "&lt;=" &amp; $A46, DataRegularSeason20242025!$E$3:$E$1315, AA$1)</f>
        <v>14</v>
      </c>
      <c r="AB46" s="2">
        <f>SUMIFS(DataRegularSeason20242025!$AA$3:$AA$1315,DataRegularSeason20242025!$B$3:$B$1315, "&lt;=" &amp; $A46, DataRegularSeason20242025!$D$3:$D$1315, AB$1)+SUMIFS(DataRegularSeason20242025!$AB$3:$AB$1315,DataRegularSeason20242025!$B$3:$B$1315, "&lt;=" &amp; $A46, DataRegularSeason20242025!$E$3:$E$1315, AB$1)</f>
        <v>13</v>
      </c>
      <c r="AC46" s="2">
        <f>SUMIFS(DataRegularSeason20242025!$AA$3:$AA$1315,DataRegularSeason20242025!$B$3:$B$1315, "&lt;=" &amp; $A46, DataRegularSeason20242025!$D$3:$D$1315, AC$1)+SUMIFS(DataRegularSeason20242025!$AB$3:$AB$1315,DataRegularSeason20242025!$B$3:$B$1315, "&lt;=" &amp; $A46, DataRegularSeason20242025!$E$3:$E$1315, AC$1)</f>
        <v>12</v>
      </c>
      <c r="AD46" s="2">
        <f>SUMIFS(DataRegularSeason20242025!$AA$3:$AA$1315,DataRegularSeason20242025!$B$3:$B$1315, "&lt;=" &amp; $A46, DataRegularSeason20242025!$D$3:$D$1315, AD$1)+SUMIFS(DataRegularSeason20242025!$AB$3:$AB$1315,DataRegularSeason20242025!$B$3:$B$1315, "&lt;=" &amp; $A46, DataRegularSeason20242025!$E$3:$E$1315, AD$1)</f>
        <v>11</v>
      </c>
      <c r="AE46" s="2">
        <f>SUMIFS(DataRegularSeason20242025!$AA$3:$AA$1315,DataRegularSeason20242025!$B$3:$B$1315, "&lt;=" &amp; $A46, DataRegularSeason20242025!$D$3:$D$1315, AE$1)+SUMIFS(DataRegularSeason20242025!$AB$3:$AB$1315,DataRegularSeason20242025!$B$3:$B$1315, "&lt;=" &amp; $A46, DataRegularSeason20242025!$E$3:$E$1315, AE$1)</f>
        <v>15</v>
      </c>
      <c r="AF46" s="2">
        <f>SUMIFS(DataRegularSeason20242025!$AA$3:$AA$1315,DataRegularSeason20242025!$B$3:$B$1315, "&lt;=" &amp; $A46, DataRegularSeason20242025!$D$3:$D$1315, AF$1)+SUMIFS(DataRegularSeason20242025!$AB$3:$AB$1315,DataRegularSeason20242025!$B$3:$B$1315, "&lt;=" &amp; $A46, DataRegularSeason20242025!$E$3:$E$1315, AF$1)</f>
        <v>18</v>
      </c>
      <c r="AG46" s="2">
        <f>SUMIFS(DataRegularSeason20242025!$AA$3:$AA$1315,DataRegularSeason20242025!$B$3:$B$1315, "&lt;=" &amp; $A46, DataRegularSeason20242025!$D$3:$D$1315, AG$1)+SUMIFS(DataRegularSeason20242025!$AB$3:$AB$1315,DataRegularSeason20242025!$B$3:$B$1315, "&lt;=" &amp; $A46, DataRegularSeason20242025!$E$3:$E$1315, AG$1)</f>
        <v>14</v>
      </c>
    </row>
    <row r="47" spans="1:33" x14ac:dyDescent="0.25">
      <c r="A47" s="5">
        <v>45613</v>
      </c>
      <c r="B47" s="2">
        <f>SUMIFS(DataRegularSeason20242025!$AA$3:$AA$1315,DataRegularSeason20242025!$B$3:$B$1315, "&lt;=" &amp; $A47, DataRegularSeason20242025!$D$3:$D$1315, B$1)+SUMIFS(DataRegularSeason20242025!$AB$3:$AB$1315,DataRegularSeason20242025!$B$3:$B$1315, "&lt;=" &amp; $A47, DataRegularSeason20242025!$E$3:$E$1315, B$1)</f>
        <v>10</v>
      </c>
      <c r="C47" s="2">
        <f>SUMIFS(DataRegularSeason20242025!$AA$3:$AA$1315,DataRegularSeason20242025!$B$3:$B$1315, "&lt;=" &amp; $A47, DataRegularSeason20242025!$D$3:$D$1315, C$1)+SUMIFS(DataRegularSeason20242025!$AB$3:$AB$1315,DataRegularSeason20242025!$B$3:$B$1315, "&lt;=" &amp; $A47, DataRegularSeason20242025!$E$3:$E$1315, C$1)</f>
        <v>9</v>
      </c>
      <c r="D47" s="2">
        <f>SUMIFS(DataRegularSeason20242025!$AA$3:$AA$1315,DataRegularSeason20242025!$B$3:$B$1315, "&lt;=" &amp; $A47, DataRegularSeason20242025!$D$3:$D$1315, D$1)+SUMIFS(DataRegularSeason20242025!$AB$3:$AB$1315,DataRegularSeason20242025!$B$3:$B$1315, "&lt;=" &amp; $A47, DataRegularSeason20242025!$E$3:$E$1315, D$1)</f>
        <v>9</v>
      </c>
      <c r="E47" s="2">
        <f>SUMIFS(DataRegularSeason20242025!$AA$3:$AA$1315,DataRegularSeason20242025!$B$3:$B$1315, "&lt;=" &amp; $A47, DataRegularSeason20242025!$D$3:$D$1315, E$1)+SUMIFS(DataRegularSeason20242025!$AB$3:$AB$1315,DataRegularSeason20242025!$B$3:$B$1315, "&lt;=" &amp; $A47, DataRegularSeason20242025!$E$3:$E$1315, E$1)</f>
        <v>14</v>
      </c>
      <c r="F47" s="2">
        <f>SUMIFS(DataRegularSeason20242025!$AA$3:$AA$1315,DataRegularSeason20242025!$B$3:$B$1315, "&lt;=" &amp; $A47, DataRegularSeason20242025!$D$3:$D$1315, F$1)+SUMIFS(DataRegularSeason20242025!$AB$3:$AB$1315,DataRegularSeason20242025!$B$3:$B$1315, "&lt;=" &amp; $A47, DataRegularSeason20242025!$E$3:$E$1315, F$1)</f>
        <v>11</v>
      </c>
      <c r="G47" s="2">
        <f>SUMIFS(DataRegularSeason20242025!$AA$3:$AA$1315,DataRegularSeason20242025!$B$3:$B$1315, "&lt;=" &amp; $A47, DataRegularSeason20242025!$D$3:$D$1315, G$1)+SUMIFS(DataRegularSeason20242025!$AB$3:$AB$1315,DataRegularSeason20242025!$B$3:$B$1315, "&lt;=" &amp; $A47, DataRegularSeason20242025!$E$3:$E$1315, G$1)</f>
        <v>11</v>
      </c>
      <c r="H47" s="2">
        <f>SUMIFS(DataRegularSeason20242025!$AA$3:$AA$1315,DataRegularSeason20242025!$B$3:$B$1315, "&lt;=" &amp; $A47, DataRegularSeason20242025!$D$3:$D$1315, H$1)+SUMIFS(DataRegularSeason20242025!$AB$3:$AB$1315,DataRegularSeason20242025!$B$3:$B$1315, "&lt;=" &amp; $A47, DataRegularSeason20242025!$E$3:$E$1315, H$1)</f>
        <v>7</v>
      </c>
      <c r="I47" s="2">
        <f>SUMIFS(DataRegularSeason20242025!$AA$3:$AA$1315,DataRegularSeason20242025!$B$3:$B$1315, "&lt;=" &amp; $A47, DataRegularSeason20242025!$D$3:$D$1315, I$1)+SUMIFS(DataRegularSeason20242025!$AB$3:$AB$1315,DataRegularSeason20242025!$B$3:$B$1315, "&lt;=" &amp; $A47, DataRegularSeason20242025!$E$3:$E$1315, I$1)</f>
        <v>10</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9</v>
      </c>
      <c r="L47" s="2">
        <f>SUMIFS(DataRegularSeason20242025!$AA$3:$AA$1315,DataRegularSeason20242025!$B$3:$B$1315, "&lt;=" &amp; $A47, DataRegularSeason20242025!$D$3:$D$1315, L$1)+SUMIFS(DataRegularSeason20242025!$AB$3:$AB$1315,DataRegularSeason20242025!$B$3:$B$1315, "&lt;=" &amp; $A47, DataRegularSeason20242025!$E$3:$E$1315, L$1)</f>
        <v>11</v>
      </c>
      <c r="M47" s="2">
        <f>SUMIFS(DataRegularSeason20242025!$AA$3:$AA$1315,DataRegularSeason20242025!$B$3:$B$1315, "&lt;=" &amp; $A47, DataRegularSeason20242025!$D$3:$D$1315, M$1)+SUMIFS(DataRegularSeason20242025!$AB$3:$AB$1315,DataRegularSeason20242025!$B$3:$B$1315, "&lt;=" &amp; $A47, DataRegularSeason20242025!$E$3:$E$1315, M$1)</f>
        <v>15</v>
      </c>
      <c r="N47" s="2">
        <f>SUMIFS(DataRegularSeason20242025!$AA$3:$AA$1315,DataRegularSeason20242025!$B$3:$B$1315, "&lt;=" &amp; $A47, DataRegularSeason20242025!$D$3:$D$1315, N$1)+SUMIFS(DataRegularSeason20242025!$AB$3:$AB$1315,DataRegularSeason20242025!$B$3:$B$1315, "&lt;=" &amp; $A47, DataRegularSeason20242025!$E$3:$E$1315, N$1)</f>
        <v>14</v>
      </c>
      <c r="O47" s="2">
        <f>SUMIFS(DataRegularSeason20242025!$AA$3:$AA$1315,DataRegularSeason20242025!$B$3:$B$1315, "&lt;=" &amp; $A47, DataRegularSeason20242025!$D$3:$D$1315, O$1)+SUMIFS(DataRegularSeason20242025!$AB$3:$AB$1315,DataRegularSeason20242025!$B$3:$B$1315, "&lt;=" &amp; $A47, DataRegularSeason20242025!$E$3:$E$1315, O$1)</f>
        <v>14</v>
      </c>
      <c r="P47" s="2">
        <f>SUMIFS(DataRegularSeason20242025!$AA$3:$AA$1315,DataRegularSeason20242025!$B$3:$B$1315, "&lt;=" &amp; $A47, DataRegularSeason20242025!$D$3:$D$1315, P$1)+SUMIFS(DataRegularSeason20242025!$AB$3:$AB$1315,DataRegularSeason20242025!$B$3:$B$1315, "&lt;=" &amp; $A47, DataRegularSeason20242025!$E$3:$E$1315, P$1)</f>
        <v>9</v>
      </c>
      <c r="Q47" s="2">
        <f>SUMIFS(DataRegularSeason20242025!$AA$3:$AA$1315,DataRegularSeason20242025!$B$3:$B$1315, "&lt;=" &amp; $A47, DataRegularSeason20242025!$D$3:$D$1315, Q$1)+SUMIFS(DataRegularSeason20242025!$AB$3:$AB$1315,DataRegularSeason20242025!$B$3:$B$1315, "&lt;=" &amp; $A47, DataRegularSeason20242025!$E$3:$E$1315, Q$1)</f>
        <v>16</v>
      </c>
      <c r="R47" s="2">
        <f>SUMIFS(DataRegularSeason20242025!$AA$3:$AA$1315,DataRegularSeason20242025!$B$3:$B$1315, "&lt;=" &amp; $A47, DataRegularSeason20242025!$D$3:$D$1315, R$1)+SUMIFS(DataRegularSeason20242025!$AB$3:$AB$1315,DataRegularSeason20242025!$B$3:$B$1315, "&lt;=" &amp; $A47, DataRegularSeason20242025!$E$3:$E$1315, R$1)</f>
        <v>7</v>
      </c>
      <c r="S47" s="2">
        <f>SUMIFS(DataRegularSeason20242025!$AA$3:$AA$1315,DataRegularSeason20242025!$B$3:$B$1315, "&lt;=" &amp; $A47, DataRegularSeason20242025!$D$3:$D$1315, S$1)+SUMIFS(DataRegularSeason20242025!$AB$3:$AB$1315,DataRegularSeason20242025!$B$3:$B$1315, "&lt;=" &amp; $A47, DataRegularSeason20242025!$E$3:$E$1315, S$1)</f>
        <v>8</v>
      </c>
      <c r="T47" s="2">
        <f>SUMIFS(DataRegularSeason20242025!$AA$3:$AA$1315,DataRegularSeason20242025!$B$3:$B$1315, "&lt;=" &amp; $A47, DataRegularSeason20242025!$D$3:$D$1315, T$1)+SUMIFS(DataRegularSeason20242025!$AB$3:$AB$1315,DataRegularSeason20242025!$B$3:$B$1315, "&lt;=" &amp; $A47, DataRegularSeason20242025!$E$3:$E$1315, T$1)</f>
        <v>13</v>
      </c>
      <c r="U47" s="2">
        <f>SUMIFS(DataRegularSeason20242025!$AA$3:$AA$1315,DataRegularSeason20242025!$B$3:$B$1315, "&lt;=" &amp; $A47, DataRegularSeason20242025!$D$3:$D$1315, U$1)+SUMIFS(DataRegularSeason20242025!$AB$3:$AB$1315,DataRegularSeason20242025!$B$3:$B$1315, "&lt;=" &amp; $A47, DataRegularSeason20242025!$E$3:$E$1315, U$1)</f>
        <v>10</v>
      </c>
      <c r="V47" s="2">
        <f>SUMIFS(DataRegularSeason20242025!$AA$3:$AA$1315,DataRegularSeason20242025!$B$3:$B$1315, "&lt;=" &amp; $A47, DataRegularSeason20242025!$D$3:$D$1315, V$1)+SUMIFS(DataRegularSeason20242025!$AB$3:$AB$1315,DataRegularSeason20242025!$B$3:$B$1315, "&lt;=" &amp; $A47, DataRegularSeason20242025!$E$3:$E$1315, V$1)</f>
        <v>9</v>
      </c>
      <c r="W47" s="2">
        <f>SUMIFS(DataRegularSeason20242025!$AA$3:$AA$1315,DataRegularSeason20242025!$B$3:$B$1315, "&lt;=" &amp; $A47, DataRegularSeason20242025!$D$3:$D$1315, W$1)+SUMIFS(DataRegularSeason20242025!$AB$3:$AB$1315,DataRegularSeason20242025!$B$3:$B$1315, "&lt;=" &amp; $A47, DataRegularSeason20242025!$E$3:$E$1315, W$1)</f>
        <v>9</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8</v>
      </c>
      <c r="Z47" s="2">
        <f>SUMIFS(DataRegularSeason20242025!$AA$3:$AA$1315,DataRegularSeason20242025!$B$3:$B$1315, "&lt;=" &amp; $A47, DataRegularSeason20242025!$D$3:$D$1315, Z$1)+SUMIFS(DataRegularSeason20242025!$AB$3:$AB$1315,DataRegularSeason20242025!$B$3:$B$1315, "&lt;=" &amp; $A47, DataRegularSeason20242025!$E$3:$E$1315, Z$1)</f>
        <v>10</v>
      </c>
      <c r="AA47" s="2">
        <f>SUMIFS(DataRegularSeason20242025!$AA$3:$AA$1315,DataRegularSeason20242025!$B$3:$B$1315, "&lt;=" &amp; $A47, DataRegularSeason20242025!$D$3:$D$1315, AA$1)+SUMIFS(DataRegularSeason20242025!$AB$3:$AB$1315,DataRegularSeason20242025!$B$3:$B$1315, "&lt;=" &amp; $A47, DataRegularSeason20242025!$E$3:$E$1315, AA$1)</f>
        <v>14</v>
      </c>
      <c r="AB47" s="2">
        <f>SUMIFS(DataRegularSeason20242025!$AA$3:$AA$1315,DataRegularSeason20242025!$B$3:$B$1315, "&lt;=" &amp; $A47, DataRegularSeason20242025!$D$3:$D$1315, AB$1)+SUMIFS(DataRegularSeason20242025!$AB$3:$AB$1315,DataRegularSeason20242025!$B$3:$B$1315, "&lt;=" &amp; $A47, DataRegularSeason20242025!$E$3:$E$1315, AB$1)</f>
        <v>13</v>
      </c>
      <c r="AC47" s="2">
        <f>SUMIFS(DataRegularSeason20242025!$AA$3:$AA$1315,DataRegularSeason20242025!$B$3:$B$1315, "&lt;=" &amp; $A47, DataRegularSeason20242025!$D$3:$D$1315, AC$1)+SUMIFS(DataRegularSeason20242025!$AB$3:$AB$1315,DataRegularSeason20242025!$B$3:$B$1315, "&lt;=" &amp; $A47, DataRegularSeason20242025!$E$3:$E$1315, AC$1)</f>
        <v>12</v>
      </c>
      <c r="AD47" s="2">
        <f>SUMIFS(DataRegularSeason20242025!$AA$3:$AA$1315,DataRegularSeason20242025!$B$3:$B$1315, "&lt;=" &amp; $A47, DataRegularSeason20242025!$D$3:$D$1315, AD$1)+SUMIFS(DataRegularSeason20242025!$AB$3:$AB$1315,DataRegularSeason20242025!$B$3:$B$1315, "&lt;=" &amp; $A47, DataRegularSeason20242025!$E$3:$E$1315, AD$1)</f>
        <v>11</v>
      </c>
      <c r="AE47" s="2">
        <f>SUMIFS(DataRegularSeason20242025!$AA$3:$AA$1315,DataRegularSeason20242025!$B$3:$B$1315, "&lt;=" &amp; $A47, DataRegularSeason20242025!$D$3:$D$1315, AE$1)+SUMIFS(DataRegularSeason20242025!$AB$3:$AB$1315,DataRegularSeason20242025!$B$3:$B$1315, "&lt;=" &amp; $A47, DataRegularSeason20242025!$E$3:$E$1315, AE$1)</f>
        <v>15</v>
      </c>
      <c r="AF47" s="2">
        <f>SUMIFS(DataRegularSeason20242025!$AA$3:$AA$1315,DataRegularSeason20242025!$B$3:$B$1315, "&lt;=" &amp; $A47, DataRegularSeason20242025!$D$3:$D$1315, AF$1)+SUMIFS(DataRegularSeason20242025!$AB$3:$AB$1315,DataRegularSeason20242025!$B$3:$B$1315, "&lt;=" &amp; $A47, DataRegularSeason20242025!$E$3:$E$1315, AF$1)</f>
        <v>18</v>
      </c>
      <c r="AG47" s="2">
        <f>SUMIFS(DataRegularSeason20242025!$AA$3:$AA$1315,DataRegularSeason20242025!$B$3:$B$1315, "&lt;=" &amp; $A47, DataRegularSeason20242025!$D$3:$D$1315, AG$1)+SUMIFS(DataRegularSeason20242025!$AB$3:$AB$1315,DataRegularSeason20242025!$B$3:$B$1315, "&lt;=" &amp; $A47, DataRegularSeason20242025!$E$3:$E$1315, AG$1)</f>
        <v>14</v>
      </c>
    </row>
    <row r="48" spans="1:33" x14ac:dyDescent="0.25">
      <c r="A48" s="5">
        <v>45614</v>
      </c>
      <c r="B48" s="2">
        <f>SUMIFS(DataRegularSeason20242025!$AA$3:$AA$1315,DataRegularSeason20242025!$B$3:$B$1315, "&lt;=" &amp; $A48, DataRegularSeason20242025!$D$3:$D$1315, B$1)+SUMIFS(DataRegularSeason20242025!$AB$3:$AB$1315,DataRegularSeason20242025!$B$3:$B$1315, "&lt;=" &amp; $A48, DataRegularSeason20242025!$E$3:$E$1315, B$1)</f>
        <v>10</v>
      </c>
      <c r="C48" s="2">
        <f>SUMIFS(DataRegularSeason20242025!$AA$3:$AA$1315,DataRegularSeason20242025!$B$3:$B$1315, "&lt;=" &amp; $A48, DataRegularSeason20242025!$D$3:$D$1315, C$1)+SUMIFS(DataRegularSeason20242025!$AB$3:$AB$1315,DataRegularSeason20242025!$B$3:$B$1315, "&lt;=" &amp; $A48, DataRegularSeason20242025!$E$3:$E$1315, C$1)</f>
        <v>9</v>
      </c>
      <c r="D48" s="2">
        <f>SUMIFS(DataRegularSeason20242025!$AA$3:$AA$1315,DataRegularSeason20242025!$B$3:$B$1315, "&lt;=" &amp; $A48, DataRegularSeason20242025!$D$3:$D$1315, D$1)+SUMIFS(DataRegularSeason20242025!$AB$3:$AB$1315,DataRegularSeason20242025!$B$3:$B$1315, "&lt;=" &amp; $A48, DataRegularSeason20242025!$E$3:$E$1315, D$1)</f>
        <v>9</v>
      </c>
      <c r="E48" s="2">
        <f>SUMIFS(DataRegularSeason20242025!$AA$3:$AA$1315,DataRegularSeason20242025!$B$3:$B$1315, "&lt;=" &amp; $A48, DataRegularSeason20242025!$D$3:$D$1315, E$1)+SUMIFS(DataRegularSeason20242025!$AB$3:$AB$1315,DataRegularSeason20242025!$B$3:$B$1315, "&lt;=" &amp; $A48, DataRegularSeason20242025!$E$3:$E$1315, E$1)</f>
        <v>14</v>
      </c>
      <c r="F48" s="2">
        <f>SUMIFS(DataRegularSeason20242025!$AA$3:$AA$1315,DataRegularSeason20242025!$B$3:$B$1315, "&lt;=" &amp; $A48, DataRegularSeason20242025!$D$3:$D$1315, F$1)+SUMIFS(DataRegularSeason20242025!$AB$3:$AB$1315,DataRegularSeason20242025!$B$3:$B$1315, "&lt;=" &amp; $A48, DataRegularSeason20242025!$E$3:$E$1315, F$1)</f>
        <v>11</v>
      </c>
      <c r="G48" s="2">
        <f>SUMIFS(DataRegularSeason20242025!$AA$3:$AA$1315,DataRegularSeason20242025!$B$3:$B$1315, "&lt;=" &amp; $A48, DataRegularSeason20242025!$D$3:$D$1315, G$1)+SUMIFS(DataRegularSeason20242025!$AB$3:$AB$1315,DataRegularSeason20242025!$B$3:$B$1315, "&lt;=" &amp; $A48, DataRegularSeason20242025!$E$3:$E$1315, G$1)</f>
        <v>11</v>
      </c>
      <c r="H48" s="2">
        <f>SUMIFS(DataRegularSeason20242025!$AA$3:$AA$1315,DataRegularSeason20242025!$B$3:$B$1315, "&lt;=" &amp; $A48, DataRegularSeason20242025!$D$3:$D$1315, H$1)+SUMIFS(DataRegularSeason20242025!$AB$3:$AB$1315,DataRegularSeason20242025!$B$3:$B$1315, "&lt;=" &amp; $A48, DataRegularSeason20242025!$E$3:$E$1315, H$1)</f>
        <v>7</v>
      </c>
      <c r="I48" s="2">
        <f>SUMIFS(DataRegularSeason20242025!$AA$3:$AA$1315,DataRegularSeason20242025!$B$3:$B$1315, "&lt;=" &amp; $A48, DataRegularSeason20242025!$D$3:$D$1315, I$1)+SUMIFS(DataRegularSeason20242025!$AB$3:$AB$1315,DataRegularSeason20242025!$B$3:$B$1315, "&lt;=" &amp; $A48, DataRegularSeason20242025!$E$3:$E$1315, I$1)</f>
        <v>10</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9</v>
      </c>
      <c r="L48" s="2">
        <f>SUMIFS(DataRegularSeason20242025!$AA$3:$AA$1315,DataRegularSeason20242025!$B$3:$B$1315, "&lt;=" &amp; $A48, DataRegularSeason20242025!$D$3:$D$1315, L$1)+SUMIFS(DataRegularSeason20242025!$AB$3:$AB$1315,DataRegularSeason20242025!$B$3:$B$1315, "&lt;=" &amp; $A48, DataRegularSeason20242025!$E$3:$E$1315, L$1)</f>
        <v>11</v>
      </c>
      <c r="M48" s="2">
        <f>SUMIFS(DataRegularSeason20242025!$AA$3:$AA$1315,DataRegularSeason20242025!$B$3:$B$1315, "&lt;=" &amp; $A48, DataRegularSeason20242025!$D$3:$D$1315, M$1)+SUMIFS(DataRegularSeason20242025!$AB$3:$AB$1315,DataRegularSeason20242025!$B$3:$B$1315, "&lt;=" &amp; $A48, DataRegularSeason20242025!$E$3:$E$1315, M$1)</f>
        <v>15</v>
      </c>
      <c r="N48" s="2">
        <f>SUMIFS(DataRegularSeason20242025!$AA$3:$AA$1315,DataRegularSeason20242025!$B$3:$B$1315, "&lt;=" &amp; $A48, DataRegularSeason20242025!$D$3:$D$1315, N$1)+SUMIFS(DataRegularSeason20242025!$AB$3:$AB$1315,DataRegularSeason20242025!$B$3:$B$1315, "&lt;=" &amp; $A48, DataRegularSeason20242025!$E$3:$E$1315, N$1)</f>
        <v>14</v>
      </c>
      <c r="O48" s="2">
        <f>SUMIFS(DataRegularSeason20242025!$AA$3:$AA$1315,DataRegularSeason20242025!$B$3:$B$1315, "&lt;=" &amp; $A48, DataRegularSeason20242025!$D$3:$D$1315, O$1)+SUMIFS(DataRegularSeason20242025!$AB$3:$AB$1315,DataRegularSeason20242025!$B$3:$B$1315, "&lt;=" &amp; $A48, DataRegularSeason20242025!$E$3:$E$1315, O$1)</f>
        <v>14</v>
      </c>
      <c r="P48" s="2">
        <f>SUMIFS(DataRegularSeason20242025!$AA$3:$AA$1315,DataRegularSeason20242025!$B$3:$B$1315, "&lt;=" &amp; $A48, DataRegularSeason20242025!$D$3:$D$1315, P$1)+SUMIFS(DataRegularSeason20242025!$AB$3:$AB$1315,DataRegularSeason20242025!$B$3:$B$1315, "&lt;=" &amp; $A48, DataRegularSeason20242025!$E$3:$E$1315, P$1)</f>
        <v>9</v>
      </c>
      <c r="Q48" s="2">
        <f>SUMIFS(DataRegularSeason20242025!$AA$3:$AA$1315,DataRegularSeason20242025!$B$3:$B$1315, "&lt;=" &amp; $A48, DataRegularSeason20242025!$D$3:$D$1315, Q$1)+SUMIFS(DataRegularSeason20242025!$AB$3:$AB$1315,DataRegularSeason20242025!$B$3:$B$1315, "&lt;=" &amp; $A48, DataRegularSeason20242025!$E$3:$E$1315, Q$1)</f>
        <v>16</v>
      </c>
      <c r="R48" s="2">
        <f>SUMIFS(DataRegularSeason20242025!$AA$3:$AA$1315,DataRegularSeason20242025!$B$3:$B$1315, "&lt;=" &amp; $A48, DataRegularSeason20242025!$D$3:$D$1315, R$1)+SUMIFS(DataRegularSeason20242025!$AB$3:$AB$1315,DataRegularSeason20242025!$B$3:$B$1315, "&lt;=" &amp; $A48, DataRegularSeason20242025!$E$3:$E$1315, R$1)</f>
        <v>7</v>
      </c>
      <c r="S48" s="2">
        <f>SUMIFS(DataRegularSeason20242025!$AA$3:$AA$1315,DataRegularSeason20242025!$B$3:$B$1315, "&lt;=" &amp; $A48, DataRegularSeason20242025!$D$3:$D$1315, S$1)+SUMIFS(DataRegularSeason20242025!$AB$3:$AB$1315,DataRegularSeason20242025!$B$3:$B$1315, "&lt;=" &amp; $A48, DataRegularSeason20242025!$E$3:$E$1315, S$1)</f>
        <v>8</v>
      </c>
      <c r="T48" s="2">
        <f>SUMIFS(DataRegularSeason20242025!$AA$3:$AA$1315,DataRegularSeason20242025!$B$3:$B$1315, "&lt;=" &amp; $A48, DataRegularSeason20242025!$D$3:$D$1315, T$1)+SUMIFS(DataRegularSeason20242025!$AB$3:$AB$1315,DataRegularSeason20242025!$B$3:$B$1315, "&lt;=" &amp; $A48, DataRegularSeason20242025!$E$3:$E$1315, T$1)</f>
        <v>13</v>
      </c>
      <c r="U48" s="2">
        <f>SUMIFS(DataRegularSeason20242025!$AA$3:$AA$1315,DataRegularSeason20242025!$B$3:$B$1315, "&lt;=" &amp; $A48, DataRegularSeason20242025!$D$3:$D$1315, U$1)+SUMIFS(DataRegularSeason20242025!$AB$3:$AB$1315,DataRegularSeason20242025!$B$3:$B$1315, "&lt;=" &amp; $A48, DataRegularSeason20242025!$E$3:$E$1315, U$1)</f>
        <v>10</v>
      </c>
      <c r="V48" s="2">
        <f>SUMIFS(DataRegularSeason20242025!$AA$3:$AA$1315,DataRegularSeason20242025!$B$3:$B$1315, "&lt;=" &amp; $A48, DataRegularSeason20242025!$D$3:$D$1315, V$1)+SUMIFS(DataRegularSeason20242025!$AB$3:$AB$1315,DataRegularSeason20242025!$B$3:$B$1315, "&lt;=" &amp; $A48, DataRegularSeason20242025!$E$3:$E$1315, V$1)</f>
        <v>9</v>
      </c>
      <c r="W48" s="2">
        <f>SUMIFS(DataRegularSeason20242025!$AA$3:$AA$1315,DataRegularSeason20242025!$B$3:$B$1315, "&lt;=" &amp; $A48, DataRegularSeason20242025!$D$3:$D$1315, W$1)+SUMIFS(DataRegularSeason20242025!$AB$3:$AB$1315,DataRegularSeason20242025!$B$3:$B$1315, "&lt;=" &amp; $A48, DataRegularSeason20242025!$E$3:$E$1315, W$1)</f>
        <v>9</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8</v>
      </c>
      <c r="Z48" s="2">
        <f>SUMIFS(DataRegularSeason20242025!$AA$3:$AA$1315,DataRegularSeason20242025!$B$3:$B$1315, "&lt;=" &amp; $A48, DataRegularSeason20242025!$D$3:$D$1315, Z$1)+SUMIFS(DataRegularSeason20242025!$AB$3:$AB$1315,DataRegularSeason20242025!$B$3:$B$1315, "&lt;=" &amp; $A48, DataRegularSeason20242025!$E$3:$E$1315, Z$1)</f>
        <v>10</v>
      </c>
      <c r="AA48" s="2">
        <f>SUMIFS(DataRegularSeason20242025!$AA$3:$AA$1315,DataRegularSeason20242025!$B$3:$B$1315, "&lt;=" &amp; $A48, DataRegularSeason20242025!$D$3:$D$1315, AA$1)+SUMIFS(DataRegularSeason20242025!$AB$3:$AB$1315,DataRegularSeason20242025!$B$3:$B$1315, "&lt;=" &amp; $A48, DataRegularSeason20242025!$E$3:$E$1315, AA$1)</f>
        <v>14</v>
      </c>
      <c r="AB48" s="2">
        <f>SUMIFS(DataRegularSeason20242025!$AA$3:$AA$1315,DataRegularSeason20242025!$B$3:$B$1315, "&lt;=" &amp; $A48, DataRegularSeason20242025!$D$3:$D$1315, AB$1)+SUMIFS(DataRegularSeason20242025!$AB$3:$AB$1315,DataRegularSeason20242025!$B$3:$B$1315, "&lt;=" &amp; $A48, DataRegularSeason20242025!$E$3:$E$1315, AB$1)</f>
        <v>13</v>
      </c>
      <c r="AC48" s="2">
        <f>SUMIFS(DataRegularSeason20242025!$AA$3:$AA$1315,DataRegularSeason20242025!$B$3:$B$1315, "&lt;=" &amp; $A48, DataRegularSeason20242025!$D$3:$D$1315, AC$1)+SUMIFS(DataRegularSeason20242025!$AB$3:$AB$1315,DataRegularSeason20242025!$B$3:$B$1315, "&lt;=" &amp; $A48, DataRegularSeason20242025!$E$3:$E$1315, AC$1)</f>
        <v>12</v>
      </c>
      <c r="AD48" s="2">
        <f>SUMIFS(DataRegularSeason20242025!$AA$3:$AA$1315,DataRegularSeason20242025!$B$3:$B$1315, "&lt;=" &amp; $A48, DataRegularSeason20242025!$D$3:$D$1315, AD$1)+SUMIFS(DataRegularSeason20242025!$AB$3:$AB$1315,DataRegularSeason20242025!$B$3:$B$1315, "&lt;=" &amp; $A48, DataRegularSeason20242025!$E$3:$E$1315, AD$1)</f>
        <v>11</v>
      </c>
      <c r="AE48" s="2">
        <f>SUMIFS(DataRegularSeason20242025!$AA$3:$AA$1315,DataRegularSeason20242025!$B$3:$B$1315, "&lt;=" &amp; $A48, DataRegularSeason20242025!$D$3:$D$1315, AE$1)+SUMIFS(DataRegularSeason20242025!$AB$3:$AB$1315,DataRegularSeason20242025!$B$3:$B$1315, "&lt;=" &amp; $A48, DataRegularSeason20242025!$E$3:$E$1315, AE$1)</f>
        <v>15</v>
      </c>
      <c r="AF48" s="2">
        <f>SUMIFS(DataRegularSeason20242025!$AA$3:$AA$1315,DataRegularSeason20242025!$B$3:$B$1315, "&lt;=" &amp; $A48, DataRegularSeason20242025!$D$3:$D$1315, AF$1)+SUMIFS(DataRegularSeason20242025!$AB$3:$AB$1315,DataRegularSeason20242025!$B$3:$B$1315, "&lt;=" &amp; $A48, DataRegularSeason20242025!$E$3:$E$1315, AF$1)</f>
        <v>18</v>
      </c>
      <c r="AG48" s="2">
        <f>SUMIFS(DataRegularSeason20242025!$AA$3:$AA$1315,DataRegularSeason20242025!$B$3:$B$1315, "&lt;=" &amp; $A48, DataRegularSeason20242025!$D$3:$D$1315, AG$1)+SUMIFS(DataRegularSeason20242025!$AB$3:$AB$1315,DataRegularSeason20242025!$B$3:$B$1315, "&lt;=" &amp; $A48, DataRegularSeason20242025!$E$3:$E$1315, AG$1)</f>
        <v>14</v>
      </c>
    </row>
    <row r="49" spans="1:33" x14ac:dyDescent="0.25">
      <c r="A49" s="5">
        <v>45615</v>
      </c>
      <c r="B49" s="2">
        <f>SUMIFS(DataRegularSeason20242025!$AA$3:$AA$1315,DataRegularSeason20242025!$B$3:$B$1315, "&lt;=" &amp; $A49, DataRegularSeason20242025!$D$3:$D$1315, B$1)+SUMIFS(DataRegularSeason20242025!$AB$3:$AB$1315,DataRegularSeason20242025!$B$3:$B$1315, "&lt;=" &amp; $A49, DataRegularSeason20242025!$E$3:$E$1315, B$1)</f>
        <v>10</v>
      </c>
      <c r="C49" s="2">
        <f>SUMIFS(DataRegularSeason20242025!$AA$3:$AA$1315,DataRegularSeason20242025!$B$3:$B$1315, "&lt;=" &amp; $A49, DataRegularSeason20242025!$D$3:$D$1315, C$1)+SUMIFS(DataRegularSeason20242025!$AB$3:$AB$1315,DataRegularSeason20242025!$B$3:$B$1315, "&lt;=" &amp; $A49, DataRegularSeason20242025!$E$3:$E$1315, C$1)</f>
        <v>9</v>
      </c>
      <c r="D49" s="2">
        <f>SUMIFS(DataRegularSeason20242025!$AA$3:$AA$1315,DataRegularSeason20242025!$B$3:$B$1315, "&lt;=" &amp; $A49, DataRegularSeason20242025!$D$3:$D$1315, D$1)+SUMIFS(DataRegularSeason20242025!$AB$3:$AB$1315,DataRegularSeason20242025!$B$3:$B$1315, "&lt;=" &amp; $A49, DataRegularSeason20242025!$E$3:$E$1315, D$1)</f>
        <v>9</v>
      </c>
      <c r="E49" s="2">
        <f>SUMIFS(DataRegularSeason20242025!$AA$3:$AA$1315,DataRegularSeason20242025!$B$3:$B$1315, "&lt;=" &amp; $A49, DataRegularSeason20242025!$D$3:$D$1315, E$1)+SUMIFS(DataRegularSeason20242025!$AB$3:$AB$1315,DataRegularSeason20242025!$B$3:$B$1315, "&lt;=" &amp; $A49, DataRegularSeason20242025!$E$3:$E$1315, E$1)</f>
        <v>14</v>
      </c>
      <c r="F49" s="2">
        <f>SUMIFS(DataRegularSeason20242025!$AA$3:$AA$1315,DataRegularSeason20242025!$B$3:$B$1315, "&lt;=" &amp; $A49, DataRegularSeason20242025!$D$3:$D$1315, F$1)+SUMIFS(DataRegularSeason20242025!$AB$3:$AB$1315,DataRegularSeason20242025!$B$3:$B$1315, "&lt;=" &amp; $A49, DataRegularSeason20242025!$E$3:$E$1315, F$1)</f>
        <v>11</v>
      </c>
      <c r="G49" s="2">
        <f>SUMIFS(DataRegularSeason20242025!$AA$3:$AA$1315,DataRegularSeason20242025!$B$3:$B$1315, "&lt;=" &amp; $A49, DataRegularSeason20242025!$D$3:$D$1315, G$1)+SUMIFS(DataRegularSeason20242025!$AB$3:$AB$1315,DataRegularSeason20242025!$B$3:$B$1315, "&lt;=" &amp; $A49, DataRegularSeason20242025!$E$3:$E$1315, G$1)</f>
        <v>11</v>
      </c>
      <c r="H49" s="2">
        <f>SUMIFS(DataRegularSeason20242025!$AA$3:$AA$1315,DataRegularSeason20242025!$B$3:$B$1315, "&lt;=" &amp; $A49, DataRegularSeason20242025!$D$3:$D$1315, H$1)+SUMIFS(DataRegularSeason20242025!$AB$3:$AB$1315,DataRegularSeason20242025!$B$3:$B$1315, "&lt;=" &amp; $A49, DataRegularSeason20242025!$E$3:$E$1315, H$1)</f>
        <v>7</v>
      </c>
      <c r="I49" s="2">
        <f>SUMIFS(DataRegularSeason20242025!$AA$3:$AA$1315,DataRegularSeason20242025!$B$3:$B$1315, "&lt;=" &amp; $A49, DataRegularSeason20242025!$D$3:$D$1315, I$1)+SUMIFS(DataRegularSeason20242025!$AB$3:$AB$1315,DataRegularSeason20242025!$B$3:$B$1315, "&lt;=" &amp; $A49, DataRegularSeason20242025!$E$3:$E$1315, I$1)</f>
        <v>10</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9</v>
      </c>
      <c r="L49" s="2">
        <f>SUMIFS(DataRegularSeason20242025!$AA$3:$AA$1315,DataRegularSeason20242025!$B$3:$B$1315, "&lt;=" &amp; $A49, DataRegularSeason20242025!$D$3:$D$1315, L$1)+SUMIFS(DataRegularSeason20242025!$AB$3:$AB$1315,DataRegularSeason20242025!$B$3:$B$1315, "&lt;=" &amp; $A49, DataRegularSeason20242025!$E$3:$E$1315, L$1)</f>
        <v>11</v>
      </c>
      <c r="M49" s="2">
        <f>SUMIFS(DataRegularSeason20242025!$AA$3:$AA$1315,DataRegularSeason20242025!$B$3:$B$1315, "&lt;=" &amp; $A49, DataRegularSeason20242025!$D$3:$D$1315, M$1)+SUMIFS(DataRegularSeason20242025!$AB$3:$AB$1315,DataRegularSeason20242025!$B$3:$B$1315, "&lt;=" &amp; $A49, DataRegularSeason20242025!$E$3:$E$1315, M$1)</f>
        <v>15</v>
      </c>
      <c r="N49" s="2">
        <f>SUMIFS(DataRegularSeason20242025!$AA$3:$AA$1315,DataRegularSeason20242025!$B$3:$B$1315, "&lt;=" &amp; $A49, DataRegularSeason20242025!$D$3:$D$1315, N$1)+SUMIFS(DataRegularSeason20242025!$AB$3:$AB$1315,DataRegularSeason20242025!$B$3:$B$1315, "&lt;=" &amp; $A49, DataRegularSeason20242025!$E$3:$E$1315, N$1)</f>
        <v>14</v>
      </c>
      <c r="O49" s="2">
        <f>SUMIFS(DataRegularSeason20242025!$AA$3:$AA$1315,DataRegularSeason20242025!$B$3:$B$1315, "&lt;=" &amp; $A49, DataRegularSeason20242025!$D$3:$D$1315, O$1)+SUMIFS(DataRegularSeason20242025!$AB$3:$AB$1315,DataRegularSeason20242025!$B$3:$B$1315, "&lt;=" &amp; $A49, DataRegularSeason20242025!$E$3:$E$1315, O$1)</f>
        <v>14</v>
      </c>
      <c r="P49" s="2">
        <f>SUMIFS(DataRegularSeason20242025!$AA$3:$AA$1315,DataRegularSeason20242025!$B$3:$B$1315, "&lt;=" &amp; $A49, DataRegularSeason20242025!$D$3:$D$1315, P$1)+SUMIFS(DataRegularSeason20242025!$AB$3:$AB$1315,DataRegularSeason20242025!$B$3:$B$1315, "&lt;=" &amp; $A49, DataRegularSeason20242025!$E$3:$E$1315, P$1)</f>
        <v>9</v>
      </c>
      <c r="Q49" s="2">
        <f>SUMIFS(DataRegularSeason20242025!$AA$3:$AA$1315,DataRegularSeason20242025!$B$3:$B$1315, "&lt;=" &amp; $A49, DataRegularSeason20242025!$D$3:$D$1315, Q$1)+SUMIFS(DataRegularSeason20242025!$AB$3:$AB$1315,DataRegularSeason20242025!$B$3:$B$1315, "&lt;=" &amp; $A49, DataRegularSeason20242025!$E$3:$E$1315, Q$1)</f>
        <v>16</v>
      </c>
      <c r="R49" s="2">
        <f>SUMIFS(DataRegularSeason20242025!$AA$3:$AA$1315,DataRegularSeason20242025!$B$3:$B$1315, "&lt;=" &amp; $A49, DataRegularSeason20242025!$D$3:$D$1315, R$1)+SUMIFS(DataRegularSeason20242025!$AB$3:$AB$1315,DataRegularSeason20242025!$B$3:$B$1315, "&lt;=" &amp; $A49, DataRegularSeason20242025!$E$3:$E$1315, R$1)</f>
        <v>7</v>
      </c>
      <c r="S49" s="2">
        <f>SUMIFS(DataRegularSeason20242025!$AA$3:$AA$1315,DataRegularSeason20242025!$B$3:$B$1315, "&lt;=" &amp; $A49, DataRegularSeason20242025!$D$3:$D$1315, S$1)+SUMIFS(DataRegularSeason20242025!$AB$3:$AB$1315,DataRegularSeason20242025!$B$3:$B$1315, "&lt;=" &amp; $A49, DataRegularSeason20242025!$E$3:$E$1315, S$1)</f>
        <v>8</v>
      </c>
      <c r="T49" s="2">
        <f>SUMIFS(DataRegularSeason20242025!$AA$3:$AA$1315,DataRegularSeason20242025!$B$3:$B$1315, "&lt;=" &amp; $A49, DataRegularSeason20242025!$D$3:$D$1315, T$1)+SUMIFS(DataRegularSeason20242025!$AB$3:$AB$1315,DataRegularSeason20242025!$B$3:$B$1315, "&lt;=" &amp; $A49, DataRegularSeason20242025!$E$3:$E$1315, T$1)</f>
        <v>13</v>
      </c>
      <c r="U49" s="2">
        <f>SUMIFS(DataRegularSeason20242025!$AA$3:$AA$1315,DataRegularSeason20242025!$B$3:$B$1315, "&lt;=" &amp; $A49, DataRegularSeason20242025!$D$3:$D$1315, U$1)+SUMIFS(DataRegularSeason20242025!$AB$3:$AB$1315,DataRegularSeason20242025!$B$3:$B$1315, "&lt;=" &amp; $A49, DataRegularSeason20242025!$E$3:$E$1315, U$1)</f>
        <v>10</v>
      </c>
      <c r="V49" s="2">
        <f>SUMIFS(DataRegularSeason20242025!$AA$3:$AA$1315,DataRegularSeason20242025!$B$3:$B$1315, "&lt;=" &amp; $A49, DataRegularSeason20242025!$D$3:$D$1315, V$1)+SUMIFS(DataRegularSeason20242025!$AB$3:$AB$1315,DataRegularSeason20242025!$B$3:$B$1315, "&lt;=" &amp; $A49, DataRegularSeason20242025!$E$3:$E$1315, V$1)</f>
        <v>9</v>
      </c>
      <c r="W49" s="2">
        <f>SUMIFS(DataRegularSeason20242025!$AA$3:$AA$1315,DataRegularSeason20242025!$B$3:$B$1315, "&lt;=" &amp; $A49, DataRegularSeason20242025!$D$3:$D$1315, W$1)+SUMIFS(DataRegularSeason20242025!$AB$3:$AB$1315,DataRegularSeason20242025!$B$3:$B$1315, "&lt;=" &amp; $A49, DataRegularSeason20242025!$E$3:$E$1315, W$1)</f>
        <v>9</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8</v>
      </c>
      <c r="Z49" s="2">
        <f>SUMIFS(DataRegularSeason20242025!$AA$3:$AA$1315,DataRegularSeason20242025!$B$3:$B$1315, "&lt;=" &amp; $A49, DataRegularSeason20242025!$D$3:$D$1315, Z$1)+SUMIFS(DataRegularSeason20242025!$AB$3:$AB$1315,DataRegularSeason20242025!$B$3:$B$1315, "&lt;=" &amp; $A49, DataRegularSeason20242025!$E$3:$E$1315, Z$1)</f>
        <v>10</v>
      </c>
      <c r="AA49" s="2">
        <f>SUMIFS(DataRegularSeason20242025!$AA$3:$AA$1315,DataRegularSeason20242025!$B$3:$B$1315, "&lt;=" &amp; $A49, DataRegularSeason20242025!$D$3:$D$1315, AA$1)+SUMIFS(DataRegularSeason20242025!$AB$3:$AB$1315,DataRegularSeason20242025!$B$3:$B$1315, "&lt;=" &amp; $A49, DataRegularSeason20242025!$E$3:$E$1315, AA$1)</f>
        <v>14</v>
      </c>
      <c r="AB49" s="2">
        <f>SUMIFS(DataRegularSeason20242025!$AA$3:$AA$1315,DataRegularSeason20242025!$B$3:$B$1315, "&lt;=" &amp; $A49, DataRegularSeason20242025!$D$3:$D$1315, AB$1)+SUMIFS(DataRegularSeason20242025!$AB$3:$AB$1315,DataRegularSeason20242025!$B$3:$B$1315, "&lt;=" &amp; $A49, DataRegularSeason20242025!$E$3:$E$1315, AB$1)</f>
        <v>13</v>
      </c>
      <c r="AC49" s="2">
        <f>SUMIFS(DataRegularSeason20242025!$AA$3:$AA$1315,DataRegularSeason20242025!$B$3:$B$1315, "&lt;=" &amp; $A49, DataRegularSeason20242025!$D$3:$D$1315, AC$1)+SUMIFS(DataRegularSeason20242025!$AB$3:$AB$1315,DataRegularSeason20242025!$B$3:$B$1315, "&lt;=" &amp; $A49, DataRegularSeason20242025!$E$3:$E$1315, AC$1)</f>
        <v>12</v>
      </c>
      <c r="AD49" s="2">
        <f>SUMIFS(DataRegularSeason20242025!$AA$3:$AA$1315,DataRegularSeason20242025!$B$3:$B$1315, "&lt;=" &amp; $A49, DataRegularSeason20242025!$D$3:$D$1315, AD$1)+SUMIFS(DataRegularSeason20242025!$AB$3:$AB$1315,DataRegularSeason20242025!$B$3:$B$1315, "&lt;=" &amp; $A49, DataRegularSeason20242025!$E$3:$E$1315, AD$1)</f>
        <v>11</v>
      </c>
      <c r="AE49" s="2">
        <f>SUMIFS(DataRegularSeason20242025!$AA$3:$AA$1315,DataRegularSeason20242025!$B$3:$B$1315, "&lt;=" &amp; $A49, DataRegularSeason20242025!$D$3:$D$1315, AE$1)+SUMIFS(DataRegularSeason20242025!$AB$3:$AB$1315,DataRegularSeason20242025!$B$3:$B$1315, "&lt;=" &amp; $A49, DataRegularSeason20242025!$E$3:$E$1315, AE$1)</f>
        <v>15</v>
      </c>
      <c r="AF49" s="2">
        <f>SUMIFS(DataRegularSeason20242025!$AA$3:$AA$1315,DataRegularSeason20242025!$B$3:$B$1315, "&lt;=" &amp; $A49, DataRegularSeason20242025!$D$3:$D$1315, AF$1)+SUMIFS(DataRegularSeason20242025!$AB$3:$AB$1315,DataRegularSeason20242025!$B$3:$B$1315, "&lt;=" &amp; $A49, DataRegularSeason20242025!$E$3:$E$1315, AF$1)</f>
        <v>18</v>
      </c>
      <c r="AG49" s="2">
        <f>SUMIFS(DataRegularSeason20242025!$AA$3:$AA$1315,DataRegularSeason20242025!$B$3:$B$1315, "&lt;=" &amp; $A49, DataRegularSeason20242025!$D$3:$D$1315, AG$1)+SUMIFS(DataRegularSeason20242025!$AB$3:$AB$1315,DataRegularSeason20242025!$B$3:$B$1315, "&lt;=" &amp; $A49, DataRegularSeason20242025!$E$3:$E$1315, AG$1)</f>
        <v>14</v>
      </c>
    </row>
    <row r="50" spans="1:33" x14ac:dyDescent="0.25">
      <c r="A50" s="5">
        <v>45616</v>
      </c>
      <c r="B50" s="2">
        <f>SUMIFS(DataRegularSeason20242025!$AA$3:$AA$1315,DataRegularSeason20242025!$B$3:$B$1315, "&lt;=" &amp; $A50, DataRegularSeason20242025!$D$3:$D$1315, B$1)+SUMIFS(DataRegularSeason20242025!$AB$3:$AB$1315,DataRegularSeason20242025!$B$3:$B$1315, "&lt;=" &amp; $A50, DataRegularSeason20242025!$E$3:$E$1315, B$1)</f>
        <v>10</v>
      </c>
      <c r="C50" s="2">
        <f>SUMIFS(DataRegularSeason20242025!$AA$3:$AA$1315,DataRegularSeason20242025!$B$3:$B$1315, "&lt;=" &amp; $A50, DataRegularSeason20242025!$D$3:$D$1315, C$1)+SUMIFS(DataRegularSeason20242025!$AB$3:$AB$1315,DataRegularSeason20242025!$B$3:$B$1315, "&lt;=" &amp; $A50, DataRegularSeason20242025!$E$3:$E$1315, C$1)</f>
        <v>9</v>
      </c>
      <c r="D50" s="2">
        <f>SUMIFS(DataRegularSeason20242025!$AA$3:$AA$1315,DataRegularSeason20242025!$B$3:$B$1315, "&lt;=" &amp; $A50, DataRegularSeason20242025!$D$3:$D$1315, D$1)+SUMIFS(DataRegularSeason20242025!$AB$3:$AB$1315,DataRegularSeason20242025!$B$3:$B$1315, "&lt;=" &amp; $A50, DataRegularSeason20242025!$E$3:$E$1315, D$1)</f>
        <v>9</v>
      </c>
      <c r="E50" s="2">
        <f>SUMIFS(DataRegularSeason20242025!$AA$3:$AA$1315,DataRegularSeason20242025!$B$3:$B$1315, "&lt;=" &amp; $A50, DataRegularSeason20242025!$D$3:$D$1315, E$1)+SUMIFS(DataRegularSeason20242025!$AB$3:$AB$1315,DataRegularSeason20242025!$B$3:$B$1315, "&lt;=" &amp; $A50, DataRegularSeason20242025!$E$3:$E$1315, E$1)</f>
        <v>14</v>
      </c>
      <c r="F50" s="2">
        <f>SUMIFS(DataRegularSeason20242025!$AA$3:$AA$1315,DataRegularSeason20242025!$B$3:$B$1315, "&lt;=" &amp; $A50, DataRegularSeason20242025!$D$3:$D$1315, F$1)+SUMIFS(DataRegularSeason20242025!$AB$3:$AB$1315,DataRegularSeason20242025!$B$3:$B$1315, "&lt;=" &amp; $A50, DataRegularSeason20242025!$E$3:$E$1315, F$1)</f>
        <v>11</v>
      </c>
      <c r="G50" s="2">
        <f>SUMIFS(DataRegularSeason20242025!$AA$3:$AA$1315,DataRegularSeason20242025!$B$3:$B$1315, "&lt;=" &amp; $A50, DataRegularSeason20242025!$D$3:$D$1315, G$1)+SUMIFS(DataRegularSeason20242025!$AB$3:$AB$1315,DataRegularSeason20242025!$B$3:$B$1315, "&lt;=" &amp; $A50, DataRegularSeason20242025!$E$3:$E$1315, G$1)</f>
        <v>11</v>
      </c>
      <c r="H50" s="2">
        <f>SUMIFS(DataRegularSeason20242025!$AA$3:$AA$1315,DataRegularSeason20242025!$B$3:$B$1315, "&lt;=" &amp; $A50, DataRegularSeason20242025!$D$3:$D$1315, H$1)+SUMIFS(DataRegularSeason20242025!$AB$3:$AB$1315,DataRegularSeason20242025!$B$3:$B$1315, "&lt;=" &amp; $A50, DataRegularSeason20242025!$E$3:$E$1315, H$1)</f>
        <v>7</v>
      </c>
      <c r="I50" s="2">
        <f>SUMIFS(DataRegularSeason20242025!$AA$3:$AA$1315,DataRegularSeason20242025!$B$3:$B$1315, "&lt;=" &amp; $A50, DataRegularSeason20242025!$D$3:$D$1315, I$1)+SUMIFS(DataRegularSeason20242025!$AB$3:$AB$1315,DataRegularSeason20242025!$B$3:$B$1315, "&lt;=" &amp; $A50, DataRegularSeason20242025!$E$3:$E$1315, I$1)</f>
        <v>10</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9</v>
      </c>
      <c r="L50" s="2">
        <f>SUMIFS(DataRegularSeason20242025!$AA$3:$AA$1315,DataRegularSeason20242025!$B$3:$B$1315, "&lt;=" &amp; $A50, DataRegularSeason20242025!$D$3:$D$1315, L$1)+SUMIFS(DataRegularSeason20242025!$AB$3:$AB$1315,DataRegularSeason20242025!$B$3:$B$1315, "&lt;=" &amp; $A50, DataRegularSeason20242025!$E$3:$E$1315, L$1)</f>
        <v>11</v>
      </c>
      <c r="M50" s="2">
        <f>SUMIFS(DataRegularSeason20242025!$AA$3:$AA$1315,DataRegularSeason20242025!$B$3:$B$1315, "&lt;=" &amp; $A50, DataRegularSeason20242025!$D$3:$D$1315, M$1)+SUMIFS(DataRegularSeason20242025!$AB$3:$AB$1315,DataRegularSeason20242025!$B$3:$B$1315, "&lt;=" &amp; $A50, DataRegularSeason20242025!$E$3:$E$1315, M$1)</f>
        <v>15</v>
      </c>
      <c r="N50" s="2">
        <f>SUMIFS(DataRegularSeason20242025!$AA$3:$AA$1315,DataRegularSeason20242025!$B$3:$B$1315, "&lt;=" &amp; $A50, DataRegularSeason20242025!$D$3:$D$1315, N$1)+SUMIFS(DataRegularSeason20242025!$AB$3:$AB$1315,DataRegularSeason20242025!$B$3:$B$1315, "&lt;=" &amp; $A50, DataRegularSeason20242025!$E$3:$E$1315, N$1)</f>
        <v>14</v>
      </c>
      <c r="O50" s="2">
        <f>SUMIFS(DataRegularSeason20242025!$AA$3:$AA$1315,DataRegularSeason20242025!$B$3:$B$1315, "&lt;=" &amp; $A50, DataRegularSeason20242025!$D$3:$D$1315, O$1)+SUMIFS(DataRegularSeason20242025!$AB$3:$AB$1315,DataRegularSeason20242025!$B$3:$B$1315, "&lt;=" &amp; $A50, DataRegularSeason20242025!$E$3:$E$1315, O$1)</f>
        <v>14</v>
      </c>
      <c r="P50" s="2">
        <f>SUMIFS(DataRegularSeason20242025!$AA$3:$AA$1315,DataRegularSeason20242025!$B$3:$B$1315, "&lt;=" &amp; $A50, DataRegularSeason20242025!$D$3:$D$1315, P$1)+SUMIFS(DataRegularSeason20242025!$AB$3:$AB$1315,DataRegularSeason20242025!$B$3:$B$1315, "&lt;=" &amp; $A50, DataRegularSeason20242025!$E$3:$E$1315, P$1)</f>
        <v>9</v>
      </c>
      <c r="Q50" s="2">
        <f>SUMIFS(DataRegularSeason20242025!$AA$3:$AA$1315,DataRegularSeason20242025!$B$3:$B$1315, "&lt;=" &amp; $A50, DataRegularSeason20242025!$D$3:$D$1315, Q$1)+SUMIFS(DataRegularSeason20242025!$AB$3:$AB$1315,DataRegularSeason20242025!$B$3:$B$1315, "&lt;=" &amp; $A50, DataRegularSeason20242025!$E$3:$E$1315, Q$1)</f>
        <v>16</v>
      </c>
      <c r="R50" s="2">
        <f>SUMIFS(DataRegularSeason20242025!$AA$3:$AA$1315,DataRegularSeason20242025!$B$3:$B$1315, "&lt;=" &amp; $A50, DataRegularSeason20242025!$D$3:$D$1315, R$1)+SUMIFS(DataRegularSeason20242025!$AB$3:$AB$1315,DataRegularSeason20242025!$B$3:$B$1315, "&lt;=" &amp; $A50, DataRegularSeason20242025!$E$3:$E$1315, R$1)</f>
        <v>7</v>
      </c>
      <c r="S50" s="2">
        <f>SUMIFS(DataRegularSeason20242025!$AA$3:$AA$1315,DataRegularSeason20242025!$B$3:$B$1315, "&lt;=" &amp; $A50, DataRegularSeason20242025!$D$3:$D$1315, S$1)+SUMIFS(DataRegularSeason20242025!$AB$3:$AB$1315,DataRegularSeason20242025!$B$3:$B$1315, "&lt;=" &amp; $A50, DataRegularSeason20242025!$E$3:$E$1315, S$1)</f>
        <v>8</v>
      </c>
      <c r="T50" s="2">
        <f>SUMIFS(DataRegularSeason20242025!$AA$3:$AA$1315,DataRegularSeason20242025!$B$3:$B$1315, "&lt;=" &amp; $A50, DataRegularSeason20242025!$D$3:$D$1315, T$1)+SUMIFS(DataRegularSeason20242025!$AB$3:$AB$1315,DataRegularSeason20242025!$B$3:$B$1315, "&lt;=" &amp; $A50, DataRegularSeason20242025!$E$3:$E$1315, T$1)</f>
        <v>13</v>
      </c>
      <c r="U50" s="2">
        <f>SUMIFS(DataRegularSeason20242025!$AA$3:$AA$1315,DataRegularSeason20242025!$B$3:$B$1315, "&lt;=" &amp; $A50, DataRegularSeason20242025!$D$3:$D$1315, U$1)+SUMIFS(DataRegularSeason20242025!$AB$3:$AB$1315,DataRegularSeason20242025!$B$3:$B$1315, "&lt;=" &amp; $A50, DataRegularSeason20242025!$E$3:$E$1315, U$1)</f>
        <v>10</v>
      </c>
      <c r="V50" s="2">
        <f>SUMIFS(DataRegularSeason20242025!$AA$3:$AA$1315,DataRegularSeason20242025!$B$3:$B$1315, "&lt;=" &amp; $A50, DataRegularSeason20242025!$D$3:$D$1315, V$1)+SUMIFS(DataRegularSeason20242025!$AB$3:$AB$1315,DataRegularSeason20242025!$B$3:$B$1315, "&lt;=" &amp; $A50, DataRegularSeason20242025!$E$3:$E$1315, V$1)</f>
        <v>9</v>
      </c>
      <c r="W50" s="2">
        <f>SUMIFS(DataRegularSeason20242025!$AA$3:$AA$1315,DataRegularSeason20242025!$B$3:$B$1315, "&lt;=" &amp; $A50, DataRegularSeason20242025!$D$3:$D$1315, W$1)+SUMIFS(DataRegularSeason20242025!$AB$3:$AB$1315,DataRegularSeason20242025!$B$3:$B$1315, "&lt;=" &amp; $A50, DataRegularSeason20242025!$E$3:$E$1315, W$1)</f>
        <v>9</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8</v>
      </c>
      <c r="Z50" s="2">
        <f>SUMIFS(DataRegularSeason20242025!$AA$3:$AA$1315,DataRegularSeason20242025!$B$3:$B$1315, "&lt;=" &amp; $A50, DataRegularSeason20242025!$D$3:$D$1315, Z$1)+SUMIFS(DataRegularSeason20242025!$AB$3:$AB$1315,DataRegularSeason20242025!$B$3:$B$1315, "&lt;=" &amp; $A50, DataRegularSeason20242025!$E$3:$E$1315, Z$1)</f>
        <v>10</v>
      </c>
      <c r="AA50" s="2">
        <f>SUMIFS(DataRegularSeason20242025!$AA$3:$AA$1315,DataRegularSeason20242025!$B$3:$B$1315, "&lt;=" &amp; $A50, DataRegularSeason20242025!$D$3:$D$1315, AA$1)+SUMIFS(DataRegularSeason20242025!$AB$3:$AB$1315,DataRegularSeason20242025!$B$3:$B$1315, "&lt;=" &amp; $A50, DataRegularSeason20242025!$E$3:$E$1315, AA$1)</f>
        <v>14</v>
      </c>
      <c r="AB50" s="2">
        <f>SUMIFS(DataRegularSeason20242025!$AA$3:$AA$1315,DataRegularSeason20242025!$B$3:$B$1315, "&lt;=" &amp; $A50, DataRegularSeason20242025!$D$3:$D$1315, AB$1)+SUMIFS(DataRegularSeason20242025!$AB$3:$AB$1315,DataRegularSeason20242025!$B$3:$B$1315, "&lt;=" &amp; $A50, DataRegularSeason20242025!$E$3:$E$1315, AB$1)</f>
        <v>13</v>
      </c>
      <c r="AC50" s="2">
        <f>SUMIFS(DataRegularSeason20242025!$AA$3:$AA$1315,DataRegularSeason20242025!$B$3:$B$1315, "&lt;=" &amp; $A50, DataRegularSeason20242025!$D$3:$D$1315, AC$1)+SUMIFS(DataRegularSeason20242025!$AB$3:$AB$1315,DataRegularSeason20242025!$B$3:$B$1315, "&lt;=" &amp; $A50, DataRegularSeason20242025!$E$3:$E$1315, AC$1)</f>
        <v>12</v>
      </c>
      <c r="AD50" s="2">
        <f>SUMIFS(DataRegularSeason20242025!$AA$3:$AA$1315,DataRegularSeason20242025!$B$3:$B$1315, "&lt;=" &amp; $A50, DataRegularSeason20242025!$D$3:$D$1315, AD$1)+SUMIFS(DataRegularSeason20242025!$AB$3:$AB$1315,DataRegularSeason20242025!$B$3:$B$1315, "&lt;=" &amp; $A50, DataRegularSeason20242025!$E$3:$E$1315, AD$1)</f>
        <v>11</v>
      </c>
      <c r="AE50" s="2">
        <f>SUMIFS(DataRegularSeason20242025!$AA$3:$AA$1315,DataRegularSeason20242025!$B$3:$B$1315, "&lt;=" &amp; $A50, DataRegularSeason20242025!$D$3:$D$1315, AE$1)+SUMIFS(DataRegularSeason20242025!$AB$3:$AB$1315,DataRegularSeason20242025!$B$3:$B$1315, "&lt;=" &amp; $A50, DataRegularSeason20242025!$E$3:$E$1315, AE$1)</f>
        <v>15</v>
      </c>
      <c r="AF50" s="2">
        <f>SUMIFS(DataRegularSeason20242025!$AA$3:$AA$1315,DataRegularSeason20242025!$B$3:$B$1315, "&lt;=" &amp; $A50, DataRegularSeason20242025!$D$3:$D$1315, AF$1)+SUMIFS(DataRegularSeason20242025!$AB$3:$AB$1315,DataRegularSeason20242025!$B$3:$B$1315, "&lt;=" &amp; $A50, DataRegularSeason20242025!$E$3:$E$1315, AF$1)</f>
        <v>18</v>
      </c>
      <c r="AG50" s="2">
        <f>SUMIFS(DataRegularSeason20242025!$AA$3:$AA$1315,DataRegularSeason20242025!$B$3:$B$1315, "&lt;=" &amp; $A50, DataRegularSeason20242025!$D$3:$D$1315, AG$1)+SUMIFS(DataRegularSeason20242025!$AB$3:$AB$1315,DataRegularSeason20242025!$B$3:$B$1315, "&lt;=" &amp; $A50, DataRegularSeason20242025!$E$3:$E$1315, AG$1)</f>
        <v>14</v>
      </c>
    </row>
    <row r="51" spans="1:33" x14ac:dyDescent="0.25">
      <c r="A51" s="5">
        <v>45617</v>
      </c>
      <c r="B51" s="2">
        <f>SUMIFS(DataRegularSeason20242025!$AA$3:$AA$1315,DataRegularSeason20242025!$B$3:$B$1315, "&lt;=" &amp; $A51, DataRegularSeason20242025!$D$3:$D$1315, B$1)+SUMIFS(DataRegularSeason20242025!$AB$3:$AB$1315,DataRegularSeason20242025!$B$3:$B$1315, "&lt;=" &amp; $A51, DataRegularSeason20242025!$E$3:$E$1315, B$1)</f>
        <v>10</v>
      </c>
      <c r="C51" s="2">
        <f>SUMIFS(DataRegularSeason20242025!$AA$3:$AA$1315,DataRegularSeason20242025!$B$3:$B$1315, "&lt;=" &amp; $A51, DataRegularSeason20242025!$D$3:$D$1315, C$1)+SUMIFS(DataRegularSeason20242025!$AB$3:$AB$1315,DataRegularSeason20242025!$B$3:$B$1315, "&lt;=" &amp; $A51, DataRegularSeason20242025!$E$3:$E$1315, C$1)</f>
        <v>9</v>
      </c>
      <c r="D51" s="2">
        <f>SUMIFS(DataRegularSeason20242025!$AA$3:$AA$1315,DataRegularSeason20242025!$B$3:$B$1315, "&lt;=" &amp; $A51, DataRegularSeason20242025!$D$3:$D$1315, D$1)+SUMIFS(DataRegularSeason20242025!$AB$3:$AB$1315,DataRegularSeason20242025!$B$3:$B$1315, "&lt;=" &amp; $A51, DataRegularSeason20242025!$E$3:$E$1315, D$1)</f>
        <v>9</v>
      </c>
      <c r="E51" s="2">
        <f>SUMIFS(DataRegularSeason20242025!$AA$3:$AA$1315,DataRegularSeason20242025!$B$3:$B$1315, "&lt;=" &amp; $A51, DataRegularSeason20242025!$D$3:$D$1315, E$1)+SUMIFS(DataRegularSeason20242025!$AB$3:$AB$1315,DataRegularSeason20242025!$B$3:$B$1315, "&lt;=" &amp; $A51, DataRegularSeason20242025!$E$3:$E$1315, E$1)</f>
        <v>14</v>
      </c>
      <c r="F51" s="2">
        <f>SUMIFS(DataRegularSeason20242025!$AA$3:$AA$1315,DataRegularSeason20242025!$B$3:$B$1315, "&lt;=" &amp; $A51, DataRegularSeason20242025!$D$3:$D$1315, F$1)+SUMIFS(DataRegularSeason20242025!$AB$3:$AB$1315,DataRegularSeason20242025!$B$3:$B$1315, "&lt;=" &amp; $A51, DataRegularSeason20242025!$E$3:$E$1315, F$1)</f>
        <v>11</v>
      </c>
      <c r="G51" s="2">
        <f>SUMIFS(DataRegularSeason20242025!$AA$3:$AA$1315,DataRegularSeason20242025!$B$3:$B$1315, "&lt;=" &amp; $A51, DataRegularSeason20242025!$D$3:$D$1315, G$1)+SUMIFS(DataRegularSeason20242025!$AB$3:$AB$1315,DataRegularSeason20242025!$B$3:$B$1315, "&lt;=" &amp; $A51, DataRegularSeason20242025!$E$3:$E$1315, G$1)</f>
        <v>11</v>
      </c>
      <c r="H51" s="2">
        <f>SUMIFS(DataRegularSeason20242025!$AA$3:$AA$1315,DataRegularSeason20242025!$B$3:$B$1315, "&lt;=" &amp; $A51, DataRegularSeason20242025!$D$3:$D$1315, H$1)+SUMIFS(DataRegularSeason20242025!$AB$3:$AB$1315,DataRegularSeason20242025!$B$3:$B$1315, "&lt;=" &amp; $A51, DataRegularSeason20242025!$E$3:$E$1315, H$1)</f>
        <v>7</v>
      </c>
      <c r="I51" s="2">
        <f>SUMIFS(DataRegularSeason20242025!$AA$3:$AA$1315,DataRegularSeason20242025!$B$3:$B$1315, "&lt;=" &amp; $A51, DataRegularSeason20242025!$D$3:$D$1315, I$1)+SUMIFS(DataRegularSeason20242025!$AB$3:$AB$1315,DataRegularSeason20242025!$B$3:$B$1315, "&lt;=" &amp; $A51, DataRegularSeason20242025!$E$3:$E$1315, I$1)</f>
        <v>10</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9</v>
      </c>
      <c r="L51" s="2">
        <f>SUMIFS(DataRegularSeason20242025!$AA$3:$AA$1315,DataRegularSeason20242025!$B$3:$B$1315, "&lt;=" &amp; $A51, DataRegularSeason20242025!$D$3:$D$1315, L$1)+SUMIFS(DataRegularSeason20242025!$AB$3:$AB$1315,DataRegularSeason20242025!$B$3:$B$1315, "&lt;=" &amp; $A51, DataRegularSeason20242025!$E$3:$E$1315, L$1)</f>
        <v>11</v>
      </c>
      <c r="M51" s="2">
        <f>SUMIFS(DataRegularSeason20242025!$AA$3:$AA$1315,DataRegularSeason20242025!$B$3:$B$1315, "&lt;=" &amp; $A51, DataRegularSeason20242025!$D$3:$D$1315, M$1)+SUMIFS(DataRegularSeason20242025!$AB$3:$AB$1315,DataRegularSeason20242025!$B$3:$B$1315, "&lt;=" &amp; $A51, DataRegularSeason20242025!$E$3:$E$1315, M$1)</f>
        <v>15</v>
      </c>
      <c r="N51" s="2">
        <f>SUMIFS(DataRegularSeason20242025!$AA$3:$AA$1315,DataRegularSeason20242025!$B$3:$B$1315, "&lt;=" &amp; $A51, DataRegularSeason20242025!$D$3:$D$1315, N$1)+SUMIFS(DataRegularSeason20242025!$AB$3:$AB$1315,DataRegularSeason20242025!$B$3:$B$1315, "&lt;=" &amp; $A51, DataRegularSeason20242025!$E$3:$E$1315, N$1)</f>
        <v>14</v>
      </c>
      <c r="O51" s="2">
        <f>SUMIFS(DataRegularSeason20242025!$AA$3:$AA$1315,DataRegularSeason20242025!$B$3:$B$1315, "&lt;=" &amp; $A51, DataRegularSeason20242025!$D$3:$D$1315, O$1)+SUMIFS(DataRegularSeason20242025!$AB$3:$AB$1315,DataRegularSeason20242025!$B$3:$B$1315, "&lt;=" &amp; $A51, DataRegularSeason20242025!$E$3:$E$1315, O$1)</f>
        <v>14</v>
      </c>
      <c r="P51" s="2">
        <f>SUMIFS(DataRegularSeason20242025!$AA$3:$AA$1315,DataRegularSeason20242025!$B$3:$B$1315, "&lt;=" &amp; $A51, DataRegularSeason20242025!$D$3:$D$1315, P$1)+SUMIFS(DataRegularSeason20242025!$AB$3:$AB$1315,DataRegularSeason20242025!$B$3:$B$1315, "&lt;=" &amp; $A51, DataRegularSeason20242025!$E$3:$E$1315, P$1)</f>
        <v>9</v>
      </c>
      <c r="Q51" s="2">
        <f>SUMIFS(DataRegularSeason20242025!$AA$3:$AA$1315,DataRegularSeason20242025!$B$3:$B$1315, "&lt;=" &amp; $A51, DataRegularSeason20242025!$D$3:$D$1315, Q$1)+SUMIFS(DataRegularSeason20242025!$AB$3:$AB$1315,DataRegularSeason20242025!$B$3:$B$1315, "&lt;=" &amp; $A51, DataRegularSeason20242025!$E$3:$E$1315, Q$1)</f>
        <v>16</v>
      </c>
      <c r="R51" s="2">
        <f>SUMIFS(DataRegularSeason20242025!$AA$3:$AA$1315,DataRegularSeason20242025!$B$3:$B$1315, "&lt;=" &amp; $A51, DataRegularSeason20242025!$D$3:$D$1315, R$1)+SUMIFS(DataRegularSeason20242025!$AB$3:$AB$1315,DataRegularSeason20242025!$B$3:$B$1315, "&lt;=" &amp; $A51, DataRegularSeason20242025!$E$3:$E$1315, R$1)</f>
        <v>7</v>
      </c>
      <c r="S51" s="2">
        <f>SUMIFS(DataRegularSeason20242025!$AA$3:$AA$1315,DataRegularSeason20242025!$B$3:$B$1315, "&lt;=" &amp; $A51, DataRegularSeason20242025!$D$3:$D$1315, S$1)+SUMIFS(DataRegularSeason20242025!$AB$3:$AB$1315,DataRegularSeason20242025!$B$3:$B$1315, "&lt;=" &amp; $A51, DataRegularSeason20242025!$E$3:$E$1315, S$1)</f>
        <v>8</v>
      </c>
      <c r="T51" s="2">
        <f>SUMIFS(DataRegularSeason20242025!$AA$3:$AA$1315,DataRegularSeason20242025!$B$3:$B$1315, "&lt;=" &amp; $A51, DataRegularSeason20242025!$D$3:$D$1315, T$1)+SUMIFS(DataRegularSeason20242025!$AB$3:$AB$1315,DataRegularSeason20242025!$B$3:$B$1315, "&lt;=" &amp; $A51, DataRegularSeason20242025!$E$3:$E$1315, T$1)</f>
        <v>13</v>
      </c>
      <c r="U51" s="2">
        <f>SUMIFS(DataRegularSeason20242025!$AA$3:$AA$1315,DataRegularSeason20242025!$B$3:$B$1315, "&lt;=" &amp; $A51, DataRegularSeason20242025!$D$3:$D$1315, U$1)+SUMIFS(DataRegularSeason20242025!$AB$3:$AB$1315,DataRegularSeason20242025!$B$3:$B$1315, "&lt;=" &amp; $A51, DataRegularSeason20242025!$E$3:$E$1315, U$1)</f>
        <v>10</v>
      </c>
      <c r="V51" s="2">
        <f>SUMIFS(DataRegularSeason20242025!$AA$3:$AA$1315,DataRegularSeason20242025!$B$3:$B$1315, "&lt;=" &amp; $A51, DataRegularSeason20242025!$D$3:$D$1315, V$1)+SUMIFS(DataRegularSeason20242025!$AB$3:$AB$1315,DataRegularSeason20242025!$B$3:$B$1315, "&lt;=" &amp; $A51, DataRegularSeason20242025!$E$3:$E$1315, V$1)</f>
        <v>9</v>
      </c>
      <c r="W51" s="2">
        <f>SUMIFS(DataRegularSeason20242025!$AA$3:$AA$1315,DataRegularSeason20242025!$B$3:$B$1315, "&lt;=" &amp; $A51, DataRegularSeason20242025!$D$3:$D$1315, W$1)+SUMIFS(DataRegularSeason20242025!$AB$3:$AB$1315,DataRegularSeason20242025!$B$3:$B$1315, "&lt;=" &amp; $A51, DataRegularSeason20242025!$E$3:$E$1315, W$1)</f>
        <v>9</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8</v>
      </c>
      <c r="Z51" s="2">
        <f>SUMIFS(DataRegularSeason20242025!$AA$3:$AA$1315,DataRegularSeason20242025!$B$3:$B$1315, "&lt;=" &amp; $A51, DataRegularSeason20242025!$D$3:$D$1315, Z$1)+SUMIFS(DataRegularSeason20242025!$AB$3:$AB$1315,DataRegularSeason20242025!$B$3:$B$1315, "&lt;=" &amp; $A51, DataRegularSeason20242025!$E$3:$E$1315, Z$1)</f>
        <v>10</v>
      </c>
      <c r="AA51" s="2">
        <f>SUMIFS(DataRegularSeason20242025!$AA$3:$AA$1315,DataRegularSeason20242025!$B$3:$B$1315, "&lt;=" &amp; $A51, DataRegularSeason20242025!$D$3:$D$1315, AA$1)+SUMIFS(DataRegularSeason20242025!$AB$3:$AB$1315,DataRegularSeason20242025!$B$3:$B$1315, "&lt;=" &amp; $A51, DataRegularSeason20242025!$E$3:$E$1315, AA$1)</f>
        <v>14</v>
      </c>
      <c r="AB51" s="2">
        <f>SUMIFS(DataRegularSeason20242025!$AA$3:$AA$1315,DataRegularSeason20242025!$B$3:$B$1315, "&lt;=" &amp; $A51, DataRegularSeason20242025!$D$3:$D$1315, AB$1)+SUMIFS(DataRegularSeason20242025!$AB$3:$AB$1315,DataRegularSeason20242025!$B$3:$B$1315, "&lt;=" &amp; $A51, DataRegularSeason20242025!$E$3:$E$1315, AB$1)</f>
        <v>13</v>
      </c>
      <c r="AC51" s="2">
        <f>SUMIFS(DataRegularSeason20242025!$AA$3:$AA$1315,DataRegularSeason20242025!$B$3:$B$1315, "&lt;=" &amp; $A51, DataRegularSeason20242025!$D$3:$D$1315, AC$1)+SUMIFS(DataRegularSeason20242025!$AB$3:$AB$1315,DataRegularSeason20242025!$B$3:$B$1315, "&lt;=" &amp; $A51, DataRegularSeason20242025!$E$3:$E$1315, AC$1)</f>
        <v>12</v>
      </c>
      <c r="AD51" s="2">
        <f>SUMIFS(DataRegularSeason20242025!$AA$3:$AA$1315,DataRegularSeason20242025!$B$3:$B$1315, "&lt;=" &amp; $A51, DataRegularSeason20242025!$D$3:$D$1315, AD$1)+SUMIFS(DataRegularSeason20242025!$AB$3:$AB$1315,DataRegularSeason20242025!$B$3:$B$1315, "&lt;=" &amp; $A51, DataRegularSeason20242025!$E$3:$E$1315, AD$1)</f>
        <v>11</v>
      </c>
      <c r="AE51" s="2">
        <f>SUMIFS(DataRegularSeason20242025!$AA$3:$AA$1315,DataRegularSeason20242025!$B$3:$B$1315, "&lt;=" &amp; $A51, DataRegularSeason20242025!$D$3:$D$1315, AE$1)+SUMIFS(DataRegularSeason20242025!$AB$3:$AB$1315,DataRegularSeason20242025!$B$3:$B$1315, "&lt;=" &amp; $A51, DataRegularSeason20242025!$E$3:$E$1315, AE$1)</f>
        <v>15</v>
      </c>
      <c r="AF51" s="2">
        <f>SUMIFS(DataRegularSeason20242025!$AA$3:$AA$1315,DataRegularSeason20242025!$B$3:$B$1315, "&lt;=" &amp; $A51, DataRegularSeason20242025!$D$3:$D$1315, AF$1)+SUMIFS(DataRegularSeason20242025!$AB$3:$AB$1315,DataRegularSeason20242025!$B$3:$B$1315, "&lt;=" &amp; $A51, DataRegularSeason20242025!$E$3:$E$1315, AF$1)</f>
        <v>18</v>
      </c>
      <c r="AG51" s="2">
        <f>SUMIFS(DataRegularSeason20242025!$AA$3:$AA$1315,DataRegularSeason20242025!$B$3:$B$1315, "&lt;=" &amp; $A51, DataRegularSeason20242025!$D$3:$D$1315, AG$1)+SUMIFS(DataRegularSeason20242025!$AB$3:$AB$1315,DataRegularSeason20242025!$B$3:$B$1315, "&lt;=" &amp; $A51, DataRegularSeason20242025!$E$3:$E$1315, AG$1)</f>
        <v>14</v>
      </c>
    </row>
    <row r="52" spans="1:33" x14ac:dyDescent="0.25">
      <c r="A52" s="5">
        <v>45618</v>
      </c>
      <c r="B52" s="2">
        <f>SUMIFS(DataRegularSeason20242025!$AA$3:$AA$1315,DataRegularSeason20242025!$B$3:$B$1315, "&lt;=" &amp; $A52, DataRegularSeason20242025!$D$3:$D$1315, B$1)+SUMIFS(DataRegularSeason20242025!$AB$3:$AB$1315,DataRegularSeason20242025!$B$3:$B$1315, "&lt;=" &amp; $A52, DataRegularSeason20242025!$E$3:$E$1315, B$1)</f>
        <v>10</v>
      </c>
      <c r="C52" s="2">
        <f>SUMIFS(DataRegularSeason20242025!$AA$3:$AA$1315,DataRegularSeason20242025!$B$3:$B$1315, "&lt;=" &amp; $A52, DataRegularSeason20242025!$D$3:$D$1315, C$1)+SUMIFS(DataRegularSeason20242025!$AB$3:$AB$1315,DataRegularSeason20242025!$B$3:$B$1315, "&lt;=" &amp; $A52, DataRegularSeason20242025!$E$3:$E$1315, C$1)</f>
        <v>9</v>
      </c>
      <c r="D52" s="2">
        <f>SUMIFS(DataRegularSeason20242025!$AA$3:$AA$1315,DataRegularSeason20242025!$B$3:$B$1315, "&lt;=" &amp; $A52, DataRegularSeason20242025!$D$3:$D$1315, D$1)+SUMIFS(DataRegularSeason20242025!$AB$3:$AB$1315,DataRegularSeason20242025!$B$3:$B$1315, "&lt;=" &amp; $A52, DataRegularSeason20242025!$E$3:$E$1315, D$1)</f>
        <v>9</v>
      </c>
      <c r="E52" s="2">
        <f>SUMIFS(DataRegularSeason20242025!$AA$3:$AA$1315,DataRegularSeason20242025!$B$3:$B$1315, "&lt;=" &amp; $A52, DataRegularSeason20242025!$D$3:$D$1315, E$1)+SUMIFS(DataRegularSeason20242025!$AB$3:$AB$1315,DataRegularSeason20242025!$B$3:$B$1315, "&lt;=" &amp; $A52, DataRegularSeason20242025!$E$3:$E$1315, E$1)</f>
        <v>14</v>
      </c>
      <c r="F52" s="2">
        <f>SUMIFS(DataRegularSeason20242025!$AA$3:$AA$1315,DataRegularSeason20242025!$B$3:$B$1315, "&lt;=" &amp; $A52, DataRegularSeason20242025!$D$3:$D$1315, F$1)+SUMIFS(DataRegularSeason20242025!$AB$3:$AB$1315,DataRegularSeason20242025!$B$3:$B$1315, "&lt;=" &amp; $A52, DataRegularSeason20242025!$E$3:$E$1315, F$1)</f>
        <v>11</v>
      </c>
      <c r="G52" s="2">
        <f>SUMIFS(DataRegularSeason20242025!$AA$3:$AA$1315,DataRegularSeason20242025!$B$3:$B$1315, "&lt;=" &amp; $A52, DataRegularSeason20242025!$D$3:$D$1315, G$1)+SUMIFS(DataRegularSeason20242025!$AB$3:$AB$1315,DataRegularSeason20242025!$B$3:$B$1315, "&lt;=" &amp; $A52, DataRegularSeason20242025!$E$3:$E$1315, G$1)</f>
        <v>11</v>
      </c>
      <c r="H52" s="2">
        <f>SUMIFS(DataRegularSeason20242025!$AA$3:$AA$1315,DataRegularSeason20242025!$B$3:$B$1315, "&lt;=" &amp; $A52, DataRegularSeason20242025!$D$3:$D$1315, H$1)+SUMIFS(DataRegularSeason20242025!$AB$3:$AB$1315,DataRegularSeason20242025!$B$3:$B$1315, "&lt;=" &amp; $A52, DataRegularSeason20242025!$E$3:$E$1315, H$1)</f>
        <v>7</v>
      </c>
      <c r="I52" s="2">
        <f>SUMIFS(DataRegularSeason20242025!$AA$3:$AA$1315,DataRegularSeason20242025!$B$3:$B$1315, "&lt;=" &amp; $A52, DataRegularSeason20242025!$D$3:$D$1315, I$1)+SUMIFS(DataRegularSeason20242025!$AB$3:$AB$1315,DataRegularSeason20242025!$B$3:$B$1315, "&lt;=" &amp; $A52, DataRegularSeason20242025!$E$3:$E$1315, I$1)</f>
        <v>10</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9</v>
      </c>
      <c r="L52" s="2">
        <f>SUMIFS(DataRegularSeason20242025!$AA$3:$AA$1315,DataRegularSeason20242025!$B$3:$B$1315, "&lt;=" &amp; $A52, DataRegularSeason20242025!$D$3:$D$1315, L$1)+SUMIFS(DataRegularSeason20242025!$AB$3:$AB$1315,DataRegularSeason20242025!$B$3:$B$1315, "&lt;=" &amp; $A52, DataRegularSeason20242025!$E$3:$E$1315, L$1)</f>
        <v>11</v>
      </c>
      <c r="M52" s="2">
        <f>SUMIFS(DataRegularSeason20242025!$AA$3:$AA$1315,DataRegularSeason20242025!$B$3:$B$1315, "&lt;=" &amp; $A52, DataRegularSeason20242025!$D$3:$D$1315, M$1)+SUMIFS(DataRegularSeason20242025!$AB$3:$AB$1315,DataRegularSeason20242025!$B$3:$B$1315, "&lt;=" &amp; $A52, DataRegularSeason20242025!$E$3:$E$1315, M$1)</f>
        <v>15</v>
      </c>
      <c r="N52" s="2">
        <f>SUMIFS(DataRegularSeason20242025!$AA$3:$AA$1315,DataRegularSeason20242025!$B$3:$B$1315, "&lt;=" &amp; $A52, DataRegularSeason20242025!$D$3:$D$1315, N$1)+SUMIFS(DataRegularSeason20242025!$AB$3:$AB$1315,DataRegularSeason20242025!$B$3:$B$1315, "&lt;=" &amp; $A52, DataRegularSeason20242025!$E$3:$E$1315, N$1)</f>
        <v>14</v>
      </c>
      <c r="O52" s="2">
        <f>SUMIFS(DataRegularSeason20242025!$AA$3:$AA$1315,DataRegularSeason20242025!$B$3:$B$1315, "&lt;=" &amp; $A52, DataRegularSeason20242025!$D$3:$D$1315, O$1)+SUMIFS(DataRegularSeason20242025!$AB$3:$AB$1315,DataRegularSeason20242025!$B$3:$B$1315, "&lt;=" &amp; $A52, DataRegularSeason20242025!$E$3:$E$1315, O$1)</f>
        <v>14</v>
      </c>
      <c r="P52" s="2">
        <f>SUMIFS(DataRegularSeason20242025!$AA$3:$AA$1315,DataRegularSeason20242025!$B$3:$B$1315, "&lt;=" &amp; $A52, DataRegularSeason20242025!$D$3:$D$1315, P$1)+SUMIFS(DataRegularSeason20242025!$AB$3:$AB$1315,DataRegularSeason20242025!$B$3:$B$1315, "&lt;=" &amp; $A52, DataRegularSeason20242025!$E$3:$E$1315, P$1)</f>
        <v>9</v>
      </c>
      <c r="Q52" s="2">
        <f>SUMIFS(DataRegularSeason20242025!$AA$3:$AA$1315,DataRegularSeason20242025!$B$3:$B$1315, "&lt;=" &amp; $A52, DataRegularSeason20242025!$D$3:$D$1315, Q$1)+SUMIFS(DataRegularSeason20242025!$AB$3:$AB$1315,DataRegularSeason20242025!$B$3:$B$1315, "&lt;=" &amp; $A52, DataRegularSeason20242025!$E$3:$E$1315, Q$1)</f>
        <v>16</v>
      </c>
      <c r="R52" s="2">
        <f>SUMIFS(DataRegularSeason20242025!$AA$3:$AA$1315,DataRegularSeason20242025!$B$3:$B$1315, "&lt;=" &amp; $A52, DataRegularSeason20242025!$D$3:$D$1315, R$1)+SUMIFS(DataRegularSeason20242025!$AB$3:$AB$1315,DataRegularSeason20242025!$B$3:$B$1315, "&lt;=" &amp; $A52, DataRegularSeason20242025!$E$3:$E$1315, R$1)</f>
        <v>7</v>
      </c>
      <c r="S52" s="2">
        <f>SUMIFS(DataRegularSeason20242025!$AA$3:$AA$1315,DataRegularSeason20242025!$B$3:$B$1315, "&lt;=" &amp; $A52, DataRegularSeason20242025!$D$3:$D$1315, S$1)+SUMIFS(DataRegularSeason20242025!$AB$3:$AB$1315,DataRegularSeason20242025!$B$3:$B$1315, "&lt;=" &amp; $A52, DataRegularSeason20242025!$E$3:$E$1315, S$1)</f>
        <v>8</v>
      </c>
      <c r="T52" s="2">
        <f>SUMIFS(DataRegularSeason20242025!$AA$3:$AA$1315,DataRegularSeason20242025!$B$3:$B$1315, "&lt;=" &amp; $A52, DataRegularSeason20242025!$D$3:$D$1315, T$1)+SUMIFS(DataRegularSeason20242025!$AB$3:$AB$1315,DataRegularSeason20242025!$B$3:$B$1315, "&lt;=" &amp; $A52, DataRegularSeason20242025!$E$3:$E$1315, T$1)</f>
        <v>13</v>
      </c>
      <c r="U52" s="2">
        <f>SUMIFS(DataRegularSeason20242025!$AA$3:$AA$1315,DataRegularSeason20242025!$B$3:$B$1315, "&lt;=" &amp; $A52, DataRegularSeason20242025!$D$3:$D$1315, U$1)+SUMIFS(DataRegularSeason20242025!$AB$3:$AB$1315,DataRegularSeason20242025!$B$3:$B$1315, "&lt;=" &amp; $A52, DataRegularSeason20242025!$E$3:$E$1315, U$1)</f>
        <v>10</v>
      </c>
      <c r="V52" s="2">
        <f>SUMIFS(DataRegularSeason20242025!$AA$3:$AA$1315,DataRegularSeason20242025!$B$3:$B$1315, "&lt;=" &amp; $A52, DataRegularSeason20242025!$D$3:$D$1315, V$1)+SUMIFS(DataRegularSeason20242025!$AB$3:$AB$1315,DataRegularSeason20242025!$B$3:$B$1315, "&lt;=" &amp; $A52, DataRegularSeason20242025!$E$3:$E$1315, V$1)</f>
        <v>9</v>
      </c>
      <c r="W52" s="2">
        <f>SUMIFS(DataRegularSeason20242025!$AA$3:$AA$1315,DataRegularSeason20242025!$B$3:$B$1315, "&lt;=" &amp; $A52, DataRegularSeason20242025!$D$3:$D$1315, W$1)+SUMIFS(DataRegularSeason20242025!$AB$3:$AB$1315,DataRegularSeason20242025!$B$3:$B$1315, "&lt;=" &amp; $A52, DataRegularSeason20242025!$E$3:$E$1315, W$1)</f>
        <v>9</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8</v>
      </c>
      <c r="Z52" s="2">
        <f>SUMIFS(DataRegularSeason20242025!$AA$3:$AA$1315,DataRegularSeason20242025!$B$3:$B$1315, "&lt;=" &amp; $A52, DataRegularSeason20242025!$D$3:$D$1315, Z$1)+SUMIFS(DataRegularSeason20242025!$AB$3:$AB$1315,DataRegularSeason20242025!$B$3:$B$1315, "&lt;=" &amp; $A52, DataRegularSeason20242025!$E$3:$E$1315, Z$1)</f>
        <v>10</v>
      </c>
      <c r="AA52" s="2">
        <f>SUMIFS(DataRegularSeason20242025!$AA$3:$AA$1315,DataRegularSeason20242025!$B$3:$B$1315, "&lt;=" &amp; $A52, DataRegularSeason20242025!$D$3:$D$1315, AA$1)+SUMIFS(DataRegularSeason20242025!$AB$3:$AB$1315,DataRegularSeason20242025!$B$3:$B$1315, "&lt;=" &amp; $A52, DataRegularSeason20242025!$E$3:$E$1315, AA$1)</f>
        <v>14</v>
      </c>
      <c r="AB52" s="2">
        <f>SUMIFS(DataRegularSeason20242025!$AA$3:$AA$1315,DataRegularSeason20242025!$B$3:$B$1315, "&lt;=" &amp; $A52, DataRegularSeason20242025!$D$3:$D$1315, AB$1)+SUMIFS(DataRegularSeason20242025!$AB$3:$AB$1315,DataRegularSeason20242025!$B$3:$B$1315, "&lt;=" &amp; $A52, DataRegularSeason20242025!$E$3:$E$1315, AB$1)</f>
        <v>13</v>
      </c>
      <c r="AC52" s="2">
        <f>SUMIFS(DataRegularSeason20242025!$AA$3:$AA$1315,DataRegularSeason20242025!$B$3:$B$1315, "&lt;=" &amp; $A52, DataRegularSeason20242025!$D$3:$D$1315, AC$1)+SUMIFS(DataRegularSeason20242025!$AB$3:$AB$1315,DataRegularSeason20242025!$B$3:$B$1315, "&lt;=" &amp; $A52, DataRegularSeason20242025!$E$3:$E$1315, AC$1)</f>
        <v>12</v>
      </c>
      <c r="AD52" s="2">
        <f>SUMIFS(DataRegularSeason20242025!$AA$3:$AA$1315,DataRegularSeason20242025!$B$3:$B$1315, "&lt;=" &amp; $A52, DataRegularSeason20242025!$D$3:$D$1315, AD$1)+SUMIFS(DataRegularSeason20242025!$AB$3:$AB$1315,DataRegularSeason20242025!$B$3:$B$1315, "&lt;=" &amp; $A52, DataRegularSeason20242025!$E$3:$E$1315, AD$1)</f>
        <v>11</v>
      </c>
      <c r="AE52" s="2">
        <f>SUMIFS(DataRegularSeason20242025!$AA$3:$AA$1315,DataRegularSeason20242025!$B$3:$B$1315, "&lt;=" &amp; $A52, DataRegularSeason20242025!$D$3:$D$1315, AE$1)+SUMIFS(DataRegularSeason20242025!$AB$3:$AB$1315,DataRegularSeason20242025!$B$3:$B$1315, "&lt;=" &amp; $A52, DataRegularSeason20242025!$E$3:$E$1315, AE$1)</f>
        <v>15</v>
      </c>
      <c r="AF52" s="2">
        <f>SUMIFS(DataRegularSeason20242025!$AA$3:$AA$1315,DataRegularSeason20242025!$B$3:$B$1315, "&lt;=" &amp; $A52, DataRegularSeason20242025!$D$3:$D$1315, AF$1)+SUMIFS(DataRegularSeason20242025!$AB$3:$AB$1315,DataRegularSeason20242025!$B$3:$B$1315, "&lt;=" &amp; $A52, DataRegularSeason20242025!$E$3:$E$1315, AF$1)</f>
        <v>18</v>
      </c>
      <c r="AG52" s="2">
        <f>SUMIFS(DataRegularSeason20242025!$AA$3:$AA$1315,DataRegularSeason20242025!$B$3:$B$1315, "&lt;=" &amp; $A52, DataRegularSeason20242025!$D$3:$D$1315, AG$1)+SUMIFS(DataRegularSeason20242025!$AB$3:$AB$1315,DataRegularSeason20242025!$B$3:$B$1315, "&lt;=" &amp; $A52, DataRegularSeason20242025!$E$3:$E$1315, AG$1)</f>
        <v>14</v>
      </c>
    </row>
    <row r="53" spans="1:33" x14ac:dyDescent="0.25">
      <c r="A53" s="5">
        <v>45619</v>
      </c>
      <c r="B53" s="2">
        <f>SUMIFS(DataRegularSeason20242025!$AA$3:$AA$1315,DataRegularSeason20242025!$B$3:$B$1315, "&lt;=" &amp; $A53, DataRegularSeason20242025!$D$3:$D$1315, B$1)+SUMIFS(DataRegularSeason20242025!$AB$3:$AB$1315,DataRegularSeason20242025!$B$3:$B$1315, "&lt;=" &amp; $A53, DataRegularSeason20242025!$E$3:$E$1315, B$1)</f>
        <v>10</v>
      </c>
      <c r="C53" s="2">
        <f>SUMIFS(DataRegularSeason20242025!$AA$3:$AA$1315,DataRegularSeason20242025!$B$3:$B$1315, "&lt;=" &amp; $A53, DataRegularSeason20242025!$D$3:$D$1315, C$1)+SUMIFS(DataRegularSeason20242025!$AB$3:$AB$1315,DataRegularSeason20242025!$B$3:$B$1315, "&lt;=" &amp; $A53, DataRegularSeason20242025!$E$3:$E$1315, C$1)</f>
        <v>9</v>
      </c>
      <c r="D53" s="2">
        <f>SUMIFS(DataRegularSeason20242025!$AA$3:$AA$1315,DataRegularSeason20242025!$B$3:$B$1315, "&lt;=" &amp; $A53, DataRegularSeason20242025!$D$3:$D$1315, D$1)+SUMIFS(DataRegularSeason20242025!$AB$3:$AB$1315,DataRegularSeason20242025!$B$3:$B$1315, "&lt;=" &amp; $A53, DataRegularSeason20242025!$E$3:$E$1315, D$1)</f>
        <v>9</v>
      </c>
      <c r="E53" s="2">
        <f>SUMIFS(DataRegularSeason20242025!$AA$3:$AA$1315,DataRegularSeason20242025!$B$3:$B$1315, "&lt;=" &amp; $A53, DataRegularSeason20242025!$D$3:$D$1315, E$1)+SUMIFS(DataRegularSeason20242025!$AB$3:$AB$1315,DataRegularSeason20242025!$B$3:$B$1315, "&lt;=" &amp; $A53, DataRegularSeason20242025!$E$3:$E$1315, E$1)</f>
        <v>14</v>
      </c>
      <c r="F53" s="2">
        <f>SUMIFS(DataRegularSeason20242025!$AA$3:$AA$1315,DataRegularSeason20242025!$B$3:$B$1315, "&lt;=" &amp; $A53, DataRegularSeason20242025!$D$3:$D$1315, F$1)+SUMIFS(DataRegularSeason20242025!$AB$3:$AB$1315,DataRegularSeason20242025!$B$3:$B$1315, "&lt;=" &amp; $A53, DataRegularSeason20242025!$E$3:$E$1315, F$1)</f>
        <v>11</v>
      </c>
      <c r="G53" s="2">
        <f>SUMIFS(DataRegularSeason20242025!$AA$3:$AA$1315,DataRegularSeason20242025!$B$3:$B$1315, "&lt;=" &amp; $A53, DataRegularSeason20242025!$D$3:$D$1315, G$1)+SUMIFS(DataRegularSeason20242025!$AB$3:$AB$1315,DataRegularSeason20242025!$B$3:$B$1315, "&lt;=" &amp; $A53, DataRegularSeason20242025!$E$3:$E$1315, G$1)</f>
        <v>11</v>
      </c>
      <c r="H53" s="2">
        <f>SUMIFS(DataRegularSeason20242025!$AA$3:$AA$1315,DataRegularSeason20242025!$B$3:$B$1315, "&lt;=" &amp; $A53, DataRegularSeason20242025!$D$3:$D$1315, H$1)+SUMIFS(DataRegularSeason20242025!$AB$3:$AB$1315,DataRegularSeason20242025!$B$3:$B$1315, "&lt;=" &amp; $A53, DataRegularSeason20242025!$E$3:$E$1315, H$1)</f>
        <v>7</v>
      </c>
      <c r="I53" s="2">
        <f>SUMIFS(DataRegularSeason20242025!$AA$3:$AA$1315,DataRegularSeason20242025!$B$3:$B$1315, "&lt;=" &amp; $A53, DataRegularSeason20242025!$D$3:$D$1315, I$1)+SUMIFS(DataRegularSeason20242025!$AB$3:$AB$1315,DataRegularSeason20242025!$B$3:$B$1315, "&lt;=" &amp; $A53, DataRegularSeason20242025!$E$3:$E$1315, I$1)</f>
        <v>10</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9</v>
      </c>
      <c r="L53" s="2">
        <f>SUMIFS(DataRegularSeason20242025!$AA$3:$AA$1315,DataRegularSeason20242025!$B$3:$B$1315, "&lt;=" &amp; $A53, DataRegularSeason20242025!$D$3:$D$1315, L$1)+SUMIFS(DataRegularSeason20242025!$AB$3:$AB$1315,DataRegularSeason20242025!$B$3:$B$1315, "&lt;=" &amp; $A53, DataRegularSeason20242025!$E$3:$E$1315, L$1)</f>
        <v>11</v>
      </c>
      <c r="M53" s="2">
        <f>SUMIFS(DataRegularSeason20242025!$AA$3:$AA$1315,DataRegularSeason20242025!$B$3:$B$1315, "&lt;=" &amp; $A53, DataRegularSeason20242025!$D$3:$D$1315, M$1)+SUMIFS(DataRegularSeason20242025!$AB$3:$AB$1315,DataRegularSeason20242025!$B$3:$B$1315, "&lt;=" &amp; $A53, DataRegularSeason20242025!$E$3:$E$1315, M$1)</f>
        <v>15</v>
      </c>
      <c r="N53" s="2">
        <f>SUMIFS(DataRegularSeason20242025!$AA$3:$AA$1315,DataRegularSeason20242025!$B$3:$B$1315, "&lt;=" &amp; $A53, DataRegularSeason20242025!$D$3:$D$1315, N$1)+SUMIFS(DataRegularSeason20242025!$AB$3:$AB$1315,DataRegularSeason20242025!$B$3:$B$1315, "&lt;=" &amp; $A53, DataRegularSeason20242025!$E$3:$E$1315, N$1)</f>
        <v>14</v>
      </c>
      <c r="O53" s="2">
        <f>SUMIFS(DataRegularSeason20242025!$AA$3:$AA$1315,DataRegularSeason20242025!$B$3:$B$1315, "&lt;=" &amp; $A53, DataRegularSeason20242025!$D$3:$D$1315, O$1)+SUMIFS(DataRegularSeason20242025!$AB$3:$AB$1315,DataRegularSeason20242025!$B$3:$B$1315, "&lt;=" &amp; $A53, DataRegularSeason20242025!$E$3:$E$1315, O$1)</f>
        <v>14</v>
      </c>
      <c r="P53" s="2">
        <f>SUMIFS(DataRegularSeason20242025!$AA$3:$AA$1315,DataRegularSeason20242025!$B$3:$B$1315, "&lt;=" &amp; $A53, DataRegularSeason20242025!$D$3:$D$1315, P$1)+SUMIFS(DataRegularSeason20242025!$AB$3:$AB$1315,DataRegularSeason20242025!$B$3:$B$1315, "&lt;=" &amp; $A53, DataRegularSeason20242025!$E$3:$E$1315, P$1)</f>
        <v>9</v>
      </c>
      <c r="Q53" s="2">
        <f>SUMIFS(DataRegularSeason20242025!$AA$3:$AA$1315,DataRegularSeason20242025!$B$3:$B$1315, "&lt;=" &amp; $A53, DataRegularSeason20242025!$D$3:$D$1315, Q$1)+SUMIFS(DataRegularSeason20242025!$AB$3:$AB$1315,DataRegularSeason20242025!$B$3:$B$1315, "&lt;=" &amp; $A53, DataRegularSeason20242025!$E$3:$E$1315, Q$1)</f>
        <v>16</v>
      </c>
      <c r="R53" s="2">
        <f>SUMIFS(DataRegularSeason20242025!$AA$3:$AA$1315,DataRegularSeason20242025!$B$3:$B$1315, "&lt;=" &amp; $A53, DataRegularSeason20242025!$D$3:$D$1315, R$1)+SUMIFS(DataRegularSeason20242025!$AB$3:$AB$1315,DataRegularSeason20242025!$B$3:$B$1315, "&lt;=" &amp; $A53, DataRegularSeason20242025!$E$3:$E$1315, R$1)</f>
        <v>7</v>
      </c>
      <c r="S53" s="2">
        <f>SUMIFS(DataRegularSeason20242025!$AA$3:$AA$1315,DataRegularSeason20242025!$B$3:$B$1315, "&lt;=" &amp; $A53, DataRegularSeason20242025!$D$3:$D$1315, S$1)+SUMIFS(DataRegularSeason20242025!$AB$3:$AB$1315,DataRegularSeason20242025!$B$3:$B$1315, "&lt;=" &amp; $A53, DataRegularSeason20242025!$E$3:$E$1315, S$1)</f>
        <v>8</v>
      </c>
      <c r="T53" s="2">
        <f>SUMIFS(DataRegularSeason20242025!$AA$3:$AA$1315,DataRegularSeason20242025!$B$3:$B$1315, "&lt;=" &amp; $A53, DataRegularSeason20242025!$D$3:$D$1315, T$1)+SUMIFS(DataRegularSeason20242025!$AB$3:$AB$1315,DataRegularSeason20242025!$B$3:$B$1315, "&lt;=" &amp; $A53, DataRegularSeason20242025!$E$3:$E$1315, T$1)</f>
        <v>13</v>
      </c>
      <c r="U53" s="2">
        <f>SUMIFS(DataRegularSeason20242025!$AA$3:$AA$1315,DataRegularSeason20242025!$B$3:$B$1315, "&lt;=" &amp; $A53, DataRegularSeason20242025!$D$3:$D$1315, U$1)+SUMIFS(DataRegularSeason20242025!$AB$3:$AB$1315,DataRegularSeason20242025!$B$3:$B$1315, "&lt;=" &amp; $A53, DataRegularSeason20242025!$E$3:$E$1315, U$1)</f>
        <v>10</v>
      </c>
      <c r="V53" s="2">
        <f>SUMIFS(DataRegularSeason20242025!$AA$3:$AA$1315,DataRegularSeason20242025!$B$3:$B$1315, "&lt;=" &amp; $A53, DataRegularSeason20242025!$D$3:$D$1315, V$1)+SUMIFS(DataRegularSeason20242025!$AB$3:$AB$1315,DataRegularSeason20242025!$B$3:$B$1315, "&lt;=" &amp; $A53, DataRegularSeason20242025!$E$3:$E$1315, V$1)</f>
        <v>9</v>
      </c>
      <c r="W53" s="2">
        <f>SUMIFS(DataRegularSeason20242025!$AA$3:$AA$1315,DataRegularSeason20242025!$B$3:$B$1315, "&lt;=" &amp; $A53, DataRegularSeason20242025!$D$3:$D$1315, W$1)+SUMIFS(DataRegularSeason20242025!$AB$3:$AB$1315,DataRegularSeason20242025!$B$3:$B$1315, "&lt;=" &amp; $A53, DataRegularSeason20242025!$E$3:$E$1315, W$1)</f>
        <v>9</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8</v>
      </c>
      <c r="Z53" s="2">
        <f>SUMIFS(DataRegularSeason20242025!$AA$3:$AA$1315,DataRegularSeason20242025!$B$3:$B$1315, "&lt;=" &amp; $A53, DataRegularSeason20242025!$D$3:$D$1315, Z$1)+SUMIFS(DataRegularSeason20242025!$AB$3:$AB$1315,DataRegularSeason20242025!$B$3:$B$1315, "&lt;=" &amp; $A53, DataRegularSeason20242025!$E$3:$E$1315, Z$1)</f>
        <v>10</v>
      </c>
      <c r="AA53" s="2">
        <f>SUMIFS(DataRegularSeason20242025!$AA$3:$AA$1315,DataRegularSeason20242025!$B$3:$B$1315, "&lt;=" &amp; $A53, DataRegularSeason20242025!$D$3:$D$1315, AA$1)+SUMIFS(DataRegularSeason20242025!$AB$3:$AB$1315,DataRegularSeason20242025!$B$3:$B$1315, "&lt;=" &amp; $A53, DataRegularSeason20242025!$E$3:$E$1315, AA$1)</f>
        <v>14</v>
      </c>
      <c r="AB53" s="2">
        <f>SUMIFS(DataRegularSeason20242025!$AA$3:$AA$1315,DataRegularSeason20242025!$B$3:$B$1315, "&lt;=" &amp; $A53, DataRegularSeason20242025!$D$3:$D$1315, AB$1)+SUMIFS(DataRegularSeason20242025!$AB$3:$AB$1315,DataRegularSeason20242025!$B$3:$B$1315, "&lt;=" &amp; $A53, DataRegularSeason20242025!$E$3:$E$1315, AB$1)</f>
        <v>13</v>
      </c>
      <c r="AC53" s="2">
        <f>SUMIFS(DataRegularSeason20242025!$AA$3:$AA$1315,DataRegularSeason20242025!$B$3:$B$1315, "&lt;=" &amp; $A53, DataRegularSeason20242025!$D$3:$D$1315, AC$1)+SUMIFS(DataRegularSeason20242025!$AB$3:$AB$1315,DataRegularSeason20242025!$B$3:$B$1315, "&lt;=" &amp; $A53, DataRegularSeason20242025!$E$3:$E$1315, AC$1)</f>
        <v>12</v>
      </c>
      <c r="AD53" s="2">
        <f>SUMIFS(DataRegularSeason20242025!$AA$3:$AA$1315,DataRegularSeason20242025!$B$3:$B$1315, "&lt;=" &amp; $A53, DataRegularSeason20242025!$D$3:$D$1315, AD$1)+SUMIFS(DataRegularSeason20242025!$AB$3:$AB$1315,DataRegularSeason20242025!$B$3:$B$1315, "&lt;=" &amp; $A53, DataRegularSeason20242025!$E$3:$E$1315, AD$1)</f>
        <v>11</v>
      </c>
      <c r="AE53" s="2">
        <f>SUMIFS(DataRegularSeason20242025!$AA$3:$AA$1315,DataRegularSeason20242025!$B$3:$B$1315, "&lt;=" &amp; $A53, DataRegularSeason20242025!$D$3:$D$1315, AE$1)+SUMIFS(DataRegularSeason20242025!$AB$3:$AB$1315,DataRegularSeason20242025!$B$3:$B$1315, "&lt;=" &amp; $A53, DataRegularSeason20242025!$E$3:$E$1315, AE$1)</f>
        <v>15</v>
      </c>
      <c r="AF53" s="2">
        <f>SUMIFS(DataRegularSeason20242025!$AA$3:$AA$1315,DataRegularSeason20242025!$B$3:$B$1315, "&lt;=" &amp; $A53, DataRegularSeason20242025!$D$3:$D$1315, AF$1)+SUMIFS(DataRegularSeason20242025!$AB$3:$AB$1315,DataRegularSeason20242025!$B$3:$B$1315, "&lt;=" &amp; $A53, DataRegularSeason20242025!$E$3:$E$1315, AF$1)</f>
        <v>18</v>
      </c>
      <c r="AG53" s="2">
        <f>SUMIFS(DataRegularSeason20242025!$AA$3:$AA$1315,DataRegularSeason20242025!$B$3:$B$1315, "&lt;=" &amp; $A53, DataRegularSeason20242025!$D$3:$D$1315, AG$1)+SUMIFS(DataRegularSeason20242025!$AB$3:$AB$1315,DataRegularSeason20242025!$B$3:$B$1315, "&lt;=" &amp; $A53, DataRegularSeason20242025!$E$3:$E$1315, AG$1)</f>
        <v>14</v>
      </c>
    </row>
    <row r="54" spans="1:33" x14ac:dyDescent="0.25">
      <c r="A54" s="5">
        <v>45620</v>
      </c>
      <c r="B54" s="2">
        <f>SUMIFS(DataRegularSeason20242025!$AA$3:$AA$1315,DataRegularSeason20242025!$B$3:$B$1315, "&lt;=" &amp; $A54, DataRegularSeason20242025!$D$3:$D$1315, B$1)+SUMIFS(DataRegularSeason20242025!$AB$3:$AB$1315,DataRegularSeason20242025!$B$3:$B$1315, "&lt;=" &amp; $A54, DataRegularSeason20242025!$E$3:$E$1315, B$1)</f>
        <v>10</v>
      </c>
      <c r="C54" s="2">
        <f>SUMIFS(DataRegularSeason20242025!$AA$3:$AA$1315,DataRegularSeason20242025!$B$3:$B$1315, "&lt;=" &amp; $A54, DataRegularSeason20242025!$D$3:$D$1315, C$1)+SUMIFS(DataRegularSeason20242025!$AB$3:$AB$1315,DataRegularSeason20242025!$B$3:$B$1315, "&lt;=" &amp; $A54, DataRegularSeason20242025!$E$3:$E$1315, C$1)</f>
        <v>9</v>
      </c>
      <c r="D54" s="2">
        <f>SUMIFS(DataRegularSeason20242025!$AA$3:$AA$1315,DataRegularSeason20242025!$B$3:$B$1315, "&lt;=" &amp; $A54, DataRegularSeason20242025!$D$3:$D$1315, D$1)+SUMIFS(DataRegularSeason20242025!$AB$3:$AB$1315,DataRegularSeason20242025!$B$3:$B$1315, "&lt;=" &amp; $A54, DataRegularSeason20242025!$E$3:$E$1315, D$1)</f>
        <v>9</v>
      </c>
      <c r="E54" s="2">
        <f>SUMIFS(DataRegularSeason20242025!$AA$3:$AA$1315,DataRegularSeason20242025!$B$3:$B$1315, "&lt;=" &amp; $A54, DataRegularSeason20242025!$D$3:$D$1315, E$1)+SUMIFS(DataRegularSeason20242025!$AB$3:$AB$1315,DataRegularSeason20242025!$B$3:$B$1315, "&lt;=" &amp; $A54, DataRegularSeason20242025!$E$3:$E$1315, E$1)</f>
        <v>14</v>
      </c>
      <c r="F54" s="2">
        <f>SUMIFS(DataRegularSeason20242025!$AA$3:$AA$1315,DataRegularSeason20242025!$B$3:$B$1315, "&lt;=" &amp; $A54, DataRegularSeason20242025!$D$3:$D$1315, F$1)+SUMIFS(DataRegularSeason20242025!$AB$3:$AB$1315,DataRegularSeason20242025!$B$3:$B$1315, "&lt;=" &amp; $A54, DataRegularSeason20242025!$E$3:$E$1315, F$1)</f>
        <v>11</v>
      </c>
      <c r="G54" s="2">
        <f>SUMIFS(DataRegularSeason20242025!$AA$3:$AA$1315,DataRegularSeason20242025!$B$3:$B$1315, "&lt;=" &amp; $A54, DataRegularSeason20242025!$D$3:$D$1315, G$1)+SUMIFS(DataRegularSeason20242025!$AB$3:$AB$1315,DataRegularSeason20242025!$B$3:$B$1315, "&lt;=" &amp; $A54, DataRegularSeason20242025!$E$3:$E$1315, G$1)</f>
        <v>11</v>
      </c>
      <c r="H54" s="2">
        <f>SUMIFS(DataRegularSeason20242025!$AA$3:$AA$1315,DataRegularSeason20242025!$B$3:$B$1315, "&lt;=" &amp; $A54, DataRegularSeason20242025!$D$3:$D$1315, H$1)+SUMIFS(DataRegularSeason20242025!$AB$3:$AB$1315,DataRegularSeason20242025!$B$3:$B$1315, "&lt;=" &amp; $A54, DataRegularSeason20242025!$E$3:$E$1315, H$1)</f>
        <v>7</v>
      </c>
      <c r="I54" s="2">
        <f>SUMIFS(DataRegularSeason20242025!$AA$3:$AA$1315,DataRegularSeason20242025!$B$3:$B$1315, "&lt;=" &amp; $A54, DataRegularSeason20242025!$D$3:$D$1315, I$1)+SUMIFS(DataRegularSeason20242025!$AB$3:$AB$1315,DataRegularSeason20242025!$B$3:$B$1315, "&lt;=" &amp; $A54, DataRegularSeason20242025!$E$3:$E$1315, I$1)</f>
        <v>10</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9</v>
      </c>
      <c r="L54" s="2">
        <f>SUMIFS(DataRegularSeason20242025!$AA$3:$AA$1315,DataRegularSeason20242025!$B$3:$B$1315, "&lt;=" &amp; $A54, DataRegularSeason20242025!$D$3:$D$1315, L$1)+SUMIFS(DataRegularSeason20242025!$AB$3:$AB$1315,DataRegularSeason20242025!$B$3:$B$1315, "&lt;=" &amp; $A54, DataRegularSeason20242025!$E$3:$E$1315, L$1)</f>
        <v>11</v>
      </c>
      <c r="M54" s="2">
        <f>SUMIFS(DataRegularSeason20242025!$AA$3:$AA$1315,DataRegularSeason20242025!$B$3:$B$1315, "&lt;=" &amp; $A54, DataRegularSeason20242025!$D$3:$D$1315, M$1)+SUMIFS(DataRegularSeason20242025!$AB$3:$AB$1315,DataRegularSeason20242025!$B$3:$B$1315, "&lt;=" &amp; $A54, DataRegularSeason20242025!$E$3:$E$1315, M$1)</f>
        <v>15</v>
      </c>
      <c r="N54" s="2">
        <f>SUMIFS(DataRegularSeason20242025!$AA$3:$AA$1315,DataRegularSeason20242025!$B$3:$B$1315, "&lt;=" &amp; $A54, DataRegularSeason20242025!$D$3:$D$1315, N$1)+SUMIFS(DataRegularSeason20242025!$AB$3:$AB$1315,DataRegularSeason20242025!$B$3:$B$1315, "&lt;=" &amp; $A54, DataRegularSeason20242025!$E$3:$E$1315, N$1)</f>
        <v>14</v>
      </c>
      <c r="O54" s="2">
        <f>SUMIFS(DataRegularSeason20242025!$AA$3:$AA$1315,DataRegularSeason20242025!$B$3:$B$1315, "&lt;=" &amp; $A54, DataRegularSeason20242025!$D$3:$D$1315, O$1)+SUMIFS(DataRegularSeason20242025!$AB$3:$AB$1315,DataRegularSeason20242025!$B$3:$B$1315, "&lt;=" &amp; $A54, DataRegularSeason20242025!$E$3:$E$1315, O$1)</f>
        <v>14</v>
      </c>
      <c r="P54" s="2">
        <f>SUMIFS(DataRegularSeason20242025!$AA$3:$AA$1315,DataRegularSeason20242025!$B$3:$B$1315, "&lt;=" &amp; $A54, DataRegularSeason20242025!$D$3:$D$1315, P$1)+SUMIFS(DataRegularSeason20242025!$AB$3:$AB$1315,DataRegularSeason20242025!$B$3:$B$1315, "&lt;=" &amp; $A54, DataRegularSeason20242025!$E$3:$E$1315, P$1)</f>
        <v>9</v>
      </c>
      <c r="Q54" s="2">
        <f>SUMIFS(DataRegularSeason20242025!$AA$3:$AA$1315,DataRegularSeason20242025!$B$3:$B$1315, "&lt;=" &amp; $A54, DataRegularSeason20242025!$D$3:$D$1315, Q$1)+SUMIFS(DataRegularSeason20242025!$AB$3:$AB$1315,DataRegularSeason20242025!$B$3:$B$1315, "&lt;=" &amp; $A54, DataRegularSeason20242025!$E$3:$E$1315, Q$1)</f>
        <v>16</v>
      </c>
      <c r="R54" s="2">
        <f>SUMIFS(DataRegularSeason20242025!$AA$3:$AA$1315,DataRegularSeason20242025!$B$3:$B$1315, "&lt;=" &amp; $A54, DataRegularSeason20242025!$D$3:$D$1315, R$1)+SUMIFS(DataRegularSeason20242025!$AB$3:$AB$1315,DataRegularSeason20242025!$B$3:$B$1315, "&lt;=" &amp; $A54, DataRegularSeason20242025!$E$3:$E$1315, R$1)</f>
        <v>7</v>
      </c>
      <c r="S54" s="2">
        <f>SUMIFS(DataRegularSeason20242025!$AA$3:$AA$1315,DataRegularSeason20242025!$B$3:$B$1315, "&lt;=" &amp; $A54, DataRegularSeason20242025!$D$3:$D$1315, S$1)+SUMIFS(DataRegularSeason20242025!$AB$3:$AB$1315,DataRegularSeason20242025!$B$3:$B$1315, "&lt;=" &amp; $A54, DataRegularSeason20242025!$E$3:$E$1315, S$1)</f>
        <v>8</v>
      </c>
      <c r="T54" s="2">
        <f>SUMIFS(DataRegularSeason20242025!$AA$3:$AA$1315,DataRegularSeason20242025!$B$3:$B$1315, "&lt;=" &amp; $A54, DataRegularSeason20242025!$D$3:$D$1315, T$1)+SUMIFS(DataRegularSeason20242025!$AB$3:$AB$1315,DataRegularSeason20242025!$B$3:$B$1315, "&lt;=" &amp; $A54, DataRegularSeason20242025!$E$3:$E$1315, T$1)</f>
        <v>13</v>
      </c>
      <c r="U54" s="2">
        <f>SUMIFS(DataRegularSeason20242025!$AA$3:$AA$1315,DataRegularSeason20242025!$B$3:$B$1315, "&lt;=" &amp; $A54, DataRegularSeason20242025!$D$3:$D$1315, U$1)+SUMIFS(DataRegularSeason20242025!$AB$3:$AB$1315,DataRegularSeason20242025!$B$3:$B$1315, "&lt;=" &amp; $A54, DataRegularSeason20242025!$E$3:$E$1315, U$1)</f>
        <v>10</v>
      </c>
      <c r="V54" s="2">
        <f>SUMIFS(DataRegularSeason20242025!$AA$3:$AA$1315,DataRegularSeason20242025!$B$3:$B$1315, "&lt;=" &amp; $A54, DataRegularSeason20242025!$D$3:$D$1315, V$1)+SUMIFS(DataRegularSeason20242025!$AB$3:$AB$1315,DataRegularSeason20242025!$B$3:$B$1315, "&lt;=" &amp; $A54, DataRegularSeason20242025!$E$3:$E$1315, V$1)</f>
        <v>9</v>
      </c>
      <c r="W54" s="2">
        <f>SUMIFS(DataRegularSeason20242025!$AA$3:$AA$1315,DataRegularSeason20242025!$B$3:$B$1315, "&lt;=" &amp; $A54, DataRegularSeason20242025!$D$3:$D$1315, W$1)+SUMIFS(DataRegularSeason20242025!$AB$3:$AB$1315,DataRegularSeason20242025!$B$3:$B$1315, "&lt;=" &amp; $A54, DataRegularSeason20242025!$E$3:$E$1315, W$1)</f>
        <v>9</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8</v>
      </c>
      <c r="Z54" s="2">
        <f>SUMIFS(DataRegularSeason20242025!$AA$3:$AA$1315,DataRegularSeason20242025!$B$3:$B$1315, "&lt;=" &amp; $A54, DataRegularSeason20242025!$D$3:$D$1315, Z$1)+SUMIFS(DataRegularSeason20242025!$AB$3:$AB$1315,DataRegularSeason20242025!$B$3:$B$1315, "&lt;=" &amp; $A54, DataRegularSeason20242025!$E$3:$E$1315, Z$1)</f>
        <v>10</v>
      </c>
      <c r="AA54" s="2">
        <f>SUMIFS(DataRegularSeason20242025!$AA$3:$AA$1315,DataRegularSeason20242025!$B$3:$B$1315, "&lt;=" &amp; $A54, DataRegularSeason20242025!$D$3:$D$1315, AA$1)+SUMIFS(DataRegularSeason20242025!$AB$3:$AB$1315,DataRegularSeason20242025!$B$3:$B$1315, "&lt;=" &amp; $A54, DataRegularSeason20242025!$E$3:$E$1315, AA$1)</f>
        <v>14</v>
      </c>
      <c r="AB54" s="2">
        <f>SUMIFS(DataRegularSeason20242025!$AA$3:$AA$1315,DataRegularSeason20242025!$B$3:$B$1315, "&lt;=" &amp; $A54, DataRegularSeason20242025!$D$3:$D$1315, AB$1)+SUMIFS(DataRegularSeason20242025!$AB$3:$AB$1315,DataRegularSeason20242025!$B$3:$B$1315, "&lt;=" &amp; $A54, DataRegularSeason20242025!$E$3:$E$1315, AB$1)</f>
        <v>13</v>
      </c>
      <c r="AC54" s="2">
        <f>SUMIFS(DataRegularSeason20242025!$AA$3:$AA$1315,DataRegularSeason20242025!$B$3:$B$1315, "&lt;=" &amp; $A54, DataRegularSeason20242025!$D$3:$D$1315, AC$1)+SUMIFS(DataRegularSeason20242025!$AB$3:$AB$1315,DataRegularSeason20242025!$B$3:$B$1315, "&lt;=" &amp; $A54, DataRegularSeason20242025!$E$3:$E$1315, AC$1)</f>
        <v>12</v>
      </c>
      <c r="AD54" s="2">
        <f>SUMIFS(DataRegularSeason20242025!$AA$3:$AA$1315,DataRegularSeason20242025!$B$3:$B$1315, "&lt;=" &amp; $A54, DataRegularSeason20242025!$D$3:$D$1315, AD$1)+SUMIFS(DataRegularSeason20242025!$AB$3:$AB$1315,DataRegularSeason20242025!$B$3:$B$1315, "&lt;=" &amp; $A54, DataRegularSeason20242025!$E$3:$E$1315, AD$1)</f>
        <v>11</v>
      </c>
      <c r="AE54" s="2">
        <f>SUMIFS(DataRegularSeason20242025!$AA$3:$AA$1315,DataRegularSeason20242025!$B$3:$B$1315, "&lt;=" &amp; $A54, DataRegularSeason20242025!$D$3:$D$1315, AE$1)+SUMIFS(DataRegularSeason20242025!$AB$3:$AB$1315,DataRegularSeason20242025!$B$3:$B$1315, "&lt;=" &amp; $A54, DataRegularSeason20242025!$E$3:$E$1315, AE$1)</f>
        <v>15</v>
      </c>
      <c r="AF54" s="2">
        <f>SUMIFS(DataRegularSeason20242025!$AA$3:$AA$1315,DataRegularSeason20242025!$B$3:$B$1315, "&lt;=" &amp; $A54, DataRegularSeason20242025!$D$3:$D$1315, AF$1)+SUMIFS(DataRegularSeason20242025!$AB$3:$AB$1315,DataRegularSeason20242025!$B$3:$B$1315, "&lt;=" &amp; $A54, DataRegularSeason20242025!$E$3:$E$1315, AF$1)</f>
        <v>18</v>
      </c>
      <c r="AG54" s="2">
        <f>SUMIFS(DataRegularSeason20242025!$AA$3:$AA$1315,DataRegularSeason20242025!$B$3:$B$1315, "&lt;=" &amp; $A54, DataRegularSeason20242025!$D$3:$D$1315, AG$1)+SUMIFS(DataRegularSeason20242025!$AB$3:$AB$1315,DataRegularSeason20242025!$B$3:$B$1315, "&lt;=" &amp; $A54, DataRegularSeason20242025!$E$3:$E$1315, AG$1)</f>
        <v>14</v>
      </c>
    </row>
    <row r="55" spans="1:33" x14ac:dyDescent="0.25">
      <c r="A55" s="5">
        <v>45621</v>
      </c>
      <c r="B55" s="2">
        <f>SUMIFS(DataRegularSeason20242025!$AA$3:$AA$1315,DataRegularSeason20242025!$B$3:$B$1315, "&lt;=" &amp; $A55, DataRegularSeason20242025!$D$3:$D$1315, B$1)+SUMIFS(DataRegularSeason20242025!$AB$3:$AB$1315,DataRegularSeason20242025!$B$3:$B$1315, "&lt;=" &amp; $A55, DataRegularSeason20242025!$E$3:$E$1315, B$1)</f>
        <v>10</v>
      </c>
      <c r="C55" s="2">
        <f>SUMIFS(DataRegularSeason20242025!$AA$3:$AA$1315,DataRegularSeason20242025!$B$3:$B$1315, "&lt;=" &amp; $A55, DataRegularSeason20242025!$D$3:$D$1315, C$1)+SUMIFS(DataRegularSeason20242025!$AB$3:$AB$1315,DataRegularSeason20242025!$B$3:$B$1315, "&lt;=" &amp; $A55, DataRegularSeason20242025!$E$3:$E$1315, C$1)</f>
        <v>9</v>
      </c>
      <c r="D55" s="2">
        <f>SUMIFS(DataRegularSeason20242025!$AA$3:$AA$1315,DataRegularSeason20242025!$B$3:$B$1315, "&lt;=" &amp; $A55, DataRegularSeason20242025!$D$3:$D$1315, D$1)+SUMIFS(DataRegularSeason20242025!$AB$3:$AB$1315,DataRegularSeason20242025!$B$3:$B$1315, "&lt;=" &amp; $A55, DataRegularSeason20242025!$E$3:$E$1315, D$1)</f>
        <v>9</v>
      </c>
      <c r="E55" s="2">
        <f>SUMIFS(DataRegularSeason20242025!$AA$3:$AA$1315,DataRegularSeason20242025!$B$3:$B$1315, "&lt;=" &amp; $A55, DataRegularSeason20242025!$D$3:$D$1315, E$1)+SUMIFS(DataRegularSeason20242025!$AB$3:$AB$1315,DataRegularSeason20242025!$B$3:$B$1315, "&lt;=" &amp; $A55, DataRegularSeason20242025!$E$3:$E$1315, E$1)</f>
        <v>14</v>
      </c>
      <c r="F55" s="2">
        <f>SUMIFS(DataRegularSeason20242025!$AA$3:$AA$1315,DataRegularSeason20242025!$B$3:$B$1315, "&lt;=" &amp; $A55, DataRegularSeason20242025!$D$3:$D$1315, F$1)+SUMIFS(DataRegularSeason20242025!$AB$3:$AB$1315,DataRegularSeason20242025!$B$3:$B$1315, "&lt;=" &amp; $A55, DataRegularSeason20242025!$E$3:$E$1315, F$1)</f>
        <v>11</v>
      </c>
      <c r="G55" s="2">
        <f>SUMIFS(DataRegularSeason20242025!$AA$3:$AA$1315,DataRegularSeason20242025!$B$3:$B$1315, "&lt;=" &amp; $A55, DataRegularSeason20242025!$D$3:$D$1315, G$1)+SUMIFS(DataRegularSeason20242025!$AB$3:$AB$1315,DataRegularSeason20242025!$B$3:$B$1315, "&lt;=" &amp; $A55, DataRegularSeason20242025!$E$3:$E$1315, G$1)</f>
        <v>11</v>
      </c>
      <c r="H55" s="2">
        <f>SUMIFS(DataRegularSeason20242025!$AA$3:$AA$1315,DataRegularSeason20242025!$B$3:$B$1315, "&lt;=" &amp; $A55, DataRegularSeason20242025!$D$3:$D$1315, H$1)+SUMIFS(DataRegularSeason20242025!$AB$3:$AB$1315,DataRegularSeason20242025!$B$3:$B$1315, "&lt;=" &amp; $A55, DataRegularSeason20242025!$E$3:$E$1315, H$1)</f>
        <v>7</v>
      </c>
      <c r="I55" s="2">
        <f>SUMIFS(DataRegularSeason20242025!$AA$3:$AA$1315,DataRegularSeason20242025!$B$3:$B$1315, "&lt;=" &amp; $A55, DataRegularSeason20242025!$D$3:$D$1315, I$1)+SUMIFS(DataRegularSeason20242025!$AB$3:$AB$1315,DataRegularSeason20242025!$B$3:$B$1315, "&lt;=" &amp; $A55, DataRegularSeason20242025!$E$3:$E$1315, I$1)</f>
        <v>10</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9</v>
      </c>
      <c r="L55" s="2">
        <f>SUMIFS(DataRegularSeason20242025!$AA$3:$AA$1315,DataRegularSeason20242025!$B$3:$B$1315, "&lt;=" &amp; $A55, DataRegularSeason20242025!$D$3:$D$1315, L$1)+SUMIFS(DataRegularSeason20242025!$AB$3:$AB$1315,DataRegularSeason20242025!$B$3:$B$1315, "&lt;=" &amp; $A55, DataRegularSeason20242025!$E$3:$E$1315, L$1)</f>
        <v>11</v>
      </c>
      <c r="M55" s="2">
        <f>SUMIFS(DataRegularSeason20242025!$AA$3:$AA$1315,DataRegularSeason20242025!$B$3:$B$1315, "&lt;=" &amp; $A55, DataRegularSeason20242025!$D$3:$D$1315, M$1)+SUMIFS(DataRegularSeason20242025!$AB$3:$AB$1315,DataRegularSeason20242025!$B$3:$B$1315, "&lt;=" &amp; $A55, DataRegularSeason20242025!$E$3:$E$1315, M$1)</f>
        <v>15</v>
      </c>
      <c r="N55" s="2">
        <f>SUMIFS(DataRegularSeason20242025!$AA$3:$AA$1315,DataRegularSeason20242025!$B$3:$B$1315, "&lt;=" &amp; $A55, DataRegularSeason20242025!$D$3:$D$1315, N$1)+SUMIFS(DataRegularSeason20242025!$AB$3:$AB$1315,DataRegularSeason20242025!$B$3:$B$1315, "&lt;=" &amp; $A55, DataRegularSeason20242025!$E$3:$E$1315, N$1)</f>
        <v>14</v>
      </c>
      <c r="O55" s="2">
        <f>SUMIFS(DataRegularSeason20242025!$AA$3:$AA$1315,DataRegularSeason20242025!$B$3:$B$1315, "&lt;=" &amp; $A55, DataRegularSeason20242025!$D$3:$D$1315, O$1)+SUMIFS(DataRegularSeason20242025!$AB$3:$AB$1315,DataRegularSeason20242025!$B$3:$B$1315, "&lt;=" &amp; $A55, DataRegularSeason20242025!$E$3:$E$1315, O$1)</f>
        <v>14</v>
      </c>
      <c r="P55" s="2">
        <f>SUMIFS(DataRegularSeason20242025!$AA$3:$AA$1315,DataRegularSeason20242025!$B$3:$B$1315, "&lt;=" &amp; $A55, DataRegularSeason20242025!$D$3:$D$1315, P$1)+SUMIFS(DataRegularSeason20242025!$AB$3:$AB$1315,DataRegularSeason20242025!$B$3:$B$1315, "&lt;=" &amp; $A55, DataRegularSeason20242025!$E$3:$E$1315, P$1)</f>
        <v>9</v>
      </c>
      <c r="Q55" s="2">
        <f>SUMIFS(DataRegularSeason20242025!$AA$3:$AA$1315,DataRegularSeason20242025!$B$3:$B$1315, "&lt;=" &amp; $A55, DataRegularSeason20242025!$D$3:$D$1315, Q$1)+SUMIFS(DataRegularSeason20242025!$AB$3:$AB$1315,DataRegularSeason20242025!$B$3:$B$1315, "&lt;=" &amp; $A55, DataRegularSeason20242025!$E$3:$E$1315, Q$1)</f>
        <v>16</v>
      </c>
      <c r="R55" s="2">
        <f>SUMIFS(DataRegularSeason20242025!$AA$3:$AA$1315,DataRegularSeason20242025!$B$3:$B$1315, "&lt;=" &amp; $A55, DataRegularSeason20242025!$D$3:$D$1315, R$1)+SUMIFS(DataRegularSeason20242025!$AB$3:$AB$1315,DataRegularSeason20242025!$B$3:$B$1315, "&lt;=" &amp; $A55, DataRegularSeason20242025!$E$3:$E$1315, R$1)</f>
        <v>7</v>
      </c>
      <c r="S55" s="2">
        <f>SUMIFS(DataRegularSeason20242025!$AA$3:$AA$1315,DataRegularSeason20242025!$B$3:$B$1315, "&lt;=" &amp; $A55, DataRegularSeason20242025!$D$3:$D$1315, S$1)+SUMIFS(DataRegularSeason20242025!$AB$3:$AB$1315,DataRegularSeason20242025!$B$3:$B$1315, "&lt;=" &amp; $A55, DataRegularSeason20242025!$E$3:$E$1315, S$1)</f>
        <v>8</v>
      </c>
      <c r="T55" s="2">
        <f>SUMIFS(DataRegularSeason20242025!$AA$3:$AA$1315,DataRegularSeason20242025!$B$3:$B$1315, "&lt;=" &amp; $A55, DataRegularSeason20242025!$D$3:$D$1315, T$1)+SUMIFS(DataRegularSeason20242025!$AB$3:$AB$1315,DataRegularSeason20242025!$B$3:$B$1315, "&lt;=" &amp; $A55, DataRegularSeason20242025!$E$3:$E$1315, T$1)</f>
        <v>13</v>
      </c>
      <c r="U55" s="2">
        <f>SUMIFS(DataRegularSeason20242025!$AA$3:$AA$1315,DataRegularSeason20242025!$B$3:$B$1315, "&lt;=" &amp; $A55, DataRegularSeason20242025!$D$3:$D$1315, U$1)+SUMIFS(DataRegularSeason20242025!$AB$3:$AB$1315,DataRegularSeason20242025!$B$3:$B$1315, "&lt;=" &amp; $A55, DataRegularSeason20242025!$E$3:$E$1315, U$1)</f>
        <v>10</v>
      </c>
      <c r="V55" s="2">
        <f>SUMIFS(DataRegularSeason20242025!$AA$3:$AA$1315,DataRegularSeason20242025!$B$3:$B$1315, "&lt;=" &amp; $A55, DataRegularSeason20242025!$D$3:$D$1315, V$1)+SUMIFS(DataRegularSeason20242025!$AB$3:$AB$1315,DataRegularSeason20242025!$B$3:$B$1315, "&lt;=" &amp; $A55, DataRegularSeason20242025!$E$3:$E$1315, V$1)</f>
        <v>9</v>
      </c>
      <c r="W55" s="2">
        <f>SUMIFS(DataRegularSeason20242025!$AA$3:$AA$1315,DataRegularSeason20242025!$B$3:$B$1315, "&lt;=" &amp; $A55, DataRegularSeason20242025!$D$3:$D$1315, W$1)+SUMIFS(DataRegularSeason20242025!$AB$3:$AB$1315,DataRegularSeason20242025!$B$3:$B$1315, "&lt;=" &amp; $A55, DataRegularSeason20242025!$E$3:$E$1315, W$1)</f>
        <v>9</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8</v>
      </c>
      <c r="Z55" s="2">
        <f>SUMIFS(DataRegularSeason20242025!$AA$3:$AA$1315,DataRegularSeason20242025!$B$3:$B$1315, "&lt;=" &amp; $A55, DataRegularSeason20242025!$D$3:$D$1315, Z$1)+SUMIFS(DataRegularSeason20242025!$AB$3:$AB$1315,DataRegularSeason20242025!$B$3:$B$1315, "&lt;=" &amp; $A55, DataRegularSeason20242025!$E$3:$E$1315, Z$1)</f>
        <v>10</v>
      </c>
      <c r="AA55" s="2">
        <f>SUMIFS(DataRegularSeason20242025!$AA$3:$AA$1315,DataRegularSeason20242025!$B$3:$B$1315, "&lt;=" &amp; $A55, DataRegularSeason20242025!$D$3:$D$1315, AA$1)+SUMIFS(DataRegularSeason20242025!$AB$3:$AB$1315,DataRegularSeason20242025!$B$3:$B$1315, "&lt;=" &amp; $A55, DataRegularSeason20242025!$E$3:$E$1315, AA$1)</f>
        <v>14</v>
      </c>
      <c r="AB55" s="2">
        <f>SUMIFS(DataRegularSeason20242025!$AA$3:$AA$1315,DataRegularSeason20242025!$B$3:$B$1315, "&lt;=" &amp; $A55, DataRegularSeason20242025!$D$3:$D$1315, AB$1)+SUMIFS(DataRegularSeason20242025!$AB$3:$AB$1315,DataRegularSeason20242025!$B$3:$B$1315, "&lt;=" &amp; $A55, DataRegularSeason20242025!$E$3:$E$1315, AB$1)</f>
        <v>13</v>
      </c>
      <c r="AC55" s="2">
        <f>SUMIFS(DataRegularSeason20242025!$AA$3:$AA$1315,DataRegularSeason20242025!$B$3:$B$1315, "&lt;=" &amp; $A55, DataRegularSeason20242025!$D$3:$D$1315, AC$1)+SUMIFS(DataRegularSeason20242025!$AB$3:$AB$1315,DataRegularSeason20242025!$B$3:$B$1315, "&lt;=" &amp; $A55, DataRegularSeason20242025!$E$3:$E$1315, AC$1)</f>
        <v>12</v>
      </c>
      <c r="AD55" s="2">
        <f>SUMIFS(DataRegularSeason20242025!$AA$3:$AA$1315,DataRegularSeason20242025!$B$3:$B$1315, "&lt;=" &amp; $A55, DataRegularSeason20242025!$D$3:$D$1315, AD$1)+SUMIFS(DataRegularSeason20242025!$AB$3:$AB$1315,DataRegularSeason20242025!$B$3:$B$1315, "&lt;=" &amp; $A55, DataRegularSeason20242025!$E$3:$E$1315, AD$1)</f>
        <v>11</v>
      </c>
      <c r="AE55" s="2">
        <f>SUMIFS(DataRegularSeason20242025!$AA$3:$AA$1315,DataRegularSeason20242025!$B$3:$B$1315, "&lt;=" &amp; $A55, DataRegularSeason20242025!$D$3:$D$1315, AE$1)+SUMIFS(DataRegularSeason20242025!$AB$3:$AB$1315,DataRegularSeason20242025!$B$3:$B$1315, "&lt;=" &amp; $A55, DataRegularSeason20242025!$E$3:$E$1315, AE$1)</f>
        <v>15</v>
      </c>
      <c r="AF55" s="2">
        <f>SUMIFS(DataRegularSeason20242025!$AA$3:$AA$1315,DataRegularSeason20242025!$B$3:$B$1315, "&lt;=" &amp; $A55, DataRegularSeason20242025!$D$3:$D$1315, AF$1)+SUMIFS(DataRegularSeason20242025!$AB$3:$AB$1315,DataRegularSeason20242025!$B$3:$B$1315, "&lt;=" &amp; $A55, DataRegularSeason20242025!$E$3:$E$1315, AF$1)</f>
        <v>18</v>
      </c>
      <c r="AG55" s="2">
        <f>SUMIFS(DataRegularSeason20242025!$AA$3:$AA$1315,DataRegularSeason20242025!$B$3:$B$1315, "&lt;=" &amp; $A55, DataRegularSeason20242025!$D$3:$D$1315, AG$1)+SUMIFS(DataRegularSeason20242025!$AB$3:$AB$1315,DataRegularSeason20242025!$B$3:$B$1315, "&lt;=" &amp; $A55, DataRegularSeason20242025!$E$3:$E$1315, AG$1)</f>
        <v>14</v>
      </c>
    </row>
    <row r="56" spans="1:33" x14ac:dyDescent="0.25">
      <c r="A56" s="5">
        <v>45622</v>
      </c>
      <c r="B56" s="2">
        <f>SUMIFS(DataRegularSeason20242025!$AA$3:$AA$1315,DataRegularSeason20242025!$B$3:$B$1315, "&lt;=" &amp; $A56, DataRegularSeason20242025!$D$3:$D$1315, B$1)+SUMIFS(DataRegularSeason20242025!$AB$3:$AB$1315,DataRegularSeason20242025!$B$3:$B$1315, "&lt;=" &amp; $A56, DataRegularSeason20242025!$E$3:$E$1315, B$1)</f>
        <v>10</v>
      </c>
      <c r="C56" s="2">
        <f>SUMIFS(DataRegularSeason20242025!$AA$3:$AA$1315,DataRegularSeason20242025!$B$3:$B$1315, "&lt;=" &amp; $A56, DataRegularSeason20242025!$D$3:$D$1315, C$1)+SUMIFS(DataRegularSeason20242025!$AB$3:$AB$1315,DataRegularSeason20242025!$B$3:$B$1315, "&lt;=" &amp; $A56, DataRegularSeason20242025!$E$3:$E$1315, C$1)</f>
        <v>9</v>
      </c>
      <c r="D56" s="2">
        <f>SUMIFS(DataRegularSeason20242025!$AA$3:$AA$1315,DataRegularSeason20242025!$B$3:$B$1315, "&lt;=" &amp; $A56, DataRegularSeason20242025!$D$3:$D$1315, D$1)+SUMIFS(DataRegularSeason20242025!$AB$3:$AB$1315,DataRegularSeason20242025!$B$3:$B$1315, "&lt;=" &amp; $A56, DataRegularSeason20242025!$E$3:$E$1315, D$1)</f>
        <v>9</v>
      </c>
      <c r="E56" s="2">
        <f>SUMIFS(DataRegularSeason20242025!$AA$3:$AA$1315,DataRegularSeason20242025!$B$3:$B$1315, "&lt;=" &amp; $A56, DataRegularSeason20242025!$D$3:$D$1315, E$1)+SUMIFS(DataRegularSeason20242025!$AB$3:$AB$1315,DataRegularSeason20242025!$B$3:$B$1315, "&lt;=" &amp; $A56, DataRegularSeason20242025!$E$3:$E$1315, E$1)</f>
        <v>14</v>
      </c>
      <c r="F56" s="2">
        <f>SUMIFS(DataRegularSeason20242025!$AA$3:$AA$1315,DataRegularSeason20242025!$B$3:$B$1315, "&lt;=" &amp; $A56, DataRegularSeason20242025!$D$3:$D$1315, F$1)+SUMIFS(DataRegularSeason20242025!$AB$3:$AB$1315,DataRegularSeason20242025!$B$3:$B$1315, "&lt;=" &amp; $A56, DataRegularSeason20242025!$E$3:$E$1315, F$1)</f>
        <v>11</v>
      </c>
      <c r="G56" s="2">
        <f>SUMIFS(DataRegularSeason20242025!$AA$3:$AA$1315,DataRegularSeason20242025!$B$3:$B$1315, "&lt;=" &amp; $A56, DataRegularSeason20242025!$D$3:$D$1315, G$1)+SUMIFS(DataRegularSeason20242025!$AB$3:$AB$1315,DataRegularSeason20242025!$B$3:$B$1315, "&lt;=" &amp; $A56, DataRegularSeason20242025!$E$3:$E$1315, G$1)</f>
        <v>11</v>
      </c>
      <c r="H56" s="2">
        <f>SUMIFS(DataRegularSeason20242025!$AA$3:$AA$1315,DataRegularSeason20242025!$B$3:$B$1315, "&lt;=" &amp; $A56, DataRegularSeason20242025!$D$3:$D$1315, H$1)+SUMIFS(DataRegularSeason20242025!$AB$3:$AB$1315,DataRegularSeason20242025!$B$3:$B$1315, "&lt;=" &amp; $A56, DataRegularSeason20242025!$E$3:$E$1315, H$1)</f>
        <v>7</v>
      </c>
      <c r="I56" s="2">
        <f>SUMIFS(DataRegularSeason20242025!$AA$3:$AA$1315,DataRegularSeason20242025!$B$3:$B$1315, "&lt;=" &amp; $A56, DataRegularSeason20242025!$D$3:$D$1315, I$1)+SUMIFS(DataRegularSeason20242025!$AB$3:$AB$1315,DataRegularSeason20242025!$B$3:$B$1315, "&lt;=" &amp; $A56, DataRegularSeason20242025!$E$3:$E$1315, I$1)</f>
        <v>10</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9</v>
      </c>
      <c r="L56" s="2">
        <f>SUMIFS(DataRegularSeason20242025!$AA$3:$AA$1315,DataRegularSeason20242025!$B$3:$B$1315, "&lt;=" &amp; $A56, DataRegularSeason20242025!$D$3:$D$1315, L$1)+SUMIFS(DataRegularSeason20242025!$AB$3:$AB$1315,DataRegularSeason20242025!$B$3:$B$1315, "&lt;=" &amp; $A56, DataRegularSeason20242025!$E$3:$E$1315, L$1)</f>
        <v>11</v>
      </c>
      <c r="M56" s="2">
        <f>SUMIFS(DataRegularSeason20242025!$AA$3:$AA$1315,DataRegularSeason20242025!$B$3:$B$1315, "&lt;=" &amp; $A56, DataRegularSeason20242025!$D$3:$D$1315, M$1)+SUMIFS(DataRegularSeason20242025!$AB$3:$AB$1315,DataRegularSeason20242025!$B$3:$B$1315, "&lt;=" &amp; $A56, DataRegularSeason20242025!$E$3:$E$1315, M$1)</f>
        <v>15</v>
      </c>
      <c r="N56" s="2">
        <f>SUMIFS(DataRegularSeason20242025!$AA$3:$AA$1315,DataRegularSeason20242025!$B$3:$B$1315, "&lt;=" &amp; $A56, DataRegularSeason20242025!$D$3:$D$1315, N$1)+SUMIFS(DataRegularSeason20242025!$AB$3:$AB$1315,DataRegularSeason20242025!$B$3:$B$1315, "&lt;=" &amp; $A56, DataRegularSeason20242025!$E$3:$E$1315, N$1)</f>
        <v>14</v>
      </c>
      <c r="O56" s="2">
        <f>SUMIFS(DataRegularSeason20242025!$AA$3:$AA$1315,DataRegularSeason20242025!$B$3:$B$1315, "&lt;=" &amp; $A56, DataRegularSeason20242025!$D$3:$D$1315, O$1)+SUMIFS(DataRegularSeason20242025!$AB$3:$AB$1315,DataRegularSeason20242025!$B$3:$B$1315, "&lt;=" &amp; $A56, DataRegularSeason20242025!$E$3:$E$1315, O$1)</f>
        <v>14</v>
      </c>
      <c r="P56" s="2">
        <f>SUMIFS(DataRegularSeason20242025!$AA$3:$AA$1315,DataRegularSeason20242025!$B$3:$B$1315, "&lt;=" &amp; $A56, DataRegularSeason20242025!$D$3:$D$1315, P$1)+SUMIFS(DataRegularSeason20242025!$AB$3:$AB$1315,DataRegularSeason20242025!$B$3:$B$1315, "&lt;=" &amp; $A56, DataRegularSeason20242025!$E$3:$E$1315, P$1)</f>
        <v>9</v>
      </c>
      <c r="Q56" s="2">
        <f>SUMIFS(DataRegularSeason20242025!$AA$3:$AA$1315,DataRegularSeason20242025!$B$3:$B$1315, "&lt;=" &amp; $A56, DataRegularSeason20242025!$D$3:$D$1315, Q$1)+SUMIFS(DataRegularSeason20242025!$AB$3:$AB$1315,DataRegularSeason20242025!$B$3:$B$1315, "&lt;=" &amp; $A56, DataRegularSeason20242025!$E$3:$E$1315, Q$1)</f>
        <v>16</v>
      </c>
      <c r="R56" s="2">
        <f>SUMIFS(DataRegularSeason20242025!$AA$3:$AA$1315,DataRegularSeason20242025!$B$3:$B$1315, "&lt;=" &amp; $A56, DataRegularSeason20242025!$D$3:$D$1315, R$1)+SUMIFS(DataRegularSeason20242025!$AB$3:$AB$1315,DataRegularSeason20242025!$B$3:$B$1315, "&lt;=" &amp; $A56, DataRegularSeason20242025!$E$3:$E$1315, R$1)</f>
        <v>7</v>
      </c>
      <c r="S56" s="2">
        <f>SUMIFS(DataRegularSeason20242025!$AA$3:$AA$1315,DataRegularSeason20242025!$B$3:$B$1315, "&lt;=" &amp; $A56, DataRegularSeason20242025!$D$3:$D$1315, S$1)+SUMIFS(DataRegularSeason20242025!$AB$3:$AB$1315,DataRegularSeason20242025!$B$3:$B$1315, "&lt;=" &amp; $A56, DataRegularSeason20242025!$E$3:$E$1315, S$1)</f>
        <v>8</v>
      </c>
      <c r="T56" s="2">
        <f>SUMIFS(DataRegularSeason20242025!$AA$3:$AA$1315,DataRegularSeason20242025!$B$3:$B$1315, "&lt;=" &amp; $A56, DataRegularSeason20242025!$D$3:$D$1315, T$1)+SUMIFS(DataRegularSeason20242025!$AB$3:$AB$1315,DataRegularSeason20242025!$B$3:$B$1315, "&lt;=" &amp; $A56, DataRegularSeason20242025!$E$3:$E$1315, T$1)</f>
        <v>13</v>
      </c>
      <c r="U56" s="2">
        <f>SUMIFS(DataRegularSeason20242025!$AA$3:$AA$1315,DataRegularSeason20242025!$B$3:$B$1315, "&lt;=" &amp; $A56, DataRegularSeason20242025!$D$3:$D$1315, U$1)+SUMIFS(DataRegularSeason20242025!$AB$3:$AB$1315,DataRegularSeason20242025!$B$3:$B$1315, "&lt;=" &amp; $A56, DataRegularSeason20242025!$E$3:$E$1315, U$1)</f>
        <v>10</v>
      </c>
      <c r="V56" s="2">
        <f>SUMIFS(DataRegularSeason20242025!$AA$3:$AA$1315,DataRegularSeason20242025!$B$3:$B$1315, "&lt;=" &amp; $A56, DataRegularSeason20242025!$D$3:$D$1315, V$1)+SUMIFS(DataRegularSeason20242025!$AB$3:$AB$1315,DataRegularSeason20242025!$B$3:$B$1315, "&lt;=" &amp; $A56, DataRegularSeason20242025!$E$3:$E$1315, V$1)</f>
        <v>9</v>
      </c>
      <c r="W56" s="2">
        <f>SUMIFS(DataRegularSeason20242025!$AA$3:$AA$1315,DataRegularSeason20242025!$B$3:$B$1315, "&lt;=" &amp; $A56, DataRegularSeason20242025!$D$3:$D$1315, W$1)+SUMIFS(DataRegularSeason20242025!$AB$3:$AB$1315,DataRegularSeason20242025!$B$3:$B$1315, "&lt;=" &amp; $A56, DataRegularSeason20242025!$E$3:$E$1315, W$1)</f>
        <v>9</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8</v>
      </c>
      <c r="Z56" s="2">
        <f>SUMIFS(DataRegularSeason20242025!$AA$3:$AA$1315,DataRegularSeason20242025!$B$3:$B$1315, "&lt;=" &amp; $A56, DataRegularSeason20242025!$D$3:$D$1315, Z$1)+SUMIFS(DataRegularSeason20242025!$AB$3:$AB$1315,DataRegularSeason20242025!$B$3:$B$1315, "&lt;=" &amp; $A56, DataRegularSeason20242025!$E$3:$E$1315, Z$1)</f>
        <v>10</v>
      </c>
      <c r="AA56" s="2">
        <f>SUMIFS(DataRegularSeason20242025!$AA$3:$AA$1315,DataRegularSeason20242025!$B$3:$B$1315, "&lt;=" &amp; $A56, DataRegularSeason20242025!$D$3:$D$1315, AA$1)+SUMIFS(DataRegularSeason20242025!$AB$3:$AB$1315,DataRegularSeason20242025!$B$3:$B$1315, "&lt;=" &amp; $A56, DataRegularSeason20242025!$E$3:$E$1315, AA$1)</f>
        <v>14</v>
      </c>
      <c r="AB56" s="2">
        <f>SUMIFS(DataRegularSeason20242025!$AA$3:$AA$1315,DataRegularSeason20242025!$B$3:$B$1315, "&lt;=" &amp; $A56, DataRegularSeason20242025!$D$3:$D$1315, AB$1)+SUMIFS(DataRegularSeason20242025!$AB$3:$AB$1315,DataRegularSeason20242025!$B$3:$B$1315, "&lt;=" &amp; $A56, DataRegularSeason20242025!$E$3:$E$1315, AB$1)</f>
        <v>13</v>
      </c>
      <c r="AC56" s="2">
        <f>SUMIFS(DataRegularSeason20242025!$AA$3:$AA$1315,DataRegularSeason20242025!$B$3:$B$1315, "&lt;=" &amp; $A56, DataRegularSeason20242025!$D$3:$D$1315, AC$1)+SUMIFS(DataRegularSeason20242025!$AB$3:$AB$1315,DataRegularSeason20242025!$B$3:$B$1315, "&lt;=" &amp; $A56, DataRegularSeason20242025!$E$3:$E$1315, AC$1)</f>
        <v>12</v>
      </c>
      <c r="AD56" s="2">
        <f>SUMIFS(DataRegularSeason20242025!$AA$3:$AA$1315,DataRegularSeason20242025!$B$3:$B$1315, "&lt;=" &amp; $A56, DataRegularSeason20242025!$D$3:$D$1315, AD$1)+SUMIFS(DataRegularSeason20242025!$AB$3:$AB$1315,DataRegularSeason20242025!$B$3:$B$1315, "&lt;=" &amp; $A56, DataRegularSeason20242025!$E$3:$E$1315, AD$1)</f>
        <v>11</v>
      </c>
      <c r="AE56" s="2">
        <f>SUMIFS(DataRegularSeason20242025!$AA$3:$AA$1315,DataRegularSeason20242025!$B$3:$B$1315, "&lt;=" &amp; $A56, DataRegularSeason20242025!$D$3:$D$1315, AE$1)+SUMIFS(DataRegularSeason20242025!$AB$3:$AB$1315,DataRegularSeason20242025!$B$3:$B$1315, "&lt;=" &amp; $A56, DataRegularSeason20242025!$E$3:$E$1315, AE$1)</f>
        <v>15</v>
      </c>
      <c r="AF56" s="2">
        <f>SUMIFS(DataRegularSeason20242025!$AA$3:$AA$1315,DataRegularSeason20242025!$B$3:$B$1315, "&lt;=" &amp; $A56, DataRegularSeason20242025!$D$3:$D$1315, AF$1)+SUMIFS(DataRegularSeason20242025!$AB$3:$AB$1315,DataRegularSeason20242025!$B$3:$B$1315, "&lt;=" &amp; $A56, DataRegularSeason20242025!$E$3:$E$1315, AF$1)</f>
        <v>18</v>
      </c>
      <c r="AG56" s="2">
        <f>SUMIFS(DataRegularSeason20242025!$AA$3:$AA$1315,DataRegularSeason20242025!$B$3:$B$1315, "&lt;=" &amp; $A56, DataRegularSeason20242025!$D$3:$D$1315, AG$1)+SUMIFS(DataRegularSeason20242025!$AB$3:$AB$1315,DataRegularSeason20242025!$B$3:$B$1315, "&lt;=" &amp; $A56, DataRegularSeason20242025!$E$3:$E$1315, AG$1)</f>
        <v>14</v>
      </c>
    </row>
    <row r="57" spans="1:33" x14ac:dyDescent="0.25">
      <c r="A57" s="5">
        <v>45623</v>
      </c>
      <c r="B57" s="2">
        <f>SUMIFS(DataRegularSeason20242025!$AA$3:$AA$1315,DataRegularSeason20242025!$B$3:$B$1315, "&lt;=" &amp; $A57, DataRegularSeason20242025!$D$3:$D$1315, B$1)+SUMIFS(DataRegularSeason20242025!$AB$3:$AB$1315,DataRegularSeason20242025!$B$3:$B$1315, "&lt;=" &amp; $A57, DataRegularSeason20242025!$E$3:$E$1315, B$1)</f>
        <v>10</v>
      </c>
      <c r="C57" s="2">
        <f>SUMIFS(DataRegularSeason20242025!$AA$3:$AA$1315,DataRegularSeason20242025!$B$3:$B$1315, "&lt;=" &amp; $A57, DataRegularSeason20242025!$D$3:$D$1315, C$1)+SUMIFS(DataRegularSeason20242025!$AB$3:$AB$1315,DataRegularSeason20242025!$B$3:$B$1315, "&lt;=" &amp; $A57, DataRegularSeason20242025!$E$3:$E$1315, C$1)</f>
        <v>9</v>
      </c>
      <c r="D57" s="2">
        <f>SUMIFS(DataRegularSeason20242025!$AA$3:$AA$1315,DataRegularSeason20242025!$B$3:$B$1315, "&lt;=" &amp; $A57, DataRegularSeason20242025!$D$3:$D$1315, D$1)+SUMIFS(DataRegularSeason20242025!$AB$3:$AB$1315,DataRegularSeason20242025!$B$3:$B$1315, "&lt;=" &amp; $A57, DataRegularSeason20242025!$E$3:$E$1315, D$1)</f>
        <v>9</v>
      </c>
      <c r="E57" s="2">
        <f>SUMIFS(DataRegularSeason20242025!$AA$3:$AA$1315,DataRegularSeason20242025!$B$3:$B$1315, "&lt;=" &amp; $A57, DataRegularSeason20242025!$D$3:$D$1315, E$1)+SUMIFS(DataRegularSeason20242025!$AB$3:$AB$1315,DataRegularSeason20242025!$B$3:$B$1315, "&lt;=" &amp; $A57, DataRegularSeason20242025!$E$3:$E$1315, E$1)</f>
        <v>14</v>
      </c>
      <c r="F57" s="2">
        <f>SUMIFS(DataRegularSeason20242025!$AA$3:$AA$1315,DataRegularSeason20242025!$B$3:$B$1315, "&lt;=" &amp; $A57, DataRegularSeason20242025!$D$3:$D$1315, F$1)+SUMIFS(DataRegularSeason20242025!$AB$3:$AB$1315,DataRegularSeason20242025!$B$3:$B$1315, "&lt;=" &amp; $A57, DataRegularSeason20242025!$E$3:$E$1315, F$1)</f>
        <v>11</v>
      </c>
      <c r="G57" s="2">
        <f>SUMIFS(DataRegularSeason20242025!$AA$3:$AA$1315,DataRegularSeason20242025!$B$3:$B$1315, "&lt;=" &amp; $A57, DataRegularSeason20242025!$D$3:$D$1315, G$1)+SUMIFS(DataRegularSeason20242025!$AB$3:$AB$1315,DataRegularSeason20242025!$B$3:$B$1315, "&lt;=" &amp; $A57, DataRegularSeason20242025!$E$3:$E$1315, G$1)</f>
        <v>11</v>
      </c>
      <c r="H57" s="2">
        <f>SUMIFS(DataRegularSeason20242025!$AA$3:$AA$1315,DataRegularSeason20242025!$B$3:$B$1315, "&lt;=" &amp; $A57, DataRegularSeason20242025!$D$3:$D$1315, H$1)+SUMIFS(DataRegularSeason20242025!$AB$3:$AB$1315,DataRegularSeason20242025!$B$3:$B$1315, "&lt;=" &amp; $A57, DataRegularSeason20242025!$E$3:$E$1315, H$1)</f>
        <v>7</v>
      </c>
      <c r="I57" s="2">
        <f>SUMIFS(DataRegularSeason20242025!$AA$3:$AA$1315,DataRegularSeason20242025!$B$3:$B$1315, "&lt;=" &amp; $A57, DataRegularSeason20242025!$D$3:$D$1315, I$1)+SUMIFS(DataRegularSeason20242025!$AB$3:$AB$1315,DataRegularSeason20242025!$B$3:$B$1315, "&lt;=" &amp; $A57, DataRegularSeason20242025!$E$3:$E$1315, I$1)</f>
        <v>10</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9</v>
      </c>
      <c r="L57" s="2">
        <f>SUMIFS(DataRegularSeason20242025!$AA$3:$AA$1315,DataRegularSeason20242025!$B$3:$B$1315, "&lt;=" &amp; $A57, DataRegularSeason20242025!$D$3:$D$1315, L$1)+SUMIFS(DataRegularSeason20242025!$AB$3:$AB$1315,DataRegularSeason20242025!$B$3:$B$1315, "&lt;=" &amp; $A57, DataRegularSeason20242025!$E$3:$E$1315, L$1)</f>
        <v>11</v>
      </c>
      <c r="M57" s="2">
        <f>SUMIFS(DataRegularSeason20242025!$AA$3:$AA$1315,DataRegularSeason20242025!$B$3:$B$1315, "&lt;=" &amp; $A57, DataRegularSeason20242025!$D$3:$D$1315, M$1)+SUMIFS(DataRegularSeason20242025!$AB$3:$AB$1315,DataRegularSeason20242025!$B$3:$B$1315, "&lt;=" &amp; $A57, DataRegularSeason20242025!$E$3:$E$1315, M$1)</f>
        <v>15</v>
      </c>
      <c r="N57" s="2">
        <f>SUMIFS(DataRegularSeason20242025!$AA$3:$AA$1315,DataRegularSeason20242025!$B$3:$B$1315, "&lt;=" &amp; $A57, DataRegularSeason20242025!$D$3:$D$1315, N$1)+SUMIFS(DataRegularSeason20242025!$AB$3:$AB$1315,DataRegularSeason20242025!$B$3:$B$1315, "&lt;=" &amp; $A57, DataRegularSeason20242025!$E$3:$E$1315, N$1)</f>
        <v>14</v>
      </c>
      <c r="O57" s="2">
        <f>SUMIFS(DataRegularSeason20242025!$AA$3:$AA$1315,DataRegularSeason20242025!$B$3:$B$1315, "&lt;=" &amp; $A57, DataRegularSeason20242025!$D$3:$D$1315, O$1)+SUMIFS(DataRegularSeason20242025!$AB$3:$AB$1315,DataRegularSeason20242025!$B$3:$B$1315, "&lt;=" &amp; $A57, DataRegularSeason20242025!$E$3:$E$1315, O$1)</f>
        <v>14</v>
      </c>
      <c r="P57" s="2">
        <f>SUMIFS(DataRegularSeason20242025!$AA$3:$AA$1315,DataRegularSeason20242025!$B$3:$B$1315, "&lt;=" &amp; $A57, DataRegularSeason20242025!$D$3:$D$1315, P$1)+SUMIFS(DataRegularSeason20242025!$AB$3:$AB$1315,DataRegularSeason20242025!$B$3:$B$1315, "&lt;=" &amp; $A57, DataRegularSeason20242025!$E$3:$E$1315, P$1)</f>
        <v>9</v>
      </c>
      <c r="Q57" s="2">
        <f>SUMIFS(DataRegularSeason20242025!$AA$3:$AA$1315,DataRegularSeason20242025!$B$3:$B$1315, "&lt;=" &amp; $A57, DataRegularSeason20242025!$D$3:$D$1315, Q$1)+SUMIFS(DataRegularSeason20242025!$AB$3:$AB$1315,DataRegularSeason20242025!$B$3:$B$1315, "&lt;=" &amp; $A57, DataRegularSeason20242025!$E$3:$E$1315, Q$1)</f>
        <v>16</v>
      </c>
      <c r="R57" s="2">
        <f>SUMIFS(DataRegularSeason20242025!$AA$3:$AA$1315,DataRegularSeason20242025!$B$3:$B$1315, "&lt;=" &amp; $A57, DataRegularSeason20242025!$D$3:$D$1315, R$1)+SUMIFS(DataRegularSeason20242025!$AB$3:$AB$1315,DataRegularSeason20242025!$B$3:$B$1315, "&lt;=" &amp; $A57, DataRegularSeason20242025!$E$3:$E$1315, R$1)</f>
        <v>7</v>
      </c>
      <c r="S57" s="2">
        <f>SUMIFS(DataRegularSeason20242025!$AA$3:$AA$1315,DataRegularSeason20242025!$B$3:$B$1315, "&lt;=" &amp; $A57, DataRegularSeason20242025!$D$3:$D$1315, S$1)+SUMIFS(DataRegularSeason20242025!$AB$3:$AB$1315,DataRegularSeason20242025!$B$3:$B$1315, "&lt;=" &amp; $A57, DataRegularSeason20242025!$E$3:$E$1315, S$1)</f>
        <v>8</v>
      </c>
      <c r="T57" s="2">
        <f>SUMIFS(DataRegularSeason20242025!$AA$3:$AA$1315,DataRegularSeason20242025!$B$3:$B$1315, "&lt;=" &amp; $A57, DataRegularSeason20242025!$D$3:$D$1315, T$1)+SUMIFS(DataRegularSeason20242025!$AB$3:$AB$1315,DataRegularSeason20242025!$B$3:$B$1315, "&lt;=" &amp; $A57, DataRegularSeason20242025!$E$3:$E$1315, T$1)</f>
        <v>13</v>
      </c>
      <c r="U57" s="2">
        <f>SUMIFS(DataRegularSeason20242025!$AA$3:$AA$1315,DataRegularSeason20242025!$B$3:$B$1315, "&lt;=" &amp; $A57, DataRegularSeason20242025!$D$3:$D$1315, U$1)+SUMIFS(DataRegularSeason20242025!$AB$3:$AB$1315,DataRegularSeason20242025!$B$3:$B$1315, "&lt;=" &amp; $A57, DataRegularSeason20242025!$E$3:$E$1315, U$1)</f>
        <v>10</v>
      </c>
      <c r="V57" s="2">
        <f>SUMIFS(DataRegularSeason20242025!$AA$3:$AA$1315,DataRegularSeason20242025!$B$3:$B$1315, "&lt;=" &amp; $A57, DataRegularSeason20242025!$D$3:$D$1315, V$1)+SUMIFS(DataRegularSeason20242025!$AB$3:$AB$1315,DataRegularSeason20242025!$B$3:$B$1315, "&lt;=" &amp; $A57, DataRegularSeason20242025!$E$3:$E$1315, V$1)</f>
        <v>9</v>
      </c>
      <c r="W57" s="2">
        <f>SUMIFS(DataRegularSeason20242025!$AA$3:$AA$1315,DataRegularSeason20242025!$B$3:$B$1315, "&lt;=" &amp; $A57, DataRegularSeason20242025!$D$3:$D$1315, W$1)+SUMIFS(DataRegularSeason20242025!$AB$3:$AB$1315,DataRegularSeason20242025!$B$3:$B$1315, "&lt;=" &amp; $A57, DataRegularSeason20242025!$E$3:$E$1315, W$1)</f>
        <v>9</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8</v>
      </c>
      <c r="Z57" s="2">
        <f>SUMIFS(DataRegularSeason20242025!$AA$3:$AA$1315,DataRegularSeason20242025!$B$3:$B$1315, "&lt;=" &amp; $A57, DataRegularSeason20242025!$D$3:$D$1315, Z$1)+SUMIFS(DataRegularSeason20242025!$AB$3:$AB$1315,DataRegularSeason20242025!$B$3:$B$1315, "&lt;=" &amp; $A57, DataRegularSeason20242025!$E$3:$E$1315, Z$1)</f>
        <v>10</v>
      </c>
      <c r="AA57" s="2">
        <f>SUMIFS(DataRegularSeason20242025!$AA$3:$AA$1315,DataRegularSeason20242025!$B$3:$B$1315, "&lt;=" &amp; $A57, DataRegularSeason20242025!$D$3:$D$1315, AA$1)+SUMIFS(DataRegularSeason20242025!$AB$3:$AB$1315,DataRegularSeason20242025!$B$3:$B$1315, "&lt;=" &amp; $A57, DataRegularSeason20242025!$E$3:$E$1315, AA$1)</f>
        <v>14</v>
      </c>
      <c r="AB57" s="2">
        <f>SUMIFS(DataRegularSeason20242025!$AA$3:$AA$1315,DataRegularSeason20242025!$B$3:$B$1315, "&lt;=" &amp; $A57, DataRegularSeason20242025!$D$3:$D$1315, AB$1)+SUMIFS(DataRegularSeason20242025!$AB$3:$AB$1315,DataRegularSeason20242025!$B$3:$B$1315, "&lt;=" &amp; $A57, DataRegularSeason20242025!$E$3:$E$1315, AB$1)</f>
        <v>13</v>
      </c>
      <c r="AC57" s="2">
        <f>SUMIFS(DataRegularSeason20242025!$AA$3:$AA$1315,DataRegularSeason20242025!$B$3:$B$1315, "&lt;=" &amp; $A57, DataRegularSeason20242025!$D$3:$D$1315, AC$1)+SUMIFS(DataRegularSeason20242025!$AB$3:$AB$1315,DataRegularSeason20242025!$B$3:$B$1315, "&lt;=" &amp; $A57, DataRegularSeason20242025!$E$3:$E$1315, AC$1)</f>
        <v>12</v>
      </c>
      <c r="AD57" s="2">
        <f>SUMIFS(DataRegularSeason20242025!$AA$3:$AA$1315,DataRegularSeason20242025!$B$3:$B$1315, "&lt;=" &amp; $A57, DataRegularSeason20242025!$D$3:$D$1315, AD$1)+SUMIFS(DataRegularSeason20242025!$AB$3:$AB$1315,DataRegularSeason20242025!$B$3:$B$1315, "&lt;=" &amp; $A57, DataRegularSeason20242025!$E$3:$E$1315, AD$1)</f>
        <v>11</v>
      </c>
      <c r="AE57" s="2">
        <f>SUMIFS(DataRegularSeason20242025!$AA$3:$AA$1315,DataRegularSeason20242025!$B$3:$B$1315, "&lt;=" &amp; $A57, DataRegularSeason20242025!$D$3:$D$1315, AE$1)+SUMIFS(DataRegularSeason20242025!$AB$3:$AB$1315,DataRegularSeason20242025!$B$3:$B$1315, "&lt;=" &amp; $A57, DataRegularSeason20242025!$E$3:$E$1315, AE$1)</f>
        <v>15</v>
      </c>
      <c r="AF57" s="2">
        <f>SUMIFS(DataRegularSeason20242025!$AA$3:$AA$1315,DataRegularSeason20242025!$B$3:$B$1315, "&lt;=" &amp; $A57, DataRegularSeason20242025!$D$3:$D$1315, AF$1)+SUMIFS(DataRegularSeason20242025!$AB$3:$AB$1315,DataRegularSeason20242025!$B$3:$B$1315, "&lt;=" &amp; $A57, DataRegularSeason20242025!$E$3:$E$1315, AF$1)</f>
        <v>18</v>
      </c>
      <c r="AG57" s="2">
        <f>SUMIFS(DataRegularSeason20242025!$AA$3:$AA$1315,DataRegularSeason20242025!$B$3:$B$1315, "&lt;=" &amp; $A57, DataRegularSeason20242025!$D$3:$D$1315, AG$1)+SUMIFS(DataRegularSeason20242025!$AB$3:$AB$1315,DataRegularSeason20242025!$B$3:$B$1315, "&lt;=" &amp; $A57, DataRegularSeason20242025!$E$3:$E$1315, AG$1)</f>
        <v>14</v>
      </c>
    </row>
    <row r="58" spans="1:33" x14ac:dyDescent="0.25">
      <c r="A58" s="5">
        <v>45624</v>
      </c>
      <c r="B58" s="2">
        <f>SUMIFS(DataRegularSeason20242025!$AA$3:$AA$1315,DataRegularSeason20242025!$B$3:$B$1315, "&lt;=" &amp; $A58, DataRegularSeason20242025!$D$3:$D$1315, B$1)+SUMIFS(DataRegularSeason20242025!$AB$3:$AB$1315,DataRegularSeason20242025!$B$3:$B$1315, "&lt;=" &amp; $A58, DataRegularSeason20242025!$E$3:$E$1315, B$1)</f>
        <v>10</v>
      </c>
      <c r="C58" s="2">
        <f>SUMIFS(DataRegularSeason20242025!$AA$3:$AA$1315,DataRegularSeason20242025!$B$3:$B$1315, "&lt;=" &amp; $A58, DataRegularSeason20242025!$D$3:$D$1315, C$1)+SUMIFS(DataRegularSeason20242025!$AB$3:$AB$1315,DataRegularSeason20242025!$B$3:$B$1315, "&lt;=" &amp; $A58, DataRegularSeason20242025!$E$3:$E$1315, C$1)</f>
        <v>9</v>
      </c>
      <c r="D58" s="2">
        <f>SUMIFS(DataRegularSeason20242025!$AA$3:$AA$1315,DataRegularSeason20242025!$B$3:$B$1315, "&lt;=" &amp; $A58, DataRegularSeason20242025!$D$3:$D$1315, D$1)+SUMIFS(DataRegularSeason20242025!$AB$3:$AB$1315,DataRegularSeason20242025!$B$3:$B$1315, "&lt;=" &amp; $A58, DataRegularSeason20242025!$E$3:$E$1315, D$1)</f>
        <v>9</v>
      </c>
      <c r="E58" s="2">
        <f>SUMIFS(DataRegularSeason20242025!$AA$3:$AA$1315,DataRegularSeason20242025!$B$3:$B$1315, "&lt;=" &amp; $A58, DataRegularSeason20242025!$D$3:$D$1315, E$1)+SUMIFS(DataRegularSeason20242025!$AB$3:$AB$1315,DataRegularSeason20242025!$B$3:$B$1315, "&lt;=" &amp; $A58, DataRegularSeason20242025!$E$3:$E$1315, E$1)</f>
        <v>14</v>
      </c>
      <c r="F58" s="2">
        <f>SUMIFS(DataRegularSeason20242025!$AA$3:$AA$1315,DataRegularSeason20242025!$B$3:$B$1315, "&lt;=" &amp; $A58, DataRegularSeason20242025!$D$3:$D$1315, F$1)+SUMIFS(DataRegularSeason20242025!$AB$3:$AB$1315,DataRegularSeason20242025!$B$3:$B$1315, "&lt;=" &amp; $A58, DataRegularSeason20242025!$E$3:$E$1315, F$1)</f>
        <v>11</v>
      </c>
      <c r="G58" s="2">
        <f>SUMIFS(DataRegularSeason20242025!$AA$3:$AA$1315,DataRegularSeason20242025!$B$3:$B$1315, "&lt;=" &amp; $A58, DataRegularSeason20242025!$D$3:$D$1315, G$1)+SUMIFS(DataRegularSeason20242025!$AB$3:$AB$1315,DataRegularSeason20242025!$B$3:$B$1315, "&lt;=" &amp; $A58, DataRegularSeason20242025!$E$3:$E$1315, G$1)</f>
        <v>11</v>
      </c>
      <c r="H58" s="2">
        <f>SUMIFS(DataRegularSeason20242025!$AA$3:$AA$1315,DataRegularSeason20242025!$B$3:$B$1315, "&lt;=" &amp; $A58, DataRegularSeason20242025!$D$3:$D$1315, H$1)+SUMIFS(DataRegularSeason20242025!$AB$3:$AB$1315,DataRegularSeason20242025!$B$3:$B$1315, "&lt;=" &amp; $A58, DataRegularSeason20242025!$E$3:$E$1315, H$1)</f>
        <v>7</v>
      </c>
      <c r="I58" s="2">
        <f>SUMIFS(DataRegularSeason20242025!$AA$3:$AA$1315,DataRegularSeason20242025!$B$3:$B$1315, "&lt;=" &amp; $A58, DataRegularSeason20242025!$D$3:$D$1315, I$1)+SUMIFS(DataRegularSeason20242025!$AB$3:$AB$1315,DataRegularSeason20242025!$B$3:$B$1315, "&lt;=" &amp; $A58, DataRegularSeason20242025!$E$3:$E$1315, I$1)</f>
        <v>10</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9</v>
      </c>
      <c r="L58" s="2">
        <f>SUMIFS(DataRegularSeason20242025!$AA$3:$AA$1315,DataRegularSeason20242025!$B$3:$B$1315, "&lt;=" &amp; $A58, DataRegularSeason20242025!$D$3:$D$1315, L$1)+SUMIFS(DataRegularSeason20242025!$AB$3:$AB$1315,DataRegularSeason20242025!$B$3:$B$1315, "&lt;=" &amp; $A58, DataRegularSeason20242025!$E$3:$E$1315, L$1)</f>
        <v>11</v>
      </c>
      <c r="M58" s="2">
        <f>SUMIFS(DataRegularSeason20242025!$AA$3:$AA$1315,DataRegularSeason20242025!$B$3:$B$1315, "&lt;=" &amp; $A58, DataRegularSeason20242025!$D$3:$D$1315, M$1)+SUMIFS(DataRegularSeason20242025!$AB$3:$AB$1315,DataRegularSeason20242025!$B$3:$B$1315, "&lt;=" &amp; $A58, DataRegularSeason20242025!$E$3:$E$1315, M$1)</f>
        <v>15</v>
      </c>
      <c r="N58" s="2">
        <f>SUMIFS(DataRegularSeason20242025!$AA$3:$AA$1315,DataRegularSeason20242025!$B$3:$B$1315, "&lt;=" &amp; $A58, DataRegularSeason20242025!$D$3:$D$1315, N$1)+SUMIFS(DataRegularSeason20242025!$AB$3:$AB$1315,DataRegularSeason20242025!$B$3:$B$1315, "&lt;=" &amp; $A58, DataRegularSeason20242025!$E$3:$E$1315, N$1)</f>
        <v>14</v>
      </c>
      <c r="O58" s="2">
        <f>SUMIFS(DataRegularSeason20242025!$AA$3:$AA$1315,DataRegularSeason20242025!$B$3:$B$1315, "&lt;=" &amp; $A58, DataRegularSeason20242025!$D$3:$D$1315, O$1)+SUMIFS(DataRegularSeason20242025!$AB$3:$AB$1315,DataRegularSeason20242025!$B$3:$B$1315, "&lt;=" &amp; $A58, DataRegularSeason20242025!$E$3:$E$1315, O$1)</f>
        <v>14</v>
      </c>
      <c r="P58" s="2">
        <f>SUMIFS(DataRegularSeason20242025!$AA$3:$AA$1315,DataRegularSeason20242025!$B$3:$B$1315, "&lt;=" &amp; $A58, DataRegularSeason20242025!$D$3:$D$1315, P$1)+SUMIFS(DataRegularSeason20242025!$AB$3:$AB$1315,DataRegularSeason20242025!$B$3:$B$1315, "&lt;=" &amp; $A58, DataRegularSeason20242025!$E$3:$E$1315, P$1)</f>
        <v>9</v>
      </c>
      <c r="Q58" s="2">
        <f>SUMIFS(DataRegularSeason20242025!$AA$3:$AA$1315,DataRegularSeason20242025!$B$3:$B$1315, "&lt;=" &amp; $A58, DataRegularSeason20242025!$D$3:$D$1315, Q$1)+SUMIFS(DataRegularSeason20242025!$AB$3:$AB$1315,DataRegularSeason20242025!$B$3:$B$1315, "&lt;=" &amp; $A58, DataRegularSeason20242025!$E$3:$E$1315, Q$1)</f>
        <v>16</v>
      </c>
      <c r="R58" s="2">
        <f>SUMIFS(DataRegularSeason20242025!$AA$3:$AA$1315,DataRegularSeason20242025!$B$3:$B$1315, "&lt;=" &amp; $A58, DataRegularSeason20242025!$D$3:$D$1315, R$1)+SUMIFS(DataRegularSeason20242025!$AB$3:$AB$1315,DataRegularSeason20242025!$B$3:$B$1315, "&lt;=" &amp; $A58, DataRegularSeason20242025!$E$3:$E$1315, R$1)</f>
        <v>7</v>
      </c>
      <c r="S58" s="2">
        <f>SUMIFS(DataRegularSeason20242025!$AA$3:$AA$1315,DataRegularSeason20242025!$B$3:$B$1315, "&lt;=" &amp; $A58, DataRegularSeason20242025!$D$3:$D$1315, S$1)+SUMIFS(DataRegularSeason20242025!$AB$3:$AB$1315,DataRegularSeason20242025!$B$3:$B$1315, "&lt;=" &amp; $A58, DataRegularSeason20242025!$E$3:$E$1315, S$1)</f>
        <v>8</v>
      </c>
      <c r="T58" s="2">
        <f>SUMIFS(DataRegularSeason20242025!$AA$3:$AA$1315,DataRegularSeason20242025!$B$3:$B$1315, "&lt;=" &amp; $A58, DataRegularSeason20242025!$D$3:$D$1315, T$1)+SUMIFS(DataRegularSeason20242025!$AB$3:$AB$1315,DataRegularSeason20242025!$B$3:$B$1315, "&lt;=" &amp; $A58, DataRegularSeason20242025!$E$3:$E$1315, T$1)</f>
        <v>13</v>
      </c>
      <c r="U58" s="2">
        <f>SUMIFS(DataRegularSeason20242025!$AA$3:$AA$1315,DataRegularSeason20242025!$B$3:$B$1315, "&lt;=" &amp; $A58, DataRegularSeason20242025!$D$3:$D$1315, U$1)+SUMIFS(DataRegularSeason20242025!$AB$3:$AB$1315,DataRegularSeason20242025!$B$3:$B$1315, "&lt;=" &amp; $A58, DataRegularSeason20242025!$E$3:$E$1315, U$1)</f>
        <v>10</v>
      </c>
      <c r="V58" s="2">
        <f>SUMIFS(DataRegularSeason20242025!$AA$3:$AA$1315,DataRegularSeason20242025!$B$3:$B$1315, "&lt;=" &amp; $A58, DataRegularSeason20242025!$D$3:$D$1315, V$1)+SUMIFS(DataRegularSeason20242025!$AB$3:$AB$1315,DataRegularSeason20242025!$B$3:$B$1315, "&lt;=" &amp; $A58, DataRegularSeason20242025!$E$3:$E$1315, V$1)</f>
        <v>9</v>
      </c>
      <c r="W58" s="2">
        <f>SUMIFS(DataRegularSeason20242025!$AA$3:$AA$1315,DataRegularSeason20242025!$B$3:$B$1315, "&lt;=" &amp; $A58, DataRegularSeason20242025!$D$3:$D$1315, W$1)+SUMIFS(DataRegularSeason20242025!$AB$3:$AB$1315,DataRegularSeason20242025!$B$3:$B$1315, "&lt;=" &amp; $A58, DataRegularSeason20242025!$E$3:$E$1315, W$1)</f>
        <v>9</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8</v>
      </c>
      <c r="Z58" s="2">
        <f>SUMIFS(DataRegularSeason20242025!$AA$3:$AA$1315,DataRegularSeason20242025!$B$3:$B$1315, "&lt;=" &amp; $A58, DataRegularSeason20242025!$D$3:$D$1315, Z$1)+SUMIFS(DataRegularSeason20242025!$AB$3:$AB$1315,DataRegularSeason20242025!$B$3:$B$1315, "&lt;=" &amp; $A58, DataRegularSeason20242025!$E$3:$E$1315, Z$1)</f>
        <v>10</v>
      </c>
      <c r="AA58" s="2">
        <f>SUMIFS(DataRegularSeason20242025!$AA$3:$AA$1315,DataRegularSeason20242025!$B$3:$B$1315, "&lt;=" &amp; $A58, DataRegularSeason20242025!$D$3:$D$1315, AA$1)+SUMIFS(DataRegularSeason20242025!$AB$3:$AB$1315,DataRegularSeason20242025!$B$3:$B$1315, "&lt;=" &amp; $A58, DataRegularSeason20242025!$E$3:$E$1315, AA$1)</f>
        <v>14</v>
      </c>
      <c r="AB58" s="2">
        <f>SUMIFS(DataRegularSeason20242025!$AA$3:$AA$1315,DataRegularSeason20242025!$B$3:$B$1315, "&lt;=" &amp; $A58, DataRegularSeason20242025!$D$3:$D$1315, AB$1)+SUMIFS(DataRegularSeason20242025!$AB$3:$AB$1315,DataRegularSeason20242025!$B$3:$B$1315, "&lt;=" &amp; $A58, DataRegularSeason20242025!$E$3:$E$1315, AB$1)</f>
        <v>13</v>
      </c>
      <c r="AC58" s="2">
        <f>SUMIFS(DataRegularSeason20242025!$AA$3:$AA$1315,DataRegularSeason20242025!$B$3:$B$1315, "&lt;=" &amp; $A58, DataRegularSeason20242025!$D$3:$D$1315, AC$1)+SUMIFS(DataRegularSeason20242025!$AB$3:$AB$1315,DataRegularSeason20242025!$B$3:$B$1315, "&lt;=" &amp; $A58, DataRegularSeason20242025!$E$3:$E$1315, AC$1)</f>
        <v>12</v>
      </c>
      <c r="AD58" s="2">
        <f>SUMIFS(DataRegularSeason20242025!$AA$3:$AA$1315,DataRegularSeason20242025!$B$3:$B$1315, "&lt;=" &amp; $A58, DataRegularSeason20242025!$D$3:$D$1315, AD$1)+SUMIFS(DataRegularSeason20242025!$AB$3:$AB$1315,DataRegularSeason20242025!$B$3:$B$1315, "&lt;=" &amp; $A58, DataRegularSeason20242025!$E$3:$E$1315, AD$1)</f>
        <v>11</v>
      </c>
      <c r="AE58" s="2">
        <f>SUMIFS(DataRegularSeason20242025!$AA$3:$AA$1315,DataRegularSeason20242025!$B$3:$B$1315, "&lt;=" &amp; $A58, DataRegularSeason20242025!$D$3:$D$1315, AE$1)+SUMIFS(DataRegularSeason20242025!$AB$3:$AB$1315,DataRegularSeason20242025!$B$3:$B$1315, "&lt;=" &amp; $A58, DataRegularSeason20242025!$E$3:$E$1315, AE$1)</f>
        <v>15</v>
      </c>
      <c r="AF58" s="2">
        <f>SUMIFS(DataRegularSeason20242025!$AA$3:$AA$1315,DataRegularSeason20242025!$B$3:$B$1315, "&lt;=" &amp; $A58, DataRegularSeason20242025!$D$3:$D$1315, AF$1)+SUMIFS(DataRegularSeason20242025!$AB$3:$AB$1315,DataRegularSeason20242025!$B$3:$B$1315, "&lt;=" &amp; $A58, DataRegularSeason20242025!$E$3:$E$1315, AF$1)</f>
        <v>18</v>
      </c>
      <c r="AG58" s="2">
        <f>SUMIFS(DataRegularSeason20242025!$AA$3:$AA$1315,DataRegularSeason20242025!$B$3:$B$1315, "&lt;=" &amp; $A58, DataRegularSeason20242025!$D$3:$D$1315, AG$1)+SUMIFS(DataRegularSeason20242025!$AB$3:$AB$1315,DataRegularSeason20242025!$B$3:$B$1315, "&lt;=" &amp; $A58, DataRegularSeason20242025!$E$3:$E$1315, AG$1)</f>
        <v>14</v>
      </c>
    </row>
    <row r="59" spans="1:33" x14ac:dyDescent="0.25">
      <c r="A59" s="5">
        <v>45625</v>
      </c>
      <c r="B59" s="2">
        <f>SUMIFS(DataRegularSeason20242025!$AA$3:$AA$1315,DataRegularSeason20242025!$B$3:$B$1315, "&lt;=" &amp; $A59, DataRegularSeason20242025!$D$3:$D$1315, B$1)+SUMIFS(DataRegularSeason20242025!$AB$3:$AB$1315,DataRegularSeason20242025!$B$3:$B$1315, "&lt;=" &amp; $A59, DataRegularSeason20242025!$E$3:$E$1315, B$1)</f>
        <v>10</v>
      </c>
      <c r="C59" s="2">
        <f>SUMIFS(DataRegularSeason20242025!$AA$3:$AA$1315,DataRegularSeason20242025!$B$3:$B$1315, "&lt;=" &amp; $A59, DataRegularSeason20242025!$D$3:$D$1315, C$1)+SUMIFS(DataRegularSeason20242025!$AB$3:$AB$1315,DataRegularSeason20242025!$B$3:$B$1315, "&lt;=" &amp; $A59, DataRegularSeason20242025!$E$3:$E$1315, C$1)</f>
        <v>9</v>
      </c>
      <c r="D59" s="2">
        <f>SUMIFS(DataRegularSeason20242025!$AA$3:$AA$1315,DataRegularSeason20242025!$B$3:$B$1315, "&lt;=" &amp; $A59, DataRegularSeason20242025!$D$3:$D$1315, D$1)+SUMIFS(DataRegularSeason20242025!$AB$3:$AB$1315,DataRegularSeason20242025!$B$3:$B$1315, "&lt;=" &amp; $A59, DataRegularSeason20242025!$E$3:$E$1315, D$1)</f>
        <v>9</v>
      </c>
      <c r="E59" s="2">
        <f>SUMIFS(DataRegularSeason20242025!$AA$3:$AA$1315,DataRegularSeason20242025!$B$3:$B$1315, "&lt;=" &amp; $A59, DataRegularSeason20242025!$D$3:$D$1315, E$1)+SUMIFS(DataRegularSeason20242025!$AB$3:$AB$1315,DataRegularSeason20242025!$B$3:$B$1315, "&lt;=" &amp; $A59, DataRegularSeason20242025!$E$3:$E$1315, E$1)</f>
        <v>14</v>
      </c>
      <c r="F59" s="2">
        <f>SUMIFS(DataRegularSeason20242025!$AA$3:$AA$1315,DataRegularSeason20242025!$B$3:$B$1315, "&lt;=" &amp; $A59, DataRegularSeason20242025!$D$3:$D$1315, F$1)+SUMIFS(DataRegularSeason20242025!$AB$3:$AB$1315,DataRegularSeason20242025!$B$3:$B$1315, "&lt;=" &amp; $A59, DataRegularSeason20242025!$E$3:$E$1315, F$1)</f>
        <v>11</v>
      </c>
      <c r="G59" s="2">
        <f>SUMIFS(DataRegularSeason20242025!$AA$3:$AA$1315,DataRegularSeason20242025!$B$3:$B$1315, "&lt;=" &amp; $A59, DataRegularSeason20242025!$D$3:$D$1315, G$1)+SUMIFS(DataRegularSeason20242025!$AB$3:$AB$1315,DataRegularSeason20242025!$B$3:$B$1315, "&lt;=" &amp; $A59, DataRegularSeason20242025!$E$3:$E$1315, G$1)</f>
        <v>11</v>
      </c>
      <c r="H59" s="2">
        <f>SUMIFS(DataRegularSeason20242025!$AA$3:$AA$1315,DataRegularSeason20242025!$B$3:$B$1315, "&lt;=" &amp; $A59, DataRegularSeason20242025!$D$3:$D$1315, H$1)+SUMIFS(DataRegularSeason20242025!$AB$3:$AB$1315,DataRegularSeason20242025!$B$3:$B$1315, "&lt;=" &amp; $A59, DataRegularSeason20242025!$E$3:$E$1315, H$1)</f>
        <v>7</v>
      </c>
      <c r="I59" s="2">
        <f>SUMIFS(DataRegularSeason20242025!$AA$3:$AA$1315,DataRegularSeason20242025!$B$3:$B$1315, "&lt;=" &amp; $A59, DataRegularSeason20242025!$D$3:$D$1315, I$1)+SUMIFS(DataRegularSeason20242025!$AB$3:$AB$1315,DataRegularSeason20242025!$B$3:$B$1315, "&lt;=" &amp; $A59, DataRegularSeason20242025!$E$3:$E$1315, I$1)</f>
        <v>10</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9</v>
      </c>
      <c r="L59" s="2">
        <f>SUMIFS(DataRegularSeason20242025!$AA$3:$AA$1315,DataRegularSeason20242025!$B$3:$B$1315, "&lt;=" &amp; $A59, DataRegularSeason20242025!$D$3:$D$1315, L$1)+SUMIFS(DataRegularSeason20242025!$AB$3:$AB$1315,DataRegularSeason20242025!$B$3:$B$1315, "&lt;=" &amp; $A59, DataRegularSeason20242025!$E$3:$E$1315, L$1)</f>
        <v>11</v>
      </c>
      <c r="M59" s="2">
        <f>SUMIFS(DataRegularSeason20242025!$AA$3:$AA$1315,DataRegularSeason20242025!$B$3:$B$1315, "&lt;=" &amp; $A59, DataRegularSeason20242025!$D$3:$D$1315, M$1)+SUMIFS(DataRegularSeason20242025!$AB$3:$AB$1315,DataRegularSeason20242025!$B$3:$B$1315, "&lt;=" &amp; $A59, DataRegularSeason20242025!$E$3:$E$1315, M$1)</f>
        <v>15</v>
      </c>
      <c r="N59" s="2">
        <f>SUMIFS(DataRegularSeason20242025!$AA$3:$AA$1315,DataRegularSeason20242025!$B$3:$B$1315, "&lt;=" &amp; $A59, DataRegularSeason20242025!$D$3:$D$1315, N$1)+SUMIFS(DataRegularSeason20242025!$AB$3:$AB$1315,DataRegularSeason20242025!$B$3:$B$1315, "&lt;=" &amp; $A59, DataRegularSeason20242025!$E$3:$E$1315, N$1)</f>
        <v>14</v>
      </c>
      <c r="O59" s="2">
        <f>SUMIFS(DataRegularSeason20242025!$AA$3:$AA$1315,DataRegularSeason20242025!$B$3:$B$1315, "&lt;=" &amp; $A59, DataRegularSeason20242025!$D$3:$D$1315, O$1)+SUMIFS(DataRegularSeason20242025!$AB$3:$AB$1315,DataRegularSeason20242025!$B$3:$B$1315, "&lt;=" &amp; $A59, DataRegularSeason20242025!$E$3:$E$1315, O$1)</f>
        <v>14</v>
      </c>
      <c r="P59" s="2">
        <f>SUMIFS(DataRegularSeason20242025!$AA$3:$AA$1315,DataRegularSeason20242025!$B$3:$B$1315, "&lt;=" &amp; $A59, DataRegularSeason20242025!$D$3:$D$1315, P$1)+SUMIFS(DataRegularSeason20242025!$AB$3:$AB$1315,DataRegularSeason20242025!$B$3:$B$1315, "&lt;=" &amp; $A59, DataRegularSeason20242025!$E$3:$E$1315, P$1)</f>
        <v>9</v>
      </c>
      <c r="Q59" s="2">
        <f>SUMIFS(DataRegularSeason20242025!$AA$3:$AA$1315,DataRegularSeason20242025!$B$3:$B$1315, "&lt;=" &amp; $A59, DataRegularSeason20242025!$D$3:$D$1315, Q$1)+SUMIFS(DataRegularSeason20242025!$AB$3:$AB$1315,DataRegularSeason20242025!$B$3:$B$1315, "&lt;=" &amp; $A59, DataRegularSeason20242025!$E$3:$E$1315, Q$1)</f>
        <v>16</v>
      </c>
      <c r="R59" s="2">
        <f>SUMIFS(DataRegularSeason20242025!$AA$3:$AA$1315,DataRegularSeason20242025!$B$3:$B$1315, "&lt;=" &amp; $A59, DataRegularSeason20242025!$D$3:$D$1315, R$1)+SUMIFS(DataRegularSeason20242025!$AB$3:$AB$1315,DataRegularSeason20242025!$B$3:$B$1315, "&lt;=" &amp; $A59, DataRegularSeason20242025!$E$3:$E$1315, R$1)</f>
        <v>7</v>
      </c>
      <c r="S59" s="2">
        <f>SUMIFS(DataRegularSeason20242025!$AA$3:$AA$1315,DataRegularSeason20242025!$B$3:$B$1315, "&lt;=" &amp; $A59, DataRegularSeason20242025!$D$3:$D$1315, S$1)+SUMIFS(DataRegularSeason20242025!$AB$3:$AB$1315,DataRegularSeason20242025!$B$3:$B$1315, "&lt;=" &amp; $A59, DataRegularSeason20242025!$E$3:$E$1315, S$1)</f>
        <v>8</v>
      </c>
      <c r="T59" s="2">
        <f>SUMIFS(DataRegularSeason20242025!$AA$3:$AA$1315,DataRegularSeason20242025!$B$3:$B$1315, "&lt;=" &amp; $A59, DataRegularSeason20242025!$D$3:$D$1315, T$1)+SUMIFS(DataRegularSeason20242025!$AB$3:$AB$1315,DataRegularSeason20242025!$B$3:$B$1315, "&lt;=" &amp; $A59, DataRegularSeason20242025!$E$3:$E$1315, T$1)</f>
        <v>13</v>
      </c>
      <c r="U59" s="2">
        <f>SUMIFS(DataRegularSeason20242025!$AA$3:$AA$1315,DataRegularSeason20242025!$B$3:$B$1315, "&lt;=" &amp; $A59, DataRegularSeason20242025!$D$3:$D$1315, U$1)+SUMIFS(DataRegularSeason20242025!$AB$3:$AB$1315,DataRegularSeason20242025!$B$3:$B$1315, "&lt;=" &amp; $A59, DataRegularSeason20242025!$E$3:$E$1315, U$1)</f>
        <v>10</v>
      </c>
      <c r="V59" s="2">
        <f>SUMIFS(DataRegularSeason20242025!$AA$3:$AA$1315,DataRegularSeason20242025!$B$3:$B$1315, "&lt;=" &amp; $A59, DataRegularSeason20242025!$D$3:$D$1315, V$1)+SUMIFS(DataRegularSeason20242025!$AB$3:$AB$1315,DataRegularSeason20242025!$B$3:$B$1315, "&lt;=" &amp; $A59, DataRegularSeason20242025!$E$3:$E$1315, V$1)</f>
        <v>9</v>
      </c>
      <c r="W59" s="2">
        <f>SUMIFS(DataRegularSeason20242025!$AA$3:$AA$1315,DataRegularSeason20242025!$B$3:$B$1315, "&lt;=" &amp; $A59, DataRegularSeason20242025!$D$3:$D$1315, W$1)+SUMIFS(DataRegularSeason20242025!$AB$3:$AB$1315,DataRegularSeason20242025!$B$3:$B$1315, "&lt;=" &amp; $A59, DataRegularSeason20242025!$E$3:$E$1315, W$1)</f>
        <v>9</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8</v>
      </c>
      <c r="Z59" s="2">
        <f>SUMIFS(DataRegularSeason20242025!$AA$3:$AA$1315,DataRegularSeason20242025!$B$3:$B$1315, "&lt;=" &amp; $A59, DataRegularSeason20242025!$D$3:$D$1315, Z$1)+SUMIFS(DataRegularSeason20242025!$AB$3:$AB$1315,DataRegularSeason20242025!$B$3:$B$1315, "&lt;=" &amp; $A59, DataRegularSeason20242025!$E$3:$E$1315, Z$1)</f>
        <v>10</v>
      </c>
      <c r="AA59" s="2">
        <f>SUMIFS(DataRegularSeason20242025!$AA$3:$AA$1315,DataRegularSeason20242025!$B$3:$B$1315, "&lt;=" &amp; $A59, DataRegularSeason20242025!$D$3:$D$1315, AA$1)+SUMIFS(DataRegularSeason20242025!$AB$3:$AB$1315,DataRegularSeason20242025!$B$3:$B$1315, "&lt;=" &amp; $A59, DataRegularSeason20242025!$E$3:$E$1315, AA$1)</f>
        <v>14</v>
      </c>
      <c r="AB59" s="2">
        <f>SUMIFS(DataRegularSeason20242025!$AA$3:$AA$1315,DataRegularSeason20242025!$B$3:$B$1315, "&lt;=" &amp; $A59, DataRegularSeason20242025!$D$3:$D$1315, AB$1)+SUMIFS(DataRegularSeason20242025!$AB$3:$AB$1315,DataRegularSeason20242025!$B$3:$B$1315, "&lt;=" &amp; $A59, DataRegularSeason20242025!$E$3:$E$1315, AB$1)</f>
        <v>13</v>
      </c>
      <c r="AC59" s="2">
        <f>SUMIFS(DataRegularSeason20242025!$AA$3:$AA$1315,DataRegularSeason20242025!$B$3:$B$1315, "&lt;=" &amp; $A59, DataRegularSeason20242025!$D$3:$D$1315, AC$1)+SUMIFS(DataRegularSeason20242025!$AB$3:$AB$1315,DataRegularSeason20242025!$B$3:$B$1315, "&lt;=" &amp; $A59, DataRegularSeason20242025!$E$3:$E$1315, AC$1)</f>
        <v>12</v>
      </c>
      <c r="AD59" s="2">
        <f>SUMIFS(DataRegularSeason20242025!$AA$3:$AA$1315,DataRegularSeason20242025!$B$3:$B$1315, "&lt;=" &amp; $A59, DataRegularSeason20242025!$D$3:$D$1315, AD$1)+SUMIFS(DataRegularSeason20242025!$AB$3:$AB$1315,DataRegularSeason20242025!$B$3:$B$1315, "&lt;=" &amp; $A59, DataRegularSeason20242025!$E$3:$E$1315, AD$1)</f>
        <v>11</v>
      </c>
      <c r="AE59" s="2">
        <f>SUMIFS(DataRegularSeason20242025!$AA$3:$AA$1315,DataRegularSeason20242025!$B$3:$B$1315, "&lt;=" &amp; $A59, DataRegularSeason20242025!$D$3:$D$1315, AE$1)+SUMIFS(DataRegularSeason20242025!$AB$3:$AB$1315,DataRegularSeason20242025!$B$3:$B$1315, "&lt;=" &amp; $A59, DataRegularSeason20242025!$E$3:$E$1315, AE$1)</f>
        <v>15</v>
      </c>
      <c r="AF59" s="2">
        <f>SUMIFS(DataRegularSeason20242025!$AA$3:$AA$1315,DataRegularSeason20242025!$B$3:$B$1315, "&lt;=" &amp; $A59, DataRegularSeason20242025!$D$3:$D$1315, AF$1)+SUMIFS(DataRegularSeason20242025!$AB$3:$AB$1315,DataRegularSeason20242025!$B$3:$B$1315, "&lt;=" &amp; $A59, DataRegularSeason20242025!$E$3:$E$1315, AF$1)</f>
        <v>18</v>
      </c>
      <c r="AG59" s="2">
        <f>SUMIFS(DataRegularSeason20242025!$AA$3:$AA$1315,DataRegularSeason20242025!$B$3:$B$1315, "&lt;=" &amp; $A59, DataRegularSeason20242025!$D$3:$D$1315, AG$1)+SUMIFS(DataRegularSeason20242025!$AB$3:$AB$1315,DataRegularSeason20242025!$B$3:$B$1315, "&lt;=" &amp; $A59, DataRegularSeason20242025!$E$3:$E$1315, AG$1)</f>
        <v>14</v>
      </c>
    </row>
    <row r="60" spans="1:33" x14ac:dyDescent="0.25">
      <c r="A60" s="5">
        <v>45626</v>
      </c>
      <c r="B60" s="2">
        <f>SUMIFS(DataRegularSeason20242025!$AA$3:$AA$1315,DataRegularSeason20242025!$B$3:$B$1315, "&lt;=" &amp; $A60, DataRegularSeason20242025!$D$3:$D$1315, B$1)+SUMIFS(DataRegularSeason20242025!$AB$3:$AB$1315,DataRegularSeason20242025!$B$3:$B$1315, "&lt;=" &amp; $A60, DataRegularSeason20242025!$E$3:$E$1315, B$1)</f>
        <v>10</v>
      </c>
      <c r="C60" s="2">
        <f>SUMIFS(DataRegularSeason20242025!$AA$3:$AA$1315,DataRegularSeason20242025!$B$3:$B$1315, "&lt;=" &amp; $A60, DataRegularSeason20242025!$D$3:$D$1315, C$1)+SUMIFS(DataRegularSeason20242025!$AB$3:$AB$1315,DataRegularSeason20242025!$B$3:$B$1315, "&lt;=" &amp; $A60, DataRegularSeason20242025!$E$3:$E$1315, C$1)</f>
        <v>9</v>
      </c>
      <c r="D60" s="2">
        <f>SUMIFS(DataRegularSeason20242025!$AA$3:$AA$1315,DataRegularSeason20242025!$B$3:$B$1315, "&lt;=" &amp; $A60, DataRegularSeason20242025!$D$3:$D$1315, D$1)+SUMIFS(DataRegularSeason20242025!$AB$3:$AB$1315,DataRegularSeason20242025!$B$3:$B$1315, "&lt;=" &amp; $A60, DataRegularSeason20242025!$E$3:$E$1315, D$1)</f>
        <v>9</v>
      </c>
      <c r="E60" s="2">
        <f>SUMIFS(DataRegularSeason20242025!$AA$3:$AA$1315,DataRegularSeason20242025!$B$3:$B$1315, "&lt;=" &amp; $A60, DataRegularSeason20242025!$D$3:$D$1315, E$1)+SUMIFS(DataRegularSeason20242025!$AB$3:$AB$1315,DataRegularSeason20242025!$B$3:$B$1315, "&lt;=" &amp; $A60, DataRegularSeason20242025!$E$3:$E$1315, E$1)</f>
        <v>14</v>
      </c>
      <c r="F60" s="2">
        <f>SUMIFS(DataRegularSeason20242025!$AA$3:$AA$1315,DataRegularSeason20242025!$B$3:$B$1315, "&lt;=" &amp; $A60, DataRegularSeason20242025!$D$3:$D$1315, F$1)+SUMIFS(DataRegularSeason20242025!$AB$3:$AB$1315,DataRegularSeason20242025!$B$3:$B$1315, "&lt;=" &amp; $A60, DataRegularSeason20242025!$E$3:$E$1315, F$1)</f>
        <v>11</v>
      </c>
      <c r="G60" s="2">
        <f>SUMIFS(DataRegularSeason20242025!$AA$3:$AA$1315,DataRegularSeason20242025!$B$3:$B$1315, "&lt;=" &amp; $A60, DataRegularSeason20242025!$D$3:$D$1315, G$1)+SUMIFS(DataRegularSeason20242025!$AB$3:$AB$1315,DataRegularSeason20242025!$B$3:$B$1315, "&lt;=" &amp; $A60, DataRegularSeason20242025!$E$3:$E$1315, G$1)</f>
        <v>11</v>
      </c>
      <c r="H60" s="2">
        <f>SUMIFS(DataRegularSeason20242025!$AA$3:$AA$1315,DataRegularSeason20242025!$B$3:$B$1315, "&lt;=" &amp; $A60, DataRegularSeason20242025!$D$3:$D$1315, H$1)+SUMIFS(DataRegularSeason20242025!$AB$3:$AB$1315,DataRegularSeason20242025!$B$3:$B$1315, "&lt;=" &amp; $A60, DataRegularSeason20242025!$E$3:$E$1315, H$1)</f>
        <v>7</v>
      </c>
      <c r="I60" s="2">
        <f>SUMIFS(DataRegularSeason20242025!$AA$3:$AA$1315,DataRegularSeason20242025!$B$3:$B$1315, "&lt;=" &amp; $A60, DataRegularSeason20242025!$D$3:$D$1315, I$1)+SUMIFS(DataRegularSeason20242025!$AB$3:$AB$1315,DataRegularSeason20242025!$B$3:$B$1315, "&lt;=" &amp; $A60, DataRegularSeason20242025!$E$3:$E$1315, I$1)</f>
        <v>10</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9</v>
      </c>
      <c r="L60" s="2">
        <f>SUMIFS(DataRegularSeason20242025!$AA$3:$AA$1315,DataRegularSeason20242025!$B$3:$B$1315, "&lt;=" &amp; $A60, DataRegularSeason20242025!$D$3:$D$1315, L$1)+SUMIFS(DataRegularSeason20242025!$AB$3:$AB$1315,DataRegularSeason20242025!$B$3:$B$1315, "&lt;=" &amp; $A60, DataRegularSeason20242025!$E$3:$E$1315, L$1)</f>
        <v>11</v>
      </c>
      <c r="M60" s="2">
        <f>SUMIFS(DataRegularSeason20242025!$AA$3:$AA$1315,DataRegularSeason20242025!$B$3:$B$1315, "&lt;=" &amp; $A60, DataRegularSeason20242025!$D$3:$D$1315, M$1)+SUMIFS(DataRegularSeason20242025!$AB$3:$AB$1315,DataRegularSeason20242025!$B$3:$B$1315, "&lt;=" &amp; $A60, DataRegularSeason20242025!$E$3:$E$1315, M$1)</f>
        <v>15</v>
      </c>
      <c r="N60" s="2">
        <f>SUMIFS(DataRegularSeason20242025!$AA$3:$AA$1315,DataRegularSeason20242025!$B$3:$B$1315, "&lt;=" &amp; $A60, DataRegularSeason20242025!$D$3:$D$1315, N$1)+SUMIFS(DataRegularSeason20242025!$AB$3:$AB$1315,DataRegularSeason20242025!$B$3:$B$1315, "&lt;=" &amp; $A60, DataRegularSeason20242025!$E$3:$E$1315, N$1)</f>
        <v>14</v>
      </c>
      <c r="O60" s="2">
        <f>SUMIFS(DataRegularSeason20242025!$AA$3:$AA$1315,DataRegularSeason20242025!$B$3:$B$1315, "&lt;=" &amp; $A60, DataRegularSeason20242025!$D$3:$D$1315, O$1)+SUMIFS(DataRegularSeason20242025!$AB$3:$AB$1315,DataRegularSeason20242025!$B$3:$B$1315, "&lt;=" &amp; $A60, DataRegularSeason20242025!$E$3:$E$1315, O$1)</f>
        <v>14</v>
      </c>
      <c r="P60" s="2">
        <f>SUMIFS(DataRegularSeason20242025!$AA$3:$AA$1315,DataRegularSeason20242025!$B$3:$B$1315, "&lt;=" &amp; $A60, DataRegularSeason20242025!$D$3:$D$1315, P$1)+SUMIFS(DataRegularSeason20242025!$AB$3:$AB$1315,DataRegularSeason20242025!$B$3:$B$1315, "&lt;=" &amp; $A60, DataRegularSeason20242025!$E$3:$E$1315, P$1)</f>
        <v>9</v>
      </c>
      <c r="Q60" s="2">
        <f>SUMIFS(DataRegularSeason20242025!$AA$3:$AA$1315,DataRegularSeason20242025!$B$3:$B$1315, "&lt;=" &amp; $A60, DataRegularSeason20242025!$D$3:$D$1315, Q$1)+SUMIFS(DataRegularSeason20242025!$AB$3:$AB$1315,DataRegularSeason20242025!$B$3:$B$1315, "&lt;=" &amp; $A60, DataRegularSeason20242025!$E$3:$E$1315, Q$1)</f>
        <v>16</v>
      </c>
      <c r="R60" s="2">
        <f>SUMIFS(DataRegularSeason20242025!$AA$3:$AA$1315,DataRegularSeason20242025!$B$3:$B$1315, "&lt;=" &amp; $A60, DataRegularSeason20242025!$D$3:$D$1315, R$1)+SUMIFS(DataRegularSeason20242025!$AB$3:$AB$1315,DataRegularSeason20242025!$B$3:$B$1315, "&lt;=" &amp; $A60, DataRegularSeason20242025!$E$3:$E$1315, R$1)</f>
        <v>7</v>
      </c>
      <c r="S60" s="2">
        <f>SUMIFS(DataRegularSeason20242025!$AA$3:$AA$1315,DataRegularSeason20242025!$B$3:$B$1315, "&lt;=" &amp; $A60, DataRegularSeason20242025!$D$3:$D$1315, S$1)+SUMIFS(DataRegularSeason20242025!$AB$3:$AB$1315,DataRegularSeason20242025!$B$3:$B$1315, "&lt;=" &amp; $A60, DataRegularSeason20242025!$E$3:$E$1315, S$1)</f>
        <v>8</v>
      </c>
      <c r="T60" s="2">
        <f>SUMIFS(DataRegularSeason20242025!$AA$3:$AA$1315,DataRegularSeason20242025!$B$3:$B$1315, "&lt;=" &amp; $A60, DataRegularSeason20242025!$D$3:$D$1315, T$1)+SUMIFS(DataRegularSeason20242025!$AB$3:$AB$1315,DataRegularSeason20242025!$B$3:$B$1315, "&lt;=" &amp; $A60, DataRegularSeason20242025!$E$3:$E$1315, T$1)</f>
        <v>13</v>
      </c>
      <c r="U60" s="2">
        <f>SUMIFS(DataRegularSeason20242025!$AA$3:$AA$1315,DataRegularSeason20242025!$B$3:$B$1315, "&lt;=" &amp; $A60, DataRegularSeason20242025!$D$3:$D$1315, U$1)+SUMIFS(DataRegularSeason20242025!$AB$3:$AB$1315,DataRegularSeason20242025!$B$3:$B$1315, "&lt;=" &amp; $A60, DataRegularSeason20242025!$E$3:$E$1315, U$1)</f>
        <v>10</v>
      </c>
      <c r="V60" s="2">
        <f>SUMIFS(DataRegularSeason20242025!$AA$3:$AA$1315,DataRegularSeason20242025!$B$3:$B$1315, "&lt;=" &amp; $A60, DataRegularSeason20242025!$D$3:$D$1315, V$1)+SUMIFS(DataRegularSeason20242025!$AB$3:$AB$1315,DataRegularSeason20242025!$B$3:$B$1315, "&lt;=" &amp; $A60, DataRegularSeason20242025!$E$3:$E$1315, V$1)</f>
        <v>9</v>
      </c>
      <c r="W60" s="2">
        <f>SUMIFS(DataRegularSeason20242025!$AA$3:$AA$1315,DataRegularSeason20242025!$B$3:$B$1315, "&lt;=" &amp; $A60, DataRegularSeason20242025!$D$3:$D$1315, W$1)+SUMIFS(DataRegularSeason20242025!$AB$3:$AB$1315,DataRegularSeason20242025!$B$3:$B$1315, "&lt;=" &amp; $A60, DataRegularSeason20242025!$E$3:$E$1315, W$1)</f>
        <v>9</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8</v>
      </c>
      <c r="Z60" s="2">
        <f>SUMIFS(DataRegularSeason20242025!$AA$3:$AA$1315,DataRegularSeason20242025!$B$3:$B$1315, "&lt;=" &amp; $A60, DataRegularSeason20242025!$D$3:$D$1315, Z$1)+SUMIFS(DataRegularSeason20242025!$AB$3:$AB$1315,DataRegularSeason20242025!$B$3:$B$1315, "&lt;=" &amp; $A60, DataRegularSeason20242025!$E$3:$E$1315, Z$1)</f>
        <v>10</v>
      </c>
      <c r="AA60" s="2">
        <f>SUMIFS(DataRegularSeason20242025!$AA$3:$AA$1315,DataRegularSeason20242025!$B$3:$B$1315, "&lt;=" &amp; $A60, DataRegularSeason20242025!$D$3:$D$1315, AA$1)+SUMIFS(DataRegularSeason20242025!$AB$3:$AB$1315,DataRegularSeason20242025!$B$3:$B$1315, "&lt;=" &amp; $A60, DataRegularSeason20242025!$E$3:$E$1315, AA$1)</f>
        <v>14</v>
      </c>
      <c r="AB60" s="2">
        <f>SUMIFS(DataRegularSeason20242025!$AA$3:$AA$1315,DataRegularSeason20242025!$B$3:$B$1315, "&lt;=" &amp; $A60, DataRegularSeason20242025!$D$3:$D$1315, AB$1)+SUMIFS(DataRegularSeason20242025!$AB$3:$AB$1315,DataRegularSeason20242025!$B$3:$B$1315, "&lt;=" &amp; $A60, DataRegularSeason20242025!$E$3:$E$1315, AB$1)</f>
        <v>13</v>
      </c>
      <c r="AC60" s="2">
        <f>SUMIFS(DataRegularSeason20242025!$AA$3:$AA$1315,DataRegularSeason20242025!$B$3:$B$1315, "&lt;=" &amp; $A60, DataRegularSeason20242025!$D$3:$D$1315, AC$1)+SUMIFS(DataRegularSeason20242025!$AB$3:$AB$1315,DataRegularSeason20242025!$B$3:$B$1315, "&lt;=" &amp; $A60, DataRegularSeason20242025!$E$3:$E$1315, AC$1)</f>
        <v>12</v>
      </c>
      <c r="AD60" s="2">
        <f>SUMIFS(DataRegularSeason20242025!$AA$3:$AA$1315,DataRegularSeason20242025!$B$3:$B$1315, "&lt;=" &amp; $A60, DataRegularSeason20242025!$D$3:$D$1315, AD$1)+SUMIFS(DataRegularSeason20242025!$AB$3:$AB$1315,DataRegularSeason20242025!$B$3:$B$1315, "&lt;=" &amp; $A60, DataRegularSeason20242025!$E$3:$E$1315, AD$1)</f>
        <v>11</v>
      </c>
      <c r="AE60" s="2">
        <f>SUMIFS(DataRegularSeason20242025!$AA$3:$AA$1315,DataRegularSeason20242025!$B$3:$B$1315, "&lt;=" &amp; $A60, DataRegularSeason20242025!$D$3:$D$1315, AE$1)+SUMIFS(DataRegularSeason20242025!$AB$3:$AB$1315,DataRegularSeason20242025!$B$3:$B$1315, "&lt;=" &amp; $A60, DataRegularSeason20242025!$E$3:$E$1315, AE$1)</f>
        <v>15</v>
      </c>
      <c r="AF60" s="2">
        <f>SUMIFS(DataRegularSeason20242025!$AA$3:$AA$1315,DataRegularSeason20242025!$B$3:$B$1315, "&lt;=" &amp; $A60, DataRegularSeason20242025!$D$3:$D$1315, AF$1)+SUMIFS(DataRegularSeason20242025!$AB$3:$AB$1315,DataRegularSeason20242025!$B$3:$B$1315, "&lt;=" &amp; $A60, DataRegularSeason20242025!$E$3:$E$1315, AF$1)</f>
        <v>18</v>
      </c>
      <c r="AG60" s="2">
        <f>SUMIFS(DataRegularSeason20242025!$AA$3:$AA$1315,DataRegularSeason20242025!$B$3:$B$1315, "&lt;=" &amp; $A60, DataRegularSeason20242025!$D$3:$D$1315, AG$1)+SUMIFS(DataRegularSeason20242025!$AB$3:$AB$1315,DataRegularSeason20242025!$B$3:$B$1315, "&lt;=" &amp; $A60, DataRegularSeason20242025!$E$3:$E$1315, AG$1)</f>
        <v>14</v>
      </c>
    </row>
    <row r="61" spans="1:33" x14ac:dyDescent="0.25">
      <c r="A61" s="5">
        <v>45627</v>
      </c>
      <c r="B61" s="2">
        <f>SUMIFS(DataRegularSeason20242025!$AA$3:$AA$1315,DataRegularSeason20242025!$B$3:$B$1315, "&lt;=" &amp; $A61, DataRegularSeason20242025!$D$3:$D$1315, B$1)+SUMIFS(DataRegularSeason20242025!$AB$3:$AB$1315,DataRegularSeason20242025!$B$3:$B$1315, "&lt;=" &amp; $A61, DataRegularSeason20242025!$E$3:$E$1315, B$1)</f>
        <v>10</v>
      </c>
      <c r="C61" s="2">
        <f>SUMIFS(DataRegularSeason20242025!$AA$3:$AA$1315,DataRegularSeason20242025!$B$3:$B$1315, "&lt;=" &amp; $A61, DataRegularSeason20242025!$D$3:$D$1315, C$1)+SUMIFS(DataRegularSeason20242025!$AB$3:$AB$1315,DataRegularSeason20242025!$B$3:$B$1315, "&lt;=" &amp; $A61, DataRegularSeason20242025!$E$3:$E$1315, C$1)</f>
        <v>9</v>
      </c>
      <c r="D61" s="2">
        <f>SUMIFS(DataRegularSeason20242025!$AA$3:$AA$1315,DataRegularSeason20242025!$B$3:$B$1315, "&lt;=" &amp; $A61, DataRegularSeason20242025!$D$3:$D$1315, D$1)+SUMIFS(DataRegularSeason20242025!$AB$3:$AB$1315,DataRegularSeason20242025!$B$3:$B$1315, "&lt;=" &amp; $A61, DataRegularSeason20242025!$E$3:$E$1315, D$1)</f>
        <v>9</v>
      </c>
      <c r="E61" s="2">
        <f>SUMIFS(DataRegularSeason20242025!$AA$3:$AA$1315,DataRegularSeason20242025!$B$3:$B$1315, "&lt;=" &amp; $A61, DataRegularSeason20242025!$D$3:$D$1315, E$1)+SUMIFS(DataRegularSeason20242025!$AB$3:$AB$1315,DataRegularSeason20242025!$B$3:$B$1315, "&lt;=" &amp; $A61, DataRegularSeason20242025!$E$3:$E$1315, E$1)</f>
        <v>14</v>
      </c>
      <c r="F61" s="2">
        <f>SUMIFS(DataRegularSeason20242025!$AA$3:$AA$1315,DataRegularSeason20242025!$B$3:$B$1315, "&lt;=" &amp; $A61, DataRegularSeason20242025!$D$3:$D$1315, F$1)+SUMIFS(DataRegularSeason20242025!$AB$3:$AB$1315,DataRegularSeason20242025!$B$3:$B$1315, "&lt;=" &amp; $A61, DataRegularSeason20242025!$E$3:$E$1315, F$1)</f>
        <v>11</v>
      </c>
      <c r="G61" s="2">
        <f>SUMIFS(DataRegularSeason20242025!$AA$3:$AA$1315,DataRegularSeason20242025!$B$3:$B$1315, "&lt;=" &amp; $A61, DataRegularSeason20242025!$D$3:$D$1315, G$1)+SUMIFS(DataRegularSeason20242025!$AB$3:$AB$1315,DataRegularSeason20242025!$B$3:$B$1315, "&lt;=" &amp; $A61, DataRegularSeason20242025!$E$3:$E$1315, G$1)</f>
        <v>11</v>
      </c>
      <c r="H61" s="2">
        <f>SUMIFS(DataRegularSeason20242025!$AA$3:$AA$1315,DataRegularSeason20242025!$B$3:$B$1315, "&lt;=" &amp; $A61, DataRegularSeason20242025!$D$3:$D$1315, H$1)+SUMIFS(DataRegularSeason20242025!$AB$3:$AB$1315,DataRegularSeason20242025!$B$3:$B$1315, "&lt;=" &amp; $A61, DataRegularSeason20242025!$E$3:$E$1315, H$1)</f>
        <v>7</v>
      </c>
      <c r="I61" s="2">
        <f>SUMIFS(DataRegularSeason20242025!$AA$3:$AA$1315,DataRegularSeason20242025!$B$3:$B$1315, "&lt;=" &amp; $A61, DataRegularSeason20242025!$D$3:$D$1315, I$1)+SUMIFS(DataRegularSeason20242025!$AB$3:$AB$1315,DataRegularSeason20242025!$B$3:$B$1315, "&lt;=" &amp; $A61, DataRegularSeason20242025!$E$3:$E$1315, I$1)</f>
        <v>10</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9</v>
      </c>
      <c r="L61" s="2">
        <f>SUMIFS(DataRegularSeason20242025!$AA$3:$AA$1315,DataRegularSeason20242025!$B$3:$B$1315, "&lt;=" &amp; $A61, DataRegularSeason20242025!$D$3:$D$1315, L$1)+SUMIFS(DataRegularSeason20242025!$AB$3:$AB$1315,DataRegularSeason20242025!$B$3:$B$1315, "&lt;=" &amp; $A61, DataRegularSeason20242025!$E$3:$E$1315, L$1)</f>
        <v>11</v>
      </c>
      <c r="M61" s="2">
        <f>SUMIFS(DataRegularSeason20242025!$AA$3:$AA$1315,DataRegularSeason20242025!$B$3:$B$1315, "&lt;=" &amp; $A61, DataRegularSeason20242025!$D$3:$D$1315, M$1)+SUMIFS(DataRegularSeason20242025!$AB$3:$AB$1315,DataRegularSeason20242025!$B$3:$B$1315, "&lt;=" &amp; $A61, DataRegularSeason20242025!$E$3:$E$1315, M$1)</f>
        <v>15</v>
      </c>
      <c r="N61" s="2">
        <f>SUMIFS(DataRegularSeason20242025!$AA$3:$AA$1315,DataRegularSeason20242025!$B$3:$B$1315, "&lt;=" &amp; $A61, DataRegularSeason20242025!$D$3:$D$1315, N$1)+SUMIFS(DataRegularSeason20242025!$AB$3:$AB$1315,DataRegularSeason20242025!$B$3:$B$1315, "&lt;=" &amp; $A61, DataRegularSeason20242025!$E$3:$E$1315, N$1)</f>
        <v>14</v>
      </c>
      <c r="O61" s="2">
        <f>SUMIFS(DataRegularSeason20242025!$AA$3:$AA$1315,DataRegularSeason20242025!$B$3:$B$1315, "&lt;=" &amp; $A61, DataRegularSeason20242025!$D$3:$D$1315, O$1)+SUMIFS(DataRegularSeason20242025!$AB$3:$AB$1315,DataRegularSeason20242025!$B$3:$B$1315, "&lt;=" &amp; $A61, DataRegularSeason20242025!$E$3:$E$1315, O$1)</f>
        <v>14</v>
      </c>
      <c r="P61" s="2">
        <f>SUMIFS(DataRegularSeason20242025!$AA$3:$AA$1315,DataRegularSeason20242025!$B$3:$B$1315, "&lt;=" &amp; $A61, DataRegularSeason20242025!$D$3:$D$1315, P$1)+SUMIFS(DataRegularSeason20242025!$AB$3:$AB$1315,DataRegularSeason20242025!$B$3:$B$1315, "&lt;=" &amp; $A61, DataRegularSeason20242025!$E$3:$E$1315, P$1)</f>
        <v>9</v>
      </c>
      <c r="Q61" s="2">
        <f>SUMIFS(DataRegularSeason20242025!$AA$3:$AA$1315,DataRegularSeason20242025!$B$3:$B$1315, "&lt;=" &amp; $A61, DataRegularSeason20242025!$D$3:$D$1315, Q$1)+SUMIFS(DataRegularSeason20242025!$AB$3:$AB$1315,DataRegularSeason20242025!$B$3:$B$1315, "&lt;=" &amp; $A61, DataRegularSeason20242025!$E$3:$E$1315, Q$1)</f>
        <v>16</v>
      </c>
      <c r="R61" s="2">
        <f>SUMIFS(DataRegularSeason20242025!$AA$3:$AA$1315,DataRegularSeason20242025!$B$3:$B$1315, "&lt;=" &amp; $A61, DataRegularSeason20242025!$D$3:$D$1315, R$1)+SUMIFS(DataRegularSeason20242025!$AB$3:$AB$1315,DataRegularSeason20242025!$B$3:$B$1315, "&lt;=" &amp; $A61, DataRegularSeason20242025!$E$3:$E$1315, R$1)</f>
        <v>7</v>
      </c>
      <c r="S61" s="2">
        <f>SUMIFS(DataRegularSeason20242025!$AA$3:$AA$1315,DataRegularSeason20242025!$B$3:$B$1315, "&lt;=" &amp; $A61, DataRegularSeason20242025!$D$3:$D$1315, S$1)+SUMIFS(DataRegularSeason20242025!$AB$3:$AB$1315,DataRegularSeason20242025!$B$3:$B$1315, "&lt;=" &amp; $A61, DataRegularSeason20242025!$E$3:$E$1315, S$1)</f>
        <v>8</v>
      </c>
      <c r="T61" s="2">
        <f>SUMIFS(DataRegularSeason20242025!$AA$3:$AA$1315,DataRegularSeason20242025!$B$3:$B$1315, "&lt;=" &amp; $A61, DataRegularSeason20242025!$D$3:$D$1315, T$1)+SUMIFS(DataRegularSeason20242025!$AB$3:$AB$1315,DataRegularSeason20242025!$B$3:$B$1315, "&lt;=" &amp; $A61, DataRegularSeason20242025!$E$3:$E$1315, T$1)</f>
        <v>13</v>
      </c>
      <c r="U61" s="2">
        <f>SUMIFS(DataRegularSeason20242025!$AA$3:$AA$1315,DataRegularSeason20242025!$B$3:$B$1315, "&lt;=" &amp; $A61, DataRegularSeason20242025!$D$3:$D$1315, U$1)+SUMIFS(DataRegularSeason20242025!$AB$3:$AB$1315,DataRegularSeason20242025!$B$3:$B$1315, "&lt;=" &amp; $A61, DataRegularSeason20242025!$E$3:$E$1315, U$1)</f>
        <v>10</v>
      </c>
      <c r="V61" s="2">
        <f>SUMIFS(DataRegularSeason20242025!$AA$3:$AA$1315,DataRegularSeason20242025!$B$3:$B$1315, "&lt;=" &amp; $A61, DataRegularSeason20242025!$D$3:$D$1315, V$1)+SUMIFS(DataRegularSeason20242025!$AB$3:$AB$1315,DataRegularSeason20242025!$B$3:$B$1315, "&lt;=" &amp; $A61, DataRegularSeason20242025!$E$3:$E$1315, V$1)</f>
        <v>9</v>
      </c>
      <c r="W61" s="2">
        <f>SUMIFS(DataRegularSeason20242025!$AA$3:$AA$1315,DataRegularSeason20242025!$B$3:$B$1315, "&lt;=" &amp; $A61, DataRegularSeason20242025!$D$3:$D$1315, W$1)+SUMIFS(DataRegularSeason20242025!$AB$3:$AB$1315,DataRegularSeason20242025!$B$3:$B$1315, "&lt;=" &amp; $A61, DataRegularSeason20242025!$E$3:$E$1315, W$1)</f>
        <v>9</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8</v>
      </c>
      <c r="Z61" s="2">
        <f>SUMIFS(DataRegularSeason20242025!$AA$3:$AA$1315,DataRegularSeason20242025!$B$3:$B$1315, "&lt;=" &amp; $A61, DataRegularSeason20242025!$D$3:$D$1315, Z$1)+SUMIFS(DataRegularSeason20242025!$AB$3:$AB$1315,DataRegularSeason20242025!$B$3:$B$1315, "&lt;=" &amp; $A61, DataRegularSeason20242025!$E$3:$E$1315, Z$1)</f>
        <v>10</v>
      </c>
      <c r="AA61" s="2">
        <f>SUMIFS(DataRegularSeason20242025!$AA$3:$AA$1315,DataRegularSeason20242025!$B$3:$B$1315, "&lt;=" &amp; $A61, DataRegularSeason20242025!$D$3:$D$1315, AA$1)+SUMIFS(DataRegularSeason20242025!$AB$3:$AB$1315,DataRegularSeason20242025!$B$3:$B$1315, "&lt;=" &amp; $A61, DataRegularSeason20242025!$E$3:$E$1315, AA$1)</f>
        <v>14</v>
      </c>
      <c r="AB61" s="2">
        <f>SUMIFS(DataRegularSeason20242025!$AA$3:$AA$1315,DataRegularSeason20242025!$B$3:$B$1315, "&lt;=" &amp; $A61, DataRegularSeason20242025!$D$3:$D$1315, AB$1)+SUMIFS(DataRegularSeason20242025!$AB$3:$AB$1315,DataRegularSeason20242025!$B$3:$B$1315, "&lt;=" &amp; $A61, DataRegularSeason20242025!$E$3:$E$1315, AB$1)</f>
        <v>13</v>
      </c>
      <c r="AC61" s="2">
        <f>SUMIFS(DataRegularSeason20242025!$AA$3:$AA$1315,DataRegularSeason20242025!$B$3:$B$1315, "&lt;=" &amp; $A61, DataRegularSeason20242025!$D$3:$D$1315, AC$1)+SUMIFS(DataRegularSeason20242025!$AB$3:$AB$1315,DataRegularSeason20242025!$B$3:$B$1315, "&lt;=" &amp; $A61, DataRegularSeason20242025!$E$3:$E$1315, AC$1)</f>
        <v>12</v>
      </c>
      <c r="AD61" s="2">
        <f>SUMIFS(DataRegularSeason20242025!$AA$3:$AA$1315,DataRegularSeason20242025!$B$3:$B$1315, "&lt;=" &amp; $A61, DataRegularSeason20242025!$D$3:$D$1315, AD$1)+SUMIFS(DataRegularSeason20242025!$AB$3:$AB$1315,DataRegularSeason20242025!$B$3:$B$1315, "&lt;=" &amp; $A61, DataRegularSeason20242025!$E$3:$E$1315, AD$1)</f>
        <v>11</v>
      </c>
      <c r="AE61" s="2">
        <f>SUMIFS(DataRegularSeason20242025!$AA$3:$AA$1315,DataRegularSeason20242025!$B$3:$B$1315, "&lt;=" &amp; $A61, DataRegularSeason20242025!$D$3:$D$1315, AE$1)+SUMIFS(DataRegularSeason20242025!$AB$3:$AB$1315,DataRegularSeason20242025!$B$3:$B$1315, "&lt;=" &amp; $A61, DataRegularSeason20242025!$E$3:$E$1315, AE$1)</f>
        <v>15</v>
      </c>
      <c r="AF61" s="2">
        <f>SUMIFS(DataRegularSeason20242025!$AA$3:$AA$1315,DataRegularSeason20242025!$B$3:$B$1315, "&lt;=" &amp; $A61, DataRegularSeason20242025!$D$3:$D$1315, AF$1)+SUMIFS(DataRegularSeason20242025!$AB$3:$AB$1315,DataRegularSeason20242025!$B$3:$B$1315, "&lt;=" &amp; $A61, DataRegularSeason20242025!$E$3:$E$1315, AF$1)</f>
        <v>18</v>
      </c>
      <c r="AG61" s="2">
        <f>SUMIFS(DataRegularSeason20242025!$AA$3:$AA$1315,DataRegularSeason20242025!$B$3:$B$1315, "&lt;=" &amp; $A61, DataRegularSeason20242025!$D$3:$D$1315, AG$1)+SUMIFS(DataRegularSeason20242025!$AB$3:$AB$1315,DataRegularSeason20242025!$B$3:$B$1315, "&lt;=" &amp; $A61, DataRegularSeason20242025!$E$3:$E$1315, AG$1)</f>
        <v>14</v>
      </c>
    </row>
    <row r="62" spans="1:33" x14ac:dyDescent="0.25">
      <c r="A62" s="5">
        <v>45628</v>
      </c>
      <c r="B62" s="2">
        <f>SUMIFS(DataRegularSeason20242025!$AA$3:$AA$1315,DataRegularSeason20242025!$B$3:$B$1315, "&lt;=" &amp; $A62, DataRegularSeason20242025!$D$3:$D$1315, B$1)+SUMIFS(DataRegularSeason20242025!$AB$3:$AB$1315,DataRegularSeason20242025!$B$3:$B$1315, "&lt;=" &amp; $A62, DataRegularSeason20242025!$E$3:$E$1315, B$1)</f>
        <v>10</v>
      </c>
      <c r="C62" s="2">
        <f>SUMIFS(DataRegularSeason20242025!$AA$3:$AA$1315,DataRegularSeason20242025!$B$3:$B$1315, "&lt;=" &amp; $A62, DataRegularSeason20242025!$D$3:$D$1315, C$1)+SUMIFS(DataRegularSeason20242025!$AB$3:$AB$1315,DataRegularSeason20242025!$B$3:$B$1315, "&lt;=" &amp; $A62, DataRegularSeason20242025!$E$3:$E$1315, C$1)</f>
        <v>9</v>
      </c>
      <c r="D62" s="2">
        <f>SUMIFS(DataRegularSeason20242025!$AA$3:$AA$1315,DataRegularSeason20242025!$B$3:$B$1315, "&lt;=" &amp; $A62, DataRegularSeason20242025!$D$3:$D$1315, D$1)+SUMIFS(DataRegularSeason20242025!$AB$3:$AB$1315,DataRegularSeason20242025!$B$3:$B$1315, "&lt;=" &amp; $A62, DataRegularSeason20242025!$E$3:$E$1315, D$1)</f>
        <v>9</v>
      </c>
      <c r="E62" s="2">
        <f>SUMIFS(DataRegularSeason20242025!$AA$3:$AA$1315,DataRegularSeason20242025!$B$3:$B$1315, "&lt;=" &amp; $A62, DataRegularSeason20242025!$D$3:$D$1315, E$1)+SUMIFS(DataRegularSeason20242025!$AB$3:$AB$1315,DataRegularSeason20242025!$B$3:$B$1315, "&lt;=" &amp; $A62, DataRegularSeason20242025!$E$3:$E$1315, E$1)</f>
        <v>14</v>
      </c>
      <c r="F62" s="2">
        <f>SUMIFS(DataRegularSeason20242025!$AA$3:$AA$1315,DataRegularSeason20242025!$B$3:$B$1315, "&lt;=" &amp; $A62, DataRegularSeason20242025!$D$3:$D$1315, F$1)+SUMIFS(DataRegularSeason20242025!$AB$3:$AB$1315,DataRegularSeason20242025!$B$3:$B$1315, "&lt;=" &amp; $A62, DataRegularSeason20242025!$E$3:$E$1315, F$1)</f>
        <v>11</v>
      </c>
      <c r="G62" s="2">
        <f>SUMIFS(DataRegularSeason20242025!$AA$3:$AA$1315,DataRegularSeason20242025!$B$3:$B$1315, "&lt;=" &amp; $A62, DataRegularSeason20242025!$D$3:$D$1315, G$1)+SUMIFS(DataRegularSeason20242025!$AB$3:$AB$1315,DataRegularSeason20242025!$B$3:$B$1315, "&lt;=" &amp; $A62, DataRegularSeason20242025!$E$3:$E$1315, G$1)</f>
        <v>11</v>
      </c>
      <c r="H62" s="2">
        <f>SUMIFS(DataRegularSeason20242025!$AA$3:$AA$1315,DataRegularSeason20242025!$B$3:$B$1315, "&lt;=" &amp; $A62, DataRegularSeason20242025!$D$3:$D$1315, H$1)+SUMIFS(DataRegularSeason20242025!$AB$3:$AB$1315,DataRegularSeason20242025!$B$3:$B$1315, "&lt;=" &amp; $A62, DataRegularSeason20242025!$E$3:$E$1315, H$1)</f>
        <v>7</v>
      </c>
      <c r="I62" s="2">
        <f>SUMIFS(DataRegularSeason20242025!$AA$3:$AA$1315,DataRegularSeason20242025!$B$3:$B$1315, "&lt;=" &amp; $A62, DataRegularSeason20242025!$D$3:$D$1315, I$1)+SUMIFS(DataRegularSeason20242025!$AB$3:$AB$1315,DataRegularSeason20242025!$B$3:$B$1315, "&lt;=" &amp; $A62, DataRegularSeason20242025!$E$3:$E$1315, I$1)</f>
        <v>10</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9</v>
      </c>
      <c r="L62" s="2">
        <f>SUMIFS(DataRegularSeason20242025!$AA$3:$AA$1315,DataRegularSeason20242025!$B$3:$B$1315, "&lt;=" &amp; $A62, DataRegularSeason20242025!$D$3:$D$1315, L$1)+SUMIFS(DataRegularSeason20242025!$AB$3:$AB$1315,DataRegularSeason20242025!$B$3:$B$1315, "&lt;=" &amp; $A62, DataRegularSeason20242025!$E$3:$E$1315, L$1)</f>
        <v>11</v>
      </c>
      <c r="M62" s="2">
        <f>SUMIFS(DataRegularSeason20242025!$AA$3:$AA$1315,DataRegularSeason20242025!$B$3:$B$1315, "&lt;=" &amp; $A62, DataRegularSeason20242025!$D$3:$D$1315, M$1)+SUMIFS(DataRegularSeason20242025!$AB$3:$AB$1315,DataRegularSeason20242025!$B$3:$B$1315, "&lt;=" &amp; $A62, DataRegularSeason20242025!$E$3:$E$1315, M$1)</f>
        <v>15</v>
      </c>
      <c r="N62" s="2">
        <f>SUMIFS(DataRegularSeason20242025!$AA$3:$AA$1315,DataRegularSeason20242025!$B$3:$B$1315, "&lt;=" &amp; $A62, DataRegularSeason20242025!$D$3:$D$1315, N$1)+SUMIFS(DataRegularSeason20242025!$AB$3:$AB$1315,DataRegularSeason20242025!$B$3:$B$1315, "&lt;=" &amp; $A62, DataRegularSeason20242025!$E$3:$E$1315, N$1)</f>
        <v>14</v>
      </c>
      <c r="O62" s="2">
        <f>SUMIFS(DataRegularSeason20242025!$AA$3:$AA$1315,DataRegularSeason20242025!$B$3:$B$1315, "&lt;=" &amp; $A62, DataRegularSeason20242025!$D$3:$D$1315, O$1)+SUMIFS(DataRegularSeason20242025!$AB$3:$AB$1315,DataRegularSeason20242025!$B$3:$B$1315, "&lt;=" &amp; $A62, DataRegularSeason20242025!$E$3:$E$1315, O$1)</f>
        <v>14</v>
      </c>
      <c r="P62" s="2">
        <f>SUMIFS(DataRegularSeason20242025!$AA$3:$AA$1315,DataRegularSeason20242025!$B$3:$B$1315, "&lt;=" &amp; $A62, DataRegularSeason20242025!$D$3:$D$1315, P$1)+SUMIFS(DataRegularSeason20242025!$AB$3:$AB$1315,DataRegularSeason20242025!$B$3:$B$1315, "&lt;=" &amp; $A62, DataRegularSeason20242025!$E$3:$E$1315, P$1)</f>
        <v>9</v>
      </c>
      <c r="Q62" s="2">
        <f>SUMIFS(DataRegularSeason20242025!$AA$3:$AA$1315,DataRegularSeason20242025!$B$3:$B$1315, "&lt;=" &amp; $A62, DataRegularSeason20242025!$D$3:$D$1315, Q$1)+SUMIFS(DataRegularSeason20242025!$AB$3:$AB$1315,DataRegularSeason20242025!$B$3:$B$1315, "&lt;=" &amp; $A62, DataRegularSeason20242025!$E$3:$E$1315, Q$1)</f>
        <v>16</v>
      </c>
      <c r="R62" s="2">
        <f>SUMIFS(DataRegularSeason20242025!$AA$3:$AA$1315,DataRegularSeason20242025!$B$3:$B$1315, "&lt;=" &amp; $A62, DataRegularSeason20242025!$D$3:$D$1315, R$1)+SUMIFS(DataRegularSeason20242025!$AB$3:$AB$1315,DataRegularSeason20242025!$B$3:$B$1315, "&lt;=" &amp; $A62, DataRegularSeason20242025!$E$3:$E$1315, R$1)</f>
        <v>7</v>
      </c>
      <c r="S62" s="2">
        <f>SUMIFS(DataRegularSeason20242025!$AA$3:$AA$1315,DataRegularSeason20242025!$B$3:$B$1315, "&lt;=" &amp; $A62, DataRegularSeason20242025!$D$3:$D$1315, S$1)+SUMIFS(DataRegularSeason20242025!$AB$3:$AB$1315,DataRegularSeason20242025!$B$3:$B$1315, "&lt;=" &amp; $A62, DataRegularSeason20242025!$E$3:$E$1315, S$1)</f>
        <v>8</v>
      </c>
      <c r="T62" s="2">
        <f>SUMIFS(DataRegularSeason20242025!$AA$3:$AA$1315,DataRegularSeason20242025!$B$3:$B$1315, "&lt;=" &amp; $A62, DataRegularSeason20242025!$D$3:$D$1315, T$1)+SUMIFS(DataRegularSeason20242025!$AB$3:$AB$1315,DataRegularSeason20242025!$B$3:$B$1315, "&lt;=" &amp; $A62, DataRegularSeason20242025!$E$3:$E$1315, T$1)</f>
        <v>13</v>
      </c>
      <c r="U62" s="2">
        <f>SUMIFS(DataRegularSeason20242025!$AA$3:$AA$1315,DataRegularSeason20242025!$B$3:$B$1315, "&lt;=" &amp; $A62, DataRegularSeason20242025!$D$3:$D$1315, U$1)+SUMIFS(DataRegularSeason20242025!$AB$3:$AB$1315,DataRegularSeason20242025!$B$3:$B$1315, "&lt;=" &amp; $A62, DataRegularSeason20242025!$E$3:$E$1315, U$1)</f>
        <v>10</v>
      </c>
      <c r="V62" s="2">
        <f>SUMIFS(DataRegularSeason20242025!$AA$3:$AA$1315,DataRegularSeason20242025!$B$3:$B$1315, "&lt;=" &amp; $A62, DataRegularSeason20242025!$D$3:$D$1315, V$1)+SUMIFS(DataRegularSeason20242025!$AB$3:$AB$1315,DataRegularSeason20242025!$B$3:$B$1315, "&lt;=" &amp; $A62, DataRegularSeason20242025!$E$3:$E$1315, V$1)</f>
        <v>9</v>
      </c>
      <c r="W62" s="2">
        <f>SUMIFS(DataRegularSeason20242025!$AA$3:$AA$1315,DataRegularSeason20242025!$B$3:$B$1315, "&lt;=" &amp; $A62, DataRegularSeason20242025!$D$3:$D$1315, W$1)+SUMIFS(DataRegularSeason20242025!$AB$3:$AB$1315,DataRegularSeason20242025!$B$3:$B$1315, "&lt;=" &amp; $A62, DataRegularSeason20242025!$E$3:$E$1315, W$1)</f>
        <v>9</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8</v>
      </c>
      <c r="Z62" s="2">
        <f>SUMIFS(DataRegularSeason20242025!$AA$3:$AA$1315,DataRegularSeason20242025!$B$3:$B$1315, "&lt;=" &amp; $A62, DataRegularSeason20242025!$D$3:$D$1315, Z$1)+SUMIFS(DataRegularSeason20242025!$AB$3:$AB$1315,DataRegularSeason20242025!$B$3:$B$1315, "&lt;=" &amp; $A62, DataRegularSeason20242025!$E$3:$E$1315, Z$1)</f>
        <v>10</v>
      </c>
      <c r="AA62" s="2">
        <f>SUMIFS(DataRegularSeason20242025!$AA$3:$AA$1315,DataRegularSeason20242025!$B$3:$B$1315, "&lt;=" &amp; $A62, DataRegularSeason20242025!$D$3:$D$1315, AA$1)+SUMIFS(DataRegularSeason20242025!$AB$3:$AB$1315,DataRegularSeason20242025!$B$3:$B$1315, "&lt;=" &amp; $A62, DataRegularSeason20242025!$E$3:$E$1315, AA$1)</f>
        <v>14</v>
      </c>
      <c r="AB62" s="2">
        <f>SUMIFS(DataRegularSeason20242025!$AA$3:$AA$1315,DataRegularSeason20242025!$B$3:$B$1315, "&lt;=" &amp; $A62, DataRegularSeason20242025!$D$3:$D$1315, AB$1)+SUMIFS(DataRegularSeason20242025!$AB$3:$AB$1315,DataRegularSeason20242025!$B$3:$B$1315, "&lt;=" &amp; $A62, DataRegularSeason20242025!$E$3:$E$1315, AB$1)</f>
        <v>13</v>
      </c>
      <c r="AC62" s="2">
        <f>SUMIFS(DataRegularSeason20242025!$AA$3:$AA$1315,DataRegularSeason20242025!$B$3:$B$1315, "&lt;=" &amp; $A62, DataRegularSeason20242025!$D$3:$D$1315, AC$1)+SUMIFS(DataRegularSeason20242025!$AB$3:$AB$1315,DataRegularSeason20242025!$B$3:$B$1315, "&lt;=" &amp; $A62, DataRegularSeason20242025!$E$3:$E$1315, AC$1)</f>
        <v>12</v>
      </c>
      <c r="AD62" s="2">
        <f>SUMIFS(DataRegularSeason20242025!$AA$3:$AA$1315,DataRegularSeason20242025!$B$3:$B$1315, "&lt;=" &amp; $A62, DataRegularSeason20242025!$D$3:$D$1315, AD$1)+SUMIFS(DataRegularSeason20242025!$AB$3:$AB$1315,DataRegularSeason20242025!$B$3:$B$1315, "&lt;=" &amp; $A62, DataRegularSeason20242025!$E$3:$E$1315, AD$1)</f>
        <v>11</v>
      </c>
      <c r="AE62" s="2">
        <f>SUMIFS(DataRegularSeason20242025!$AA$3:$AA$1315,DataRegularSeason20242025!$B$3:$B$1315, "&lt;=" &amp; $A62, DataRegularSeason20242025!$D$3:$D$1315, AE$1)+SUMIFS(DataRegularSeason20242025!$AB$3:$AB$1315,DataRegularSeason20242025!$B$3:$B$1315, "&lt;=" &amp; $A62, DataRegularSeason20242025!$E$3:$E$1315, AE$1)</f>
        <v>15</v>
      </c>
      <c r="AF62" s="2">
        <f>SUMIFS(DataRegularSeason20242025!$AA$3:$AA$1315,DataRegularSeason20242025!$B$3:$B$1315, "&lt;=" &amp; $A62, DataRegularSeason20242025!$D$3:$D$1315, AF$1)+SUMIFS(DataRegularSeason20242025!$AB$3:$AB$1315,DataRegularSeason20242025!$B$3:$B$1315, "&lt;=" &amp; $A62, DataRegularSeason20242025!$E$3:$E$1315, AF$1)</f>
        <v>18</v>
      </c>
      <c r="AG62" s="2">
        <f>SUMIFS(DataRegularSeason20242025!$AA$3:$AA$1315,DataRegularSeason20242025!$B$3:$B$1315, "&lt;=" &amp; $A62, DataRegularSeason20242025!$D$3:$D$1315, AG$1)+SUMIFS(DataRegularSeason20242025!$AB$3:$AB$1315,DataRegularSeason20242025!$B$3:$B$1315, "&lt;=" &amp; $A62, DataRegularSeason20242025!$E$3:$E$1315, AG$1)</f>
        <v>14</v>
      </c>
    </row>
    <row r="63" spans="1:33" x14ac:dyDescent="0.25">
      <c r="A63" s="5">
        <v>45629</v>
      </c>
      <c r="B63" s="2">
        <f>SUMIFS(DataRegularSeason20242025!$AA$3:$AA$1315,DataRegularSeason20242025!$B$3:$B$1315, "&lt;=" &amp; $A63, DataRegularSeason20242025!$D$3:$D$1315, B$1)+SUMIFS(DataRegularSeason20242025!$AB$3:$AB$1315,DataRegularSeason20242025!$B$3:$B$1315, "&lt;=" &amp; $A63, DataRegularSeason20242025!$E$3:$E$1315, B$1)</f>
        <v>10</v>
      </c>
      <c r="C63" s="2">
        <f>SUMIFS(DataRegularSeason20242025!$AA$3:$AA$1315,DataRegularSeason20242025!$B$3:$B$1315, "&lt;=" &amp; $A63, DataRegularSeason20242025!$D$3:$D$1315, C$1)+SUMIFS(DataRegularSeason20242025!$AB$3:$AB$1315,DataRegularSeason20242025!$B$3:$B$1315, "&lt;=" &amp; $A63, DataRegularSeason20242025!$E$3:$E$1315, C$1)</f>
        <v>9</v>
      </c>
      <c r="D63" s="2">
        <f>SUMIFS(DataRegularSeason20242025!$AA$3:$AA$1315,DataRegularSeason20242025!$B$3:$B$1315, "&lt;=" &amp; $A63, DataRegularSeason20242025!$D$3:$D$1315, D$1)+SUMIFS(DataRegularSeason20242025!$AB$3:$AB$1315,DataRegularSeason20242025!$B$3:$B$1315, "&lt;=" &amp; $A63, DataRegularSeason20242025!$E$3:$E$1315, D$1)</f>
        <v>9</v>
      </c>
      <c r="E63" s="2">
        <f>SUMIFS(DataRegularSeason20242025!$AA$3:$AA$1315,DataRegularSeason20242025!$B$3:$B$1315, "&lt;=" &amp; $A63, DataRegularSeason20242025!$D$3:$D$1315, E$1)+SUMIFS(DataRegularSeason20242025!$AB$3:$AB$1315,DataRegularSeason20242025!$B$3:$B$1315, "&lt;=" &amp; $A63, DataRegularSeason20242025!$E$3:$E$1315, E$1)</f>
        <v>14</v>
      </c>
      <c r="F63" s="2">
        <f>SUMIFS(DataRegularSeason20242025!$AA$3:$AA$1315,DataRegularSeason20242025!$B$3:$B$1315, "&lt;=" &amp; $A63, DataRegularSeason20242025!$D$3:$D$1315, F$1)+SUMIFS(DataRegularSeason20242025!$AB$3:$AB$1315,DataRegularSeason20242025!$B$3:$B$1315, "&lt;=" &amp; $A63, DataRegularSeason20242025!$E$3:$E$1315, F$1)</f>
        <v>11</v>
      </c>
      <c r="G63" s="2">
        <f>SUMIFS(DataRegularSeason20242025!$AA$3:$AA$1315,DataRegularSeason20242025!$B$3:$B$1315, "&lt;=" &amp; $A63, DataRegularSeason20242025!$D$3:$D$1315, G$1)+SUMIFS(DataRegularSeason20242025!$AB$3:$AB$1315,DataRegularSeason20242025!$B$3:$B$1315, "&lt;=" &amp; $A63, DataRegularSeason20242025!$E$3:$E$1315, G$1)</f>
        <v>11</v>
      </c>
      <c r="H63" s="2">
        <f>SUMIFS(DataRegularSeason20242025!$AA$3:$AA$1315,DataRegularSeason20242025!$B$3:$B$1315, "&lt;=" &amp; $A63, DataRegularSeason20242025!$D$3:$D$1315, H$1)+SUMIFS(DataRegularSeason20242025!$AB$3:$AB$1315,DataRegularSeason20242025!$B$3:$B$1315, "&lt;=" &amp; $A63, DataRegularSeason20242025!$E$3:$E$1315, H$1)</f>
        <v>7</v>
      </c>
      <c r="I63" s="2">
        <f>SUMIFS(DataRegularSeason20242025!$AA$3:$AA$1315,DataRegularSeason20242025!$B$3:$B$1315, "&lt;=" &amp; $A63, DataRegularSeason20242025!$D$3:$D$1315, I$1)+SUMIFS(DataRegularSeason20242025!$AB$3:$AB$1315,DataRegularSeason20242025!$B$3:$B$1315, "&lt;=" &amp; $A63, DataRegularSeason20242025!$E$3:$E$1315, I$1)</f>
        <v>10</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9</v>
      </c>
      <c r="L63" s="2">
        <f>SUMIFS(DataRegularSeason20242025!$AA$3:$AA$1315,DataRegularSeason20242025!$B$3:$B$1315, "&lt;=" &amp; $A63, DataRegularSeason20242025!$D$3:$D$1315, L$1)+SUMIFS(DataRegularSeason20242025!$AB$3:$AB$1315,DataRegularSeason20242025!$B$3:$B$1315, "&lt;=" &amp; $A63, DataRegularSeason20242025!$E$3:$E$1315, L$1)</f>
        <v>11</v>
      </c>
      <c r="M63" s="2">
        <f>SUMIFS(DataRegularSeason20242025!$AA$3:$AA$1315,DataRegularSeason20242025!$B$3:$B$1315, "&lt;=" &amp; $A63, DataRegularSeason20242025!$D$3:$D$1315, M$1)+SUMIFS(DataRegularSeason20242025!$AB$3:$AB$1315,DataRegularSeason20242025!$B$3:$B$1315, "&lt;=" &amp; $A63, DataRegularSeason20242025!$E$3:$E$1315, M$1)</f>
        <v>15</v>
      </c>
      <c r="N63" s="2">
        <f>SUMIFS(DataRegularSeason20242025!$AA$3:$AA$1315,DataRegularSeason20242025!$B$3:$B$1315, "&lt;=" &amp; $A63, DataRegularSeason20242025!$D$3:$D$1315, N$1)+SUMIFS(DataRegularSeason20242025!$AB$3:$AB$1315,DataRegularSeason20242025!$B$3:$B$1315, "&lt;=" &amp; $A63, DataRegularSeason20242025!$E$3:$E$1315, N$1)</f>
        <v>14</v>
      </c>
      <c r="O63" s="2">
        <f>SUMIFS(DataRegularSeason20242025!$AA$3:$AA$1315,DataRegularSeason20242025!$B$3:$B$1315, "&lt;=" &amp; $A63, DataRegularSeason20242025!$D$3:$D$1315, O$1)+SUMIFS(DataRegularSeason20242025!$AB$3:$AB$1315,DataRegularSeason20242025!$B$3:$B$1315, "&lt;=" &amp; $A63, DataRegularSeason20242025!$E$3:$E$1315, O$1)</f>
        <v>14</v>
      </c>
      <c r="P63" s="2">
        <f>SUMIFS(DataRegularSeason20242025!$AA$3:$AA$1315,DataRegularSeason20242025!$B$3:$B$1315, "&lt;=" &amp; $A63, DataRegularSeason20242025!$D$3:$D$1315, P$1)+SUMIFS(DataRegularSeason20242025!$AB$3:$AB$1315,DataRegularSeason20242025!$B$3:$B$1315, "&lt;=" &amp; $A63, DataRegularSeason20242025!$E$3:$E$1315, P$1)</f>
        <v>9</v>
      </c>
      <c r="Q63" s="2">
        <f>SUMIFS(DataRegularSeason20242025!$AA$3:$AA$1315,DataRegularSeason20242025!$B$3:$B$1315, "&lt;=" &amp; $A63, DataRegularSeason20242025!$D$3:$D$1315, Q$1)+SUMIFS(DataRegularSeason20242025!$AB$3:$AB$1315,DataRegularSeason20242025!$B$3:$B$1315, "&lt;=" &amp; $A63, DataRegularSeason20242025!$E$3:$E$1315, Q$1)</f>
        <v>16</v>
      </c>
      <c r="R63" s="2">
        <f>SUMIFS(DataRegularSeason20242025!$AA$3:$AA$1315,DataRegularSeason20242025!$B$3:$B$1315, "&lt;=" &amp; $A63, DataRegularSeason20242025!$D$3:$D$1315, R$1)+SUMIFS(DataRegularSeason20242025!$AB$3:$AB$1315,DataRegularSeason20242025!$B$3:$B$1315, "&lt;=" &amp; $A63, DataRegularSeason20242025!$E$3:$E$1315, R$1)</f>
        <v>7</v>
      </c>
      <c r="S63" s="2">
        <f>SUMIFS(DataRegularSeason20242025!$AA$3:$AA$1315,DataRegularSeason20242025!$B$3:$B$1315, "&lt;=" &amp; $A63, DataRegularSeason20242025!$D$3:$D$1315, S$1)+SUMIFS(DataRegularSeason20242025!$AB$3:$AB$1315,DataRegularSeason20242025!$B$3:$B$1315, "&lt;=" &amp; $A63, DataRegularSeason20242025!$E$3:$E$1315, S$1)</f>
        <v>8</v>
      </c>
      <c r="T63" s="2">
        <f>SUMIFS(DataRegularSeason20242025!$AA$3:$AA$1315,DataRegularSeason20242025!$B$3:$B$1315, "&lt;=" &amp; $A63, DataRegularSeason20242025!$D$3:$D$1315, T$1)+SUMIFS(DataRegularSeason20242025!$AB$3:$AB$1315,DataRegularSeason20242025!$B$3:$B$1315, "&lt;=" &amp; $A63, DataRegularSeason20242025!$E$3:$E$1315, T$1)</f>
        <v>13</v>
      </c>
      <c r="U63" s="2">
        <f>SUMIFS(DataRegularSeason20242025!$AA$3:$AA$1315,DataRegularSeason20242025!$B$3:$B$1315, "&lt;=" &amp; $A63, DataRegularSeason20242025!$D$3:$D$1315, U$1)+SUMIFS(DataRegularSeason20242025!$AB$3:$AB$1315,DataRegularSeason20242025!$B$3:$B$1315, "&lt;=" &amp; $A63, DataRegularSeason20242025!$E$3:$E$1315, U$1)</f>
        <v>10</v>
      </c>
      <c r="V63" s="2">
        <f>SUMIFS(DataRegularSeason20242025!$AA$3:$AA$1315,DataRegularSeason20242025!$B$3:$B$1315, "&lt;=" &amp; $A63, DataRegularSeason20242025!$D$3:$D$1315, V$1)+SUMIFS(DataRegularSeason20242025!$AB$3:$AB$1315,DataRegularSeason20242025!$B$3:$B$1315, "&lt;=" &amp; $A63, DataRegularSeason20242025!$E$3:$E$1315, V$1)</f>
        <v>9</v>
      </c>
      <c r="W63" s="2">
        <f>SUMIFS(DataRegularSeason20242025!$AA$3:$AA$1315,DataRegularSeason20242025!$B$3:$B$1315, "&lt;=" &amp; $A63, DataRegularSeason20242025!$D$3:$D$1315, W$1)+SUMIFS(DataRegularSeason20242025!$AB$3:$AB$1315,DataRegularSeason20242025!$B$3:$B$1315, "&lt;=" &amp; $A63, DataRegularSeason20242025!$E$3:$E$1315, W$1)</f>
        <v>9</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8</v>
      </c>
      <c r="Z63" s="2">
        <f>SUMIFS(DataRegularSeason20242025!$AA$3:$AA$1315,DataRegularSeason20242025!$B$3:$B$1315, "&lt;=" &amp; $A63, DataRegularSeason20242025!$D$3:$D$1315, Z$1)+SUMIFS(DataRegularSeason20242025!$AB$3:$AB$1315,DataRegularSeason20242025!$B$3:$B$1315, "&lt;=" &amp; $A63, DataRegularSeason20242025!$E$3:$E$1315, Z$1)</f>
        <v>10</v>
      </c>
      <c r="AA63" s="2">
        <f>SUMIFS(DataRegularSeason20242025!$AA$3:$AA$1315,DataRegularSeason20242025!$B$3:$B$1315, "&lt;=" &amp; $A63, DataRegularSeason20242025!$D$3:$D$1315, AA$1)+SUMIFS(DataRegularSeason20242025!$AB$3:$AB$1315,DataRegularSeason20242025!$B$3:$B$1315, "&lt;=" &amp; $A63, DataRegularSeason20242025!$E$3:$E$1315, AA$1)</f>
        <v>14</v>
      </c>
      <c r="AB63" s="2">
        <f>SUMIFS(DataRegularSeason20242025!$AA$3:$AA$1315,DataRegularSeason20242025!$B$3:$B$1315, "&lt;=" &amp; $A63, DataRegularSeason20242025!$D$3:$D$1315, AB$1)+SUMIFS(DataRegularSeason20242025!$AB$3:$AB$1315,DataRegularSeason20242025!$B$3:$B$1315, "&lt;=" &amp; $A63, DataRegularSeason20242025!$E$3:$E$1315, AB$1)</f>
        <v>13</v>
      </c>
      <c r="AC63" s="2">
        <f>SUMIFS(DataRegularSeason20242025!$AA$3:$AA$1315,DataRegularSeason20242025!$B$3:$B$1315, "&lt;=" &amp; $A63, DataRegularSeason20242025!$D$3:$D$1315, AC$1)+SUMIFS(DataRegularSeason20242025!$AB$3:$AB$1315,DataRegularSeason20242025!$B$3:$B$1315, "&lt;=" &amp; $A63, DataRegularSeason20242025!$E$3:$E$1315, AC$1)</f>
        <v>12</v>
      </c>
      <c r="AD63" s="2">
        <f>SUMIFS(DataRegularSeason20242025!$AA$3:$AA$1315,DataRegularSeason20242025!$B$3:$B$1315, "&lt;=" &amp; $A63, DataRegularSeason20242025!$D$3:$D$1315, AD$1)+SUMIFS(DataRegularSeason20242025!$AB$3:$AB$1315,DataRegularSeason20242025!$B$3:$B$1315, "&lt;=" &amp; $A63, DataRegularSeason20242025!$E$3:$E$1315, AD$1)</f>
        <v>11</v>
      </c>
      <c r="AE63" s="2">
        <f>SUMIFS(DataRegularSeason20242025!$AA$3:$AA$1315,DataRegularSeason20242025!$B$3:$B$1315, "&lt;=" &amp; $A63, DataRegularSeason20242025!$D$3:$D$1315, AE$1)+SUMIFS(DataRegularSeason20242025!$AB$3:$AB$1315,DataRegularSeason20242025!$B$3:$B$1315, "&lt;=" &amp; $A63, DataRegularSeason20242025!$E$3:$E$1315, AE$1)</f>
        <v>15</v>
      </c>
      <c r="AF63" s="2">
        <f>SUMIFS(DataRegularSeason20242025!$AA$3:$AA$1315,DataRegularSeason20242025!$B$3:$B$1315, "&lt;=" &amp; $A63, DataRegularSeason20242025!$D$3:$D$1315, AF$1)+SUMIFS(DataRegularSeason20242025!$AB$3:$AB$1315,DataRegularSeason20242025!$B$3:$B$1315, "&lt;=" &amp; $A63, DataRegularSeason20242025!$E$3:$E$1315, AF$1)</f>
        <v>18</v>
      </c>
      <c r="AG63" s="2">
        <f>SUMIFS(DataRegularSeason20242025!$AA$3:$AA$1315,DataRegularSeason20242025!$B$3:$B$1315, "&lt;=" &amp; $A63, DataRegularSeason20242025!$D$3:$D$1315, AG$1)+SUMIFS(DataRegularSeason20242025!$AB$3:$AB$1315,DataRegularSeason20242025!$B$3:$B$1315, "&lt;=" &amp; $A63, DataRegularSeason20242025!$E$3:$E$1315, AG$1)</f>
        <v>14</v>
      </c>
    </row>
    <row r="64" spans="1:33" x14ac:dyDescent="0.25">
      <c r="A64" s="5">
        <v>45630</v>
      </c>
      <c r="B64" s="2">
        <f>SUMIFS(DataRegularSeason20242025!$AA$3:$AA$1315,DataRegularSeason20242025!$B$3:$B$1315, "&lt;=" &amp; $A64, DataRegularSeason20242025!$D$3:$D$1315, B$1)+SUMIFS(DataRegularSeason20242025!$AB$3:$AB$1315,DataRegularSeason20242025!$B$3:$B$1315, "&lt;=" &amp; $A64, DataRegularSeason20242025!$E$3:$E$1315, B$1)</f>
        <v>10</v>
      </c>
      <c r="C64" s="2">
        <f>SUMIFS(DataRegularSeason20242025!$AA$3:$AA$1315,DataRegularSeason20242025!$B$3:$B$1315, "&lt;=" &amp; $A64, DataRegularSeason20242025!$D$3:$D$1315, C$1)+SUMIFS(DataRegularSeason20242025!$AB$3:$AB$1315,DataRegularSeason20242025!$B$3:$B$1315, "&lt;=" &amp; $A64, DataRegularSeason20242025!$E$3:$E$1315, C$1)</f>
        <v>9</v>
      </c>
      <c r="D64" s="2">
        <f>SUMIFS(DataRegularSeason20242025!$AA$3:$AA$1315,DataRegularSeason20242025!$B$3:$B$1315, "&lt;=" &amp; $A64, DataRegularSeason20242025!$D$3:$D$1315, D$1)+SUMIFS(DataRegularSeason20242025!$AB$3:$AB$1315,DataRegularSeason20242025!$B$3:$B$1315, "&lt;=" &amp; $A64, DataRegularSeason20242025!$E$3:$E$1315, D$1)</f>
        <v>9</v>
      </c>
      <c r="E64" s="2">
        <f>SUMIFS(DataRegularSeason20242025!$AA$3:$AA$1315,DataRegularSeason20242025!$B$3:$B$1315, "&lt;=" &amp; $A64, DataRegularSeason20242025!$D$3:$D$1315, E$1)+SUMIFS(DataRegularSeason20242025!$AB$3:$AB$1315,DataRegularSeason20242025!$B$3:$B$1315, "&lt;=" &amp; $A64, DataRegularSeason20242025!$E$3:$E$1315, E$1)</f>
        <v>14</v>
      </c>
      <c r="F64" s="2">
        <f>SUMIFS(DataRegularSeason20242025!$AA$3:$AA$1315,DataRegularSeason20242025!$B$3:$B$1315, "&lt;=" &amp; $A64, DataRegularSeason20242025!$D$3:$D$1315, F$1)+SUMIFS(DataRegularSeason20242025!$AB$3:$AB$1315,DataRegularSeason20242025!$B$3:$B$1315, "&lt;=" &amp; $A64, DataRegularSeason20242025!$E$3:$E$1315, F$1)</f>
        <v>11</v>
      </c>
      <c r="G64" s="2">
        <f>SUMIFS(DataRegularSeason20242025!$AA$3:$AA$1315,DataRegularSeason20242025!$B$3:$B$1315, "&lt;=" &amp; $A64, DataRegularSeason20242025!$D$3:$D$1315, G$1)+SUMIFS(DataRegularSeason20242025!$AB$3:$AB$1315,DataRegularSeason20242025!$B$3:$B$1315, "&lt;=" &amp; $A64, DataRegularSeason20242025!$E$3:$E$1315, G$1)</f>
        <v>11</v>
      </c>
      <c r="H64" s="2">
        <f>SUMIFS(DataRegularSeason20242025!$AA$3:$AA$1315,DataRegularSeason20242025!$B$3:$B$1315, "&lt;=" &amp; $A64, DataRegularSeason20242025!$D$3:$D$1315, H$1)+SUMIFS(DataRegularSeason20242025!$AB$3:$AB$1315,DataRegularSeason20242025!$B$3:$B$1315, "&lt;=" &amp; $A64, DataRegularSeason20242025!$E$3:$E$1315, H$1)</f>
        <v>7</v>
      </c>
      <c r="I64" s="2">
        <f>SUMIFS(DataRegularSeason20242025!$AA$3:$AA$1315,DataRegularSeason20242025!$B$3:$B$1315, "&lt;=" &amp; $A64, DataRegularSeason20242025!$D$3:$D$1315, I$1)+SUMIFS(DataRegularSeason20242025!$AB$3:$AB$1315,DataRegularSeason20242025!$B$3:$B$1315, "&lt;=" &amp; $A64, DataRegularSeason20242025!$E$3:$E$1315, I$1)</f>
        <v>10</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9</v>
      </c>
      <c r="L64" s="2">
        <f>SUMIFS(DataRegularSeason20242025!$AA$3:$AA$1315,DataRegularSeason20242025!$B$3:$B$1315, "&lt;=" &amp; $A64, DataRegularSeason20242025!$D$3:$D$1315, L$1)+SUMIFS(DataRegularSeason20242025!$AB$3:$AB$1315,DataRegularSeason20242025!$B$3:$B$1315, "&lt;=" &amp; $A64, DataRegularSeason20242025!$E$3:$E$1315, L$1)</f>
        <v>11</v>
      </c>
      <c r="M64" s="2">
        <f>SUMIFS(DataRegularSeason20242025!$AA$3:$AA$1315,DataRegularSeason20242025!$B$3:$B$1315, "&lt;=" &amp; $A64, DataRegularSeason20242025!$D$3:$D$1315, M$1)+SUMIFS(DataRegularSeason20242025!$AB$3:$AB$1315,DataRegularSeason20242025!$B$3:$B$1315, "&lt;=" &amp; $A64, DataRegularSeason20242025!$E$3:$E$1315, M$1)</f>
        <v>15</v>
      </c>
      <c r="N64" s="2">
        <f>SUMIFS(DataRegularSeason20242025!$AA$3:$AA$1315,DataRegularSeason20242025!$B$3:$B$1315, "&lt;=" &amp; $A64, DataRegularSeason20242025!$D$3:$D$1315, N$1)+SUMIFS(DataRegularSeason20242025!$AB$3:$AB$1315,DataRegularSeason20242025!$B$3:$B$1315, "&lt;=" &amp; $A64, DataRegularSeason20242025!$E$3:$E$1315, N$1)</f>
        <v>14</v>
      </c>
      <c r="O64" s="2">
        <f>SUMIFS(DataRegularSeason20242025!$AA$3:$AA$1315,DataRegularSeason20242025!$B$3:$B$1315, "&lt;=" &amp; $A64, DataRegularSeason20242025!$D$3:$D$1315, O$1)+SUMIFS(DataRegularSeason20242025!$AB$3:$AB$1315,DataRegularSeason20242025!$B$3:$B$1315, "&lt;=" &amp; $A64, DataRegularSeason20242025!$E$3:$E$1315, O$1)</f>
        <v>14</v>
      </c>
      <c r="P64" s="2">
        <f>SUMIFS(DataRegularSeason20242025!$AA$3:$AA$1315,DataRegularSeason20242025!$B$3:$B$1315, "&lt;=" &amp; $A64, DataRegularSeason20242025!$D$3:$D$1315, P$1)+SUMIFS(DataRegularSeason20242025!$AB$3:$AB$1315,DataRegularSeason20242025!$B$3:$B$1315, "&lt;=" &amp; $A64, DataRegularSeason20242025!$E$3:$E$1315, P$1)</f>
        <v>9</v>
      </c>
      <c r="Q64" s="2">
        <f>SUMIFS(DataRegularSeason20242025!$AA$3:$AA$1315,DataRegularSeason20242025!$B$3:$B$1315, "&lt;=" &amp; $A64, DataRegularSeason20242025!$D$3:$D$1315, Q$1)+SUMIFS(DataRegularSeason20242025!$AB$3:$AB$1315,DataRegularSeason20242025!$B$3:$B$1315, "&lt;=" &amp; $A64, DataRegularSeason20242025!$E$3:$E$1315, Q$1)</f>
        <v>16</v>
      </c>
      <c r="R64" s="2">
        <f>SUMIFS(DataRegularSeason20242025!$AA$3:$AA$1315,DataRegularSeason20242025!$B$3:$B$1315, "&lt;=" &amp; $A64, DataRegularSeason20242025!$D$3:$D$1315, R$1)+SUMIFS(DataRegularSeason20242025!$AB$3:$AB$1315,DataRegularSeason20242025!$B$3:$B$1315, "&lt;=" &amp; $A64, DataRegularSeason20242025!$E$3:$E$1315, R$1)</f>
        <v>7</v>
      </c>
      <c r="S64" s="2">
        <f>SUMIFS(DataRegularSeason20242025!$AA$3:$AA$1315,DataRegularSeason20242025!$B$3:$B$1315, "&lt;=" &amp; $A64, DataRegularSeason20242025!$D$3:$D$1315, S$1)+SUMIFS(DataRegularSeason20242025!$AB$3:$AB$1315,DataRegularSeason20242025!$B$3:$B$1315, "&lt;=" &amp; $A64, DataRegularSeason20242025!$E$3:$E$1315, S$1)</f>
        <v>8</v>
      </c>
      <c r="T64" s="2">
        <f>SUMIFS(DataRegularSeason20242025!$AA$3:$AA$1315,DataRegularSeason20242025!$B$3:$B$1315, "&lt;=" &amp; $A64, DataRegularSeason20242025!$D$3:$D$1315, T$1)+SUMIFS(DataRegularSeason20242025!$AB$3:$AB$1315,DataRegularSeason20242025!$B$3:$B$1315, "&lt;=" &amp; $A64, DataRegularSeason20242025!$E$3:$E$1315, T$1)</f>
        <v>13</v>
      </c>
      <c r="U64" s="2">
        <f>SUMIFS(DataRegularSeason20242025!$AA$3:$AA$1315,DataRegularSeason20242025!$B$3:$B$1315, "&lt;=" &amp; $A64, DataRegularSeason20242025!$D$3:$D$1315, U$1)+SUMIFS(DataRegularSeason20242025!$AB$3:$AB$1315,DataRegularSeason20242025!$B$3:$B$1315, "&lt;=" &amp; $A64, DataRegularSeason20242025!$E$3:$E$1315, U$1)</f>
        <v>10</v>
      </c>
      <c r="V64" s="2">
        <f>SUMIFS(DataRegularSeason20242025!$AA$3:$AA$1315,DataRegularSeason20242025!$B$3:$B$1315, "&lt;=" &amp; $A64, DataRegularSeason20242025!$D$3:$D$1315, V$1)+SUMIFS(DataRegularSeason20242025!$AB$3:$AB$1315,DataRegularSeason20242025!$B$3:$B$1315, "&lt;=" &amp; $A64, DataRegularSeason20242025!$E$3:$E$1315, V$1)</f>
        <v>9</v>
      </c>
      <c r="W64" s="2">
        <f>SUMIFS(DataRegularSeason20242025!$AA$3:$AA$1315,DataRegularSeason20242025!$B$3:$B$1315, "&lt;=" &amp; $A64, DataRegularSeason20242025!$D$3:$D$1315, W$1)+SUMIFS(DataRegularSeason20242025!$AB$3:$AB$1315,DataRegularSeason20242025!$B$3:$B$1315, "&lt;=" &amp; $A64, DataRegularSeason20242025!$E$3:$E$1315, W$1)</f>
        <v>9</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8</v>
      </c>
      <c r="Z64" s="2">
        <f>SUMIFS(DataRegularSeason20242025!$AA$3:$AA$1315,DataRegularSeason20242025!$B$3:$B$1315, "&lt;=" &amp; $A64, DataRegularSeason20242025!$D$3:$D$1315, Z$1)+SUMIFS(DataRegularSeason20242025!$AB$3:$AB$1315,DataRegularSeason20242025!$B$3:$B$1315, "&lt;=" &amp; $A64, DataRegularSeason20242025!$E$3:$E$1315, Z$1)</f>
        <v>10</v>
      </c>
      <c r="AA64" s="2">
        <f>SUMIFS(DataRegularSeason20242025!$AA$3:$AA$1315,DataRegularSeason20242025!$B$3:$B$1315, "&lt;=" &amp; $A64, DataRegularSeason20242025!$D$3:$D$1315, AA$1)+SUMIFS(DataRegularSeason20242025!$AB$3:$AB$1315,DataRegularSeason20242025!$B$3:$B$1315, "&lt;=" &amp; $A64, DataRegularSeason20242025!$E$3:$E$1315, AA$1)</f>
        <v>14</v>
      </c>
      <c r="AB64" s="2">
        <f>SUMIFS(DataRegularSeason20242025!$AA$3:$AA$1315,DataRegularSeason20242025!$B$3:$B$1315, "&lt;=" &amp; $A64, DataRegularSeason20242025!$D$3:$D$1315, AB$1)+SUMIFS(DataRegularSeason20242025!$AB$3:$AB$1315,DataRegularSeason20242025!$B$3:$B$1315, "&lt;=" &amp; $A64, DataRegularSeason20242025!$E$3:$E$1315, AB$1)</f>
        <v>13</v>
      </c>
      <c r="AC64" s="2">
        <f>SUMIFS(DataRegularSeason20242025!$AA$3:$AA$1315,DataRegularSeason20242025!$B$3:$B$1315, "&lt;=" &amp; $A64, DataRegularSeason20242025!$D$3:$D$1315, AC$1)+SUMIFS(DataRegularSeason20242025!$AB$3:$AB$1315,DataRegularSeason20242025!$B$3:$B$1315, "&lt;=" &amp; $A64, DataRegularSeason20242025!$E$3:$E$1315, AC$1)</f>
        <v>12</v>
      </c>
      <c r="AD64" s="2">
        <f>SUMIFS(DataRegularSeason20242025!$AA$3:$AA$1315,DataRegularSeason20242025!$B$3:$B$1315, "&lt;=" &amp; $A64, DataRegularSeason20242025!$D$3:$D$1315, AD$1)+SUMIFS(DataRegularSeason20242025!$AB$3:$AB$1315,DataRegularSeason20242025!$B$3:$B$1315, "&lt;=" &amp; $A64, DataRegularSeason20242025!$E$3:$E$1315, AD$1)</f>
        <v>11</v>
      </c>
      <c r="AE64" s="2">
        <f>SUMIFS(DataRegularSeason20242025!$AA$3:$AA$1315,DataRegularSeason20242025!$B$3:$B$1315, "&lt;=" &amp; $A64, DataRegularSeason20242025!$D$3:$D$1315, AE$1)+SUMIFS(DataRegularSeason20242025!$AB$3:$AB$1315,DataRegularSeason20242025!$B$3:$B$1315, "&lt;=" &amp; $A64, DataRegularSeason20242025!$E$3:$E$1315, AE$1)</f>
        <v>15</v>
      </c>
      <c r="AF64" s="2">
        <f>SUMIFS(DataRegularSeason20242025!$AA$3:$AA$1315,DataRegularSeason20242025!$B$3:$B$1315, "&lt;=" &amp; $A64, DataRegularSeason20242025!$D$3:$D$1315, AF$1)+SUMIFS(DataRegularSeason20242025!$AB$3:$AB$1315,DataRegularSeason20242025!$B$3:$B$1315, "&lt;=" &amp; $A64, DataRegularSeason20242025!$E$3:$E$1315, AF$1)</f>
        <v>18</v>
      </c>
      <c r="AG64" s="2">
        <f>SUMIFS(DataRegularSeason20242025!$AA$3:$AA$1315,DataRegularSeason20242025!$B$3:$B$1315, "&lt;=" &amp; $A64, DataRegularSeason20242025!$D$3:$D$1315, AG$1)+SUMIFS(DataRegularSeason20242025!$AB$3:$AB$1315,DataRegularSeason20242025!$B$3:$B$1315, "&lt;=" &amp; $A64, DataRegularSeason20242025!$E$3:$E$1315, AG$1)</f>
        <v>14</v>
      </c>
    </row>
    <row r="65" spans="1:33" x14ac:dyDescent="0.25">
      <c r="A65" s="5">
        <v>45631</v>
      </c>
      <c r="B65" s="2">
        <f>SUMIFS(DataRegularSeason20242025!$AA$3:$AA$1315,DataRegularSeason20242025!$B$3:$B$1315, "&lt;=" &amp; $A65, DataRegularSeason20242025!$D$3:$D$1315, B$1)+SUMIFS(DataRegularSeason20242025!$AB$3:$AB$1315,DataRegularSeason20242025!$B$3:$B$1315, "&lt;=" &amp; $A65, DataRegularSeason20242025!$E$3:$E$1315, B$1)</f>
        <v>10</v>
      </c>
      <c r="C65" s="2">
        <f>SUMIFS(DataRegularSeason20242025!$AA$3:$AA$1315,DataRegularSeason20242025!$B$3:$B$1315, "&lt;=" &amp; $A65, DataRegularSeason20242025!$D$3:$D$1315, C$1)+SUMIFS(DataRegularSeason20242025!$AB$3:$AB$1315,DataRegularSeason20242025!$B$3:$B$1315, "&lt;=" &amp; $A65, DataRegularSeason20242025!$E$3:$E$1315, C$1)</f>
        <v>9</v>
      </c>
      <c r="D65" s="2">
        <f>SUMIFS(DataRegularSeason20242025!$AA$3:$AA$1315,DataRegularSeason20242025!$B$3:$B$1315, "&lt;=" &amp; $A65, DataRegularSeason20242025!$D$3:$D$1315, D$1)+SUMIFS(DataRegularSeason20242025!$AB$3:$AB$1315,DataRegularSeason20242025!$B$3:$B$1315, "&lt;=" &amp; $A65, DataRegularSeason20242025!$E$3:$E$1315, D$1)</f>
        <v>9</v>
      </c>
      <c r="E65" s="2">
        <f>SUMIFS(DataRegularSeason20242025!$AA$3:$AA$1315,DataRegularSeason20242025!$B$3:$B$1315, "&lt;=" &amp; $A65, DataRegularSeason20242025!$D$3:$D$1315, E$1)+SUMIFS(DataRegularSeason20242025!$AB$3:$AB$1315,DataRegularSeason20242025!$B$3:$B$1315, "&lt;=" &amp; $A65, DataRegularSeason20242025!$E$3:$E$1315, E$1)</f>
        <v>14</v>
      </c>
      <c r="F65" s="2">
        <f>SUMIFS(DataRegularSeason20242025!$AA$3:$AA$1315,DataRegularSeason20242025!$B$3:$B$1315, "&lt;=" &amp; $A65, DataRegularSeason20242025!$D$3:$D$1315, F$1)+SUMIFS(DataRegularSeason20242025!$AB$3:$AB$1315,DataRegularSeason20242025!$B$3:$B$1315, "&lt;=" &amp; $A65, DataRegularSeason20242025!$E$3:$E$1315, F$1)</f>
        <v>11</v>
      </c>
      <c r="G65" s="2">
        <f>SUMIFS(DataRegularSeason20242025!$AA$3:$AA$1315,DataRegularSeason20242025!$B$3:$B$1315, "&lt;=" &amp; $A65, DataRegularSeason20242025!$D$3:$D$1315, G$1)+SUMIFS(DataRegularSeason20242025!$AB$3:$AB$1315,DataRegularSeason20242025!$B$3:$B$1315, "&lt;=" &amp; $A65, DataRegularSeason20242025!$E$3:$E$1315, G$1)</f>
        <v>11</v>
      </c>
      <c r="H65" s="2">
        <f>SUMIFS(DataRegularSeason20242025!$AA$3:$AA$1315,DataRegularSeason20242025!$B$3:$B$1315, "&lt;=" &amp; $A65, DataRegularSeason20242025!$D$3:$D$1315, H$1)+SUMIFS(DataRegularSeason20242025!$AB$3:$AB$1315,DataRegularSeason20242025!$B$3:$B$1315, "&lt;=" &amp; $A65, DataRegularSeason20242025!$E$3:$E$1315, H$1)</f>
        <v>7</v>
      </c>
      <c r="I65" s="2">
        <f>SUMIFS(DataRegularSeason20242025!$AA$3:$AA$1315,DataRegularSeason20242025!$B$3:$B$1315, "&lt;=" &amp; $A65, DataRegularSeason20242025!$D$3:$D$1315, I$1)+SUMIFS(DataRegularSeason20242025!$AB$3:$AB$1315,DataRegularSeason20242025!$B$3:$B$1315, "&lt;=" &amp; $A65, DataRegularSeason20242025!$E$3:$E$1315, I$1)</f>
        <v>10</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9</v>
      </c>
      <c r="L65" s="2">
        <f>SUMIFS(DataRegularSeason20242025!$AA$3:$AA$1315,DataRegularSeason20242025!$B$3:$B$1315, "&lt;=" &amp; $A65, DataRegularSeason20242025!$D$3:$D$1315, L$1)+SUMIFS(DataRegularSeason20242025!$AB$3:$AB$1315,DataRegularSeason20242025!$B$3:$B$1315, "&lt;=" &amp; $A65, DataRegularSeason20242025!$E$3:$E$1315, L$1)</f>
        <v>11</v>
      </c>
      <c r="M65" s="2">
        <f>SUMIFS(DataRegularSeason20242025!$AA$3:$AA$1315,DataRegularSeason20242025!$B$3:$B$1315, "&lt;=" &amp; $A65, DataRegularSeason20242025!$D$3:$D$1315, M$1)+SUMIFS(DataRegularSeason20242025!$AB$3:$AB$1315,DataRegularSeason20242025!$B$3:$B$1315, "&lt;=" &amp; $A65, DataRegularSeason20242025!$E$3:$E$1315, M$1)</f>
        <v>15</v>
      </c>
      <c r="N65" s="2">
        <f>SUMIFS(DataRegularSeason20242025!$AA$3:$AA$1315,DataRegularSeason20242025!$B$3:$B$1315, "&lt;=" &amp; $A65, DataRegularSeason20242025!$D$3:$D$1315, N$1)+SUMIFS(DataRegularSeason20242025!$AB$3:$AB$1315,DataRegularSeason20242025!$B$3:$B$1315, "&lt;=" &amp; $A65, DataRegularSeason20242025!$E$3:$E$1315, N$1)</f>
        <v>14</v>
      </c>
      <c r="O65" s="2">
        <f>SUMIFS(DataRegularSeason20242025!$AA$3:$AA$1315,DataRegularSeason20242025!$B$3:$B$1315, "&lt;=" &amp; $A65, DataRegularSeason20242025!$D$3:$D$1315, O$1)+SUMIFS(DataRegularSeason20242025!$AB$3:$AB$1315,DataRegularSeason20242025!$B$3:$B$1315, "&lt;=" &amp; $A65, DataRegularSeason20242025!$E$3:$E$1315, O$1)</f>
        <v>14</v>
      </c>
      <c r="P65" s="2">
        <f>SUMIFS(DataRegularSeason20242025!$AA$3:$AA$1315,DataRegularSeason20242025!$B$3:$B$1315, "&lt;=" &amp; $A65, DataRegularSeason20242025!$D$3:$D$1315, P$1)+SUMIFS(DataRegularSeason20242025!$AB$3:$AB$1315,DataRegularSeason20242025!$B$3:$B$1315, "&lt;=" &amp; $A65, DataRegularSeason20242025!$E$3:$E$1315, P$1)</f>
        <v>9</v>
      </c>
      <c r="Q65" s="2">
        <f>SUMIFS(DataRegularSeason20242025!$AA$3:$AA$1315,DataRegularSeason20242025!$B$3:$B$1315, "&lt;=" &amp; $A65, DataRegularSeason20242025!$D$3:$D$1315, Q$1)+SUMIFS(DataRegularSeason20242025!$AB$3:$AB$1315,DataRegularSeason20242025!$B$3:$B$1315, "&lt;=" &amp; $A65, DataRegularSeason20242025!$E$3:$E$1315, Q$1)</f>
        <v>16</v>
      </c>
      <c r="R65" s="2">
        <f>SUMIFS(DataRegularSeason20242025!$AA$3:$AA$1315,DataRegularSeason20242025!$B$3:$B$1315, "&lt;=" &amp; $A65, DataRegularSeason20242025!$D$3:$D$1315, R$1)+SUMIFS(DataRegularSeason20242025!$AB$3:$AB$1315,DataRegularSeason20242025!$B$3:$B$1315, "&lt;=" &amp; $A65, DataRegularSeason20242025!$E$3:$E$1315, R$1)</f>
        <v>7</v>
      </c>
      <c r="S65" s="2">
        <f>SUMIFS(DataRegularSeason20242025!$AA$3:$AA$1315,DataRegularSeason20242025!$B$3:$B$1315, "&lt;=" &amp; $A65, DataRegularSeason20242025!$D$3:$D$1315, S$1)+SUMIFS(DataRegularSeason20242025!$AB$3:$AB$1315,DataRegularSeason20242025!$B$3:$B$1315, "&lt;=" &amp; $A65, DataRegularSeason20242025!$E$3:$E$1315, S$1)</f>
        <v>8</v>
      </c>
      <c r="T65" s="2">
        <f>SUMIFS(DataRegularSeason20242025!$AA$3:$AA$1315,DataRegularSeason20242025!$B$3:$B$1315, "&lt;=" &amp; $A65, DataRegularSeason20242025!$D$3:$D$1315, T$1)+SUMIFS(DataRegularSeason20242025!$AB$3:$AB$1315,DataRegularSeason20242025!$B$3:$B$1315, "&lt;=" &amp; $A65, DataRegularSeason20242025!$E$3:$E$1315, T$1)</f>
        <v>13</v>
      </c>
      <c r="U65" s="2">
        <f>SUMIFS(DataRegularSeason20242025!$AA$3:$AA$1315,DataRegularSeason20242025!$B$3:$B$1315, "&lt;=" &amp; $A65, DataRegularSeason20242025!$D$3:$D$1315, U$1)+SUMIFS(DataRegularSeason20242025!$AB$3:$AB$1315,DataRegularSeason20242025!$B$3:$B$1315, "&lt;=" &amp; $A65, DataRegularSeason20242025!$E$3:$E$1315, U$1)</f>
        <v>10</v>
      </c>
      <c r="V65" s="2">
        <f>SUMIFS(DataRegularSeason20242025!$AA$3:$AA$1315,DataRegularSeason20242025!$B$3:$B$1315, "&lt;=" &amp; $A65, DataRegularSeason20242025!$D$3:$D$1315, V$1)+SUMIFS(DataRegularSeason20242025!$AB$3:$AB$1315,DataRegularSeason20242025!$B$3:$B$1315, "&lt;=" &amp; $A65, DataRegularSeason20242025!$E$3:$E$1315, V$1)</f>
        <v>9</v>
      </c>
      <c r="W65" s="2">
        <f>SUMIFS(DataRegularSeason20242025!$AA$3:$AA$1315,DataRegularSeason20242025!$B$3:$B$1315, "&lt;=" &amp; $A65, DataRegularSeason20242025!$D$3:$D$1315, W$1)+SUMIFS(DataRegularSeason20242025!$AB$3:$AB$1315,DataRegularSeason20242025!$B$3:$B$1315, "&lt;=" &amp; $A65, DataRegularSeason20242025!$E$3:$E$1315, W$1)</f>
        <v>9</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8</v>
      </c>
      <c r="Z65" s="2">
        <f>SUMIFS(DataRegularSeason20242025!$AA$3:$AA$1315,DataRegularSeason20242025!$B$3:$B$1315, "&lt;=" &amp; $A65, DataRegularSeason20242025!$D$3:$D$1315, Z$1)+SUMIFS(DataRegularSeason20242025!$AB$3:$AB$1315,DataRegularSeason20242025!$B$3:$B$1315, "&lt;=" &amp; $A65, DataRegularSeason20242025!$E$3:$E$1315, Z$1)</f>
        <v>10</v>
      </c>
      <c r="AA65" s="2">
        <f>SUMIFS(DataRegularSeason20242025!$AA$3:$AA$1315,DataRegularSeason20242025!$B$3:$B$1315, "&lt;=" &amp; $A65, DataRegularSeason20242025!$D$3:$D$1315, AA$1)+SUMIFS(DataRegularSeason20242025!$AB$3:$AB$1315,DataRegularSeason20242025!$B$3:$B$1315, "&lt;=" &amp; $A65, DataRegularSeason20242025!$E$3:$E$1315, AA$1)</f>
        <v>14</v>
      </c>
      <c r="AB65" s="2">
        <f>SUMIFS(DataRegularSeason20242025!$AA$3:$AA$1315,DataRegularSeason20242025!$B$3:$B$1315, "&lt;=" &amp; $A65, DataRegularSeason20242025!$D$3:$D$1315, AB$1)+SUMIFS(DataRegularSeason20242025!$AB$3:$AB$1315,DataRegularSeason20242025!$B$3:$B$1315, "&lt;=" &amp; $A65, DataRegularSeason20242025!$E$3:$E$1315, AB$1)</f>
        <v>13</v>
      </c>
      <c r="AC65" s="2">
        <f>SUMIFS(DataRegularSeason20242025!$AA$3:$AA$1315,DataRegularSeason20242025!$B$3:$B$1315, "&lt;=" &amp; $A65, DataRegularSeason20242025!$D$3:$D$1315, AC$1)+SUMIFS(DataRegularSeason20242025!$AB$3:$AB$1315,DataRegularSeason20242025!$B$3:$B$1315, "&lt;=" &amp; $A65, DataRegularSeason20242025!$E$3:$E$1315, AC$1)</f>
        <v>12</v>
      </c>
      <c r="AD65" s="2">
        <f>SUMIFS(DataRegularSeason20242025!$AA$3:$AA$1315,DataRegularSeason20242025!$B$3:$B$1315, "&lt;=" &amp; $A65, DataRegularSeason20242025!$D$3:$D$1315, AD$1)+SUMIFS(DataRegularSeason20242025!$AB$3:$AB$1315,DataRegularSeason20242025!$B$3:$B$1315, "&lt;=" &amp; $A65, DataRegularSeason20242025!$E$3:$E$1315, AD$1)</f>
        <v>11</v>
      </c>
      <c r="AE65" s="2">
        <f>SUMIFS(DataRegularSeason20242025!$AA$3:$AA$1315,DataRegularSeason20242025!$B$3:$B$1315, "&lt;=" &amp; $A65, DataRegularSeason20242025!$D$3:$D$1315, AE$1)+SUMIFS(DataRegularSeason20242025!$AB$3:$AB$1315,DataRegularSeason20242025!$B$3:$B$1315, "&lt;=" &amp; $A65, DataRegularSeason20242025!$E$3:$E$1315, AE$1)</f>
        <v>15</v>
      </c>
      <c r="AF65" s="2">
        <f>SUMIFS(DataRegularSeason20242025!$AA$3:$AA$1315,DataRegularSeason20242025!$B$3:$B$1315, "&lt;=" &amp; $A65, DataRegularSeason20242025!$D$3:$D$1315, AF$1)+SUMIFS(DataRegularSeason20242025!$AB$3:$AB$1315,DataRegularSeason20242025!$B$3:$B$1315, "&lt;=" &amp; $A65, DataRegularSeason20242025!$E$3:$E$1315, AF$1)</f>
        <v>18</v>
      </c>
      <c r="AG65" s="2">
        <f>SUMIFS(DataRegularSeason20242025!$AA$3:$AA$1315,DataRegularSeason20242025!$B$3:$B$1315, "&lt;=" &amp; $A65, DataRegularSeason20242025!$D$3:$D$1315, AG$1)+SUMIFS(DataRegularSeason20242025!$AB$3:$AB$1315,DataRegularSeason20242025!$B$3:$B$1315, "&lt;=" &amp; $A65, DataRegularSeason20242025!$E$3:$E$1315, AG$1)</f>
        <v>14</v>
      </c>
    </row>
    <row r="66" spans="1:33" x14ac:dyDescent="0.25">
      <c r="A66" s="5">
        <v>45632</v>
      </c>
      <c r="B66" s="2">
        <f>SUMIFS(DataRegularSeason20242025!$AA$3:$AA$1315,DataRegularSeason20242025!$B$3:$B$1315, "&lt;=" &amp; $A66, DataRegularSeason20242025!$D$3:$D$1315, B$1)+SUMIFS(DataRegularSeason20242025!$AB$3:$AB$1315,DataRegularSeason20242025!$B$3:$B$1315, "&lt;=" &amp; $A66, DataRegularSeason20242025!$E$3:$E$1315, B$1)</f>
        <v>10</v>
      </c>
      <c r="C66" s="2">
        <f>SUMIFS(DataRegularSeason20242025!$AA$3:$AA$1315,DataRegularSeason20242025!$B$3:$B$1315, "&lt;=" &amp; $A66, DataRegularSeason20242025!$D$3:$D$1315, C$1)+SUMIFS(DataRegularSeason20242025!$AB$3:$AB$1315,DataRegularSeason20242025!$B$3:$B$1315, "&lt;=" &amp; $A66, DataRegularSeason20242025!$E$3:$E$1315, C$1)</f>
        <v>9</v>
      </c>
      <c r="D66" s="2">
        <f>SUMIFS(DataRegularSeason20242025!$AA$3:$AA$1315,DataRegularSeason20242025!$B$3:$B$1315, "&lt;=" &amp; $A66, DataRegularSeason20242025!$D$3:$D$1315, D$1)+SUMIFS(DataRegularSeason20242025!$AB$3:$AB$1315,DataRegularSeason20242025!$B$3:$B$1315, "&lt;=" &amp; $A66, DataRegularSeason20242025!$E$3:$E$1315, D$1)</f>
        <v>9</v>
      </c>
      <c r="E66" s="2">
        <f>SUMIFS(DataRegularSeason20242025!$AA$3:$AA$1315,DataRegularSeason20242025!$B$3:$B$1315, "&lt;=" &amp; $A66, DataRegularSeason20242025!$D$3:$D$1315, E$1)+SUMIFS(DataRegularSeason20242025!$AB$3:$AB$1315,DataRegularSeason20242025!$B$3:$B$1315, "&lt;=" &amp; $A66, DataRegularSeason20242025!$E$3:$E$1315, E$1)</f>
        <v>14</v>
      </c>
      <c r="F66" s="2">
        <f>SUMIFS(DataRegularSeason20242025!$AA$3:$AA$1315,DataRegularSeason20242025!$B$3:$B$1315, "&lt;=" &amp; $A66, DataRegularSeason20242025!$D$3:$D$1315, F$1)+SUMIFS(DataRegularSeason20242025!$AB$3:$AB$1315,DataRegularSeason20242025!$B$3:$B$1315, "&lt;=" &amp; $A66, DataRegularSeason20242025!$E$3:$E$1315, F$1)</f>
        <v>11</v>
      </c>
      <c r="G66" s="2">
        <f>SUMIFS(DataRegularSeason20242025!$AA$3:$AA$1315,DataRegularSeason20242025!$B$3:$B$1315, "&lt;=" &amp; $A66, DataRegularSeason20242025!$D$3:$D$1315, G$1)+SUMIFS(DataRegularSeason20242025!$AB$3:$AB$1315,DataRegularSeason20242025!$B$3:$B$1315, "&lt;=" &amp; $A66, DataRegularSeason20242025!$E$3:$E$1315, G$1)</f>
        <v>11</v>
      </c>
      <c r="H66" s="2">
        <f>SUMIFS(DataRegularSeason20242025!$AA$3:$AA$1315,DataRegularSeason20242025!$B$3:$B$1315, "&lt;=" &amp; $A66, DataRegularSeason20242025!$D$3:$D$1315, H$1)+SUMIFS(DataRegularSeason20242025!$AB$3:$AB$1315,DataRegularSeason20242025!$B$3:$B$1315, "&lt;=" &amp; $A66, DataRegularSeason20242025!$E$3:$E$1315, H$1)</f>
        <v>7</v>
      </c>
      <c r="I66" s="2">
        <f>SUMIFS(DataRegularSeason20242025!$AA$3:$AA$1315,DataRegularSeason20242025!$B$3:$B$1315, "&lt;=" &amp; $A66, DataRegularSeason20242025!$D$3:$D$1315, I$1)+SUMIFS(DataRegularSeason20242025!$AB$3:$AB$1315,DataRegularSeason20242025!$B$3:$B$1315, "&lt;=" &amp; $A66, DataRegularSeason20242025!$E$3:$E$1315, I$1)</f>
        <v>10</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9</v>
      </c>
      <c r="L66" s="2">
        <f>SUMIFS(DataRegularSeason20242025!$AA$3:$AA$1315,DataRegularSeason20242025!$B$3:$B$1315, "&lt;=" &amp; $A66, DataRegularSeason20242025!$D$3:$D$1315, L$1)+SUMIFS(DataRegularSeason20242025!$AB$3:$AB$1315,DataRegularSeason20242025!$B$3:$B$1315, "&lt;=" &amp; $A66, DataRegularSeason20242025!$E$3:$E$1315, L$1)</f>
        <v>11</v>
      </c>
      <c r="M66" s="2">
        <f>SUMIFS(DataRegularSeason20242025!$AA$3:$AA$1315,DataRegularSeason20242025!$B$3:$B$1315, "&lt;=" &amp; $A66, DataRegularSeason20242025!$D$3:$D$1315, M$1)+SUMIFS(DataRegularSeason20242025!$AB$3:$AB$1315,DataRegularSeason20242025!$B$3:$B$1315, "&lt;=" &amp; $A66, DataRegularSeason20242025!$E$3:$E$1315, M$1)</f>
        <v>15</v>
      </c>
      <c r="N66" s="2">
        <f>SUMIFS(DataRegularSeason20242025!$AA$3:$AA$1315,DataRegularSeason20242025!$B$3:$B$1315, "&lt;=" &amp; $A66, DataRegularSeason20242025!$D$3:$D$1315, N$1)+SUMIFS(DataRegularSeason20242025!$AB$3:$AB$1315,DataRegularSeason20242025!$B$3:$B$1315, "&lt;=" &amp; $A66, DataRegularSeason20242025!$E$3:$E$1315, N$1)</f>
        <v>14</v>
      </c>
      <c r="O66" s="2">
        <f>SUMIFS(DataRegularSeason20242025!$AA$3:$AA$1315,DataRegularSeason20242025!$B$3:$B$1315, "&lt;=" &amp; $A66, DataRegularSeason20242025!$D$3:$D$1315, O$1)+SUMIFS(DataRegularSeason20242025!$AB$3:$AB$1315,DataRegularSeason20242025!$B$3:$B$1315, "&lt;=" &amp; $A66, DataRegularSeason20242025!$E$3:$E$1315, O$1)</f>
        <v>14</v>
      </c>
      <c r="P66" s="2">
        <f>SUMIFS(DataRegularSeason20242025!$AA$3:$AA$1315,DataRegularSeason20242025!$B$3:$B$1315, "&lt;=" &amp; $A66, DataRegularSeason20242025!$D$3:$D$1315, P$1)+SUMIFS(DataRegularSeason20242025!$AB$3:$AB$1315,DataRegularSeason20242025!$B$3:$B$1315, "&lt;=" &amp; $A66, DataRegularSeason20242025!$E$3:$E$1315, P$1)</f>
        <v>9</v>
      </c>
      <c r="Q66" s="2">
        <f>SUMIFS(DataRegularSeason20242025!$AA$3:$AA$1315,DataRegularSeason20242025!$B$3:$B$1315, "&lt;=" &amp; $A66, DataRegularSeason20242025!$D$3:$D$1315, Q$1)+SUMIFS(DataRegularSeason20242025!$AB$3:$AB$1315,DataRegularSeason20242025!$B$3:$B$1315, "&lt;=" &amp; $A66, DataRegularSeason20242025!$E$3:$E$1315, Q$1)</f>
        <v>16</v>
      </c>
      <c r="R66" s="2">
        <f>SUMIFS(DataRegularSeason20242025!$AA$3:$AA$1315,DataRegularSeason20242025!$B$3:$B$1315, "&lt;=" &amp; $A66, DataRegularSeason20242025!$D$3:$D$1315, R$1)+SUMIFS(DataRegularSeason20242025!$AB$3:$AB$1315,DataRegularSeason20242025!$B$3:$B$1315, "&lt;=" &amp; $A66, DataRegularSeason20242025!$E$3:$E$1315, R$1)</f>
        <v>7</v>
      </c>
      <c r="S66" s="2">
        <f>SUMIFS(DataRegularSeason20242025!$AA$3:$AA$1315,DataRegularSeason20242025!$B$3:$B$1315, "&lt;=" &amp; $A66, DataRegularSeason20242025!$D$3:$D$1315, S$1)+SUMIFS(DataRegularSeason20242025!$AB$3:$AB$1315,DataRegularSeason20242025!$B$3:$B$1315, "&lt;=" &amp; $A66, DataRegularSeason20242025!$E$3:$E$1315, S$1)</f>
        <v>8</v>
      </c>
      <c r="T66" s="2">
        <f>SUMIFS(DataRegularSeason20242025!$AA$3:$AA$1315,DataRegularSeason20242025!$B$3:$B$1315, "&lt;=" &amp; $A66, DataRegularSeason20242025!$D$3:$D$1315, T$1)+SUMIFS(DataRegularSeason20242025!$AB$3:$AB$1315,DataRegularSeason20242025!$B$3:$B$1315, "&lt;=" &amp; $A66, DataRegularSeason20242025!$E$3:$E$1315, T$1)</f>
        <v>13</v>
      </c>
      <c r="U66" s="2">
        <f>SUMIFS(DataRegularSeason20242025!$AA$3:$AA$1315,DataRegularSeason20242025!$B$3:$B$1315, "&lt;=" &amp; $A66, DataRegularSeason20242025!$D$3:$D$1315, U$1)+SUMIFS(DataRegularSeason20242025!$AB$3:$AB$1315,DataRegularSeason20242025!$B$3:$B$1315, "&lt;=" &amp; $A66, DataRegularSeason20242025!$E$3:$E$1315, U$1)</f>
        <v>10</v>
      </c>
      <c r="V66" s="2">
        <f>SUMIFS(DataRegularSeason20242025!$AA$3:$AA$1315,DataRegularSeason20242025!$B$3:$B$1315, "&lt;=" &amp; $A66, DataRegularSeason20242025!$D$3:$D$1315, V$1)+SUMIFS(DataRegularSeason20242025!$AB$3:$AB$1315,DataRegularSeason20242025!$B$3:$B$1315, "&lt;=" &amp; $A66, DataRegularSeason20242025!$E$3:$E$1315, V$1)</f>
        <v>9</v>
      </c>
      <c r="W66" s="2">
        <f>SUMIFS(DataRegularSeason20242025!$AA$3:$AA$1315,DataRegularSeason20242025!$B$3:$B$1315, "&lt;=" &amp; $A66, DataRegularSeason20242025!$D$3:$D$1315, W$1)+SUMIFS(DataRegularSeason20242025!$AB$3:$AB$1315,DataRegularSeason20242025!$B$3:$B$1315, "&lt;=" &amp; $A66, DataRegularSeason20242025!$E$3:$E$1315, W$1)</f>
        <v>9</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8</v>
      </c>
      <c r="Z66" s="2">
        <f>SUMIFS(DataRegularSeason20242025!$AA$3:$AA$1315,DataRegularSeason20242025!$B$3:$B$1315, "&lt;=" &amp; $A66, DataRegularSeason20242025!$D$3:$D$1315, Z$1)+SUMIFS(DataRegularSeason20242025!$AB$3:$AB$1315,DataRegularSeason20242025!$B$3:$B$1315, "&lt;=" &amp; $A66, DataRegularSeason20242025!$E$3:$E$1315, Z$1)</f>
        <v>10</v>
      </c>
      <c r="AA66" s="2">
        <f>SUMIFS(DataRegularSeason20242025!$AA$3:$AA$1315,DataRegularSeason20242025!$B$3:$B$1315, "&lt;=" &amp; $A66, DataRegularSeason20242025!$D$3:$D$1315, AA$1)+SUMIFS(DataRegularSeason20242025!$AB$3:$AB$1315,DataRegularSeason20242025!$B$3:$B$1315, "&lt;=" &amp; $A66, DataRegularSeason20242025!$E$3:$E$1315, AA$1)</f>
        <v>14</v>
      </c>
      <c r="AB66" s="2">
        <f>SUMIFS(DataRegularSeason20242025!$AA$3:$AA$1315,DataRegularSeason20242025!$B$3:$B$1315, "&lt;=" &amp; $A66, DataRegularSeason20242025!$D$3:$D$1315, AB$1)+SUMIFS(DataRegularSeason20242025!$AB$3:$AB$1315,DataRegularSeason20242025!$B$3:$B$1315, "&lt;=" &amp; $A66, DataRegularSeason20242025!$E$3:$E$1315, AB$1)</f>
        <v>13</v>
      </c>
      <c r="AC66" s="2">
        <f>SUMIFS(DataRegularSeason20242025!$AA$3:$AA$1315,DataRegularSeason20242025!$B$3:$B$1315, "&lt;=" &amp; $A66, DataRegularSeason20242025!$D$3:$D$1315, AC$1)+SUMIFS(DataRegularSeason20242025!$AB$3:$AB$1315,DataRegularSeason20242025!$B$3:$B$1315, "&lt;=" &amp; $A66, DataRegularSeason20242025!$E$3:$E$1315, AC$1)</f>
        <v>12</v>
      </c>
      <c r="AD66" s="2">
        <f>SUMIFS(DataRegularSeason20242025!$AA$3:$AA$1315,DataRegularSeason20242025!$B$3:$B$1315, "&lt;=" &amp; $A66, DataRegularSeason20242025!$D$3:$D$1315, AD$1)+SUMIFS(DataRegularSeason20242025!$AB$3:$AB$1315,DataRegularSeason20242025!$B$3:$B$1315, "&lt;=" &amp; $A66, DataRegularSeason20242025!$E$3:$E$1315, AD$1)</f>
        <v>11</v>
      </c>
      <c r="AE66" s="2">
        <f>SUMIFS(DataRegularSeason20242025!$AA$3:$AA$1315,DataRegularSeason20242025!$B$3:$B$1315, "&lt;=" &amp; $A66, DataRegularSeason20242025!$D$3:$D$1315, AE$1)+SUMIFS(DataRegularSeason20242025!$AB$3:$AB$1315,DataRegularSeason20242025!$B$3:$B$1315, "&lt;=" &amp; $A66, DataRegularSeason20242025!$E$3:$E$1315, AE$1)</f>
        <v>15</v>
      </c>
      <c r="AF66" s="2">
        <f>SUMIFS(DataRegularSeason20242025!$AA$3:$AA$1315,DataRegularSeason20242025!$B$3:$B$1315, "&lt;=" &amp; $A66, DataRegularSeason20242025!$D$3:$D$1315, AF$1)+SUMIFS(DataRegularSeason20242025!$AB$3:$AB$1315,DataRegularSeason20242025!$B$3:$B$1315, "&lt;=" &amp; $A66, DataRegularSeason20242025!$E$3:$E$1315, AF$1)</f>
        <v>18</v>
      </c>
      <c r="AG66" s="2">
        <f>SUMIFS(DataRegularSeason20242025!$AA$3:$AA$1315,DataRegularSeason20242025!$B$3:$B$1315, "&lt;=" &amp; $A66, DataRegularSeason20242025!$D$3:$D$1315, AG$1)+SUMIFS(DataRegularSeason20242025!$AB$3:$AB$1315,DataRegularSeason20242025!$B$3:$B$1315, "&lt;=" &amp; $A66, DataRegularSeason20242025!$E$3:$E$1315, AG$1)</f>
        <v>14</v>
      </c>
    </row>
    <row r="67" spans="1:33" x14ac:dyDescent="0.25">
      <c r="A67" s="5">
        <v>45633</v>
      </c>
      <c r="B67" s="2">
        <f>SUMIFS(DataRegularSeason20242025!$AA$3:$AA$1315,DataRegularSeason20242025!$B$3:$B$1315, "&lt;=" &amp; $A67, DataRegularSeason20242025!$D$3:$D$1315, B$1)+SUMIFS(DataRegularSeason20242025!$AB$3:$AB$1315,DataRegularSeason20242025!$B$3:$B$1315, "&lt;=" &amp; $A67, DataRegularSeason20242025!$E$3:$E$1315, B$1)</f>
        <v>10</v>
      </c>
      <c r="C67" s="2">
        <f>SUMIFS(DataRegularSeason20242025!$AA$3:$AA$1315,DataRegularSeason20242025!$B$3:$B$1315, "&lt;=" &amp; $A67, DataRegularSeason20242025!$D$3:$D$1315, C$1)+SUMIFS(DataRegularSeason20242025!$AB$3:$AB$1315,DataRegularSeason20242025!$B$3:$B$1315, "&lt;=" &amp; $A67, DataRegularSeason20242025!$E$3:$E$1315, C$1)</f>
        <v>9</v>
      </c>
      <c r="D67" s="2">
        <f>SUMIFS(DataRegularSeason20242025!$AA$3:$AA$1315,DataRegularSeason20242025!$B$3:$B$1315, "&lt;=" &amp; $A67, DataRegularSeason20242025!$D$3:$D$1315, D$1)+SUMIFS(DataRegularSeason20242025!$AB$3:$AB$1315,DataRegularSeason20242025!$B$3:$B$1315, "&lt;=" &amp; $A67, DataRegularSeason20242025!$E$3:$E$1315, D$1)</f>
        <v>9</v>
      </c>
      <c r="E67" s="2">
        <f>SUMIFS(DataRegularSeason20242025!$AA$3:$AA$1315,DataRegularSeason20242025!$B$3:$B$1315, "&lt;=" &amp; $A67, DataRegularSeason20242025!$D$3:$D$1315, E$1)+SUMIFS(DataRegularSeason20242025!$AB$3:$AB$1315,DataRegularSeason20242025!$B$3:$B$1315, "&lt;=" &amp; $A67, DataRegularSeason20242025!$E$3:$E$1315, E$1)</f>
        <v>14</v>
      </c>
      <c r="F67" s="2">
        <f>SUMIFS(DataRegularSeason20242025!$AA$3:$AA$1315,DataRegularSeason20242025!$B$3:$B$1315, "&lt;=" &amp; $A67, DataRegularSeason20242025!$D$3:$D$1315, F$1)+SUMIFS(DataRegularSeason20242025!$AB$3:$AB$1315,DataRegularSeason20242025!$B$3:$B$1315, "&lt;=" &amp; $A67, DataRegularSeason20242025!$E$3:$E$1315, F$1)</f>
        <v>11</v>
      </c>
      <c r="G67" s="2">
        <f>SUMIFS(DataRegularSeason20242025!$AA$3:$AA$1315,DataRegularSeason20242025!$B$3:$B$1315, "&lt;=" &amp; $A67, DataRegularSeason20242025!$D$3:$D$1315, G$1)+SUMIFS(DataRegularSeason20242025!$AB$3:$AB$1315,DataRegularSeason20242025!$B$3:$B$1315, "&lt;=" &amp; $A67, DataRegularSeason20242025!$E$3:$E$1315, G$1)</f>
        <v>11</v>
      </c>
      <c r="H67" s="2">
        <f>SUMIFS(DataRegularSeason20242025!$AA$3:$AA$1315,DataRegularSeason20242025!$B$3:$B$1315, "&lt;=" &amp; $A67, DataRegularSeason20242025!$D$3:$D$1315, H$1)+SUMIFS(DataRegularSeason20242025!$AB$3:$AB$1315,DataRegularSeason20242025!$B$3:$B$1315, "&lt;=" &amp; $A67, DataRegularSeason20242025!$E$3:$E$1315, H$1)</f>
        <v>7</v>
      </c>
      <c r="I67" s="2">
        <f>SUMIFS(DataRegularSeason20242025!$AA$3:$AA$1315,DataRegularSeason20242025!$B$3:$B$1315, "&lt;=" &amp; $A67, DataRegularSeason20242025!$D$3:$D$1315, I$1)+SUMIFS(DataRegularSeason20242025!$AB$3:$AB$1315,DataRegularSeason20242025!$B$3:$B$1315, "&lt;=" &amp; $A67, DataRegularSeason20242025!$E$3:$E$1315, I$1)</f>
        <v>10</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9</v>
      </c>
      <c r="L67" s="2">
        <f>SUMIFS(DataRegularSeason20242025!$AA$3:$AA$1315,DataRegularSeason20242025!$B$3:$B$1315, "&lt;=" &amp; $A67, DataRegularSeason20242025!$D$3:$D$1315, L$1)+SUMIFS(DataRegularSeason20242025!$AB$3:$AB$1315,DataRegularSeason20242025!$B$3:$B$1315, "&lt;=" &amp; $A67, DataRegularSeason20242025!$E$3:$E$1315, L$1)</f>
        <v>11</v>
      </c>
      <c r="M67" s="2">
        <f>SUMIFS(DataRegularSeason20242025!$AA$3:$AA$1315,DataRegularSeason20242025!$B$3:$B$1315, "&lt;=" &amp; $A67, DataRegularSeason20242025!$D$3:$D$1315, M$1)+SUMIFS(DataRegularSeason20242025!$AB$3:$AB$1315,DataRegularSeason20242025!$B$3:$B$1315, "&lt;=" &amp; $A67, DataRegularSeason20242025!$E$3:$E$1315, M$1)</f>
        <v>15</v>
      </c>
      <c r="N67" s="2">
        <f>SUMIFS(DataRegularSeason20242025!$AA$3:$AA$1315,DataRegularSeason20242025!$B$3:$B$1315, "&lt;=" &amp; $A67, DataRegularSeason20242025!$D$3:$D$1315, N$1)+SUMIFS(DataRegularSeason20242025!$AB$3:$AB$1315,DataRegularSeason20242025!$B$3:$B$1315, "&lt;=" &amp; $A67, DataRegularSeason20242025!$E$3:$E$1315, N$1)</f>
        <v>14</v>
      </c>
      <c r="O67" s="2">
        <f>SUMIFS(DataRegularSeason20242025!$AA$3:$AA$1315,DataRegularSeason20242025!$B$3:$B$1315, "&lt;=" &amp; $A67, DataRegularSeason20242025!$D$3:$D$1315, O$1)+SUMIFS(DataRegularSeason20242025!$AB$3:$AB$1315,DataRegularSeason20242025!$B$3:$B$1315, "&lt;=" &amp; $A67, DataRegularSeason20242025!$E$3:$E$1315, O$1)</f>
        <v>14</v>
      </c>
      <c r="P67" s="2">
        <f>SUMIFS(DataRegularSeason20242025!$AA$3:$AA$1315,DataRegularSeason20242025!$B$3:$B$1315, "&lt;=" &amp; $A67, DataRegularSeason20242025!$D$3:$D$1315, P$1)+SUMIFS(DataRegularSeason20242025!$AB$3:$AB$1315,DataRegularSeason20242025!$B$3:$B$1315, "&lt;=" &amp; $A67, DataRegularSeason20242025!$E$3:$E$1315, P$1)</f>
        <v>9</v>
      </c>
      <c r="Q67" s="2">
        <f>SUMIFS(DataRegularSeason20242025!$AA$3:$AA$1315,DataRegularSeason20242025!$B$3:$B$1315, "&lt;=" &amp; $A67, DataRegularSeason20242025!$D$3:$D$1315, Q$1)+SUMIFS(DataRegularSeason20242025!$AB$3:$AB$1315,DataRegularSeason20242025!$B$3:$B$1315, "&lt;=" &amp; $A67, DataRegularSeason20242025!$E$3:$E$1315, Q$1)</f>
        <v>16</v>
      </c>
      <c r="R67" s="2">
        <f>SUMIFS(DataRegularSeason20242025!$AA$3:$AA$1315,DataRegularSeason20242025!$B$3:$B$1315, "&lt;=" &amp; $A67, DataRegularSeason20242025!$D$3:$D$1315, R$1)+SUMIFS(DataRegularSeason20242025!$AB$3:$AB$1315,DataRegularSeason20242025!$B$3:$B$1315, "&lt;=" &amp; $A67, DataRegularSeason20242025!$E$3:$E$1315, R$1)</f>
        <v>7</v>
      </c>
      <c r="S67" s="2">
        <f>SUMIFS(DataRegularSeason20242025!$AA$3:$AA$1315,DataRegularSeason20242025!$B$3:$B$1315, "&lt;=" &amp; $A67, DataRegularSeason20242025!$D$3:$D$1315, S$1)+SUMIFS(DataRegularSeason20242025!$AB$3:$AB$1315,DataRegularSeason20242025!$B$3:$B$1315, "&lt;=" &amp; $A67, DataRegularSeason20242025!$E$3:$E$1315, S$1)</f>
        <v>8</v>
      </c>
      <c r="T67" s="2">
        <f>SUMIFS(DataRegularSeason20242025!$AA$3:$AA$1315,DataRegularSeason20242025!$B$3:$B$1315, "&lt;=" &amp; $A67, DataRegularSeason20242025!$D$3:$D$1315, T$1)+SUMIFS(DataRegularSeason20242025!$AB$3:$AB$1315,DataRegularSeason20242025!$B$3:$B$1315, "&lt;=" &amp; $A67, DataRegularSeason20242025!$E$3:$E$1315, T$1)</f>
        <v>13</v>
      </c>
      <c r="U67" s="2">
        <f>SUMIFS(DataRegularSeason20242025!$AA$3:$AA$1315,DataRegularSeason20242025!$B$3:$B$1315, "&lt;=" &amp; $A67, DataRegularSeason20242025!$D$3:$D$1315, U$1)+SUMIFS(DataRegularSeason20242025!$AB$3:$AB$1315,DataRegularSeason20242025!$B$3:$B$1315, "&lt;=" &amp; $A67, DataRegularSeason20242025!$E$3:$E$1315, U$1)</f>
        <v>10</v>
      </c>
      <c r="V67" s="2">
        <f>SUMIFS(DataRegularSeason20242025!$AA$3:$AA$1315,DataRegularSeason20242025!$B$3:$B$1315, "&lt;=" &amp; $A67, DataRegularSeason20242025!$D$3:$D$1315, V$1)+SUMIFS(DataRegularSeason20242025!$AB$3:$AB$1315,DataRegularSeason20242025!$B$3:$B$1315, "&lt;=" &amp; $A67, DataRegularSeason20242025!$E$3:$E$1315, V$1)</f>
        <v>9</v>
      </c>
      <c r="W67" s="2">
        <f>SUMIFS(DataRegularSeason20242025!$AA$3:$AA$1315,DataRegularSeason20242025!$B$3:$B$1315, "&lt;=" &amp; $A67, DataRegularSeason20242025!$D$3:$D$1315, W$1)+SUMIFS(DataRegularSeason20242025!$AB$3:$AB$1315,DataRegularSeason20242025!$B$3:$B$1315, "&lt;=" &amp; $A67, DataRegularSeason20242025!$E$3:$E$1315, W$1)</f>
        <v>9</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8</v>
      </c>
      <c r="Z67" s="2">
        <f>SUMIFS(DataRegularSeason20242025!$AA$3:$AA$1315,DataRegularSeason20242025!$B$3:$B$1315, "&lt;=" &amp; $A67, DataRegularSeason20242025!$D$3:$D$1315, Z$1)+SUMIFS(DataRegularSeason20242025!$AB$3:$AB$1315,DataRegularSeason20242025!$B$3:$B$1315, "&lt;=" &amp; $A67, DataRegularSeason20242025!$E$3:$E$1315, Z$1)</f>
        <v>10</v>
      </c>
      <c r="AA67" s="2">
        <f>SUMIFS(DataRegularSeason20242025!$AA$3:$AA$1315,DataRegularSeason20242025!$B$3:$B$1315, "&lt;=" &amp; $A67, DataRegularSeason20242025!$D$3:$D$1315, AA$1)+SUMIFS(DataRegularSeason20242025!$AB$3:$AB$1315,DataRegularSeason20242025!$B$3:$B$1315, "&lt;=" &amp; $A67, DataRegularSeason20242025!$E$3:$E$1315, AA$1)</f>
        <v>14</v>
      </c>
      <c r="AB67" s="2">
        <f>SUMIFS(DataRegularSeason20242025!$AA$3:$AA$1315,DataRegularSeason20242025!$B$3:$B$1315, "&lt;=" &amp; $A67, DataRegularSeason20242025!$D$3:$D$1315, AB$1)+SUMIFS(DataRegularSeason20242025!$AB$3:$AB$1315,DataRegularSeason20242025!$B$3:$B$1315, "&lt;=" &amp; $A67, DataRegularSeason20242025!$E$3:$E$1315, AB$1)</f>
        <v>13</v>
      </c>
      <c r="AC67" s="2">
        <f>SUMIFS(DataRegularSeason20242025!$AA$3:$AA$1315,DataRegularSeason20242025!$B$3:$B$1315, "&lt;=" &amp; $A67, DataRegularSeason20242025!$D$3:$D$1315, AC$1)+SUMIFS(DataRegularSeason20242025!$AB$3:$AB$1315,DataRegularSeason20242025!$B$3:$B$1315, "&lt;=" &amp; $A67, DataRegularSeason20242025!$E$3:$E$1315, AC$1)</f>
        <v>12</v>
      </c>
      <c r="AD67" s="2">
        <f>SUMIFS(DataRegularSeason20242025!$AA$3:$AA$1315,DataRegularSeason20242025!$B$3:$B$1315, "&lt;=" &amp; $A67, DataRegularSeason20242025!$D$3:$D$1315, AD$1)+SUMIFS(DataRegularSeason20242025!$AB$3:$AB$1315,DataRegularSeason20242025!$B$3:$B$1315, "&lt;=" &amp; $A67, DataRegularSeason20242025!$E$3:$E$1315, AD$1)</f>
        <v>11</v>
      </c>
      <c r="AE67" s="2">
        <f>SUMIFS(DataRegularSeason20242025!$AA$3:$AA$1315,DataRegularSeason20242025!$B$3:$B$1315, "&lt;=" &amp; $A67, DataRegularSeason20242025!$D$3:$D$1315, AE$1)+SUMIFS(DataRegularSeason20242025!$AB$3:$AB$1315,DataRegularSeason20242025!$B$3:$B$1315, "&lt;=" &amp; $A67, DataRegularSeason20242025!$E$3:$E$1315, AE$1)</f>
        <v>15</v>
      </c>
      <c r="AF67" s="2">
        <f>SUMIFS(DataRegularSeason20242025!$AA$3:$AA$1315,DataRegularSeason20242025!$B$3:$B$1315, "&lt;=" &amp; $A67, DataRegularSeason20242025!$D$3:$D$1315, AF$1)+SUMIFS(DataRegularSeason20242025!$AB$3:$AB$1315,DataRegularSeason20242025!$B$3:$B$1315, "&lt;=" &amp; $A67, DataRegularSeason20242025!$E$3:$E$1315, AF$1)</f>
        <v>18</v>
      </c>
      <c r="AG67" s="2">
        <f>SUMIFS(DataRegularSeason20242025!$AA$3:$AA$1315,DataRegularSeason20242025!$B$3:$B$1315, "&lt;=" &amp; $A67, DataRegularSeason20242025!$D$3:$D$1315, AG$1)+SUMIFS(DataRegularSeason20242025!$AB$3:$AB$1315,DataRegularSeason20242025!$B$3:$B$1315, "&lt;=" &amp; $A67, DataRegularSeason20242025!$E$3:$E$1315, AG$1)</f>
        <v>14</v>
      </c>
    </row>
    <row r="68" spans="1:33" x14ac:dyDescent="0.25">
      <c r="A68" s="5">
        <v>45634</v>
      </c>
      <c r="B68" s="2">
        <f>SUMIFS(DataRegularSeason20242025!$AA$3:$AA$1315,DataRegularSeason20242025!$B$3:$B$1315, "&lt;=" &amp; $A68, DataRegularSeason20242025!$D$3:$D$1315, B$1)+SUMIFS(DataRegularSeason20242025!$AB$3:$AB$1315,DataRegularSeason20242025!$B$3:$B$1315, "&lt;=" &amp; $A68, DataRegularSeason20242025!$E$3:$E$1315, B$1)</f>
        <v>10</v>
      </c>
      <c r="C68" s="2">
        <f>SUMIFS(DataRegularSeason20242025!$AA$3:$AA$1315,DataRegularSeason20242025!$B$3:$B$1315, "&lt;=" &amp; $A68, DataRegularSeason20242025!$D$3:$D$1315, C$1)+SUMIFS(DataRegularSeason20242025!$AB$3:$AB$1315,DataRegularSeason20242025!$B$3:$B$1315, "&lt;=" &amp; $A68, DataRegularSeason20242025!$E$3:$E$1315, C$1)</f>
        <v>9</v>
      </c>
      <c r="D68" s="2">
        <f>SUMIFS(DataRegularSeason20242025!$AA$3:$AA$1315,DataRegularSeason20242025!$B$3:$B$1315, "&lt;=" &amp; $A68, DataRegularSeason20242025!$D$3:$D$1315, D$1)+SUMIFS(DataRegularSeason20242025!$AB$3:$AB$1315,DataRegularSeason20242025!$B$3:$B$1315, "&lt;=" &amp; $A68, DataRegularSeason20242025!$E$3:$E$1315, D$1)</f>
        <v>9</v>
      </c>
      <c r="E68" s="2">
        <f>SUMIFS(DataRegularSeason20242025!$AA$3:$AA$1315,DataRegularSeason20242025!$B$3:$B$1315, "&lt;=" &amp; $A68, DataRegularSeason20242025!$D$3:$D$1315, E$1)+SUMIFS(DataRegularSeason20242025!$AB$3:$AB$1315,DataRegularSeason20242025!$B$3:$B$1315, "&lt;=" &amp; $A68, DataRegularSeason20242025!$E$3:$E$1315, E$1)</f>
        <v>14</v>
      </c>
      <c r="F68" s="2">
        <f>SUMIFS(DataRegularSeason20242025!$AA$3:$AA$1315,DataRegularSeason20242025!$B$3:$B$1315, "&lt;=" &amp; $A68, DataRegularSeason20242025!$D$3:$D$1315, F$1)+SUMIFS(DataRegularSeason20242025!$AB$3:$AB$1315,DataRegularSeason20242025!$B$3:$B$1315, "&lt;=" &amp; $A68, DataRegularSeason20242025!$E$3:$E$1315, F$1)</f>
        <v>11</v>
      </c>
      <c r="G68" s="2">
        <f>SUMIFS(DataRegularSeason20242025!$AA$3:$AA$1315,DataRegularSeason20242025!$B$3:$B$1315, "&lt;=" &amp; $A68, DataRegularSeason20242025!$D$3:$D$1315, G$1)+SUMIFS(DataRegularSeason20242025!$AB$3:$AB$1315,DataRegularSeason20242025!$B$3:$B$1315, "&lt;=" &amp; $A68, DataRegularSeason20242025!$E$3:$E$1315, G$1)</f>
        <v>11</v>
      </c>
      <c r="H68" s="2">
        <f>SUMIFS(DataRegularSeason20242025!$AA$3:$AA$1315,DataRegularSeason20242025!$B$3:$B$1315, "&lt;=" &amp; $A68, DataRegularSeason20242025!$D$3:$D$1315, H$1)+SUMIFS(DataRegularSeason20242025!$AB$3:$AB$1315,DataRegularSeason20242025!$B$3:$B$1315, "&lt;=" &amp; $A68, DataRegularSeason20242025!$E$3:$E$1315, H$1)</f>
        <v>7</v>
      </c>
      <c r="I68" s="2">
        <f>SUMIFS(DataRegularSeason20242025!$AA$3:$AA$1315,DataRegularSeason20242025!$B$3:$B$1315, "&lt;=" &amp; $A68, DataRegularSeason20242025!$D$3:$D$1315, I$1)+SUMIFS(DataRegularSeason20242025!$AB$3:$AB$1315,DataRegularSeason20242025!$B$3:$B$1315, "&lt;=" &amp; $A68, DataRegularSeason20242025!$E$3:$E$1315, I$1)</f>
        <v>10</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9</v>
      </c>
      <c r="L68" s="2">
        <f>SUMIFS(DataRegularSeason20242025!$AA$3:$AA$1315,DataRegularSeason20242025!$B$3:$B$1315, "&lt;=" &amp; $A68, DataRegularSeason20242025!$D$3:$D$1315, L$1)+SUMIFS(DataRegularSeason20242025!$AB$3:$AB$1315,DataRegularSeason20242025!$B$3:$B$1315, "&lt;=" &amp; $A68, DataRegularSeason20242025!$E$3:$E$1315, L$1)</f>
        <v>11</v>
      </c>
      <c r="M68" s="2">
        <f>SUMIFS(DataRegularSeason20242025!$AA$3:$AA$1315,DataRegularSeason20242025!$B$3:$B$1315, "&lt;=" &amp; $A68, DataRegularSeason20242025!$D$3:$D$1315, M$1)+SUMIFS(DataRegularSeason20242025!$AB$3:$AB$1315,DataRegularSeason20242025!$B$3:$B$1315, "&lt;=" &amp; $A68, DataRegularSeason20242025!$E$3:$E$1315, M$1)</f>
        <v>15</v>
      </c>
      <c r="N68" s="2">
        <f>SUMIFS(DataRegularSeason20242025!$AA$3:$AA$1315,DataRegularSeason20242025!$B$3:$B$1315, "&lt;=" &amp; $A68, DataRegularSeason20242025!$D$3:$D$1315, N$1)+SUMIFS(DataRegularSeason20242025!$AB$3:$AB$1315,DataRegularSeason20242025!$B$3:$B$1315, "&lt;=" &amp; $A68, DataRegularSeason20242025!$E$3:$E$1315, N$1)</f>
        <v>14</v>
      </c>
      <c r="O68" s="2">
        <f>SUMIFS(DataRegularSeason20242025!$AA$3:$AA$1315,DataRegularSeason20242025!$B$3:$B$1315, "&lt;=" &amp; $A68, DataRegularSeason20242025!$D$3:$D$1315, O$1)+SUMIFS(DataRegularSeason20242025!$AB$3:$AB$1315,DataRegularSeason20242025!$B$3:$B$1315, "&lt;=" &amp; $A68, DataRegularSeason20242025!$E$3:$E$1315, O$1)</f>
        <v>14</v>
      </c>
      <c r="P68" s="2">
        <f>SUMIFS(DataRegularSeason20242025!$AA$3:$AA$1315,DataRegularSeason20242025!$B$3:$B$1315, "&lt;=" &amp; $A68, DataRegularSeason20242025!$D$3:$D$1315, P$1)+SUMIFS(DataRegularSeason20242025!$AB$3:$AB$1315,DataRegularSeason20242025!$B$3:$B$1315, "&lt;=" &amp; $A68, DataRegularSeason20242025!$E$3:$E$1315, P$1)</f>
        <v>9</v>
      </c>
      <c r="Q68" s="2">
        <f>SUMIFS(DataRegularSeason20242025!$AA$3:$AA$1315,DataRegularSeason20242025!$B$3:$B$1315, "&lt;=" &amp; $A68, DataRegularSeason20242025!$D$3:$D$1315, Q$1)+SUMIFS(DataRegularSeason20242025!$AB$3:$AB$1315,DataRegularSeason20242025!$B$3:$B$1315, "&lt;=" &amp; $A68, DataRegularSeason20242025!$E$3:$E$1315, Q$1)</f>
        <v>16</v>
      </c>
      <c r="R68" s="2">
        <f>SUMIFS(DataRegularSeason20242025!$AA$3:$AA$1315,DataRegularSeason20242025!$B$3:$B$1315, "&lt;=" &amp; $A68, DataRegularSeason20242025!$D$3:$D$1315, R$1)+SUMIFS(DataRegularSeason20242025!$AB$3:$AB$1315,DataRegularSeason20242025!$B$3:$B$1315, "&lt;=" &amp; $A68, DataRegularSeason20242025!$E$3:$E$1315, R$1)</f>
        <v>7</v>
      </c>
      <c r="S68" s="2">
        <f>SUMIFS(DataRegularSeason20242025!$AA$3:$AA$1315,DataRegularSeason20242025!$B$3:$B$1315, "&lt;=" &amp; $A68, DataRegularSeason20242025!$D$3:$D$1315, S$1)+SUMIFS(DataRegularSeason20242025!$AB$3:$AB$1315,DataRegularSeason20242025!$B$3:$B$1315, "&lt;=" &amp; $A68, DataRegularSeason20242025!$E$3:$E$1315, S$1)</f>
        <v>8</v>
      </c>
      <c r="T68" s="2">
        <f>SUMIFS(DataRegularSeason20242025!$AA$3:$AA$1315,DataRegularSeason20242025!$B$3:$B$1315, "&lt;=" &amp; $A68, DataRegularSeason20242025!$D$3:$D$1315, T$1)+SUMIFS(DataRegularSeason20242025!$AB$3:$AB$1315,DataRegularSeason20242025!$B$3:$B$1315, "&lt;=" &amp; $A68, DataRegularSeason20242025!$E$3:$E$1315, T$1)</f>
        <v>13</v>
      </c>
      <c r="U68" s="2">
        <f>SUMIFS(DataRegularSeason20242025!$AA$3:$AA$1315,DataRegularSeason20242025!$B$3:$B$1315, "&lt;=" &amp; $A68, DataRegularSeason20242025!$D$3:$D$1315, U$1)+SUMIFS(DataRegularSeason20242025!$AB$3:$AB$1315,DataRegularSeason20242025!$B$3:$B$1315, "&lt;=" &amp; $A68, DataRegularSeason20242025!$E$3:$E$1315, U$1)</f>
        <v>10</v>
      </c>
      <c r="V68" s="2">
        <f>SUMIFS(DataRegularSeason20242025!$AA$3:$AA$1315,DataRegularSeason20242025!$B$3:$B$1315, "&lt;=" &amp; $A68, DataRegularSeason20242025!$D$3:$D$1315, V$1)+SUMIFS(DataRegularSeason20242025!$AB$3:$AB$1315,DataRegularSeason20242025!$B$3:$B$1315, "&lt;=" &amp; $A68, DataRegularSeason20242025!$E$3:$E$1315, V$1)</f>
        <v>9</v>
      </c>
      <c r="W68" s="2">
        <f>SUMIFS(DataRegularSeason20242025!$AA$3:$AA$1315,DataRegularSeason20242025!$B$3:$B$1315, "&lt;=" &amp; $A68, DataRegularSeason20242025!$D$3:$D$1315, W$1)+SUMIFS(DataRegularSeason20242025!$AB$3:$AB$1315,DataRegularSeason20242025!$B$3:$B$1315, "&lt;=" &amp; $A68, DataRegularSeason20242025!$E$3:$E$1315, W$1)</f>
        <v>9</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8</v>
      </c>
      <c r="Z68" s="2">
        <f>SUMIFS(DataRegularSeason20242025!$AA$3:$AA$1315,DataRegularSeason20242025!$B$3:$B$1315, "&lt;=" &amp; $A68, DataRegularSeason20242025!$D$3:$D$1315, Z$1)+SUMIFS(DataRegularSeason20242025!$AB$3:$AB$1315,DataRegularSeason20242025!$B$3:$B$1315, "&lt;=" &amp; $A68, DataRegularSeason20242025!$E$3:$E$1315, Z$1)</f>
        <v>10</v>
      </c>
      <c r="AA68" s="2">
        <f>SUMIFS(DataRegularSeason20242025!$AA$3:$AA$1315,DataRegularSeason20242025!$B$3:$B$1315, "&lt;=" &amp; $A68, DataRegularSeason20242025!$D$3:$D$1315, AA$1)+SUMIFS(DataRegularSeason20242025!$AB$3:$AB$1315,DataRegularSeason20242025!$B$3:$B$1315, "&lt;=" &amp; $A68, DataRegularSeason20242025!$E$3:$E$1315, AA$1)</f>
        <v>14</v>
      </c>
      <c r="AB68" s="2">
        <f>SUMIFS(DataRegularSeason20242025!$AA$3:$AA$1315,DataRegularSeason20242025!$B$3:$B$1315, "&lt;=" &amp; $A68, DataRegularSeason20242025!$D$3:$D$1315, AB$1)+SUMIFS(DataRegularSeason20242025!$AB$3:$AB$1315,DataRegularSeason20242025!$B$3:$B$1315, "&lt;=" &amp; $A68, DataRegularSeason20242025!$E$3:$E$1315, AB$1)</f>
        <v>13</v>
      </c>
      <c r="AC68" s="2">
        <f>SUMIFS(DataRegularSeason20242025!$AA$3:$AA$1315,DataRegularSeason20242025!$B$3:$B$1315, "&lt;=" &amp; $A68, DataRegularSeason20242025!$D$3:$D$1315, AC$1)+SUMIFS(DataRegularSeason20242025!$AB$3:$AB$1315,DataRegularSeason20242025!$B$3:$B$1315, "&lt;=" &amp; $A68, DataRegularSeason20242025!$E$3:$E$1315, AC$1)</f>
        <v>12</v>
      </c>
      <c r="AD68" s="2">
        <f>SUMIFS(DataRegularSeason20242025!$AA$3:$AA$1315,DataRegularSeason20242025!$B$3:$B$1315, "&lt;=" &amp; $A68, DataRegularSeason20242025!$D$3:$D$1315, AD$1)+SUMIFS(DataRegularSeason20242025!$AB$3:$AB$1315,DataRegularSeason20242025!$B$3:$B$1315, "&lt;=" &amp; $A68, DataRegularSeason20242025!$E$3:$E$1315, AD$1)</f>
        <v>11</v>
      </c>
      <c r="AE68" s="2">
        <f>SUMIFS(DataRegularSeason20242025!$AA$3:$AA$1315,DataRegularSeason20242025!$B$3:$B$1315, "&lt;=" &amp; $A68, DataRegularSeason20242025!$D$3:$D$1315, AE$1)+SUMIFS(DataRegularSeason20242025!$AB$3:$AB$1315,DataRegularSeason20242025!$B$3:$B$1315, "&lt;=" &amp; $A68, DataRegularSeason20242025!$E$3:$E$1315, AE$1)</f>
        <v>15</v>
      </c>
      <c r="AF68" s="2">
        <f>SUMIFS(DataRegularSeason20242025!$AA$3:$AA$1315,DataRegularSeason20242025!$B$3:$B$1315, "&lt;=" &amp; $A68, DataRegularSeason20242025!$D$3:$D$1315, AF$1)+SUMIFS(DataRegularSeason20242025!$AB$3:$AB$1315,DataRegularSeason20242025!$B$3:$B$1315, "&lt;=" &amp; $A68, DataRegularSeason20242025!$E$3:$E$1315, AF$1)</f>
        <v>18</v>
      </c>
      <c r="AG68" s="2">
        <f>SUMIFS(DataRegularSeason20242025!$AA$3:$AA$1315,DataRegularSeason20242025!$B$3:$B$1315, "&lt;=" &amp; $A68, DataRegularSeason20242025!$D$3:$D$1315, AG$1)+SUMIFS(DataRegularSeason20242025!$AB$3:$AB$1315,DataRegularSeason20242025!$B$3:$B$1315, "&lt;=" &amp; $A68, DataRegularSeason20242025!$E$3:$E$1315, AG$1)</f>
        <v>14</v>
      </c>
    </row>
    <row r="69" spans="1:33" x14ac:dyDescent="0.25">
      <c r="A69" s="5">
        <v>45635</v>
      </c>
      <c r="B69" s="2">
        <f>SUMIFS(DataRegularSeason20242025!$AA$3:$AA$1315,DataRegularSeason20242025!$B$3:$B$1315, "&lt;=" &amp; $A69, DataRegularSeason20242025!$D$3:$D$1315, B$1)+SUMIFS(DataRegularSeason20242025!$AB$3:$AB$1315,DataRegularSeason20242025!$B$3:$B$1315, "&lt;=" &amp; $A69, DataRegularSeason20242025!$E$3:$E$1315, B$1)</f>
        <v>10</v>
      </c>
      <c r="C69" s="2">
        <f>SUMIFS(DataRegularSeason20242025!$AA$3:$AA$1315,DataRegularSeason20242025!$B$3:$B$1315, "&lt;=" &amp; $A69, DataRegularSeason20242025!$D$3:$D$1315, C$1)+SUMIFS(DataRegularSeason20242025!$AB$3:$AB$1315,DataRegularSeason20242025!$B$3:$B$1315, "&lt;=" &amp; $A69, DataRegularSeason20242025!$E$3:$E$1315, C$1)</f>
        <v>9</v>
      </c>
      <c r="D69" s="2">
        <f>SUMIFS(DataRegularSeason20242025!$AA$3:$AA$1315,DataRegularSeason20242025!$B$3:$B$1315, "&lt;=" &amp; $A69, DataRegularSeason20242025!$D$3:$D$1315, D$1)+SUMIFS(DataRegularSeason20242025!$AB$3:$AB$1315,DataRegularSeason20242025!$B$3:$B$1315, "&lt;=" &amp; $A69, DataRegularSeason20242025!$E$3:$E$1315, D$1)</f>
        <v>9</v>
      </c>
      <c r="E69" s="2">
        <f>SUMIFS(DataRegularSeason20242025!$AA$3:$AA$1315,DataRegularSeason20242025!$B$3:$B$1315, "&lt;=" &amp; $A69, DataRegularSeason20242025!$D$3:$D$1315, E$1)+SUMIFS(DataRegularSeason20242025!$AB$3:$AB$1315,DataRegularSeason20242025!$B$3:$B$1315, "&lt;=" &amp; $A69, DataRegularSeason20242025!$E$3:$E$1315, E$1)</f>
        <v>14</v>
      </c>
      <c r="F69" s="2">
        <f>SUMIFS(DataRegularSeason20242025!$AA$3:$AA$1315,DataRegularSeason20242025!$B$3:$B$1315, "&lt;=" &amp; $A69, DataRegularSeason20242025!$D$3:$D$1315, F$1)+SUMIFS(DataRegularSeason20242025!$AB$3:$AB$1315,DataRegularSeason20242025!$B$3:$B$1315, "&lt;=" &amp; $A69, DataRegularSeason20242025!$E$3:$E$1315, F$1)</f>
        <v>11</v>
      </c>
      <c r="G69" s="2">
        <f>SUMIFS(DataRegularSeason20242025!$AA$3:$AA$1315,DataRegularSeason20242025!$B$3:$B$1315, "&lt;=" &amp; $A69, DataRegularSeason20242025!$D$3:$D$1315, G$1)+SUMIFS(DataRegularSeason20242025!$AB$3:$AB$1315,DataRegularSeason20242025!$B$3:$B$1315, "&lt;=" &amp; $A69, DataRegularSeason20242025!$E$3:$E$1315, G$1)</f>
        <v>11</v>
      </c>
      <c r="H69" s="2">
        <f>SUMIFS(DataRegularSeason20242025!$AA$3:$AA$1315,DataRegularSeason20242025!$B$3:$B$1315, "&lt;=" &amp; $A69, DataRegularSeason20242025!$D$3:$D$1315, H$1)+SUMIFS(DataRegularSeason20242025!$AB$3:$AB$1315,DataRegularSeason20242025!$B$3:$B$1315, "&lt;=" &amp; $A69, DataRegularSeason20242025!$E$3:$E$1315, H$1)</f>
        <v>7</v>
      </c>
      <c r="I69" s="2">
        <f>SUMIFS(DataRegularSeason20242025!$AA$3:$AA$1315,DataRegularSeason20242025!$B$3:$B$1315, "&lt;=" &amp; $A69, DataRegularSeason20242025!$D$3:$D$1315, I$1)+SUMIFS(DataRegularSeason20242025!$AB$3:$AB$1315,DataRegularSeason20242025!$B$3:$B$1315, "&lt;=" &amp; $A69, DataRegularSeason20242025!$E$3:$E$1315, I$1)</f>
        <v>10</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9</v>
      </c>
      <c r="L69" s="2">
        <f>SUMIFS(DataRegularSeason20242025!$AA$3:$AA$1315,DataRegularSeason20242025!$B$3:$B$1315, "&lt;=" &amp; $A69, DataRegularSeason20242025!$D$3:$D$1315, L$1)+SUMIFS(DataRegularSeason20242025!$AB$3:$AB$1315,DataRegularSeason20242025!$B$3:$B$1315, "&lt;=" &amp; $A69, DataRegularSeason20242025!$E$3:$E$1315, L$1)</f>
        <v>11</v>
      </c>
      <c r="M69" s="2">
        <f>SUMIFS(DataRegularSeason20242025!$AA$3:$AA$1315,DataRegularSeason20242025!$B$3:$B$1315, "&lt;=" &amp; $A69, DataRegularSeason20242025!$D$3:$D$1315, M$1)+SUMIFS(DataRegularSeason20242025!$AB$3:$AB$1315,DataRegularSeason20242025!$B$3:$B$1315, "&lt;=" &amp; $A69, DataRegularSeason20242025!$E$3:$E$1315, M$1)</f>
        <v>15</v>
      </c>
      <c r="N69" s="2">
        <f>SUMIFS(DataRegularSeason20242025!$AA$3:$AA$1315,DataRegularSeason20242025!$B$3:$B$1315, "&lt;=" &amp; $A69, DataRegularSeason20242025!$D$3:$D$1315, N$1)+SUMIFS(DataRegularSeason20242025!$AB$3:$AB$1315,DataRegularSeason20242025!$B$3:$B$1315, "&lt;=" &amp; $A69, DataRegularSeason20242025!$E$3:$E$1315, N$1)</f>
        <v>14</v>
      </c>
      <c r="O69" s="2">
        <f>SUMIFS(DataRegularSeason20242025!$AA$3:$AA$1315,DataRegularSeason20242025!$B$3:$B$1315, "&lt;=" &amp; $A69, DataRegularSeason20242025!$D$3:$D$1315, O$1)+SUMIFS(DataRegularSeason20242025!$AB$3:$AB$1315,DataRegularSeason20242025!$B$3:$B$1315, "&lt;=" &amp; $A69, DataRegularSeason20242025!$E$3:$E$1315, O$1)</f>
        <v>14</v>
      </c>
      <c r="P69" s="2">
        <f>SUMIFS(DataRegularSeason20242025!$AA$3:$AA$1315,DataRegularSeason20242025!$B$3:$B$1315, "&lt;=" &amp; $A69, DataRegularSeason20242025!$D$3:$D$1315, P$1)+SUMIFS(DataRegularSeason20242025!$AB$3:$AB$1315,DataRegularSeason20242025!$B$3:$B$1315, "&lt;=" &amp; $A69, DataRegularSeason20242025!$E$3:$E$1315, P$1)</f>
        <v>9</v>
      </c>
      <c r="Q69" s="2">
        <f>SUMIFS(DataRegularSeason20242025!$AA$3:$AA$1315,DataRegularSeason20242025!$B$3:$B$1315, "&lt;=" &amp; $A69, DataRegularSeason20242025!$D$3:$D$1315, Q$1)+SUMIFS(DataRegularSeason20242025!$AB$3:$AB$1315,DataRegularSeason20242025!$B$3:$B$1315, "&lt;=" &amp; $A69, DataRegularSeason20242025!$E$3:$E$1315, Q$1)</f>
        <v>16</v>
      </c>
      <c r="R69" s="2">
        <f>SUMIFS(DataRegularSeason20242025!$AA$3:$AA$1315,DataRegularSeason20242025!$B$3:$B$1315, "&lt;=" &amp; $A69, DataRegularSeason20242025!$D$3:$D$1315, R$1)+SUMIFS(DataRegularSeason20242025!$AB$3:$AB$1315,DataRegularSeason20242025!$B$3:$B$1315, "&lt;=" &amp; $A69, DataRegularSeason20242025!$E$3:$E$1315, R$1)</f>
        <v>7</v>
      </c>
      <c r="S69" s="2">
        <f>SUMIFS(DataRegularSeason20242025!$AA$3:$AA$1315,DataRegularSeason20242025!$B$3:$B$1315, "&lt;=" &amp; $A69, DataRegularSeason20242025!$D$3:$D$1315, S$1)+SUMIFS(DataRegularSeason20242025!$AB$3:$AB$1315,DataRegularSeason20242025!$B$3:$B$1315, "&lt;=" &amp; $A69, DataRegularSeason20242025!$E$3:$E$1315, S$1)</f>
        <v>8</v>
      </c>
      <c r="T69" s="2">
        <f>SUMIFS(DataRegularSeason20242025!$AA$3:$AA$1315,DataRegularSeason20242025!$B$3:$B$1315, "&lt;=" &amp; $A69, DataRegularSeason20242025!$D$3:$D$1315, T$1)+SUMIFS(DataRegularSeason20242025!$AB$3:$AB$1315,DataRegularSeason20242025!$B$3:$B$1315, "&lt;=" &amp; $A69, DataRegularSeason20242025!$E$3:$E$1315, T$1)</f>
        <v>13</v>
      </c>
      <c r="U69" s="2">
        <f>SUMIFS(DataRegularSeason20242025!$AA$3:$AA$1315,DataRegularSeason20242025!$B$3:$B$1315, "&lt;=" &amp; $A69, DataRegularSeason20242025!$D$3:$D$1315, U$1)+SUMIFS(DataRegularSeason20242025!$AB$3:$AB$1315,DataRegularSeason20242025!$B$3:$B$1315, "&lt;=" &amp; $A69, DataRegularSeason20242025!$E$3:$E$1315, U$1)</f>
        <v>10</v>
      </c>
      <c r="V69" s="2">
        <f>SUMIFS(DataRegularSeason20242025!$AA$3:$AA$1315,DataRegularSeason20242025!$B$3:$B$1315, "&lt;=" &amp; $A69, DataRegularSeason20242025!$D$3:$D$1315, V$1)+SUMIFS(DataRegularSeason20242025!$AB$3:$AB$1315,DataRegularSeason20242025!$B$3:$B$1315, "&lt;=" &amp; $A69, DataRegularSeason20242025!$E$3:$E$1315, V$1)</f>
        <v>9</v>
      </c>
      <c r="W69" s="2">
        <f>SUMIFS(DataRegularSeason20242025!$AA$3:$AA$1315,DataRegularSeason20242025!$B$3:$B$1315, "&lt;=" &amp; $A69, DataRegularSeason20242025!$D$3:$D$1315, W$1)+SUMIFS(DataRegularSeason20242025!$AB$3:$AB$1315,DataRegularSeason20242025!$B$3:$B$1315, "&lt;=" &amp; $A69, DataRegularSeason20242025!$E$3:$E$1315, W$1)</f>
        <v>9</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8</v>
      </c>
      <c r="Z69" s="2">
        <f>SUMIFS(DataRegularSeason20242025!$AA$3:$AA$1315,DataRegularSeason20242025!$B$3:$B$1315, "&lt;=" &amp; $A69, DataRegularSeason20242025!$D$3:$D$1315, Z$1)+SUMIFS(DataRegularSeason20242025!$AB$3:$AB$1315,DataRegularSeason20242025!$B$3:$B$1315, "&lt;=" &amp; $A69, DataRegularSeason20242025!$E$3:$E$1315, Z$1)</f>
        <v>10</v>
      </c>
      <c r="AA69" s="2">
        <f>SUMIFS(DataRegularSeason20242025!$AA$3:$AA$1315,DataRegularSeason20242025!$B$3:$B$1315, "&lt;=" &amp; $A69, DataRegularSeason20242025!$D$3:$D$1315, AA$1)+SUMIFS(DataRegularSeason20242025!$AB$3:$AB$1315,DataRegularSeason20242025!$B$3:$B$1315, "&lt;=" &amp; $A69, DataRegularSeason20242025!$E$3:$E$1315, AA$1)</f>
        <v>14</v>
      </c>
      <c r="AB69" s="2">
        <f>SUMIFS(DataRegularSeason20242025!$AA$3:$AA$1315,DataRegularSeason20242025!$B$3:$B$1315, "&lt;=" &amp; $A69, DataRegularSeason20242025!$D$3:$D$1315, AB$1)+SUMIFS(DataRegularSeason20242025!$AB$3:$AB$1315,DataRegularSeason20242025!$B$3:$B$1315, "&lt;=" &amp; $A69, DataRegularSeason20242025!$E$3:$E$1315, AB$1)</f>
        <v>13</v>
      </c>
      <c r="AC69" s="2">
        <f>SUMIFS(DataRegularSeason20242025!$AA$3:$AA$1315,DataRegularSeason20242025!$B$3:$B$1315, "&lt;=" &amp; $A69, DataRegularSeason20242025!$D$3:$D$1315, AC$1)+SUMIFS(DataRegularSeason20242025!$AB$3:$AB$1315,DataRegularSeason20242025!$B$3:$B$1315, "&lt;=" &amp; $A69, DataRegularSeason20242025!$E$3:$E$1315, AC$1)</f>
        <v>12</v>
      </c>
      <c r="AD69" s="2">
        <f>SUMIFS(DataRegularSeason20242025!$AA$3:$AA$1315,DataRegularSeason20242025!$B$3:$B$1315, "&lt;=" &amp; $A69, DataRegularSeason20242025!$D$3:$D$1315, AD$1)+SUMIFS(DataRegularSeason20242025!$AB$3:$AB$1315,DataRegularSeason20242025!$B$3:$B$1315, "&lt;=" &amp; $A69, DataRegularSeason20242025!$E$3:$E$1315, AD$1)</f>
        <v>11</v>
      </c>
      <c r="AE69" s="2">
        <f>SUMIFS(DataRegularSeason20242025!$AA$3:$AA$1315,DataRegularSeason20242025!$B$3:$B$1315, "&lt;=" &amp; $A69, DataRegularSeason20242025!$D$3:$D$1315, AE$1)+SUMIFS(DataRegularSeason20242025!$AB$3:$AB$1315,DataRegularSeason20242025!$B$3:$B$1315, "&lt;=" &amp; $A69, DataRegularSeason20242025!$E$3:$E$1315, AE$1)</f>
        <v>15</v>
      </c>
      <c r="AF69" s="2">
        <f>SUMIFS(DataRegularSeason20242025!$AA$3:$AA$1315,DataRegularSeason20242025!$B$3:$B$1315, "&lt;=" &amp; $A69, DataRegularSeason20242025!$D$3:$D$1315, AF$1)+SUMIFS(DataRegularSeason20242025!$AB$3:$AB$1315,DataRegularSeason20242025!$B$3:$B$1315, "&lt;=" &amp; $A69, DataRegularSeason20242025!$E$3:$E$1315, AF$1)</f>
        <v>18</v>
      </c>
      <c r="AG69" s="2">
        <f>SUMIFS(DataRegularSeason20242025!$AA$3:$AA$1315,DataRegularSeason20242025!$B$3:$B$1315, "&lt;=" &amp; $A69, DataRegularSeason20242025!$D$3:$D$1315, AG$1)+SUMIFS(DataRegularSeason20242025!$AB$3:$AB$1315,DataRegularSeason20242025!$B$3:$B$1315, "&lt;=" &amp; $A69, DataRegularSeason20242025!$E$3:$E$1315, AG$1)</f>
        <v>14</v>
      </c>
    </row>
    <row r="70" spans="1:33" x14ac:dyDescent="0.25">
      <c r="A70" s="5">
        <v>45636</v>
      </c>
      <c r="B70" s="2">
        <f>SUMIFS(DataRegularSeason20242025!$AA$3:$AA$1315,DataRegularSeason20242025!$B$3:$B$1315, "&lt;=" &amp; $A70, DataRegularSeason20242025!$D$3:$D$1315, B$1)+SUMIFS(DataRegularSeason20242025!$AB$3:$AB$1315,DataRegularSeason20242025!$B$3:$B$1315, "&lt;=" &amp; $A70, DataRegularSeason20242025!$E$3:$E$1315, B$1)</f>
        <v>10</v>
      </c>
      <c r="C70" s="2">
        <f>SUMIFS(DataRegularSeason20242025!$AA$3:$AA$1315,DataRegularSeason20242025!$B$3:$B$1315, "&lt;=" &amp; $A70, DataRegularSeason20242025!$D$3:$D$1315, C$1)+SUMIFS(DataRegularSeason20242025!$AB$3:$AB$1315,DataRegularSeason20242025!$B$3:$B$1315, "&lt;=" &amp; $A70, DataRegularSeason20242025!$E$3:$E$1315, C$1)</f>
        <v>9</v>
      </c>
      <c r="D70" s="2">
        <f>SUMIFS(DataRegularSeason20242025!$AA$3:$AA$1315,DataRegularSeason20242025!$B$3:$B$1315, "&lt;=" &amp; $A70, DataRegularSeason20242025!$D$3:$D$1315, D$1)+SUMIFS(DataRegularSeason20242025!$AB$3:$AB$1315,DataRegularSeason20242025!$B$3:$B$1315, "&lt;=" &amp; $A70, DataRegularSeason20242025!$E$3:$E$1315, D$1)</f>
        <v>9</v>
      </c>
      <c r="E70" s="2">
        <f>SUMIFS(DataRegularSeason20242025!$AA$3:$AA$1315,DataRegularSeason20242025!$B$3:$B$1315, "&lt;=" &amp; $A70, DataRegularSeason20242025!$D$3:$D$1315, E$1)+SUMIFS(DataRegularSeason20242025!$AB$3:$AB$1315,DataRegularSeason20242025!$B$3:$B$1315, "&lt;=" &amp; $A70, DataRegularSeason20242025!$E$3:$E$1315, E$1)</f>
        <v>14</v>
      </c>
      <c r="F70" s="2">
        <f>SUMIFS(DataRegularSeason20242025!$AA$3:$AA$1315,DataRegularSeason20242025!$B$3:$B$1315, "&lt;=" &amp; $A70, DataRegularSeason20242025!$D$3:$D$1315, F$1)+SUMIFS(DataRegularSeason20242025!$AB$3:$AB$1315,DataRegularSeason20242025!$B$3:$B$1315, "&lt;=" &amp; $A70, DataRegularSeason20242025!$E$3:$E$1315, F$1)</f>
        <v>11</v>
      </c>
      <c r="G70" s="2">
        <f>SUMIFS(DataRegularSeason20242025!$AA$3:$AA$1315,DataRegularSeason20242025!$B$3:$B$1315, "&lt;=" &amp; $A70, DataRegularSeason20242025!$D$3:$D$1315, G$1)+SUMIFS(DataRegularSeason20242025!$AB$3:$AB$1315,DataRegularSeason20242025!$B$3:$B$1315, "&lt;=" &amp; $A70, DataRegularSeason20242025!$E$3:$E$1315, G$1)</f>
        <v>11</v>
      </c>
      <c r="H70" s="2">
        <f>SUMIFS(DataRegularSeason20242025!$AA$3:$AA$1315,DataRegularSeason20242025!$B$3:$B$1315, "&lt;=" &amp; $A70, DataRegularSeason20242025!$D$3:$D$1315, H$1)+SUMIFS(DataRegularSeason20242025!$AB$3:$AB$1315,DataRegularSeason20242025!$B$3:$B$1315, "&lt;=" &amp; $A70, DataRegularSeason20242025!$E$3:$E$1315, H$1)</f>
        <v>7</v>
      </c>
      <c r="I70" s="2">
        <f>SUMIFS(DataRegularSeason20242025!$AA$3:$AA$1315,DataRegularSeason20242025!$B$3:$B$1315, "&lt;=" &amp; $A70, DataRegularSeason20242025!$D$3:$D$1315, I$1)+SUMIFS(DataRegularSeason20242025!$AB$3:$AB$1315,DataRegularSeason20242025!$B$3:$B$1315, "&lt;=" &amp; $A70, DataRegularSeason20242025!$E$3:$E$1315, I$1)</f>
        <v>10</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9</v>
      </c>
      <c r="L70" s="2">
        <f>SUMIFS(DataRegularSeason20242025!$AA$3:$AA$1315,DataRegularSeason20242025!$B$3:$B$1315, "&lt;=" &amp; $A70, DataRegularSeason20242025!$D$3:$D$1315, L$1)+SUMIFS(DataRegularSeason20242025!$AB$3:$AB$1315,DataRegularSeason20242025!$B$3:$B$1315, "&lt;=" &amp; $A70, DataRegularSeason20242025!$E$3:$E$1315, L$1)</f>
        <v>11</v>
      </c>
      <c r="M70" s="2">
        <f>SUMIFS(DataRegularSeason20242025!$AA$3:$AA$1315,DataRegularSeason20242025!$B$3:$B$1315, "&lt;=" &amp; $A70, DataRegularSeason20242025!$D$3:$D$1315, M$1)+SUMIFS(DataRegularSeason20242025!$AB$3:$AB$1315,DataRegularSeason20242025!$B$3:$B$1315, "&lt;=" &amp; $A70, DataRegularSeason20242025!$E$3:$E$1315, M$1)</f>
        <v>15</v>
      </c>
      <c r="N70" s="2">
        <f>SUMIFS(DataRegularSeason20242025!$AA$3:$AA$1315,DataRegularSeason20242025!$B$3:$B$1315, "&lt;=" &amp; $A70, DataRegularSeason20242025!$D$3:$D$1315, N$1)+SUMIFS(DataRegularSeason20242025!$AB$3:$AB$1315,DataRegularSeason20242025!$B$3:$B$1315, "&lt;=" &amp; $A70, DataRegularSeason20242025!$E$3:$E$1315, N$1)</f>
        <v>14</v>
      </c>
      <c r="O70" s="2">
        <f>SUMIFS(DataRegularSeason20242025!$AA$3:$AA$1315,DataRegularSeason20242025!$B$3:$B$1315, "&lt;=" &amp; $A70, DataRegularSeason20242025!$D$3:$D$1315, O$1)+SUMIFS(DataRegularSeason20242025!$AB$3:$AB$1315,DataRegularSeason20242025!$B$3:$B$1315, "&lt;=" &amp; $A70, DataRegularSeason20242025!$E$3:$E$1315, O$1)</f>
        <v>14</v>
      </c>
      <c r="P70" s="2">
        <f>SUMIFS(DataRegularSeason20242025!$AA$3:$AA$1315,DataRegularSeason20242025!$B$3:$B$1315, "&lt;=" &amp; $A70, DataRegularSeason20242025!$D$3:$D$1315, P$1)+SUMIFS(DataRegularSeason20242025!$AB$3:$AB$1315,DataRegularSeason20242025!$B$3:$B$1315, "&lt;=" &amp; $A70, DataRegularSeason20242025!$E$3:$E$1315, P$1)</f>
        <v>9</v>
      </c>
      <c r="Q70" s="2">
        <f>SUMIFS(DataRegularSeason20242025!$AA$3:$AA$1315,DataRegularSeason20242025!$B$3:$B$1315, "&lt;=" &amp; $A70, DataRegularSeason20242025!$D$3:$D$1315, Q$1)+SUMIFS(DataRegularSeason20242025!$AB$3:$AB$1315,DataRegularSeason20242025!$B$3:$B$1315, "&lt;=" &amp; $A70, DataRegularSeason20242025!$E$3:$E$1315, Q$1)</f>
        <v>16</v>
      </c>
      <c r="R70" s="2">
        <f>SUMIFS(DataRegularSeason20242025!$AA$3:$AA$1315,DataRegularSeason20242025!$B$3:$B$1315, "&lt;=" &amp; $A70, DataRegularSeason20242025!$D$3:$D$1315, R$1)+SUMIFS(DataRegularSeason20242025!$AB$3:$AB$1315,DataRegularSeason20242025!$B$3:$B$1315, "&lt;=" &amp; $A70, DataRegularSeason20242025!$E$3:$E$1315, R$1)</f>
        <v>7</v>
      </c>
      <c r="S70" s="2">
        <f>SUMIFS(DataRegularSeason20242025!$AA$3:$AA$1315,DataRegularSeason20242025!$B$3:$B$1315, "&lt;=" &amp; $A70, DataRegularSeason20242025!$D$3:$D$1315, S$1)+SUMIFS(DataRegularSeason20242025!$AB$3:$AB$1315,DataRegularSeason20242025!$B$3:$B$1315, "&lt;=" &amp; $A70, DataRegularSeason20242025!$E$3:$E$1315, S$1)</f>
        <v>8</v>
      </c>
      <c r="T70" s="2">
        <f>SUMIFS(DataRegularSeason20242025!$AA$3:$AA$1315,DataRegularSeason20242025!$B$3:$B$1315, "&lt;=" &amp; $A70, DataRegularSeason20242025!$D$3:$D$1315, T$1)+SUMIFS(DataRegularSeason20242025!$AB$3:$AB$1315,DataRegularSeason20242025!$B$3:$B$1315, "&lt;=" &amp; $A70, DataRegularSeason20242025!$E$3:$E$1315, T$1)</f>
        <v>13</v>
      </c>
      <c r="U70" s="2">
        <f>SUMIFS(DataRegularSeason20242025!$AA$3:$AA$1315,DataRegularSeason20242025!$B$3:$B$1315, "&lt;=" &amp; $A70, DataRegularSeason20242025!$D$3:$D$1315, U$1)+SUMIFS(DataRegularSeason20242025!$AB$3:$AB$1315,DataRegularSeason20242025!$B$3:$B$1315, "&lt;=" &amp; $A70, DataRegularSeason20242025!$E$3:$E$1315, U$1)</f>
        <v>10</v>
      </c>
      <c r="V70" s="2">
        <f>SUMIFS(DataRegularSeason20242025!$AA$3:$AA$1315,DataRegularSeason20242025!$B$3:$B$1315, "&lt;=" &amp; $A70, DataRegularSeason20242025!$D$3:$D$1315, V$1)+SUMIFS(DataRegularSeason20242025!$AB$3:$AB$1315,DataRegularSeason20242025!$B$3:$B$1315, "&lt;=" &amp; $A70, DataRegularSeason20242025!$E$3:$E$1315, V$1)</f>
        <v>9</v>
      </c>
      <c r="W70" s="2">
        <f>SUMIFS(DataRegularSeason20242025!$AA$3:$AA$1315,DataRegularSeason20242025!$B$3:$B$1315, "&lt;=" &amp; $A70, DataRegularSeason20242025!$D$3:$D$1315, W$1)+SUMIFS(DataRegularSeason20242025!$AB$3:$AB$1315,DataRegularSeason20242025!$B$3:$B$1315, "&lt;=" &amp; $A70, DataRegularSeason20242025!$E$3:$E$1315, W$1)</f>
        <v>9</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8</v>
      </c>
      <c r="Z70" s="2">
        <f>SUMIFS(DataRegularSeason20242025!$AA$3:$AA$1315,DataRegularSeason20242025!$B$3:$B$1315, "&lt;=" &amp; $A70, DataRegularSeason20242025!$D$3:$D$1315, Z$1)+SUMIFS(DataRegularSeason20242025!$AB$3:$AB$1315,DataRegularSeason20242025!$B$3:$B$1315, "&lt;=" &amp; $A70, DataRegularSeason20242025!$E$3:$E$1315, Z$1)</f>
        <v>10</v>
      </c>
      <c r="AA70" s="2">
        <f>SUMIFS(DataRegularSeason20242025!$AA$3:$AA$1315,DataRegularSeason20242025!$B$3:$B$1315, "&lt;=" &amp; $A70, DataRegularSeason20242025!$D$3:$D$1315, AA$1)+SUMIFS(DataRegularSeason20242025!$AB$3:$AB$1315,DataRegularSeason20242025!$B$3:$B$1315, "&lt;=" &amp; $A70, DataRegularSeason20242025!$E$3:$E$1315, AA$1)</f>
        <v>14</v>
      </c>
      <c r="AB70" s="2">
        <f>SUMIFS(DataRegularSeason20242025!$AA$3:$AA$1315,DataRegularSeason20242025!$B$3:$B$1315, "&lt;=" &amp; $A70, DataRegularSeason20242025!$D$3:$D$1315, AB$1)+SUMIFS(DataRegularSeason20242025!$AB$3:$AB$1315,DataRegularSeason20242025!$B$3:$B$1315, "&lt;=" &amp; $A70, DataRegularSeason20242025!$E$3:$E$1315, AB$1)</f>
        <v>13</v>
      </c>
      <c r="AC70" s="2">
        <f>SUMIFS(DataRegularSeason20242025!$AA$3:$AA$1315,DataRegularSeason20242025!$B$3:$B$1315, "&lt;=" &amp; $A70, DataRegularSeason20242025!$D$3:$D$1315, AC$1)+SUMIFS(DataRegularSeason20242025!$AB$3:$AB$1315,DataRegularSeason20242025!$B$3:$B$1315, "&lt;=" &amp; $A70, DataRegularSeason20242025!$E$3:$E$1315, AC$1)</f>
        <v>12</v>
      </c>
      <c r="AD70" s="2">
        <f>SUMIFS(DataRegularSeason20242025!$AA$3:$AA$1315,DataRegularSeason20242025!$B$3:$B$1315, "&lt;=" &amp; $A70, DataRegularSeason20242025!$D$3:$D$1315, AD$1)+SUMIFS(DataRegularSeason20242025!$AB$3:$AB$1315,DataRegularSeason20242025!$B$3:$B$1315, "&lt;=" &amp; $A70, DataRegularSeason20242025!$E$3:$E$1315, AD$1)</f>
        <v>11</v>
      </c>
      <c r="AE70" s="2">
        <f>SUMIFS(DataRegularSeason20242025!$AA$3:$AA$1315,DataRegularSeason20242025!$B$3:$B$1315, "&lt;=" &amp; $A70, DataRegularSeason20242025!$D$3:$D$1315, AE$1)+SUMIFS(DataRegularSeason20242025!$AB$3:$AB$1315,DataRegularSeason20242025!$B$3:$B$1315, "&lt;=" &amp; $A70, DataRegularSeason20242025!$E$3:$E$1315, AE$1)</f>
        <v>15</v>
      </c>
      <c r="AF70" s="2">
        <f>SUMIFS(DataRegularSeason20242025!$AA$3:$AA$1315,DataRegularSeason20242025!$B$3:$B$1315, "&lt;=" &amp; $A70, DataRegularSeason20242025!$D$3:$D$1315, AF$1)+SUMIFS(DataRegularSeason20242025!$AB$3:$AB$1315,DataRegularSeason20242025!$B$3:$B$1315, "&lt;=" &amp; $A70, DataRegularSeason20242025!$E$3:$E$1315, AF$1)</f>
        <v>18</v>
      </c>
      <c r="AG70" s="2">
        <f>SUMIFS(DataRegularSeason20242025!$AA$3:$AA$1315,DataRegularSeason20242025!$B$3:$B$1315, "&lt;=" &amp; $A70, DataRegularSeason20242025!$D$3:$D$1315, AG$1)+SUMIFS(DataRegularSeason20242025!$AB$3:$AB$1315,DataRegularSeason20242025!$B$3:$B$1315, "&lt;=" &amp; $A70, DataRegularSeason20242025!$E$3:$E$1315, AG$1)</f>
        <v>14</v>
      </c>
    </row>
    <row r="71" spans="1:33" x14ac:dyDescent="0.25">
      <c r="A71" s="5">
        <v>45637</v>
      </c>
      <c r="B71" s="2">
        <f>SUMIFS(DataRegularSeason20242025!$AA$3:$AA$1315,DataRegularSeason20242025!$B$3:$B$1315, "&lt;=" &amp; $A71, DataRegularSeason20242025!$D$3:$D$1315, B$1)+SUMIFS(DataRegularSeason20242025!$AB$3:$AB$1315,DataRegularSeason20242025!$B$3:$B$1315, "&lt;=" &amp; $A71, DataRegularSeason20242025!$E$3:$E$1315, B$1)</f>
        <v>10</v>
      </c>
      <c r="C71" s="2">
        <f>SUMIFS(DataRegularSeason20242025!$AA$3:$AA$1315,DataRegularSeason20242025!$B$3:$B$1315, "&lt;=" &amp; $A71, DataRegularSeason20242025!$D$3:$D$1315, C$1)+SUMIFS(DataRegularSeason20242025!$AB$3:$AB$1315,DataRegularSeason20242025!$B$3:$B$1315, "&lt;=" &amp; $A71, DataRegularSeason20242025!$E$3:$E$1315, C$1)</f>
        <v>9</v>
      </c>
      <c r="D71" s="2">
        <f>SUMIFS(DataRegularSeason20242025!$AA$3:$AA$1315,DataRegularSeason20242025!$B$3:$B$1315, "&lt;=" &amp; $A71, DataRegularSeason20242025!$D$3:$D$1315, D$1)+SUMIFS(DataRegularSeason20242025!$AB$3:$AB$1315,DataRegularSeason20242025!$B$3:$B$1315, "&lt;=" &amp; $A71, DataRegularSeason20242025!$E$3:$E$1315, D$1)</f>
        <v>9</v>
      </c>
      <c r="E71" s="2">
        <f>SUMIFS(DataRegularSeason20242025!$AA$3:$AA$1315,DataRegularSeason20242025!$B$3:$B$1315, "&lt;=" &amp; $A71, DataRegularSeason20242025!$D$3:$D$1315, E$1)+SUMIFS(DataRegularSeason20242025!$AB$3:$AB$1315,DataRegularSeason20242025!$B$3:$B$1315, "&lt;=" &amp; $A71, DataRegularSeason20242025!$E$3:$E$1315, E$1)</f>
        <v>14</v>
      </c>
      <c r="F71" s="2">
        <f>SUMIFS(DataRegularSeason20242025!$AA$3:$AA$1315,DataRegularSeason20242025!$B$3:$B$1315, "&lt;=" &amp; $A71, DataRegularSeason20242025!$D$3:$D$1315, F$1)+SUMIFS(DataRegularSeason20242025!$AB$3:$AB$1315,DataRegularSeason20242025!$B$3:$B$1315, "&lt;=" &amp; $A71, DataRegularSeason20242025!$E$3:$E$1315, F$1)</f>
        <v>11</v>
      </c>
      <c r="G71" s="2">
        <f>SUMIFS(DataRegularSeason20242025!$AA$3:$AA$1315,DataRegularSeason20242025!$B$3:$B$1315, "&lt;=" &amp; $A71, DataRegularSeason20242025!$D$3:$D$1315, G$1)+SUMIFS(DataRegularSeason20242025!$AB$3:$AB$1315,DataRegularSeason20242025!$B$3:$B$1315, "&lt;=" &amp; $A71, DataRegularSeason20242025!$E$3:$E$1315, G$1)</f>
        <v>11</v>
      </c>
      <c r="H71" s="2">
        <f>SUMIFS(DataRegularSeason20242025!$AA$3:$AA$1315,DataRegularSeason20242025!$B$3:$B$1315, "&lt;=" &amp; $A71, DataRegularSeason20242025!$D$3:$D$1315, H$1)+SUMIFS(DataRegularSeason20242025!$AB$3:$AB$1315,DataRegularSeason20242025!$B$3:$B$1315, "&lt;=" &amp; $A71, DataRegularSeason20242025!$E$3:$E$1315, H$1)</f>
        <v>7</v>
      </c>
      <c r="I71" s="2">
        <f>SUMIFS(DataRegularSeason20242025!$AA$3:$AA$1315,DataRegularSeason20242025!$B$3:$B$1315, "&lt;=" &amp; $A71, DataRegularSeason20242025!$D$3:$D$1315, I$1)+SUMIFS(DataRegularSeason20242025!$AB$3:$AB$1315,DataRegularSeason20242025!$B$3:$B$1315, "&lt;=" &amp; $A71, DataRegularSeason20242025!$E$3:$E$1315, I$1)</f>
        <v>10</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9</v>
      </c>
      <c r="L71" s="2">
        <f>SUMIFS(DataRegularSeason20242025!$AA$3:$AA$1315,DataRegularSeason20242025!$B$3:$B$1315, "&lt;=" &amp; $A71, DataRegularSeason20242025!$D$3:$D$1315, L$1)+SUMIFS(DataRegularSeason20242025!$AB$3:$AB$1315,DataRegularSeason20242025!$B$3:$B$1315, "&lt;=" &amp; $A71, DataRegularSeason20242025!$E$3:$E$1315, L$1)</f>
        <v>11</v>
      </c>
      <c r="M71" s="2">
        <f>SUMIFS(DataRegularSeason20242025!$AA$3:$AA$1315,DataRegularSeason20242025!$B$3:$B$1315, "&lt;=" &amp; $A71, DataRegularSeason20242025!$D$3:$D$1315, M$1)+SUMIFS(DataRegularSeason20242025!$AB$3:$AB$1315,DataRegularSeason20242025!$B$3:$B$1315, "&lt;=" &amp; $A71, DataRegularSeason20242025!$E$3:$E$1315, M$1)</f>
        <v>15</v>
      </c>
      <c r="N71" s="2">
        <f>SUMIFS(DataRegularSeason20242025!$AA$3:$AA$1315,DataRegularSeason20242025!$B$3:$B$1315, "&lt;=" &amp; $A71, DataRegularSeason20242025!$D$3:$D$1315, N$1)+SUMIFS(DataRegularSeason20242025!$AB$3:$AB$1315,DataRegularSeason20242025!$B$3:$B$1315, "&lt;=" &amp; $A71, DataRegularSeason20242025!$E$3:$E$1315, N$1)</f>
        <v>14</v>
      </c>
      <c r="O71" s="2">
        <f>SUMIFS(DataRegularSeason20242025!$AA$3:$AA$1315,DataRegularSeason20242025!$B$3:$B$1315, "&lt;=" &amp; $A71, DataRegularSeason20242025!$D$3:$D$1315, O$1)+SUMIFS(DataRegularSeason20242025!$AB$3:$AB$1315,DataRegularSeason20242025!$B$3:$B$1315, "&lt;=" &amp; $A71, DataRegularSeason20242025!$E$3:$E$1315, O$1)</f>
        <v>14</v>
      </c>
      <c r="P71" s="2">
        <f>SUMIFS(DataRegularSeason20242025!$AA$3:$AA$1315,DataRegularSeason20242025!$B$3:$B$1315, "&lt;=" &amp; $A71, DataRegularSeason20242025!$D$3:$D$1315, P$1)+SUMIFS(DataRegularSeason20242025!$AB$3:$AB$1315,DataRegularSeason20242025!$B$3:$B$1315, "&lt;=" &amp; $A71, DataRegularSeason20242025!$E$3:$E$1315, P$1)</f>
        <v>9</v>
      </c>
      <c r="Q71" s="2">
        <f>SUMIFS(DataRegularSeason20242025!$AA$3:$AA$1315,DataRegularSeason20242025!$B$3:$B$1315, "&lt;=" &amp; $A71, DataRegularSeason20242025!$D$3:$D$1315, Q$1)+SUMIFS(DataRegularSeason20242025!$AB$3:$AB$1315,DataRegularSeason20242025!$B$3:$B$1315, "&lt;=" &amp; $A71, DataRegularSeason20242025!$E$3:$E$1315, Q$1)</f>
        <v>16</v>
      </c>
      <c r="R71" s="2">
        <f>SUMIFS(DataRegularSeason20242025!$AA$3:$AA$1315,DataRegularSeason20242025!$B$3:$B$1315, "&lt;=" &amp; $A71, DataRegularSeason20242025!$D$3:$D$1315, R$1)+SUMIFS(DataRegularSeason20242025!$AB$3:$AB$1315,DataRegularSeason20242025!$B$3:$B$1315, "&lt;=" &amp; $A71, DataRegularSeason20242025!$E$3:$E$1315, R$1)</f>
        <v>7</v>
      </c>
      <c r="S71" s="2">
        <f>SUMIFS(DataRegularSeason20242025!$AA$3:$AA$1315,DataRegularSeason20242025!$B$3:$B$1315, "&lt;=" &amp; $A71, DataRegularSeason20242025!$D$3:$D$1315, S$1)+SUMIFS(DataRegularSeason20242025!$AB$3:$AB$1315,DataRegularSeason20242025!$B$3:$B$1315, "&lt;=" &amp; $A71, DataRegularSeason20242025!$E$3:$E$1315, S$1)</f>
        <v>8</v>
      </c>
      <c r="T71" s="2">
        <f>SUMIFS(DataRegularSeason20242025!$AA$3:$AA$1315,DataRegularSeason20242025!$B$3:$B$1315, "&lt;=" &amp; $A71, DataRegularSeason20242025!$D$3:$D$1315, T$1)+SUMIFS(DataRegularSeason20242025!$AB$3:$AB$1315,DataRegularSeason20242025!$B$3:$B$1315, "&lt;=" &amp; $A71, DataRegularSeason20242025!$E$3:$E$1315, T$1)</f>
        <v>13</v>
      </c>
      <c r="U71" s="2">
        <f>SUMIFS(DataRegularSeason20242025!$AA$3:$AA$1315,DataRegularSeason20242025!$B$3:$B$1315, "&lt;=" &amp; $A71, DataRegularSeason20242025!$D$3:$D$1315, U$1)+SUMIFS(DataRegularSeason20242025!$AB$3:$AB$1315,DataRegularSeason20242025!$B$3:$B$1315, "&lt;=" &amp; $A71, DataRegularSeason20242025!$E$3:$E$1315, U$1)</f>
        <v>10</v>
      </c>
      <c r="V71" s="2">
        <f>SUMIFS(DataRegularSeason20242025!$AA$3:$AA$1315,DataRegularSeason20242025!$B$3:$B$1315, "&lt;=" &amp; $A71, DataRegularSeason20242025!$D$3:$D$1315, V$1)+SUMIFS(DataRegularSeason20242025!$AB$3:$AB$1315,DataRegularSeason20242025!$B$3:$B$1315, "&lt;=" &amp; $A71, DataRegularSeason20242025!$E$3:$E$1315, V$1)</f>
        <v>9</v>
      </c>
      <c r="W71" s="2">
        <f>SUMIFS(DataRegularSeason20242025!$AA$3:$AA$1315,DataRegularSeason20242025!$B$3:$B$1315, "&lt;=" &amp; $A71, DataRegularSeason20242025!$D$3:$D$1315, W$1)+SUMIFS(DataRegularSeason20242025!$AB$3:$AB$1315,DataRegularSeason20242025!$B$3:$B$1315, "&lt;=" &amp; $A71, DataRegularSeason20242025!$E$3:$E$1315, W$1)</f>
        <v>9</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8</v>
      </c>
      <c r="Z71" s="2">
        <f>SUMIFS(DataRegularSeason20242025!$AA$3:$AA$1315,DataRegularSeason20242025!$B$3:$B$1315, "&lt;=" &amp; $A71, DataRegularSeason20242025!$D$3:$D$1315, Z$1)+SUMIFS(DataRegularSeason20242025!$AB$3:$AB$1315,DataRegularSeason20242025!$B$3:$B$1315, "&lt;=" &amp; $A71, DataRegularSeason20242025!$E$3:$E$1315, Z$1)</f>
        <v>10</v>
      </c>
      <c r="AA71" s="2">
        <f>SUMIFS(DataRegularSeason20242025!$AA$3:$AA$1315,DataRegularSeason20242025!$B$3:$B$1315, "&lt;=" &amp; $A71, DataRegularSeason20242025!$D$3:$D$1315, AA$1)+SUMIFS(DataRegularSeason20242025!$AB$3:$AB$1315,DataRegularSeason20242025!$B$3:$B$1315, "&lt;=" &amp; $A71, DataRegularSeason20242025!$E$3:$E$1315, AA$1)</f>
        <v>14</v>
      </c>
      <c r="AB71" s="2">
        <f>SUMIFS(DataRegularSeason20242025!$AA$3:$AA$1315,DataRegularSeason20242025!$B$3:$B$1315, "&lt;=" &amp; $A71, DataRegularSeason20242025!$D$3:$D$1315, AB$1)+SUMIFS(DataRegularSeason20242025!$AB$3:$AB$1315,DataRegularSeason20242025!$B$3:$B$1315, "&lt;=" &amp; $A71, DataRegularSeason20242025!$E$3:$E$1315, AB$1)</f>
        <v>13</v>
      </c>
      <c r="AC71" s="2">
        <f>SUMIFS(DataRegularSeason20242025!$AA$3:$AA$1315,DataRegularSeason20242025!$B$3:$B$1315, "&lt;=" &amp; $A71, DataRegularSeason20242025!$D$3:$D$1315, AC$1)+SUMIFS(DataRegularSeason20242025!$AB$3:$AB$1315,DataRegularSeason20242025!$B$3:$B$1315, "&lt;=" &amp; $A71, DataRegularSeason20242025!$E$3:$E$1315, AC$1)</f>
        <v>12</v>
      </c>
      <c r="AD71" s="2">
        <f>SUMIFS(DataRegularSeason20242025!$AA$3:$AA$1315,DataRegularSeason20242025!$B$3:$B$1315, "&lt;=" &amp; $A71, DataRegularSeason20242025!$D$3:$D$1315, AD$1)+SUMIFS(DataRegularSeason20242025!$AB$3:$AB$1315,DataRegularSeason20242025!$B$3:$B$1315, "&lt;=" &amp; $A71, DataRegularSeason20242025!$E$3:$E$1315, AD$1)</f>
        <v>11</v>
      </c>
      <c r="AE71" s="2">
        <f>SUMIFS(DataRegularSeason20242025!$AA$3:$AA$1315,DataRegularSeason20242025!$B$3:$B$1315, "&lt;=" &amp; $A71, DataRegularSeason20242025!$D$3:$D$1315, AE$1)+SUMIFS(DataRegularSeason20242025!$AB$3:$AB$1315,DataRegularSeason20242025!$B$3:$B$1315, "&lt;=" &amp; $A71, DataRegularSeason20242025!$E$3:$E$1315, AE$1)</f>
        <v>15</v>
      </c>
      <c r="AF71" s="2">
        <f>SUMIFS(DataRegularSeason20242025!$AA$3:$AA$1315,DataRegularSeason20242025!$B$3:$B$1315, "&lt;=" &amp; $A71, DataRegularSeason20242025!$D$3:$D$1315, AF$1)+SUMIFS(DataRegularSeason20242025!$AB$3:$AB$1315,DataRegularSeason20242025!$B$3:$B$1315, "&lt;=" &amp; $A71, DataRegularSeason20242025!$E$3:$E$1315, AF$1)</f>
        <v>18</v>
      </c>
      <c r="AG71" s="2">
        <f>SUMIFS(DataRegularSeason20242025!$AA$3:$AA$1315,DataRegularSeason20242025!$B$3:$B$1315, "&lt;=" &amp; $A71, DataRegularSeason20242025!$D$3:$D$1315, AG$1)+SUMIFS(DataRegularSeason20242025!$AB$3:$AB$1315,DataRegularSeason20242025!$B$3:$B$1315, "&lt;=" &amp; $A71, DataRegularSeason20242025!$E$3:$E$1315, AG$1)</f>
        <v>14</v>
      </c>
    </row>
    <row r="72" spans="1:33" x14ac:dyDescent="0.25">
      <c r="A72" s="5">
        <v>45638</v>
      </c>
      <c r="B72" s="2">
        <f>SUMIFS(DataRegularSeason20242025!$AA$3:$AA$1315,DataRegularSeason20242025!$B$3:$B$1315, "&lt;=" &amp; $A72, DataRegularSeason20242025!$D$3:$D$1315, B$1)+SUMIFS(DataRegularSeason20242025!$AB$3:$AB$1315,DataRegularSeason20242025!$B$3:$B$1315, "&lt;=" &amp; $A72, DataRegularSeason20242025!$E$3:$E$1315, B$1)</f>
        <v>10</v>
      </c>
      <c r="C72" s="2">
        <f>SUMIFS(DataRegularSeason20242025!$AA$3:$AA$1315,DataRegularSeason20242025!$B$3:$B$1315, "&lt;=" &amp; $A72, DataRegularSeason20242025!$D$3:$D$1315, C$1)+SUMIFS(DataRegularSeason20242025!$AB$3:$AB$1315,DataRegularSeason20242025!$B$3:$B$1315, "&lt;=" &amp; $A72, DataRegularSeason20242025!$E$3:$E$1315, C$1)</f>
        <v>9</v>
      </c>
      <c r="D72" s="2">
        <f>SUMIFS(DataRegularSeason20242025!$AA$3:$AA$1315,DataRegularSeason20242025!$B$3:$B$1315, "&lt;=" &amp; $A72, DataRegularSeason20242025!$D$3:$D$1315, D$1)+SUMIFS(DataRegularSeason20242025!$AB$3:$AB$1315,DataRegularSeason20242025!$B$3:$B$1315, "&lt;=" &amp; $A72, DataRegularSeason20242025!$E$3:$E$1315, D$1)</f>
        <v>9</v>
      </c>
      <c r="E72" s="2">
        <f>SUMIFS(DataRegularSeason20242025!$AA$3:$AA$1315,DataRegularSeason20242025!$B$3:$B$1315, "&lt;=" &amp; $A72, DataRegularSeason20242025!$D$3:$D$1315, E$1)+SUMIFS(DataRegularSeason20242025!$AB$3:$AB$1315,DataRegularSeason20242025!$B$3:$B$1315, "&lt;=" &amp; $A72, DataRegularSeason20242025!$E$3:$E$1315, E$1)</f>
        <v>14</v>
      </c>
      <c r="F72" s="2">
        <f>SUMIFS(DataRegularSeason20242025!$AA$3:$AA$1315,DataRegularSeason20242025!$B$3:$B$1315, "&lt;=" &amp; $A72, DataRegularSeason20242025!$D$3:$D$1315, F$1)+SUMIFS(DataRegularSeason20242025!$AB$3:$AB$1315,DataRegularSeason20242025!$B$3:$B$1315, "&lt;=" &amp; $A72, DataRegularSeason20242025!$E$3:$E$1315, F$1)</f>
        <v>11</v>
      </c>
      <c r="G72" s="2">
        <f>SUMIFS(DataRegularSeason20242025!$AA$3:$AA$1315,DataRegularSeason20242025!$B$3:$B$1315, "&lt;=" &amp; $A72, DataRegularSeason20242025!$D$3:$D$1315, G$1)+SUMIFS(DataRegularSeason20242025!$AB$3:$AB$1315,DataRegularSeason20242025!$B$3:$B$1315, "&lt;=" &amp; $A72, DataRegularSeason20242025!$E$3:$E$1315, G$1)</f>
        <v>11</v>
      </c>
      <c r="H72" s="2">
        <f>SUMIFS(DataRegularSeason20242025!$AA$3:$AA$1315,DataRegularSeason20242025!$B$3:$B$1315, "&lt;=" &amp; $A72, DataRegularSeason20242025!$D$3:$D$1315, H$1)+SUMIFS(DataRegularSeason20242025!$AB$3:$AB$1315,DataRegularSeason20242025!$B$3:$B$1315, "&lt;=" &amp; $A72, DataRegularSeason20242025!$E$3:$E$1315, H$1)</f>
        <v>7</v>
      </c>
      <c r="I72" s="2">
        <f>SUMIFS(DataRegularSeason20242025!$AA$3:$AA$1315,DataRegularSeason20242025!$B$3:$B$1315, "&lt;=" &amp; $A72, DataRegularSeason20242025!$D$3:$D$1315, I$1)+SUMIFS(DataRegularSeason20242025!$AB$3:$AB$1315,DataRegularSeason20242025!$B$3:$B$1315, "&lt;=" &amp; $A72, DataRegularSeason20242025!$E$3:$E$1315, I$1)</f>
        <v>10</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9</v>
      </c>
      <c r="L72" s="2">
        <f>SUMIFS(DataRegularSeason20242025!$AA$3:$AA$1315,DataRegularSeason20242025!$B$3:$B$1315, "&lt;=" &amp; $A72, DataRegularSeason20242025!$D$3:$D$1315, L$1)+SUMIFS(DataRegularSeason20242025!$AB$3:$AB$1315,DataRegularSeason20242025!$B$3:$B$1315, "&lt;=" &amp; $A72, DataRegularSeason20242025!$E$3:$E$1315, L$1)</f>
        <v>11</v>
      </c>
      <c r="M72" s="2">
        <f>SUMIFS(DataRegularSeason20242025!$AA$3:$AA$1315,DataRegularSeason20242025!$B$3:$B$1315, "&lt;=" &amp; $A72, DataRegularSeason20242025!$D$3:$D$1315, M$1)+SUMIFS(DataRegularSeason20242025!$AB$3:$AB$1315,DataRegularSeason20242025!$B$3:$B$1315, "&lt;=" &amp; $A72, DataRegularSeason20242025!$E$3:$E$1315, M$1)</f>
        <v>15</v>
      </c>
      <c r="N72" s="2">
        <f>SUMIFS(DataRegularSeason20242025!$AA$3:$AA$1315,DataRegularSeason20242025!$B$3:$B$1315, "&lt;=" &amp; $A72, DataRegularSeason20242025!$D$3:$D$1315, N$1)+SUMIFS(DataRegularSeason20242025!$AB$3:$AB$1315,DataRegularSeason20242025!$B$3:$B$1315, "&lt;=" &amp; $A72, DataRegularSeason20242025!$E$3:$E$1315, N$1)</f>
        <v>14</v>
      </c>
      <c r="O72" s="2">
        <f>SUMIFS(DataRegularSeason20242025!$AA$3:$AA$1315,DataRegularSeason20242025!$B$3:$B$1315, "&lt;=" &amp; $A72, DataRegularSeason20242025!$D$3:$D$1315, O$1)+SUMIFS(DataRegularSeason20242025!$AB$3:$AB$1315,DataRegularSeason20242025!$B$3:$B$1315, "&lt;=" &amp; $A72, DataRegularSeason20242025!$E$3:$E$1315, O$1)</f>
        <v>14</v>
      </c>
      <c r="P72" s="2">
        <f>SUMIFS(DataRegularSeason20242025!$AA$3:$AA$1315,DataRegularSeason20242025!$B$3:$B$1315, "&lt;=" &amp; $A72, DataRegularSeason20242025!$D$3:$D$1315, P$1)+SUMIFS(DataRegularSeason20242025!$AB$3:$AB$1315,DataRegularSeason20242025!$B$3:$B$1315, "&lt;=" &amp; $A72, DataRegularSeason20242025!$E$3:$E$1315, P$1)</f>
        <v>9</v>
      </c>
      <c r="Q72" s="2">
        <f>SUMIFS(DataRegularSeason20242025!$AA$3:$AA$1315,DataRegularSeason20242025!$B$3:$B$1315, "&lt;=" &amp; $A72, DataRegularSeason20242025!$D$3:$D$1315, Q$1)+SUMIFS(DataRegularSeason20242025!$AB$3:$AB$1315,DataRegularSeason20242025!$B$3:$B$1315, "&lt;=" &amp; $A72, DataRegularSeason20242025!$E$3:$E$1315, Q$1)</f>
        <v>16</v>
      </c>
      <c r="R72" s="2">
        <f>SUMIFS(DataRegularSeason20242025!$AA$3:$AA$1315,DataRegularSeason20242025!$B$3:$B$1315, "&lt;=" &amp; $A72, DataRegularSeason20242025!$D$3:$D$1315, R$1)+SUMIFS(DataRegularSeason20242025!$AB$3:$AB$1315,DataRegularSeason20242025!$B$3:$B$1315, "&lt;=" &amp; $A72, DataRegularSeason20242025!$E$3:$E$1315, R$1)</f>
        <v>7</v>
      </c>
      <c r="S72" s="2">
        <f>SUMIFS(DataRegularSeason20242025!$AA$3:$AA$1315,DataRegularSeason20242025!$B$3:$B$1315, "&lt;=" &amp; $A72, DataRegularSeason20242025!$D$3:$D$1315, S$1)+SUMIFS(DataRegularSeason20242025!$AB$3:$AB$1315,DataRegularSeason20242025!$B$3:$B$1315, "&lt;=" &amp; $A72, DataRegularSeason20242025!$E$3:$E$1315, S$1)</f>
        <v>8</v>
      </c>
      <c r="T72" s="2">
        <f>SUMIFS(DataRegularSeason20242025!$AA$3:$AA$1315,DataRegularSeason20242025!$B$3:$B$1315, "&lt;=" &amp; $A72, DataRegularSeason20242025!$D$3:$D$1315, T$1)+SUMIFS(DataRegularSeason20242025!$AB$3:$AB$1315,DataRegularSeason20242025!$B$3:$B$1315, "&lt;=" &amp; $A72, DataRegularSeason20242025!$E$3:$E$1315, T$1)</f>
        <v>13</v>
      </c>
      <c r="U72" s="2">
        <f>SUMIFS(DataRegularSeason20242025!$AA$3:$AA$1315,DataRegularSeason20242025!$B$3:$B$1315, "&lt;=" &amp; $A72, DataRegularSeason20242025!$D$3:$D$1315, U$1)+SUMIFS(DataRegularSeason20242025!$AB$3:$AB$1315,DataRegularSeason20242025!$B$3:$B$1315, "&lt;=" &amp; $A72, DataRegularSeason20242025!$E$3:$E$1315, U$1)</f>
        <v>10</v>
      </c>
      <c r="V72" s="2">
        <f>SUMIFS(DataRegularSeason20242025!$AA$3:$AA$1315,DataRegularSeason20242025!$B$3:$B$1315, "&lt;=" &amp; $A72, DataRegularSeason20242025!$D$3:$D$1315, V$1)+SUMIFS(DataRegularSeason20242025!$AB$3:$AB$1315,DataRegularSeason20242025!$B$3:$B$1315, "&lt;=" &amp; $A72, DataRegularSeason20242025!$E$3:$E$1315, V$1)</f>
        <v>9</v>
      </c>
      <c r="W72" s="2">
        <f>SUMIFS(DataRegularSeason20242025!$AA$3:$AA$1315,DataRegularSeason20242025!$B$3:$B$1315, "&lt;=" &amp; $A72, DataRegularSeason20242025!$D$3:$D$1315, W$1)+SUMIFS(DataRegularSeason20242025!$AB$3:$AB$1315,DataRegularSeason20242025!$B$3:$B$1315, "&lt;=" &amp; $A72, DataRegularSeason20242025!$E$3:$E$1315, W$1)</f>
        <v>9</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8</v>
      </c>
      <c r="Z72" s="2">
        <f>SUMIFS(DataRegularSeason20242025!$AA$3:$AA$1315,DataRegularSeason20242025!$B$3:$B$1315, "&lt;=" &amp; $A72, DataRegularSeason20242025!$D$3:$D$1315, Z$1)+SUMIFS(DataRegularSeason20242025!$AB$3:$AB$1315,DataRegularSeason20242025!$B$3:$B$1315, "&lt;=" &amp; $A72, DataRegularSeason20242025!$E$3:$E$1315, Z$1)</f>
        <v>10</v>
      </c>
      <c r="AA72" s="2">
        <f>SUMIFS(DataRegularSeason20242025!$AA$3:$AA$1315,DataRegularSeason20242025!$B$3:$B$1315, "&lt;=" &amp; $A72, DataRegularSeason20242025!$D$3:$D$1315, AA$1)+SUMIFS(DataRegularSeason20242025!$AB$3:$AB$1315,DataRegularSeason20242025!$B$3:$B$1315, "&lt;=" &amp; $A72, DataRegularSeason20242025!$E$3:$E$1315, AA$1)</f>
        <v>14</v>
      </c>
      <c r="AB72" s="2">
        <f>SUMIFS(DataRegularSeason20242025!$AA$3:$AA$1315,DataRegularSeason20242025!$B$3:$B$1315, "&lt;=" &amp; $A72, DataRegularSeason20242025!$D$3:$D$1315, AB$1)+SUMIFS(DataRegularSeason20242025!$AB$3:$AB$1315,DataRegularSeason20242025!$B$3:$B$1315, "&lt;=" &amp; $A72, DataRegularSeason20242025!$E$3:$E$1315, AB$1)</f>
        <v>13</v>
      </c>
      <c r="AC72" s="2">
        <f>SUMIFS(DataRegularSeason20242025!$AA$3:$AA$1315,DataRegularSeason20242025!$B$3:$B$1315, "&lt;=" &amp; $A72, DataRegularSeason20242025!$D$3:$D$1315, AC$1)+SUMIFS(DataRegularSeason20242025!$AB$3:$AB$1315,DataRegularSeason20242025!$B$3:$B$1315, "&lt;=" &amp; $A72, DataRegularSeason20242025!$E$3:$E$1315, AC$1)</f>
        <v>12</v>
      </c>
      <c r="AD72" s="2">
        <f>SUMIFS(DataRegularSeason20242025!$AA$3:$AA$1315,DataRegularSeason20242025!$B$3:$B$1315, "&lt;=" &amp; $A72, DataRegularSeason20242025!$D$3:$D$1315, AD$1)+SUMIFS(DataRegularSeason20242025!$AB$3:$AB$1315,DataRegularSeason20242025!$B$3:$B$1315, "&lt;=" &amp; $A72, DataRegularSeason20242025!$E$3:$E$1315, AD$1)</f>
        <v>11</v>
      </c>
      <c r="AE72" s="2">
        <f>SUMIFS(DataRegularSeason20242025!$AA$3:$AA$1315,DataRegularSeason20242025!$B$3:$B$1315, "&lt;=" &amp; $A72, DataRegularSeason20242025!$D$3:$D$1315, AE$1)+SUMIFS(DataRegularSeason20242025!$AB$3:$AB$1315,DataRegularSeason20242025!$B$3:$B$1315, "&lt;=" &amp; $A72, DataRegularSeason20242025!$E$3:$E$1315, AE$1)</f>
        <v>15</v>
      </c>
      <c r="AF72" s="2">
        <f>SUMIFS(DataRegularSeason20242025!$AA$3:$AA$1315,DataRegularSeason20242025!$B$3:$B$1315, "&lt;=" &amp; $A72, DataRegularSeason20242025!$D$3:$D$1315, AF$1)+SUMIFS(DataRegularSeason20242025!$AB$3:$AB$1315,DataRegularSeason20242025!$B$3:$B$1315, "&lt;=" &amp; $A72, DataRegularSeason20242025!$E$3:$E$1315, AF$1)</f>
        <v>18</v>
      </c>
      <c r="AG72" s="2">
        <f>SUMIFS(DataRegularSeason20242025!$AA$3:$AA$1315,DataRegularSeason20242025!$B$3:$B$1315, "&lt;=" &amp; $A72, DataRegularSeason20242025!$D$3:$D$1315, AG$1)+SUMIFS(DataRegularSeason20242025!$AB$3:$AB$1315,DataRegularSeason20242025!$B$3:$B$1315, "&lt;=" &amp; $A72, DataRegularSeason20242025!$E$3:$E$1315, AG$1)</f>
        <v>14</v>
      </c>
    </row>
    <row r="73" spans="1:33" x14ac:dyDescent="0.25">
      <c r="A73" s="5">
        <v>45639</v>
      </c>
      <c r="B73" s="2">
        <f>SUMIFS(DataRegularSeason20242025!$AA$3:$AA$1315,DataRegularSeason20242025!$B$3:$B$1315, "&lt;=" &amp; $A73, DataRegularSeason20242025!$D$3:$D$1315, B$1)+SUMIFS(DataRegularSeason20242025!$AB$3:$AB$1315,DataRegularSeason20242025!$B$3:$B$1315, "&lt;=" &amp; $A73, DataRegularSeason20242025!$E$3:$E$1315, B$1)</f>
        <v>10</v>
      </c>
      <c r="C73" s="2">
        <f>SUMIFS(DataRegularSeason20242025!$AA$3:$AA$1315,DataRegularSeason20242025!$B$3:$B$1315, "&lt;=" &amp; $A73, DataRegularSeason20242025!$D$3:$D$1315, C$1)+SUMIFS(DataRegularSeason20242025!$AB$3:$AB$1315,DataRegularSeason20242025!$B$3:$B$1315, "&lt;=" &amp; $A73, DataRegularSeason20242025!$E$3:$E$1315, C$1)</f>
        <v>9</v>
      </c>
      <c r="D73" s="2">
        <f>SUMIFS(DataRegularSeason20242025!$AA$3:$AA$1315,DataRegularSeason20242025!$B$3:$B$1315, "&lt;=" &amp; $A73, DataRegularSeason20242025!$D$3:$D$1315, D$1)+SUMIFS(DataRegularSeason20242025!$AB$3:$AB$1315,DataRegularSeason20242025!$B$3:$B$1315, "&lt;=" &amp; $A73, DataRegularSeason20242025!$E$3:$E$1315, D$1)</f>
        <v>9</v>
      </c>
      <c r="E73" s="2">
        <f>SUMIFS(DataRegularSeason20242025!$AA$3:$AA$1315,DataRegularSeason20242025!$B$3:$B$1315, "&lt;=" &amp; $A73, DataRegularSeason20242025!$D$3:$D$1315, E$1)+SUMIFS(DataRegularSeason20242025!$AB$3:$AB$1315,DataRegularSeason20242025!$B$3:$B$1315, "&lt;=" &amp; $A73, DataRegularSeason20242025!$E$3:$E$1315, E$1)</f>
        <v>14</v>
      </c>
      <c r="F73" s="2">
        <f>SUMIFS(DataRegularSeason20242025!$AA$3:$AA$1315,DataRegularSeason20242025!$B$3:$B$1315, "&lt;=" &amp; $A73, DataRegularSeason20242025!$D$3:$D$1315, F$1)+SUMIFS(DataRegularSeason20242025!$AB$3:$AB$1315,DataRegularSeason20242025!$B$3:$B$1315, "&lt;=" &amp; $A73, DataRegularSeason20242025!$E$3:$E$1315, F$1)</f>
        <v>11</v>
      </c>
      <c r="G73" s="2">
        <f>SUMIFS(DataRegularSeason20242025!$AA$3:$AA$1315,DataRegularSeason20242025!$B$3:$B$1315, "&lt;=" &amp; $A73, DataRegularSeason20242025!$D$3:$D$1315, G$1)+SUMIFS(DataRegularSeason20242025!$AB$3:$AB$1315,DataRegularSeason20242025!$B$3:$B$1315, "&lt;=" &amp; $A73, DataRegularSeason20242025!$E$3:$E$1315, G$1)</f>
        <v>11</v>
      </c>
      <c r="H73" s="2">
        <f>SUMIFS(DataRegularSeason20242025!$AA$3:$AA$1315,DataRegularSeason20242025!$B$3:$B$1315, "&lt;=" &amp; $A73, DataRegularSeason20242025!$D$3:$D$1315, H$1)+SUMIFS(DataRegularSeason20242025!$AB$3:$AB$1315,DataRegularSeason20242025!$B$3:$B$1315, "&lt;=" &amp; $A73, DataRegularSeason20242025!$E$3:$E$1315, H$1)</f>
        <v>7</v>
      </c>
      <c r="I73" s="2">
        <f>SUMIFS(DataRegularSeason20242025!$AA$3:$AA$1315,DataRegularSeason20242025!$B$3:$B$1315, "&lt;=" &amp; $A73, DataRegularSeason20242025!$D$3:$D$1315, I$1)+SUMIFS(DataRegularSeason20242025!$AB$3:$AB$1315,DataRegularSeason20242025!$B$3:$B$1315, "&lt;=" &amp; $A73, DataRegularSeason20242025!$E$3:$E$1315, I$1)</f>
        <v>10</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9</v>
      </c>
      <c r="L73" s="2">
        <f>SUMIFS(DataRegularSeason20242025!$AA$3:$AA$1315,DataRegularSeason20242025!$B$3:$B$1315, "&lt;=" &amp; $A73, DataRegularSeason20242025!$D$3:$D$1315, L$1)+SUMIFS(DataRegularSeason20242025!$AB$3:$AB$1315,DataRegularSeason20242025!$B$3:$B$1315, "&lt;=" &amp; $A73, DataRegularSeason20242025!$E$3:$E$1315, L$1)</f>
        <v>11</v>
      </c>
      <c r="M73" s="2">
        <f>SUMIFS(DataRegularSeason20242025!$AA$3:$AA$1315,DataRegularSeason20242025!$B$3:$B$1315, "&lt;=" &amp; $A73, DataRegularSeason20242025!$D$3:$D$1315, M$1)+SUMIFS(DataRegularSeason20242025!$AB$3:$AB$1315,DataRegularSeason20242025!$B$3:$B$1315, "&lt;=" &amp; $A73, DataRegularSeason20242025!$E$3:$E$1315, M$1)</f>
        <v>15</v>
      </c>
      <c r="N73" s="2">
        <f>SUMIFS(DataRegularSeason20242025!$AA$3:$AA$1315,DataRegularSeason20242025!$B$3:$B$1315, "&lt;=" &amp; $A73, DataRegularSeason20242025!$D$3:$D$1315, N$1)+SUMIFS(DataRegularSeason20242025!$AB$3:$AB$1315,DataRegularSeason20242025!$B$3:$B$1315, "&lt;=" &amp; $A73, DataRegularSeason20242025!$E$3:$E$1315, N$1)</f>
        <v>14</v>
      </c>
      <c r="O73" s="2">
        <f>SUMIFS(DataRegularSeason20242025!$AA$3:$AA$1315,DataRegularSeason20242025!$B$3:$B$1315, "&lt;=" &amp; $A73, DataRegularSeason20242025!$D$3:$D$1315, O$1)+SUMIFS(DataRegularSeason20242025!$AB$3:$AB$1315,DataRegularSeason20242025!$B$3:$B$1315, "&lt;=" &amp; $A73, DataRegularSeason20242025!$E$3:$E$1315, O$1)</f>
        <v>14</v>
      </c>
      <c r="P73" s="2">
        <f>SUMIFS(DataRegularSeason20242025!$AA$3:$AA$1315,DataRegularSeason20242025!$B$3:$B$1315, "&lt;=" &amp; $A73, DataRegularSeason20242025!$D$3:$D$1315, P$1)+SUMIFS(DataRegularSeason20242025!$AB$3:$AB$1315,DataRegularSeason20242025!$B$3:$B$1315, "&lt;=" &amp; $A73, DataRegularSeason20242025!$E$3:$E$1315, P$1)</f>
        <v>9</v>
      </c>
      <c r="Q73" s="2">
        <f>SUMIFS(DataRegularSeason20242025!$AA$3:$AA$1315,DataRegularSeason20242025!$B$3:$B$1315, "&lt;=" &amp; $A73, DataRegularSeason20242025!$D$3:$D$1315, Q$1)+SUMIFS(DataRegularSeason20242025!$AB$3:$AB$1315,DataRegularSeason20242025!$B$3:$B$1315, "&lt;=" &amp; $A73, DataRegularSeason20242025!$E$3:$E$1315, Q$1)</f>
        <v>16</v>
      </c>
      <c r="R73" s="2">
        <f>SUMIFS(DataRegularSeason20242025!$AA$3:$AA$1315,DataRegularSeason20242025!$B$3:$B$1315, "&lt;=" &amp; $A73, DataRegularSeason20242025!$D$3:$D$1315, R$1)+SUMIFS(DataRegularSeason20242025!$AB$3:$AB$1315,DataRegularSeason20242025!$B$3:$B$1315, "&lt;=" &amp; $A73, DataRegularSeason20242025!$E$3:$E$1315, R$1)</f>
        <v>7</v>
      </c>
      <c r="S73" s="2">
        <f>SUMIFS(DataRegularSeason20242025!$AA$3:$AA$1315,DataRegularSeason20242025!$B$3:$B$1315, "&lt;=" &amp; $A73, DataRegularSeason20242025!$D$3:$D$1315, S$1)+SUMIFS(DataRegularSeason20242025!$AB$3:$AB$1315,DataRegularSeason20242025!$B$3:$B$1315, "&lt;=" &amp; $A73, DataRegularSeason20242025!$E$3:$E$1315, S$1)</f>
        <v>8</v>
      </c>
      <c r="T73" s="2">
        <f>SUMIFS(DataRegularSeason20242025!$AA$3:$AA$1315,DataRegularSeason20242025!$B$3:$B$1315, "&lt;=" &amp; $A73, DataRegularSeason20242025!$D$3:$D$1315, T$1)+SUMIFS(DataRegularSeason20242025!$AB$3:$AB$1315,DataRegularSeason20242025!$B$3:$B$1315, "&lt;=" &amp; $A73, DataRegularSeason20242025!$E$3:$E$1315, T$1)</f>
        <v>13</v>
      </c>
      <c r="U73" s="2">
        <f>SUMIFS(DataRegularSeason20242025!$AA$3:$AA$1315,DataRegularSeason20242025!$B$3:$B$1315, "&lt;=" &amp; $A73, DataRegularSeason20242025!$D$3:$D$1315, U$1)+SUMIFS(DataRegularSeason20242025!$AB$3:$AB$1315,DataRegularSeason20242025!$B$3:$B$1315, "&lt;=" &amp; $A73, DataRegularSeason20242025!$E$3:$E$1315, U$1)</f>
        <v>10</v>
      </c>
      <c r="V73" s="2">
        <f>SUMIFS(DataRegularSeason20242025!$AA$3:$AA$1315,DataRegularSeason20242025!$B$3:$B$1315, "&lt;=" &amp; $A73, DataRegularSeason20242025!$D$3:$D$1315, V$1)+SUMIFS(DataRegularSeason20242025!$AB$3:$AB$1315,DataRegularSeason20242025!$B$3:$B$1315, "&lt;=" &amp; $A73, DataRegularSeason20242025!$E$3:$E$1315, V$1)</f>
        <v>9</v>
      </c>
      <c r="W73" s="2">
        <f>SUMIFS(DataRegularSeason20242025!$AA$3:$AA$1315,DataRegularSeason20242025!$B$3:$B$1315, "&lt;=" &amp; $A73, DataRegularSeason20242025!$D$3:$D$1315, W$1)+SUMIFS(DataRegularSeason20242025!$AB$3:$AB$1315,DataRegularSeason20242025!$B$3:$B$1315, "&lt;=" &amp; $A73, DataRegularSeason20242025!$E$3:$E$1315, W$1)</f>
        <v>9</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8</v>
      </c>
      <c r="Z73" s="2">
        <f>SUMIFS(DataRegularSeason20242025!$AA$3:$AA$1315,DataRegularSeason20242025!$B$3:$B$1315, "&lt;=" &amp; $A73, DataRegularSeason20242025!$D$3:$D$1315, Z$1)+SUMIFS(DataRegularSeason20242025!$AB$3:$AB$1315,DataRegularSeason20242025!$B$3:$B$1315, "&lt;=" &amp; $A73, DataRegularSeason20242025!$E$3:$E$1315, Z$1)</f>
        <v>10</v>
      </c>
      <c r="AA73" s="2">
        <f>SUMIFS(DataRegularSeason20242025!$AA$3:$AA$1315,DataRegularSeason20242025!$B$3:$B$1315, "&lt;=" &amp; $A73, DataRegularSeason20242025!$D$3:$D$1315, AA$1)+SUMIFS(DataRegularSeason20242025!$AB$3:$AB$1315,DataRegularSeason20242025!$B$3:$B$1315, "&lt;=" &amp; $A73, DataRegularSeason20242025!$E$3:$E$1315, AA$1)</f>
        <v>14</v>
      </c>
      <c r="AB73" s="2">
        <f>SUMIFS(DataRegularSeason20242025!$AA$3:$AA$1315,DataRegularSeason20242025!$B$3:$B$1315, "&lt;=" &amp; $A73, DataRegularSeason20242025!$D$3:$D$1315, AB$1)+SUMIFS(DataRegularSeason20242025!$AB$3:$AB$1315,DataRegularSeason20242025!$B$3:$B$1315, "&lt;=" &amp; $A73, DataRegularSeason20242025!$E$3:$E$1315, AB$1)</f>
        <v>13</v>
      </c>
      <c r="AC73" s="2">
        <f>SUMIFS(DataRegularSeason20242025!$AA$3:$AA$1315,DataRegularSeason20242025!$B$3:$B$1315, "&lt;=" &amp; $A73, DataRegularSeason20242025!$D$3:$D$1315, AC$1)+SUMIFS(DataRegularSeason20242025!$AB$3:$AB$1315,DataRegularSeason20242025!$B$3:$B$1315, "&lt;=" &amp; $A73, DataRegularSeason20242025!$E$3:$E$1315, AC$1)</f>
        <v>12</v>
      </c>
      <c r="AD73" s="2">
        <f>SUMIFS(DataRegularSeason20242025!$AA$3:$AA$1315,DataRegularSeason20242025!$B$3:$B$1315, "&lt;=" &amp; $A73, DataRegularSeason20242025!$D$3:$D$1315, AD$1)+SUMIFS(DataRegularSeason20242025!$AB$3:$AB$1315,DataRegularSeason20242025!$B$3:$B$1315, "&lt;=" &amp; $A73, DataRegularSeason20242025!$E$3:$E$1315, AD$1)</f>
        <v>11</v>
      </c>
      <c r="AE73" s="2">
        <f>SUMIFS(DataRegularSeason20242025!$AA$3:$AA$1315,DataRegularSeason20242025!$B$3:$B$1315, "&lt;=" &amp; $A73, DataRegularSeason20242025!$D$3:$D$1315, AE$1)+SUMIFS(DataRegularSeason20242025!$AB$3:$AB$1315,DataRegularSeason20242025!$B$3:$B$1315, "&lt;=" &amp; $A73, DataRegularSeason20242025!$E$3:$E$1315, AE$1)</f>
        <v>15</v>
      </c>
      <c r="AF73" s="2">
        <f>SUMIFS(DataRegularSeason20242025!$AA$3:$AA$1315,DataRegularSeason20242025!$B$3:$B$1315, "&lt;=" &amp; $A73, DataRegularSeason20242025!$D$3:$D$1315, AF$1)+SUMIFS(DataRegularSeason20242025!$AB$3:$AB$1315,DataRegularSeason20242025!$B$3:$B$1315, "&lt;=" &amp; $A73, DataRegularSeason20242025!$E$3:$E$1315, AF$1)</f>
        <v>18</v>
      </c>
      <c r="AG73" s="2">
        <f>SUMIFS(DataRegularSeason20242025!$AA$3:$AA$1315,DataRegularSeason20242025!$B$3:$B$1315, "&lt;=" &amp; $A73, DataRegularSeason20242025!$D$3:$D$1315, AG$1)+SUMIFS(DataRegularSeason20242025!$AB$3:$AB$1315,DataRegularSeason20242025!$B$3:$B$1315, "&lt;=" &amp; $A73, DataRegularSeason20242025!$E$3:$E$1315, AG$1)</f>
        <v>14</v>
      </c>
    </row>
    <row r="74" spans="1:33" x14ac:dyDescent="0.25">
      <c r="A74" s="5">
        <v>45640</v>
      </c>
      <c r="B74" s="2">
        <f>SUMIFS(DataRegularSeason20242025!$AA$3:$AA$1315,DataRegularSeason20242025!$B$3:$B$1315, "&lt;=" &amp; $A74, DataRegularSeason20242025!$D$3:$D$1315, B$1)+SUMIFS(DataRegularSeason20242025!$AB$3:$AB$1315,DataRegularSeason20242025!$B$3:$B$1315, "&lt;=" &amp; $A74, DataRegularSeason20242025!$E$3:$E$1315, B$1)</f>
        <v>10</v>
      </c>
      <c r="C74" s="2">
        <f>SUMIFS(DataRegularSeason20242025!$AA$3:$AA$1315,DataRegularSeason20242025!$B$3:$B$1315, "&lt;=" &amp; $A74, DataRegularSeason20242025!$D$3:$D$1315, C$1)+SUMIFS(DataRegularSeason20242025!$AB$3:$AB$1315,DataRegularSeason20242025!$B$3:$B$1315, "&lt;=" &amp; $A74, DataRegularSeason20242025!$E$3:$E$1315, C$1)</f>
        <v>9</v>
      </c>
      <c r="D74" s="2">
        <f>SUMIFS(DataRegularSeason20242025!$AA$3:$AA$1315,DataRegularSeason20242025!$B$3:$B$1315, "&lt;=" &amp; $A74, DataRegularSeason20242025!$D$3:$D$1315, D$1)+SUMIFS(DataRegularSeason20242025!$AB$3:$AB$1315,DataRegularSeason20242025!$B$3:$B$1315, "&lt;=" &amp; $A74, DataRegularSeason20242025!$E$3:$E$1315, D$1)</f>
        <v>9</v>
      </c>
      <c r="E74" s="2">
        <f>SUMIFS(DataRegularSeason20242025!$AA$3:$AA$1315,DataRegularSeason20242025!$B$3:$B$1315, "&lt;=" &amp; $A74, DataRegularSeason20242025!$D$3:$D$1315, E$1)+SUMIFS(DataRegularSeason20242025!$AB$3:$AB$1315,DataRegularSeason20242025!$B$3:$B$1315, "&lt;=" &amp; $A74, DataRegularSeason20242025!$E$3:$E$1315, E$1)</f>
        <v>14</v>
      </c>
      <c r="F74" s="2">
        <f>SUMIFS(DataRegularSeason20242025!$AA$3:$AA$1315,DataRegularSeason20242025!$B$3:$B$1315, "&lt;=" &amp; $A74, DataRegularSeason20242025!$D$3:$D$1315, F$1)+SUMIFS(DataRegularSeason20242025!$AB$3:$AB$1315,DataRegularSeason20242025!$B$3:$B$1315, "&lt;=" &amp; $A74, DataRegularSeason20242025!$E$3:$E$1315, F$1)</f>
        <v>11</v>
      </c>
      <c r="G74" s="2">
        <f>SUMIFS(DataRegularSeason20242025!$AA$3:$AA$1315,DataRegularSeason20242025!$B$3:$B$1315, "&lt;=" &amp; $A74, DataRegularSeason20242025!$D$3:$D$1315, G$1)+SUMIFS(DataRegularSeason20242025!$AB$3:$AB$1315,DataRegularSeason20242025!$B$3:$B$1315, "&lt;=" &amp; $A74, DataRegularSeason20242025!$E$3:$E$1315, G$1)</f>
        <v>11</v>
      </c>
      <c r="H74" s="2">
        <f>SUMIFS(DataRegularSeason20242025!$AA$3:$AA$1315,DataRegularSeason20242025!$B$3:$B$1315, "&lt;=" &amp; $A74, DataRegularSeason20242025!$D$3:$D$1315, H$1)+SUMIFS(DataRegularSeason20242025!$AB$3:$AB$1315,DataRegularSeason20242025!$B$3:$B$1315, "&lt;=" &amp; $A74, DataRegularSeason20242025!$E$3:$E$1315, H$1)</f>
        <v>7</v>
      </c>
      <c r="I74" s="2">
        <f>SUMIFS(DataRegularSeason20242025!$AA$3:$AA$1315,DataRegularSeason20242025!$B$3:$B$1315, "&lt;=" &amp; $A74, DataRegularSeason20242025!$D$3:$D$1315, I$1)+SUMIFS(DataRegularSeason20242025!$AB$3:$AB$1315,DataRegularSeason20242025!$B$3:$B$1315, "&lt;=" &amp; $A74, DataRegularSeason20242025!$E$3:$E$1315, I$1)</f>
        <v>10</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9</v>
      </c>
      <c r="L74" s="2">
        <f>SUMIFS(DataRegularSeason20242025!$AA$3:$AA$1315,DataRegularSeason20242025!$B$3:$B$1315, "&lt;=" &amp; $A74, DataRegularSeason20242025!$D$3:$D$1315, L$1)+SUMIFS(DataRegularSeason20242025!$AB$3:$AB$1315,DataRegularSeason20242025!$B$3:$B$1315, "&lt;=" &amp; $A74, DataRegularSeason20242025!$E$3:$E$1315, L$1)</f>
        <v>11</v>
      </c>
      <c r="M74" s="2">
        <f>SUMIFS(DataRegularSeason20242025!$AA$3:$AA$1315,DataRegularSeason20242025!$B$3:$B$1315, "&lt;=" &amp; $A74, DataRegularSeason20242025!$D$3:$D$1315, M$1)+SUMIFS(DataRegularSeason20242025!$AB$3:$AB$1315,DataRegularSeason20242025!$B$3:$B$1315, "&lt;=" &amp; $A74, DataRegularSeason20242025!$E$3:$E$1315, M$1)</f>
        <v>15</v>
      </c>
      <c r="N74" s="2">
        <f>SUMIFS(DataRegularSeason20242025!$AA$3:$AA$1315,DataRegularSeason20242025!$B$3:$B$1315, "&lt;=" &amp; $A74, DataRegularSeason20242025!$D$3:$D$1315, N$1)+SUMIFS(DataRegularSeason20242025!$AB$3:$AB$1315,DataRegularSeason20242025!$B$3:$B$1315, "&lt;=" &amp; $A74, DataRegularSeason20242025!$E$3:$E$1315, N$1)</f>
        <v>14</v>
      </c>
      <c r="O74" s="2">
        <f>SUMIFS(DataRegularSeason20242025!$AA$3:$AA$1315,DataRegularSeason20242025!$B$3:$B$1315, "&lt;=" &amp; $A74, DataRegularSeason20242025!$D$3:$D$1315, O$1)+SUMIFS(DataRegularSeason20242025!$AB$3:$AB$1315,DataRegularSeason20242025!$B$3:$B$1315, "&lt;=" &amp; $A74, DataRegularSeason20242025!$E$3:$E$1315, O$1)</f>
        <v>14</v>
      </c>
      <c r="P74" s="2">
        <f>SUMIFS(DataRegularSeason20242025!$AA$3:$AA$1315,DataRegularSeason20242025!$B$3:$B$1315, "&lt;=" &amp; $A74, DataRegularSeason20242025!$D$3:$D$1315, P$1)+SUMIFS(DataRegularSeason20242025!$AB$3:$AB$1315,DataRegularSeason20242025!$B$3:$B$1315, "&lt;=" &amp; $A74, DataRegularSeason20242025!$E$3:$E$1315, P$1)</f>
        <v>9</v>
      </c>
      <c r="Q74" s="2">
        <f>SUMIFS(DataRegularSeason20242025!$AA$3:$AA$1315,DataRegularSeason20242025!$B$3:$B$1315, "&lt;=" &amp; $A74, DataRegularSeason20242025!$D$3:$D$1315, Q$1)+SUMIFS(DataRegularSeason20242025!$AB$3:$AB$1315,DataRegularSeason20242025!$B$3:$B$1315, "&lt;=" &amp; $A74, DataRegularSeason20242025!$E$3:$E$1315, Q$1)</f>
        <v>16</v>
      </c>
      <c r="R74" s="2">
        <f>SUMIFS(DataRegularSeason20242025!$AA$3:$AA$1315,DataRegularSeason20242025!$B$3:$B$1315, "&lt;=" &amp; $A74, DataRegularSeason20242025!$D$3:$D$1315, R$1)+SUMIFS(DataRegularSeason20242025!$AB$3:$AB$1315,DataRegularSeason20242025!$B$3:$B$1315, "&lt;=" &amp; $A74, DataRegularSeason20242025!$E$3:$E$1315, R$1)</f>
        <v>7</v>
      </c>
      <c r="S74" s="2">
        <f>SUMIFS(DataRegularSeason20242025!$AA$3:$AA$1315,DataRegularSeason20242025!$B$3:$B$1315, "&lt;=" &amp; $A74, DataRegularSeason20242025!$D$3:$D$1315, S$1)+SUMIFS(DataRegularSeason20242025!$AB$3:$AB$1315,DataRegularSeason20242025!$B$3:$B$1315, "&lt;=" &amp; $A74, DataRegularSeason20242025!$E$3:$E$1315, S$1)</f>
        <v>8</v>
      </c>
      <c r="T74" s="2">
        <f>SUMIFS(DataRegularSeason20242025!$AA$3:$AA$1315,DataRegularSeason20242025!$B$3:$B$1315, "&lt;=" &amp; $A74, DataRegularSeason20242025!$D$3:$D$1315, T$1)+SUMIFS(DataRegularSeason20242025!$AB$3:$AB$1315,DataRegularSeason20242025!$B$3:$B$1315, "&lt;=" &amp; $A74, DataRegularSeason20242025!$E$3:$E$1315, T$1)</f>
        <v>13</v>
      </c>
      <c r="U74" s="2">
        <f>SUMIFS(DataRegularSeason20242025!$AA$3:$AA$1315,DataRegularSeason20242025!$B$3:$B$1315, "&lt;=" &amp; $A74, DataRegularSeason20242025!$D$3:$D$1315, U$1)+SUMIFS(DataRegularSeason20242025!$AB$3:$AB$1315,DataRegularSeason20242025!$B$3:$B$1315, "&lt;=" &amp; $A74, DataRegularSeason20242025!$E$3:$E$1315, U$1)</f>
        <v>10</v>
      </c>
      <c r="V74" s="2">
        <f>SUMIFS(DataRegularSeason20242025!$AA$3:$AA$1315,DataRegularSeason20242025!$B$3:$B$1315, "&lt;=" &amp; $A74, DataRegularSeason20242025!$D$3:$D$1315, V$1)+SUMIFS(DataRegularSeason20242025!$AB$3:$AB$1315,DataRegularSeason20242025!$B$3:$B$1315, "&lt;=" &amp; $A74, DataRegularSeason20242025!$E$3:$E$1315, V$1)</f>
        <v>9</v>
      </c>
      <c r="W74" s="2">
        <f>SUMIFS(DataRegularSeason20242025!$AA$3:$AA$1315,DataRegularSeason20242025!$B$3:$B$1315, "&lt;=" &amp; $A74, DataRegularSeason20242025!$D$3:$D$1315, W$1)+SUMIFS(DataRegularSeason20242025!$AB$3:$AB$1315,DataRegularSeason20242025!$B$3:$B$1315, "&lt;=" &amp; $A74, DataRegularSeason20242025!$E$3:$E$1315, W$1)</f>
        <v>9</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8</v>
      </c>
      <c r="Z74" s="2">
        <f>SUMIFS(DataRegularSeason20242025!$AA$3:$AA$1315,DataRegularSeason20242025!$B$3:$B$1315, "&lt;=" &amp; $A74, DataRegularSeason20242025!$D$3:$D$1315, Z$1)+SUMIFS(DataRegularSeason20242025!$AB$3:$AB$1315,DataRegularSeason20242025!$B$3:$B$1315, "&lt;=" &amp; $A74, DataRegularSeason20242025!$E$3:$E$1315, Z$1)</f>
        <v>10</v>
      </c>
      <c r="AA74" s="2">
        <f>SUMIFS(DataRegularSeason20242025!$AA$3:$AA$1315,DataRegularSeason20242025!$B$3:$B$1315, "&lt;=" &amp; $A74, DataRegularSeason20242025!$D$3:$D$1315, AA$1)+SUMIFS(DataRegularSeason20242025!$AB$3:$AB$1315,DataRegularSeason20242025!$B$3:$B$1315, "&lt;=" &amp; $A74, DataRegularSeason20242025!$E$3:$E$1315, AA$1)</f>
        <v>14</v>
      </c>
      <c r="AB74" s="2">
        <f>SUMIFS(DataRegularSeason20242025!$AA$3:$AA$1315,DataRegularSeason20242025!$B$3:$B$1315, "&lt;=" &amp; $A74, DataRegularSeason20242025!$D$3:$D$1315, AB$1)+SUMIFS(DataRegularSeason20242025!$AB$3:$AB$1315,DataRegularSeason20242025!$B$3:$B$1315, "&lt;=" &amp; $A74, DataRegularSeason20242025!$E$3:$E$1315, AB$1)</f>
        <v>13</v>
      </c>
      <c r="AC74" s="2">
        <f>SUMIFS(DataRegularSeason20242025!$AA$3:$AA$1315,DataRegularSeason20242025!$B$3:$B$1315, "&lt;=" &amp; $A74, DataRegularSeason20242025!$D$3:$D$1315, AC$1)+SUMIFS(DataRegularSeason20242025!$AB$3:$AB$1315,DataRegularSeason20242025!$B$3:$B$1315, "&lt;=" &amp; $A74, DataRegularSeason20242025!$E$3:$E$1315, AC$1)</f>
        <v>12</v>
      </c>
      <c r="AD74" s="2">
        <f>SUMIFS(DataRegularSeason20242025!$AA$3:$AA$1315,DataRegularSeason20242025!$B$3:$B$1315, "&lt;=" &amp; $A74, DataRegularSeason20242025!$D$3:$D$1315, AD$1)+SUMIFS(DataRegularSeason20242025!$AB$3:$AB$1315,DataRegularSeason20242025!$B$3:$B$1315, "&lt;=" &amp; $A74, DataRegularSeason20242025!$E$3:$E$1315, AD$1)</f>
        <v>11</v>
      </c>
      <c r="AE74" s="2">
        <f>SUMIFS(DataRegularSeason20242025!$AA$3:$AA$1315,DataRegularSeason20242025!$B$3:$B$1315, "&lt;=" &amp; $A74, DataRegularSeason20242025!$D$3:$D$1315, AE$1)+SUMIFS(DataRegularSeason20242025!$AB$3:$AB$1315,DataRegularSeason20242025!$B$3:$B$1315, "&lt;=" &amp; $A74, DataRegularSeason20242025!$E$3:$E$1315, AE$1)</f>
        <v>15</v>
      </c>
      <c r="AF74" s="2">
        <f>SUMIFS(DataRegularSeason20242025!$AA$3:$AA$1315,DataRegularSeason20242025!$B$3:$B$1315, "&lt;=" &amp; $A74, DataRegularSeason20242025!$D$3:$D$1315, AF$1)+SUMIFS(DataRegularSeason20242025!$AB$3:$AB$1315,DataRegularSeason20242025!$B$3:$B$1315, "&lt;=" &amp; $A74, DataRegularSeason20242025!$E$3:$E$1315, AF$1)</f>
        <v>18</v>
      </c>
      <c r="AG74" s="2">
        <f>SUMIFS(DataRegularSeason20242025!$AA$3:$AA$1315,DataRegularSeason20242025!$B$3:$B$1315, "&lt;=" &amp; $A74, DataRegularSeason20242025!$D$3:$D$1315, AG$1)+SUMIFS(DataRegularSeason20242025!$AB$3:$AB$1315,DataRegularSeason20242025!$B$3:$B$1315, "&lt;=" &amp; $A74, DataRegularSeason20242025!$E$3:$E$1315, AG$1)</f>
        <v>14</v>
      </c>
    </row>
    <row r="75" spans="1:33" x14ac:dyDescent="0.25">
      <c r="A75" s="5">
        <v>45641</v>
      </c>
      <c r="B75" s="2">
        <f>SUMIFS(DataRegularSeason20242025!$AA$3:$AA$1315,DataRegularSeason20242025!$B$3:$B$1315, "&lt;=" &amp; $A75, DataRegularSeason20242025!$D$3:$D$1315, B$1)+SUMIFS(DataRegularSeason20242025!$AB$3:$AB$1315,DataRegularSeason20242025!$B$3:$B$1315, "&lt;=" &amp; $A75, DataRegularSeason20242025!$E$3:$E$1315, B$1)</f>
        <v>10</v>
      </c>
      <c r="C75" s="2">
        <f>SUMIFS(DataRegularSeason20242025!$AA$3:$AA$1315,DataRegularSeason20242025!$B$3:$B$1315, "&lt;=" &amp; $A75, DataRegularSeason20242025!$D$3:$D$1315, C$1)+SUMIFS(DataRegularSeason20242025!$AB$3:$AB$1315,DataRegularSeason20242025!$B$3:$B$1315, "&lt;=" &amp; $A75, DataRegularSeason20242025!$E$3:$E$1315, C$1)</f>
        <v>9</v>
      </c>
      <c r="D75" s="2">
        <f>SUMIFS(DataRegularSeason20242025!$AA$3:$AA$1315,DataRegularSeason20242025!$B$3:$B$1315, "&lt;=" &amp; $A75, DataRegularSeason20242025!$D$3:$D$1315, D$1)+SUMIFS(DataRegularSeason20242025!$AB$3:$AB$1315,DataRegularSeason20242025!$B$3:$B$1315, "&lt;=" &amp; $A75, DataRegularSeason20242025!$E$3:$E$1315, D$1)</f>
        <v>9</v>
      </c>
      <c r="E75" s="2">
        <f>SUMIFS(DataRegularSeason20242025!$AA$3:$AA$1315,DataRegularSeason20242025!$B$3:$B$1315, "&lt;=" &amp; $A75, DataRegularSeason20242025!$D$3:$D$1315, E$1)+SUMIFS(DataRegularSeason20242025!$AB$3:$AB$1315,DataRegularSeason20242025!$B$3:$B$1315, "&lt;=" &amp; $A75, DataRegularSeason20242025!$E$3:$E$1315, E$1)</f>
        <v>14</v>
      </c>
      <c r="F75" s="2">
        <f>SUMIFS(DataRegularSeason20242025!$AA$3:$AA$1315,DataRegularSeason20242025!$B$3:$B$1315, "&lt;=" &amp; $A75, DataRegularSeason20242025!$D$3:$D$1315, F$1)+SUMIFS(DataRegularSeason20242025!$AB$3:$AB$1315,DataRegularSeason20242025!$B$3:$B$1315, "&lt;=" &amp; $A75, DataRegularSeason20242025!$E$3:$E$1315, F$1)</f>
        <v>11</v>
      </c>
      <c r="G75" s="2">
        <f>SUMIFS(DataRegularSeason20242025!$AA$3:$AA$1315,DataRegularSeason20242025!$B$3:$B$1315, "&lt;=" &amp; $A75, DataRegularSeason20242025!$D$3:$D$1315, G$1)+SUMIFS(DataRegularSeason20242025!$AB$3:$AB$1315,DataRegularSeason20242025!$B$3:$B$1315, "&lt;=" &amp; $A75, DataRegularSeason20242025!$E$3:$E$1315, G$1)</f>
        <v>11</v>
      </c>
      <c r="H75" s="2">
        <f>SUMIFS(DataRegularSeason20242025!$AA$3:$AA$1315,DataRegularSeason20242025!$B$3:$B$1315, "&lt;=" &amp; $A75, DataRegularSeason20242025!$D$3:$D$1315, H$1)+SUMIFS(DataRegularSeason20242025!$AB$3:$AB$1315,DataRegularSeason20242025!$B$3:$B$1315, "&lt;=" &amp; $A75, DataRegularSeason20242025!$E$3:$E$1315, H$1)</f>
        <v>7</v>
      </c>
      <c r="I75" s="2">
        <f>SUMIFS(DataRegularSeason20242025!$AA$3:$AA$1315,DataRegularSeason20242025!$B$3:$B$1315, "&lt;=" &amp; $A75, DataRegularSeason20242025!$D$3:$D$1315, I$1)+SUMIFS(DataRegularSeason20242025!$AB$3:$AB$1315,DataRegularSeason20242025!$B$3:$B$1315, "&lt;=" &amp; $A75, DataRegularSeason20242025!$E$3:$E$1315, I$1)</f>
        <v>10</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9</v>
      </c>
      <c r="L75" s="2">
        <f>SUMIFS(DataRegularSeason20242025!$AA$3:$AA$1315,DataRegularSeason20242025!$B$3:$B$1315, "&lt;=" &amp; $A75, DataRegularSeason20242025!$D$3:$D$1315, L$1)+SUMIFS(DataRegularSeason20242025!$AB$3:$AB$1315,DataRegularSeason20242025!$B$3:$B$1315, "&lt;=" &amp; $A75, DataRegularSeason20242025!$E$3:$E$1315, L$1)</f>
        <v>11</v>
      </c>
      <c r="M75" s="2">
        <f>SUMIFS(DataRegularSeason20242025!$AA$3:$AA$1315,DataRegularSeason20242025!$B$3:$B$1315, "&lt;=" &amp; $A75, DataRegularSeason20242025!$D$3:$D$1315, M$1)+SUMIFS(DataRegularSeason20242025!$AB$3:$AB$1315,DataRegularSeason20242025!$B$3:$B$1315, "&lt;=" &amp; $A75, DataRegularSeason20242025!$E$3:$E$1315, M$1)</f>
        <v>15</v>
      </c>
      <c r="N75" s="2">
        <f>SUMIFS(DataRegularSeason20242025!$AA$3:$AA$1315,DataRegularSeason20242025!$B$3:$B$1315, "&lt;=" &amp; $A75, DataRegularSeason20242025!$D$3:$D$1315, N$1)+SUMIFS(DataRegularSeason20242025!$AB$3:$AB$1315,DataRegularSeason20242025!$B$3:$B$1315, "&lt;=" &amp; $A75, DataRegularSeason20242025!$E$3:$E$1315, N$1)</f>
        <v>14</v>
      </c>
      <c r="O75" s="2">
        <f>SUMIFS(DataRegularSeason20242025!$AA$3:$AA$1315,DataRegularSeason20242025!$B$3:$B$1315, "&lt;=" &amp; $A75, DataRegularSeason20242025!$D$3:$D$1315, O$1)+SUMIFS(DataRegularSeason20242025!$AB$3:$AB$1315,DataRegularSeason20242025!$B$3:$B$1315, "&lt;=" &amp; $A75, DataRegularSeason20242025!$E$3:$E$1315, O$1)</f>
        <v>14</v>
      </c>
      <c r="P75" s="2">
        <f>SUMIFS(DataRegularSeason20242025!$AA$3:$AA$1315,DataRegularSeason20242025!$B$3:$B$1315, "&lt;=" &amp; $A75, DataRegularSeason20242025!$D$3:$D$1315, P$1)+SUMIFS(DataRegularSeason20242025!$AB$3:$AB$1315,DataRegularSeason20242025!$B$3:$B$1315, "&lt;=" &amp; $A75, DataRegularSeason20242025!$E$3:$E$1315, P$1)</f>
        <v>9</v>
      </c>
      <c r="Q75" s="2">
        <f>SUMIFS(DataRegularSeason20242025!$AA$3:$AA$1315,DataRegularSeason20242025!$B$3:$B$1315, "&lt;=" &amp; $A75, DataRegularSeason20242025!$D$3:$D$1315, Q$1)+SUMIFS(DataRegularSeason20242025!$AB$3:$AB$1315,DataRegularSeason20242025!$B$3:$B$1315, "&lt;=" &amp; $A75, DataRegularSeason20242025!$E$3:$E$1315, Q$1)</f>
        <v>16</v>
      </c>
      <c r="R75" s="2">
        <f>SUMIFS(DataRegularSeason20242025!$AA$3:$AA$1315,DataRegularSeason20242025!$B$3:$B$1315, "&lt;=" &amp; $A75, DataRegularSeason20242025!$D$3:$D$1315, R$1)+SUMIFS(DataRegularSeason20242025!$AB$3:$AB$1315,DataRegularSeason20242025!$B$3:$B$1315, "&lt;=" &amp; $A75, DataRegularSeason20242025!$E$3:$E$1315, R$1)</f>
        <v>7</v>
      </c>
      <c r="S75" s="2">
        <f>SUMIFS(DataRegularSeason20242025!$AA$3:$AA$1315,DataRegularSeason20242025!$B$3:$B$1315, "&lt;=" &amp; $A75, DataRegularSeason20242025!$D$3:$D$1315, S$1)+SUMIFS(DataRegularSeason20242025!$AB$3:$AB$1315,DataRegularSeason20242025!$B$3:$B$1315, "&lt;=" &amp; $A75, DataRegularSeason20242025!$E$3:$E$1315, S$1)</f>
        <v>8</v>
      </c>
      <c r="T75" s="2">
        <f>SUMIFS(DataRegularSeason20242025!$AA$3:$AA$1315,DataRegularSeason20242025!$B$3:$B$1315, "&lt;=" &amp; $A75, DataRegularSeason20242025!$D$3:$D$1315, T$1)+SUMIFS(DataRegularSeason20242025!$AB$3:$AB$1315,DataRegularSeason20242025!$B$3:$B$1315, "&lt;=" &amp; $A75, DataRegularSeason20242025!$E$3:$E$1315, T$1)</f>
        <v>13</v>
      </c>
      <c r="U75" s="2">
        <f>SUMIFS(DataRegularSeason20242025!$AA$3:$AA$1315,DataRegularSeason20242025!$B$3:$B$1315, "&lt;=" &amp; $A75, DataRegularSeason20242025!$D$3:$D$1315, U$1)+SUMIFS(DataRegularSeason20242025!$AB$3:$AB$1315,DataRegularSeason20242025!$B$3:$B$1315, "&lt;=" &amp; $A75, DataRegularSeason20242025!$E$3:$E$1315, U$1)</f>
        <v>10</v>
      </c>
      <c r="V75" s="2">
        <f>SUMIFS(DataRegularSeason20242025!$AA$3:$AA$1315,DataRegularSeason20242025!$B$3:$B$1315, "&lt;=" &amp; $A75, DataRegularSeason20242025!$D$3:$D$1315, V$1)+SUMIFS(DataRegularSeason20242025!$AB$3:$AB$1315,DataRegularSeason20242025!$B$3:$B$1315, "&lt;=" &amp; $A75, DataRegularSeason20242025!$E$3:$E$1315, V$1)</f>
        <v>9</v>
      </c>
      <c r="W75" s="2">
        <f>SUMIFS(DataRegularSeason20242025!$AA$3:$AA$1315,DataRegularSeason20242025!$B$3:$B$1315, "&lt;=" &amp; $A75, DataRegularSeason20242025!$D$3:$D$1315, W$1)+SUMIFS(DataRegularSeason20242025!$AB$3:$AB$1315,DataRegularSeason20242025!$B$3:$B$1315, "&lt;=" &amp; $A75, DataRegularSeason20242025!$E$3:$E$1315, W$1)</f>
        <v>9</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8</v>
      </c>
      <c r="Z75" s="2">
        <f>SUMIFS(DataRegularSeason20242025!$AA$3:$AA$1315,DataRegularSeason20242025!$B$3:$B$1315, "&lt;=" &amp; $A75, DataRegularSeason20242025!$D$3:$D$1315, Z$1)+SUMIFS(DataRegularSeason20242025!$AB$3:$AB$1315,DataRegularSeason20242025!$B$3:$B$1315, "&lt;=" &amp; $A75, DataRegularSeason20242025!$E$3:$E$1315, Z$1)</f>
        <v>10</v>
      </c>
      <c r="AA75" s="2">
        <f>SUMIFS(DataRegularSeason20242025!$AA$3:$AA$1315,DataRegularSeason20242025!$B$3:$B$1315, "&lt;=" &amp; $A75, DataRegularSeason20242025!$D$3:$D$1315, AA$1)+SUMIFS(DataRegularSeason20242025!$AB$3:$AB$1315,DataRegularSeason20242025!$B$3:$B$1315, "&lt;=" &amp; $A75, DataRegularSeason20242025!$E$3:$E$1315, AA$1)</f>
        <v>14</v>
      </c>
      <c r="AB75" s="2">
        <f>SUMIFS(DataRegularSeason20242025!$AA$3:$AA$1315,DataRegularSeason20242025!$B$3:$B$1315, "&lt;=" &amp; $A75, DataRegularSeason20242025!$D$3:$D$1315, AB$1)+SUMIFS(DataRegularSeason20242025!$AB$3:$AB$1315,DataRegularSeason20242025!$B$3:$B$1315, "&lt;=" &amp; $A75, DataRegularSeason20242025!$E$3:$E$1315, AB$1)</f>
        <v>13</v>
      </c>
      <c r="AC75" s="2">
        <f>SUMIFS(DataRegularSeason20242025!$AA$3:$AA$1315,DataRegularSeason20242025!$B$3:$B$1315, "&lt;=" &amp; $A75, DataRegularSeason20242025!$D$3:$D$1315, AC$1)+SUMIFS(DataRegularSeason20242025!$AB$3:$AB$1315,DataRegularSeason20242025!$B$3:$B$1315, "&lt;=" &amp; $A75, DataRegularSeason20242025!$E$3:$E$1315, AC$1)</f>
        <v>12</v>
      </c>
      <c r="AD75" s="2">
        <f>SUMIFS(DataRegularSeason20242025!$AA$3:$AA$1315,DataRegularSeason20242025!$B$3:$B$1315, "&lt;=" &amp; $A75, DataRegularSeason20242025!$D$3:$D$1315, AD$1)+SUMIFS(DataRegularSeason20242025!$AB$3:$AB$1315,DataRegularSeason20242025!$B$3:$B$1315, "&lt;=" &amp; $A75, DataRegularSeason20242025!$E$3:$E$1315, AD$1)</f>
        <v>11</v>
      </c>
      <c r="AE75" s="2">
        <f>SUMIFS(DataRegularSeason20242025!$AA$3:$AA$1315,DataRegularSeason20242025!$B$3:$B$1315, "&lt;=" &amp; $A75, DataRegularSeason20242025!$D$3:$D$1315, AE$1)+SUMIFS(DataRegularSeason20242025!$AB$3:$AB$1315,DataRegularSeason20242025!$B$3:$B$1315, "&lt;=" &amp; $A75, DataRegularSeason20242025!$E$3:$E$1315, AE$1)</f>
        <v>15</v>
      </c>
      <c r="AF75" s="2">
        <f>SUMIFS(DataRegularSeason20242025!$AA$3:$AA$1315,DataRegularSeason20242025!$B$3:$B$1315, "&lt;=" &amp; $A75, DataRegularSeason20242025!$D$3:$D$1315, AF$1)+SUMIFS(DataRegularSeason20242025!$AB$3:$AB$1315,DataRegularSeason20242025!$B$3:$B$1315, "&lt;=" &amp; $A75, DataRegularSeason20242025!$E$3:$E$1315, AF$1)</f>
        <v>18</v>
      </c>
      <c r="AG75" s="2">
        <f>SUMIFS(DataRegularSeason20242025!$AA$3:$AA$1315,DataRegularSeason20242025!$B$3:$B$1315, "&lt;=" &amp; $A75, DataRegularSeason20242025!$D$3:$D$1315, AG$1)+SUMIFS(DataRegularSeason20242025!$AB$3:$AB$1315,DataRegularSeason20242025!$B$3:$B$1315, "&lt;=" &amp; $A75, DataRegularSeason20242025!$E$3:$E$1315, AG$1)</f>
        <v>14</v>
      </c>
    </row>
    <row r="76" spans="1:33" x14ac:dyDescent="0.25">
      <c r="A76" s="5">
        <v>45642</v>
      </c>
      <c r="B76" s="2">
        <f>SUMIFS(DataRegularSeason20242025!$AA$3:$AA$1315,DataRegularSeason20242025!$B$3:$B$1315, "&lt;=" &amp; $A76, DataRegularSeason20242025!$D$3:$D$1315, B$1)+SUMIFS(DataRegularSeason20242025!$AB$3:$AB$1315,DataRegularSeason20242025!$B$3:$B$1315, "&lt;=" &amp; $A76, DataRegularSeason20242025!$E$3:$E$1315, B$1)</f>
        <v>10</v>
      </c>
      <c r="C76" s="2">
        <f>SUMIFS(DataRegularSeason20242025!$AA$3:$AA$1315,DataRegularSeason20242025!$B$3:$B$1315, "&lt;=" &amp; $A76, DataRegularSeason20242025!$D$3:$D$1315, C$1)+SUMIFS(DataRegularSeason20242025!$AB$3:$AB$1315,DataRegularSeason20242025!$B$3:$B$1315, "&lt;=" &amp; $A76, DataRegularSeason20242025!$E$3:$E$1315, C$1)</f>
        <v>9</v>
      </c>
      <c r="D76" s="2">
        <f>SUMIFS(DataRegularSeason20242025!$AA$3:$AA$1315,DataRegularSeason20242025!$B$3:$B$1315, "&lt;=" &amp; $A76, DataRegularSeason20242025!$D$3:$D$1315, D$1)+SUMIFS(DataRegularSeason20242025!$AB$3:$AB$1315,DataRegularSeason20242025!$B$3:$B$1315, "&lt;=" &amp; $A76, DataRegularSeason20242025!$E$3:$E$1315, D$1)</f>
        <v>9</v>
      </c>
      <c r="E76" s="2">
        <f>SUMIFS(DataRegularSeason20242025!$AA$3:$AA$1315,DataRegularSeason20242025!$B$3:$B$1315, "&lt;=" &amp; $A76, DataRegularSeason20242025!$D$3:$D$1315, E$1)+SUMIFS(DataRegularSeason20242025!$AB$3:$AB$1315,DataRegularSeason20242025!$B$3:$B$1315, "&lt;=" &amp; $A76, DataRegularSeason20242025!$E$3:$E$1315, E$1)</f>
        <v>14</v>
      </c>
      <c r="F76" s="2">
        <f>SUMIFS(DataRegularSeason20242025!$AA$3:$AA$1315,DataRegularSeason20242025!$B$3:$B$1315, "&lt;=" &amp; $A76, DataRegularSeason20242025!$D$3:$D$1315, F$1)+SUMIFS(DataRegularSeason20242025!$AB$3:$AB$1315,DataRegularSeason20242025!$B$3:$B$1315, "&lt;=" &amp; $A76, DataRegularSeason20242025!$E$3:$E$1315, F$1)</f>
        <v>11</v>
      </c>
      <c r="G76" s="2">
        <f>SUMIFS(DataRegularSeason20242025!$AA$3:$AA$1315,DataRegularSeason20242025!$B$3:$B$1315, "&lt;=" &amp; $A76, DataRegularSeason20242025!$D$3:$D$1315, G$1)+SUMIFS(DataRegularSeason20242025!$AB$3:$AB$1315,DataRegularSeason20242025!$B$3:$B$1315, "&lt;=" &amp; $A76, DataRegularSeason20242025!$E$3:$E$1315, G$1)</f>
        <v>11</v>
      </c>
      <c r="H76" s="2">
        <f>SUMIFS(DataRegularSeason20242025!$AA$3:$AA$1315,DataRegularSeason20242025!$B$3:$B$1315, "&lt;=" &amp; $A76, DataRegularSeason20242025!$D$3:$D$1315, H$1)+SUMIFS(DataRegularSeason20242025!$AB$3:$AB$1315,DataRegularSeason20242025!$B$3:$B$1315, "&lt;=" &amp; $A76, DataRegularSeason20242025!$E$3:$E$1315, H$1)</f>
        <v>7</v>
      </c>
      <c r="I76" s="2">
        <f>SUMIFS(DataRegularSeason20242025!$AA$3:$AA$1315,DataRegularSeason20242025!$B$3:$B$1315, "&lt;=" &amp; $A76, DataRegularSeason20242025!$D$3:$D$1315, I$1)+SUMIFS(DataRegularSeason20242025!$AB$3:$AB$1315,DataRegularSeason20242025!$B$3:$B$1315, "&lt;=" &amp; $A76, DataRegularSeason20242025!$E$3:$E$1315, I$1)</f>
        <v>10</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9</v>
      </c>
      <c r="L76" s="2">
        <f>SUMIFS(DataRegularSeason20242025!$AA$3:$AA$1315,DataRegularSeason20242025!$B$3:$B$1315, "&lt;=" &amp; $A76, DataRegularSeason20242025!$D$3:$D$1315, L$1)+SUMIFS(DataRegularSeason20242025!$AB$3:$AB$1315,DataRegularSeason20242025!$B$3:$B$1315, "&lt;=" &amp; $A76, DataRegularSeason20242025!$E$3:$E$1315, L$1)</f>
        <v>11</v>
      </c>
      <c r="M76" s="2">
        <f>SUMIFS(DataRegularSeason20242025!$AA$3:$AA$1315,DataRegularSeason20242025!$B$3:$B$1315, "&lt;=" &amp; $A76, DataRegularSeason20242025!$D$3:$D$1315, M$1)+SUMIFS(DataRegularSeason20242025!$AB$3:$AB$1315,DataRegularSeason20242025!$B$3:$B$1315, "&lt;=" &amp; $A76, DataRegularSeason20242025!$E$3:$E$1315, M$1)</f>
        <v>15</v>
      </c>
      <c r="N76" s="2">
        <f>SUMIFS(DataRegularSeason20242025!$AA$3:$AA$1315,DataRegularSeason20242025!$B$3:$B$1315, "&lt;=" &amp; $A76, DataRegularSeason20242025!$D$3:$D$1315, N$1)+SUMIFS(DataRegularSeason20242025!$AB$3:$AB$1315,DataRegularSeason20242025!$B$3:$B$1315, "&lt;=" &amp; $A76, DataRegularSeason20242025!$E$3:$E$1315, N$1)</f>
        <v>14</v>
      </c>
      <c r="O76" s="2">
        <f>SUMIFS(DataRegularSeason20242025!$AA$3:$AA$1315,DataRegularSeason20242025!$B$3:$B$1315, "&lt;=" &amp; $A76, DataRegularSeason20242025!$D$3:$D$1315, O$1)+SUMIFS(DataRegularSeason20242025!$AB$3:$AB$1315,DataRegularSeason20242025!$B$3:$B$1315, "&lt;=" &amp; $A76, DataRegularSeason20242025!$E$3:$E$1315, O$1)</f>
        <v>14</v>
      </c>
      <c r="P76" s="2">
        <f>SUMIFS(DataRegularSeason20242025!$AA$3:$AA$1315,DataRegularSeason20242025!$B$3:$B$1315, "&lt;=" &amp; $A76, DataRegularSeason20242025!$D$3:$D$1315, P$1)+SUMIFS(DataRegularSeason20242025!$AB$3:$AB$1315,DataRegularSeason20242025!$B$3:$B$1315, "&lt;=" &amp; $A76, DataRegularSeason20242025!$E$3:$E$1315, P$1)</f>
        <v>9</v>
      </c>
      <c r="Q76" s="2">
        <f>SUMIFS(DataRegularSeason20242025!$AA$3:$AA$1315,DataRegularSeason20242025!$B$3:$B$1315, "&lt;=" &amp; $A76, DataRegularSeason20242025!$D$3:$D$1315, Q$1)+SUMIFS(DataRegularSeason20242025!$AB$3:$AB$1315,DataRegularSeason20242025!$B$3:$B$1315, "&lt;=" &amp; $A76, DataRegularSeason20242025!$E$3:$E$1315, Q$1)</f>
        <v>16</v>
      </c>
      <c r="R76" s="2">
        <f>SUMIFS(DataRegularSeason20242025!$AA$3:$AA$1315,DataRegularSeason20242025!$B$3:$B$1315, "&lt;=" &amp; $A76, DataRegularSeason20242025!$D$3:$D$1315, R$1)+SUMIFS(DataRegularSeason20242025!$AB$3:$AB$1315,DataRegularSeason20242025!$B$3:$B$1315, "&lt;=" &amp; $A76, DataRegularSeason20242025!$E$3:$E$1315, R$1)</f>
        <v>7</v>
      </c>
      <c r="S76" s="2">
        <f>SUMIFS(DataRegularSeason20242025!$AA$3:$AA$1315,DataRegularSeason20242025!$B$3:$B$1315, "&lt;=" &amp; $A76, DataRegularSeason20242025!$D$3:$D$1315, S$1)+SUMIFS(DataRegularSeason20242025!$AB$3:$AB$1315,DataRegularSeason20242025!$B$3:$B$1315, "&lt;=" &amp; $A76, DataRegularSeason20242025!$E$3:$E$1315, S$1)</f>
        <v>8</v>
      </c>
      <c r="T76" s="2">
        <f>SUMIFS(DataRegularSeason20242025!$AA$3:$AA$1315,DataRegularSeason20242025!$B$3:$B$1315, "&lt;=" &amp; $A76, DataRegularSeason20242025!$D$3:$D$1315, T$1)+SUMIFS(DataRegularSeason20242025!$AB$3:$AB$1315,DataRegularSeason20242025!$B$3:$B$1315, "&lt;=" &amp; $A76, DataRegularSeason20242025!$E$3:$E$1315, T$1)</f>
        <v>13</v>
      </c>
      <c r="U76" s="2">
        <f>SUMIFS(DataRegularSeason20242025!$AA$3:$AA$1315,DataRegularSeason20242025!$B$3:$B$1315, "&lt;=" &amp; $A76, DataRegularSeason20242025!$D$3:$D$1315, U$1)+SUMIFS(DataRegularSeason20242025!$AB$3:$AB$1315,DataRegularSeason20242025!$B$3:$B$1315, "&lt;=" &amp; $A76, DataRegularSeason20242025!$E$3:$E$1315, U$1)</f>
        <v>10</v>
      </c>
      <c r="V76" s="2">
        <f>SUMIFS(DataRegularSeason20242025!$AA$3:$AA$1315,DataRegularSeason20242025!$B$3:$B$1315, "&lt;=" &amp; $A76, DataRegularSeason20242025!$D$3:$D$1315, V$1)+SUMIFS(DataRegularSeason20242025!$AB$3:$AB$1315,DataRegularSeason20242025!$B$3:$B$1315, "&lt;=" &amp; $A76, DataRegularSeason20242025!$E$3:$E$1315, V$1)</f>
        <v>9</v>
      </c>
      <c r="W76" s="2">
        <f>SUMIFS(DataRegularSeason20242025!$AA$3:$AA$1315,DataRegularSeason20242025!$B$3:$B$1315, "&lt;=" &amp; $A76, DataRegularSeason20242025!$D$3:$D$1315, W$1)+SUMIFS(DataRegularSeason20242025!$AB$3:$AB$1315,DataRegularSeason20242025!$B$3:$B$1315, "&lt;=" &amp; $A76, DataRegularSeason20242025!$E$3:$E$1315, W$1)</f>
        <v>9</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8</v>
      </c>
      <c r="Z76" s="2">
        <f>SUMIFS(DataRegularSeason20242025!$AA$3:$AA$1315,DataRegularSeason20242025!$B$3:$B$1315, "&lt;=" &amp; $A76, DataRegularSeason20242025!$D$3:$D$1315, Z$1)+SUMIFS(DataRegularSeason20242025!$AB$3:$AB$1315,DataRegularSeason20242025!$B$3:$B$1315, "&lt;=" &amp; $A76, DataRegularSeason20242025!$E$3:$E$1315, Z$1)</f>
        <v>10</v>
      </c>
      <c r="AA76" s="2">
        <f>SUMIFS(DataRegularSeason20242025!$AA$3:$AA$1315,DataRegularSeason20242025!$B$3:$B$1315, "&lt;=" &amp; $A76, DataRegularSeason20242025!$D$3:$D$1315, AA$1)+SUMIFS(DataRegularSeason20242025!$AB$3:$AB$1315,DataRegularSeason20242025!$B$3:$B$1315, "&lt;=" &amp; $A76, DataRegularSeason20242025!$E$3:$E$1315, AA$1)</f>
        <v>14</v>
      </c>
      <c r="AB76" s="2">
        <f>SUMIFS(DataRegularSeason20242025!$AA$3:$AA$1315,DataRegularSeason20242025!$B$3:$B$1315, "&lt;=" &amp; $A76, DataRegularSeason20242025!$D$3:$D$1315, AB$1)+SUMIFS(DataRegularSeason20242025!$AB$3:$AB$1315,DataRegularSeason20242025!$B$3:$B$1315, "&lt;=" &amp; $A76, DataRegularSeason20242025!$E$3:$E$1315, AB$1)</f>
        <v>13</v>
      </c>
      <c r="AC76" s="2">
        <f>SUMIFS(DataRegularSeason20242025!$AA$3:$AA$1315,DataRegularSeason20242025!$B$3:$B$1315, "&lt;=" &amp; $A76, DataRegularSeason20242025!$D$3:$D$1315, AC$1)+SUMIFS(DataRegularSeason20242025!$AB$3:$AB$1315,DataRegularSeason20242025!$B$3:$B$1315, "&lt;=" &amp; $A76, DataRegularSeason20242025!$E$3:$E$1315, AC$1)</f>
        <v>12</v>
      </c>
      <c r="AD76" s="2">
        <f>SUMIFS(DataRegularSeason20242025!$AA$3:$AA$1315,DataRegularSeason20242025!$B$3:$B$1315, "&lt;=" &amp; $A76, DataRegularSeason20242025!$D$3:$D$1315, AD$1)+SUMIFS(DataRegularSeason20242025!$AB$3:$AB$1315,DataRegularSeason20242025!$B$3:$B$1315, "&lt;=" &amp; $A76, DataRegularSeason20242025!$E$3:$E$1315, AD$1)</f>
        <v>11</v>
      </c>
      <c r="AE76" s="2">
        <f>SUMIFS(DataRegularSeason20242025!$AA$3:$AA$1315,DataRegularSeason20242025!$B$3:$B$1315, "&lt;=" &amp; $A76, DataRegularSeason20242025!$D$3:$D$1315, AE$1)+SUMIFS(DataRegularSeason20242025!$AB$3:$AB$1315,DataRegularSeason20242025!$B$3:$B$1315, "&lt;=" &amp; $A76, DataRegularSeason20242025!$E$3:$E$1315, AE$1)</f>
        <v>15</v>
      </c>
      <c r="AF76" s="2">
        <f>SUMIFS(DataRegularSeason20242025!$AA$3:$AA$1315,DataRegularSeason20242025!$B$3:$B$1315, "&lt;=" &amp; $A76, DataRegularSeason20242025!$D$3:$D$1315, AF$1)+SUMIFS(DataRegularSeason20242025!$AB$3:$AB$1315,DataRegularSeason20242025!$B$3:$B$1315, "&lt;=" &amp; $A76, DataRegularSeason20242025!$E$3:$E$1315, AF$1)</f>
        <v>18</v>
      </c>
      <c r="AG76" s="2">
        <f>SUMIFS(DataRegularSeason20242025!$AA$3:$AA$1315,DataRegularSeason20242025!$B$3:$B$1315, "&lt;=" &amp; $A76, DataRegularSeason20242025!$D$3:$D$1315, AG$1)+SUMIFS(DataRegularSeason20242025!$AB$3:$AB$1315,DataRegularSeason20242025!$B$3:$B$1315, "&lt;=" &amp; $A76, DataRegularSeason20242025!$E$3:$E$1315, AG$1)</f>
        <v>14</v>
      </c>
    </row>
    <row r="77" spans="1:33" x14ac:dyDescent="0.25">
      <c r="A77" s="5">
        <v>45643</v>
      </c>
      <c r="B77" s="2">
        <f>SUMIFS(DataRegularSeason20242025!$AA$3:$AA$1315,DataRegularSeason20242025!$B$3:$B$1315, "&lt;=" &amp; $A77, DataRegularSeason20242025!$D$3:$D$1315, B$1)+SUMIFS(DataRegularSeason20242025!$AB$3:$AB$1315,DataRegularSeason20242025!$B$3:$B$1315, "&lt;=" &amp; $A77, DataRegularSeason20242025!$E$3:$E$1315, B$1)</f>
        <v>10</v>
      </c>
      <c r="C77" s="2">
        <f>SUMIFS(DataRegularSeason20242025!$AA$3:$AA$1315,DataRegularSeason20242025!$B$3:$B$1315, "&lt;=" &amp; $A77, DataRegularSeason20242025!$D$3:$D$1315, C$1)+SUMIFS(DataRegularSeason20242025!$AB$3:$AB$1315,DataRegularSeason20242025!$B$3:$B$1315, "&lt;=" &amp; $A77, DataRegularSeason20242025!$E$3:$E$1315, C$1)</f>
        <v>9</v>
      </c>
      <c r="D77" s="2">
        <f>SUMIFS(DataRegularSeason20242025!$AA$3:$AA$1315,DataRegularSeason20242025!$B$3:$B$1315, "&lt;=" &amp; $A77, DataRegularSeason20242025!$D$3:$D$1315, D$1)+SUMIFS(DataRegularSeason20242025!$AB$3:$AB$1315,DataRegularSeason20242025!$B$3:$B$1315, "&lt;=" &amp; $A77, DataRegularSeason20242025!$E$3:$E$1315, D$1)</f>
        <v>9</v>
      </c>
      <c r="E77" s="2">
        <f>SUMIFS(DataRegularSeason20242025!$AA$3:$AA$1315,DataRegularSeason20242025!$B$3:$B$1315, "&lt;=" &amp; $A77, DataRegularSeason20242025!$D$3:$D$1315, E$1)+SUMIFS(DataRegularSeason20242025!$AB$3:$AB$1315,DataRegularSeason20242025!$B$3:$B$1315, "&lt;=" &amp; $A77, DataRegularSeason20242025!$E$3:$E$1315, E$1)</f>
        <v>14</v>
      </c>
      <c r="F77" s="2">
        <f>SUMIFS(DataRegularSeason20242025!$AA$3:$AA$1315,DataRegularSeason20242025!$B$3:$B$1315, "&lt;=" &amp; $A77, DataRegularSeason20242025!$D$3:$D$1315, F$1)+SUMIFS(DataRegularSeason20242025!$AB$3:$AB$1315,DataRegularSeason20242025!$B$3:$B$1315, "&lt;=" &amp; $A77, DataRegularSeason20242025!$E$3:$E$1315, F$1)</f>
        <v>11</v>
      </c>
      <c r="G77" s="2">
        <f>SUMIFS(DataRegularSeason20242025!$AA$3:$AA$1315,DataRegularSeason20242025!$B$3:$B$1315, "&lt;=" &amp; $A77, DataRegularSeason20242025!$D$3:$D$1315, G$1)+SUMIFS(DataRegularSeason20242025!$AB$3:$AB$1315,DataRegularSeason20242025!$B$3:$B$1315, "&lt;=" &amp; $A77, DataRegularSeason20242025!$E$3:$E$1315, G$1)</f>
        <v>11</v>
      </c>
      <c r="H77" s="2">
        <f>SUMIFS(DataRegularSeason20242025!$AA$3:$AA$1315,DataRegularSeason20242025!$B$3:$B$1315, "&lt;=" &amp; $A77, DataRegularSeason20242025!$D$3:$D$1315, H$1)+SUMIFS(DataRegularSeason20242025!$AB$3:$AB$1315,DataRegularSeason20242025!$B$3:$B$1315, "&lt;=" &amp; $A77, DataRegularSeason20242025!$E$3:$E$1315, H$1)</f>
        <v>7</v>
      </c>
      <c r="I77" s="2">
        <f>SUMIFS(DataRegularSeason20242025!$AA$3:$AA$1315,DataRegularSeason20242025!$B$3:$B$1315, "&lt;=" &amp; $A77, DataRegularSeason20242025!$D$3:$D$1315, I$1)+SUMIFS(DataRegularSeason20242025!$AB$3:$AB$1315,DataRegularSeason20242025!$B$3:$B$1315, "&lt;=" &amp; $A77, DataRegularSeason20242025!$E$3:$E$1315, I$1)</f>
        <v>10</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9</v>
      </c>
      <c r="L77" s="2">
        <f>SUMIFS(DataRegularSeason20242025!$AA$3:$AA$1315,DataRegularSeason20242025!$B$3:$B$1315, "&lt;=" &amp; $A77, DataRegularSeason20242025!$D$3:$D$1315, L$1)+SUMIFS(DataRegularSeason20242025!$AB$3:$AB$1315,DataRegularSeason20242025!$B$3:$B$1315, "&lt;=" &amp; $A77, DataRegularSeason20242025!$E$3:$E$1315, L$1)</f>
        <v>11</v>
      </c>
      <c r="M77" s="2">
        <f>SUMIFS(DataRegularSeason20242025!$AA$3:$AA$1315,DataRegularSeason20242025!$B$3:$B$1315, "&lt;=" &amp; $A77, DataRegularSeason20242025!$D$3:$D$1315, M$1)+SUMIFS(DataRegularSeason20242025!$AB$3:$AB$1315,DataRegularSeason20242025!$B$3:$B$1315, "&lt;=" &amp; $A77, DataRegularSeason20242025!$E$3:$E$1315, M$1)</f>
        <v>15</v>
      </c>
      <c r="N77" s="2">
        <f>SUMIFS(DataRegularSeason20242025!$AA$3:$AA$1315,DataRegularSeason20242025!$B$3:$B$1315, "&lt;=" &amp; $A77, DataRegularSeason20242025!$D$3:$D$1315, N$1)+SUMIFS(DataRegularSeason20242025!$AB$3:$AB$1315,DataRegularSeason20242025!$B$3:$B$1315, "&lt;=" &amp; $A77, DataRegularSeason20242025!$E$3:$E$1315, N$1)</f>
        <v>14</v>
      </c>
      <c r="O77" s="2">
        <f>SUMIFS(DataRegularSeason20242025!$AA$3:$AA$1315,DataRegularSeason20242025!$B$3:$B$1315, "&lt;=" &amp; $A77, DataRegularSeason20242025!$D$3:$D$1315, O$1)+SUMIFS(DataRegularSeason20242025!$AB$3:$AB$1315,DataRegularSeason20242025!$B$3:$B$1315, "&lt;=" &amp; $A77, DataRegularSeason20242025!$E$3:$E$1315, O$1)</f>
        <v>14</v>
      </c>
      <c r="P77" s="2">
        <f>SUMIFS(DataRegularSeason20242025!$AA$3:$AA$1315,DataRegularSeason20242025!$B$3:$B$1315, "&lt;=" &amp; $A77, DataRegularSeason20242025!$D$3:$D$1315, P$1)+SUMIFS(DataRegularSeason20242025!$AB$3:$AB$1315,DataRegularSeason20242025!$B$3:$B$1315, "&lt;=" &amp; $A77, DataRegularSeason20242025!$E$3:$E$1315, P$1)</f>
        <v>9</v>
      </c>
      <c r="Q77" s="2">
        <f>SUMIFS(DataRegularSeason20242025!$AA$3:$AA$1315,DataRegularSeason20242025!$B$3:$B$1315, "&lt;=" &amp; $A77, DataRegularSeason20242025!$D$3:$D$1315, Q$1)+SUMIFS(DataRegularSeason20242025!$AB$3:$AB$1315,DataRegularSeason20242025!$B$3:$B$1315, "&lt;=" &amp; $A77, DataRegularSeason20242025!$E$3:$E$1315, Q$1)</f>
        <v>16</v>
      </c>
      <c r="R77" s="2">
        <f>SUMIFS(DataRegularSeason20242025!$AA$3:$AA$1315,DataRegularSeason20242025!$B$3:$B$1315, "&lt;=" &amp; $A77, DataRegularSeason20242025!$D$3:$D$1315, R$1)+SUMIFS(DataRegularSeason20242025!$AB$3:$AB$1315,DataRegularSeason20242025!$B$3:$B$1315, "&lt;=" &amp; $A77, DataRegularSeason20242025!$E$3:$E$1315, R$1)</f>
        <v>7</v>
      </c>
      <c r="S77" s="2">
        <f>SUMIFS(DataRegularSeason20242025!$AA$3:$AA$1315,DataRegularSeason20242025!$B$3:$B$1315, "&lt;=" &amp; $A77, DataRegularSeason20242025!$D$3:$D$1315, S$1)+SUMIFS(DataRegularSeason20242025!$AB$3:$AB$1315,DataRegularSeason20242025!$B$3:$B$1315, "&lt;=" &amp; $A77, DataRegularSeason20242025!$E$3:$E$1315, S$1)</f>
        <v>8</v>
      </c>
      <c r="T77" s="2">
        <f>SUMIFS(DataRegularSeason20242025!$AA$3:$AA$1315,DataRegularSeason20242025!$B$3:$B$1315, "&lt;=" &amp; $A77, DataRegularSeason20242025!$D$3:$D$1315, T$1)+SUMIFS(DataRegularSeason20242025!$AB$3:$AB$1315,DataRegularSeason20242025!$B$3:$B$1315, "&lt;=" &amp; $A77, DataRegularSeason20242025!$E$3:$E$1315, T$1)</f>
        <v>13</v>
      </c>
      <c r="U77" s="2">
        <f>SUMIFS(DataRegularSeason20242025!$AA$3:$AA$1315,DataRegularSeason20242025!$B$3:$B$1315, "&lt;=" &amp; $A77, DataRegularSeason20242025!$D$3:$D$1315, U$1)+SUMIFS(DataRegularSeason20242025!$AB$3:$AB$1315,DataRegularSeason20242025!$B$3:$B$1315, "&lt;=" &amp; $A77, DataRegularSeason20242025!$E$3:$E$1315, U$1)</f>
        <v>10</v>
      </c>
      <c r="V77" s="2">
        <f>SUMIFS(DataRegularSeason20242025!$AA$3:$AA$1315,DataRegularSeason20242025!$B$3:$B$1315, "&lt;=" &amp; $A77, DataRegularSeason20242025!$D$3:$D$1315, V$1)+SUMIFS(DataRegularSeason20242025!$AB$3:$AB$1315,DataRegularSeason20242025!$B$3:$B$1315, "&lt;=" &amp; $A77, DataRegularSeason20242025!$E$3:$E$1315, V$1)</f>
        <v>9</v>
      </c>
      <c r="W77" s="2">
        <f>SUMIFS(DataRegularSeason20242025!$AA$3:$AA$1315,DataRegularSeason20242025!$B$3:$B$1315, "&lt;=" &amp; $A77, DataRegularSeason20242025!$D$3:$D$1315, W$1)+SUMIFS(DataRegularSeason20242025!$AB$3:$AB$1315,DataRegularSeason20242025!$B$3:$B$1315, "&lt;=" &amp; $A77, DataRegularSeason20242025!$E$3:$E$1315, W$1)</f>
        <v>9</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8</v>
      </c>
      <c r="Z77" s="2">
        <f>SUMIFS(DataRegularSeason20242025!$AA$3:$AA$1315,DataRegularSeason20242025!$B$3:$B$1315, "&lt;=" &amp; $A77, DataRegularSeason20242025!$D$3:$D$1315, Z$1)+SUMIFS(DataRegularSeason20242025!$AB$3:$AB$1315,DataRegularSeason20242025!$B$3:$B$1315, "&lt;=" &amp; $A77, DataRegularSeason20242025!$E$3:$E$1315, Z$1)</f>
        <v>10</v>
      </c>
      <c r="AA77" s="2">
        <f>SUMIFS(DataRegularSeason20242025!$AA$3:$AA$1315,DataRegularSeason20242025!$B$3:$B$1315, "&lt;=" &amp; $A77, DataRegularSeason20242025!$D$3:$D$1315, AA$1)+SUMIFS(DataRegularSeason20242025!$AB$3:$AB$1315,DataRegularSeason20242025!$B$3:$B$1315, "&lt;=" &amp; $A77, DataRegularSeason20242025!$E$3:$E$1315, AA$1)</f>
        <v>14</v>
      </c>
      <c r="AB77" s="2">
        <f>SUMIFS(DataRegularSeason20242025!$AA$3:$AA$1315,DataRegularSeason20242025!$B$3:$B$1315, "&lt;=" &amp; $A77, DataRegularSeason20242025!$D$3:$D$1315, AB$1)+SUMIFS(DataRegularSeason20242025!$AB$3:$AB$1315,DataRegularSeason20242025!$B$3:$B$1315, "&lt;=" &amp; $A77, DataRegularSeason20242025!$E$3:$E$1315, AB$1)</f>
        <v>13</v>
      </c>
      <c r="AC77" s="2">
        <f>SUMIFS(DataRegularSeason20242025!$AA$3:$AA$1315,DataRegularSeason20242025!$B$3:$B$1315, "&lt;=" &amp; $A77, DataRegularSeason20242025!$D$3:$D$1315, AC$1)+SUMIFS(DataRegularSeason20242025!$AB$3:$AB$1315,DataRegularSeason20242025!$B$3:$B$1315, "&lt;=" &amp; $A77, DataRegularSeason20242025!$E$3:$E$1315, AC$1)</f>
        <v>12</v>
      </c>
      <c r="AD77" s="2">
        <f>SUMIFS(DataRegularSeason20242025!$AA$3:$AA$1315,DataRegularSeason20242025!$B$3:$B$1315, "&lt;=" &amp; $A77, DataRegularSeason20242025!$D$3:$D$1315, AD$1)+SUMIFS(DataRegularSeason20242025!$AB$3:$AB$1315,DataRegularSeason20242025!$B$3:$B$1315, "&lt;=" &amp; $A77, DataRegularSeason20242025!$E$3:$E$1315, AD$1)</f>
        <v>11</v>
      </c>
      <c r="AE77" s="2">
        <f>SUMIFS(DataRegularSeason20242025!$AA$3:$AA$1315,DataRegularSeason20242025!$B$3:$B$1315, "&lt;=" &amp; $A77, DataRegularSeason20242025!$D$3:$D$1315, AE$1)+SUMIFS(DataRegularSeason20242025!$AB$3:$AB$1315,DataRegularSeason20242025!$B$3:$B$1315, "&lt;=" &amp; $A77, DataRegularSeason20242025!$E$3:$E$1315, AE$1)</f>
        <v>15</v>
      </c>
      <c r="AF77" s="2">
        <f>SUMIFS(DataRegularSeason20242025!$AA$3:$AA$1315,DataRegularSeason20242025!$B$3:$B$1315, "&lt;=" &amp; $A77, DataRegularSeason20242025!$D$3:$D$1315, AF$1)+SUMIFS(DataRegularSeason20242025!$AB$3:$AB$1315,DataRegularSeason20242025!$B$3:$B$1315, "&lt;=" &amp; $A77, DataRegularSeason20242025!$E$3:$E$1315, AF$1)</f>
        <v>18</v>
      </c>
      <c r="AG77" s="2">
        <f>SUMIFS(DataRegularSeason20242025!$AA$3:$AA$1315,DataRegularSeason20242025!$B$3:$B$1315, "&lt;=" &amp; $A77, DataRegularSeason20242025!$D$3:$D$1315, AG$1)+SUMIFS(DataRegularSeason20242025!$AB$3:$AB$1315,DataRegularSeason20242025!$B$3:$B$1315, "&lt;=" &amp; $A77, DataRegularSeason20242025!$E$3:$E$1315, AG$1)</f>
        <v>14</v>
      </c>
    </row>
    <row r="78" spans="1:33" x14ac:dyDescent="0.25">
      <c r="A78" s="5">
        <v>45644</v>
      </c>
      <c r="B78" s="2">
        <f>SUMIFS(DataRegularSeason20242025!$AA$3:$AA$1315,DataRegularSeason20242025!$B$3:$B$1315, "&lt;=" &amp; $A78, DataRegularSeason20242025!$D$3:$D$1315, B$1)+SUMIFS(DataRegularSeason20242025!$AB$3:$AB$1315,DataRegularSeason20242025!$B$3:$B$1315, "&lt;=" &amp; $A78, DataRegularSeason20242025!$E$3:$E$1315, B$1)</f>
        <v>10</v>
      </c>
      <c r="C78" s="2">
        <f>SUMIFS(DataRegularSeason20242025!$AA$3:$AA$1315,DataRegularSeason20242025!$B$3:$B$1315, "&lt;=" &amp; $A78, DataRegularSeason20242025!$D$3:$D$1315, C$1)+SUMIFS(DataRegularSeason20242025!$AB$3:$AB$1315,DataRegularSeason20242025!$B$3:$B$1315, "&lt;=" &amp; $A78, DataRegularSeason20242025!$E$3:$E$1315, C$1)</f>
        <v>9</v>
      </c>
      <c r="D78" s="2">
        <f>SUMIFS(DataRegularSeason20242025!$AA$3:$AA$1315,DataRegularSeason20242025!$B$3:$B$1315, "&lt;=" &amp; $A78, DataRegularSeason20242025!$D$3:$D$1315, D$1)+SUMIFS(DataRegularSeason20242025!$AB$3:$AB$1315,DataRegularSeason20242025!$B$3:$B$1315, "&lt;=" &amp; $A78, DataRegularSeason20242025!$E$3:$E$1315, D$1)</f>
        <v>9</v>
      </c>
      <c r="E78" s="2">
        <f>SUMIFS(DataRegularSeason20242025!$AA$3:$AA$1315,DataRegularSeason20242025!$B$3:$B$1315, "&lt;=" &amp; $A78, DataRegularSeason20242025!$D$3:$D$1315, E$1)+SUMIFS(DataRegularSeason20242025!$AB$3:$AB$1315,DataRegularSeason20242025!$B$3:$B$1315, "&lt;=" &amp; $A78, DataRegularSeason20242025!$E$3:$E$1315, E$1)</f>
        <v>14</v>
      </c>
      <c r="F78" s="2">
        <f>SUMIFS(DataRegularSeason20242025!$AA$3:$AA$1315,DataRegularSeason20242025!$B$3:$B$1315, "&lt;=" &amp; $A78, DataRegularSeason20242025!$D$3:$D$1315, F$1)+SUMIFS(DataRegularSeason20242025!$AB$3:$AB$1315,DataRegularSeason20242025!$B$3:$B$1315, "&lt;=" &amp; $A78, DataRegularSeason20242025!$E$3:$E$1315, F$1)</f>
        <v>11</v>
      </c>
      <c r="G78" s="2">
        <f>SUMIFS(DataRegularSeason20242025!$AA$3:$AA$1315,DataRegularSeason20242025!$B$3:$B$1315, "&lt;=" &amp; $A78, DataRegularSeason20242025!$D$3:$D$1315, G$1)+SUMIFS(DataRegularSeason20242025!$AB$3:$AB$1315,DataRegularSeason20242025!$B$3:$B$1315, "&lt;=" &amp; $A78, DataRegularSeason20242025!$E$3:$E$1315, G$1)</f>
        <v>11</v>
      </c>
      <c r="H78" s="2">
        <f>SUMIFS(DataRegularSeason20242025!$AA$3:$AA$1315,DataRegularSeason20242025!$B$3:$B$1315, "&lt;=" &amp; $A78, DataRegularSeason20242025!$D$3:$D$1315, H$1)+SUMIFS(DataRegularSeason20242025!$AB$3:$AB$1315,DataRegularSeason20242025!$B$3:$B$1315, "&lt;=" &amp; $A78, DataRegularSeason20242025!$E$3:$E$1315, H$1)</f>
        <v>7</v>
      </c>
      <c r="I78" s="2">
        <f>SUMIFS(DataRegularSeason20242025!$AA$3:$AA$1315,DataRegularSeason20242025!$B$3:$B$1315, "&lt;=" &amp; $A78, DataRegularSeason20242025!$D$3:$D$1315, I$1)+SUMIFS(DataRegularSeason20242025!$AB$3:$AB$1315,DataRegularSeason20242025!$B$3:$B$1315, "&lt;=" &amp; $A78, DataRegularSeason20242025!$E$3:$E$1315, I$1)</f>
        <v>10</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9</v>
      </c>
      <c r="L78" s="2">
        <f>SUMIFS(DataRegularSeason20242025!$AA$3:$AA$1315,DataRegularSeason20242025!$B$3:$B$1315, "&lt;=" &amp; $A78, DataRegularSeason20242025!$D$3:$D$1315, L$1)+SUMIFS(DataRegularSeason20242025!$AB$3:$AB$1315,DataRegularSeason20242025!$B$3:$B$1315, "&lt;=" &amp; $A78, DataRegularSeason20242025!$E$3:$E$1315, L$1)</f>
        <v>11</v>
      </c>
      <c r="M78" s="2">
        <f>SUMIFS(DataRegularSeason20242025!$AA$3:$AA$1315,DataRegularSeason20242025!$B$3:$B$1315, "&lt;=" &amp; $A78, DataRegularSeason20242025!$D$3:$D$1315, M$1)+SUMIFS(DataRegularSeason20242025!$AB$3:$AB$1315,DataRegularSeason20242025!$B$3:$B$1315, "&lt;=" &amp; $A78, DataRegularSeason20242025!$E$3:$E$1315, M$1)</f>
        <v>15</v>
      </c>
      <c r="N78" s="2">
        <f>SUMIFS(DataRegularSeason20242025!$AA$3:$AA$1315,DataRegularSeason20242025!$B$3:$B$1315, "&lt;=" &amp; $A78, DataRegularSeason20242025!$D$3:$D$1315, N$1)+SUMIFS(DataRegularSeason20242025!$AB$3:$AB$1315,DataRegularSeason20242025!$B$3:$B$1315, "&lt;=" &amp; $A78, DataRegularSeason20242025!$E$3:$E$1315, N$1)</f>
        <v>14</v>
      </c>
      <c r="O78" s="2">
        <f>SUMIFS(DataRegularSeason20242025!$AA$3:$AA$1315,DataRegularSeason20242025!$B$3:$B$1315, "&lt;=" &amp; $A78, DataRegularSeason20242025!$D$3:$D$1315, O$1)+SUMIFS(DataRegularSeason20242025!$AB$3:$AB$1315,DataRegularSeason20242025!$B$3:$B$1315, "&lt;=" &amp; $A78, DataRegularSeason20242025!$E$3:$E$1315, O$1)</f>
        <v>14</v>
      </c>
      <c r="P78" s="2">
        <f>SUMIFS(DataRegularSeason20242025!$AA$3:$AA$1315,DataRegularSeason20242025!$B$3:$B$1315, "&lt;=" &amp; $A78, DataRegularSeason20242025!$D$3:$D$1315, P$1)+SUMIFS(DataRegularSeason20242025!$AB$3:$AB$1315,DataRegularSeason20242025!$B$3:$B$1315, "&lt;=" &amp; $A78, DataRegularSeason20242025!$E$3:$E$1315, P$1)</f>
        <v>9</v>
      </c>
      <c r="Q78" s="2">
        <f>SUMIFS(DataRegularSeason20242025!$AA$3:$AA$1315,DataRegularSeason20242025!$B$3:$B$1315, "&lt;=" &amp; $A78, DataRegularSeason20242025!$D$3:$D$1315, Q$1)+SUMIFS(DataRegularSeason20242025!$AB$3:$AB$1315,DataRegularSeason20242025!$B$3:$B$1315, "&lt;=" &amp; $A78, DataRegularSeason20242025!$E$3:$E$1315, Q$1)</f>
        <v>16</v>
      </c>
      <c r="R78" s="2">
        <f>SUMIFS(DataRegularSeason20242025!$AA$3:$AA$1315,DataRegularSeason20242025!$B$3:$B$1315, "&lt;=" &amp; $A78, DataRegularSeason20242025!$D$3:$D$1315, R$1)+SUMIFS(DataRegularSeason20242025!$AB$3:$AB$1315,DataRegularSeason20242025!$B$3:$B$1315, "&lt;=" &amp; $A78, DataRegularSeason20242025!$E$3:$E$1315, R$1)</f>
        <v>7</v>
      </c>
      <c r="S78" s="2">
        <f>SUMIFS(DataRegularSeason20242025!$AA$3:$AA$1315,DataRegularSeason20242025!$B$3:$B$1315, "&lt;=" &amp; $A78, DataRegularSeason20242025!$D$3:$D$1315, S$1)+SUMIFS(DataRegularSeason20242025!$AB$3:$AB$1315,DataRegularSeason20242025!$B$3:$B$1315, "&lt;=" &amp; $A78, DataRegularSeason20242025!$E$3:$E$1315, S$1)</f>
        <v>8</v>
      </c>
      <c r="T78" s="2">
        <f>SUMIFS(DataRegularSeason20242025!$AA$3:$AA$1315,DataRegularSeason20242025!$B$3:$B$1315, "&lt;=" &amp; $A78, DataRegularSeason20242025!$D$3:$D$1315, T$1)+SUMIFS(DataRegularSeason20242025!$AB$3:$AB$1315,DataRegularSeason20242025!$B$3:$B$1315, "&lt;=" &amp; $A78, DataRegularSeason20242025!$E$3:$E$1315, T$1)</f>
        <v>13</v>
      </c>
      <c r="U78" s="2">
        <f>SUMIFS(DataRegularSeason20242025!$AA$3:$AA$1315,DataRegularSeason20242025!$B$3:$B$1315, "&lt;=" &amp; $A78, DataRegularSeason20242025!$D$3:$D$1315, U$1)+SUMIFS(DataRegularSeason20242025!$AB$3:$AB$1315,DataRegularSeason20242025!$B$3:$B$1315, "&lt;=" &amp; $A78, DataRegularSeason20242025!$E$3:$E$1315, U$1)</f>
        <v>10</v>
      </c>
      <c r="V78" s="2">
        <f>SUMIFS(DataRegularSeason20242025!$AA$3:$AA$1315,DataRegularSeason20242025!$B$3:$B$1315, "&lt;=" &amp; $A78, DataRegularSeason20242025!$D$3:$D$1315, V$1)+SUMIFS(DataRegularSeason20242025!$AB$3:$AB$1315,DataRegularSeason20242025!$B$3:$B$1315, "&lt;=" &amp; $A78, DataRegularSeason20242025!$E$3:$E$1315, V$1)</f>
        <v>9</v>
      </c>
      <c r="W78" s="2">
        <f>SUMIFS(DataRegularSeason20242025!$AA$3:$AA$1315,DataRegularSeason20242025!$B$3:$B$1315, "&lt;=" &amp; $A78, DataRegularSeason20242025!$D$3:$D$1315, W$1)+SUMIFS(DataRegularSeason20242025!$AB$3:$AB$1315,DataRegularSeason20242025!$B$3:$B$1315, "&lt;=" &amp; $A78, DataRegularSeason20242025!$E$3:$E$1315, W$1)</f>
        <v>9</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8</v>
      </c>
      <c r="Z78" s="2">
        <f>SUMIFS(DataRegularSeason20242025!$AA$3:$AA$1315,DataRegularSeason20242025!$B$3:$B$1315, "&lt;=" &amp; $A78, DataRegularSeason20242025!$D$3:$D$1315, Z$1)+SUMIFS(DataRegularSeason20242025!$AB$3:$AB$1315,DataRegularSeason20242025!$B$3:$B$1315, "&lt;=" &amp; $A78, DataRegularSeason20242025!$E$3:$E$1315, Z$1)</f>
        <v>10</v>
      </c>
      <c r="AA78" s="2">
        <f>SUMIFS(DataRegularSeason20242025!$AA$3:$AA$1315,DataRegularSeason20242025!$B$3:$B$1315, "&lt;=" &amp; $A78, DataRegularSeason20242025!$D$3:$D$1315, AA$1)+SUMIFS(DataRegularSeason20242025!$AB$3:$AB$1315,DataRegularSeason20242025!$B$3:$B$1315, "&lt;=" &amp; $A78, DataRegularSeason20242025!$E$3:$E$1315, AA$1)</f>
        <v>14</v>
      </c>
      <c r="AB78" s="2">
        <f>SUMIFS(DataRegularSeason20242025!$AA$3:$AA$1315,DataRegularSeason20242025!$B$3:$B$1315, "&lt;=" &amp; $A78, DataRegularSeason20242025!$D$3:$D$1315, AB$1)+SUMIFS(DataRegularSeason20242025!$AB$3:$AB$1315,DataRegularSeason20242025!$B$3:$B$1315, "&lt;=" &amp; $A78, DataRegularSeason20242025!$E$3:$E$1315, AB$1)</f>
        <v>13</v>
      </c>
      <c r="AC78" s="2">
        <f>SUMIFS(DataRegularSeason20242025!$AA$3:$AA$1315,DataRegularSeason20242025!$B$3:$B$1315, "&lt;=" &amp; $A78, DataRegularSeason20242025!$D$3:$D$1315, AC$1)+SUMIFS(DataRegularSeason20242025!$AB$3:$AB$1315,DataRegularSeason20242025!$B$3:$B$1315, "&lt;=" &amp; $A78, DataRegularSeason20242025!$E$3:$E$1315, AC$1)</f>
        <v>12</v>
      </c>
      <c r="AD78" s="2">
        <f>SUMIFS(DataRegularSeason20242025!$AA$3:$AA$1315,DataRegularSeason20242025!$B$3:$B$1315, "&lt;=" &amp; $A78, DataRegularSeason20242025!$D$3:$D$1315, AD$1)+SUMIFS(DataRegularSeason20242025!$AB$3:$AB$1315,DataRegularSeason20242025!$B$3:$B$1315, "&lt;=" &amp; $A78, DataRegularSeason20242025!$E$3:$E$1315, AD$1)</f>
        <v>11</v>
      </c>
      <c r="AE78" s="2">
        <f>SUMIFS(DataRegularSeason20242025!$AA$3:$AA$1315,DataRegularSeason20242025!$B$3:$B$1315, "&lt;=" &amp; $A78, DataRegularSeason20242025!$D$3:$D$1315, AE$1)+SUMIFS(DataRegularSeason20242025!$AB$3:$AB$1315,DataRegularSeason20242025!$B$3:$B$1315, "&lt;=" &amp; $A78, DataRegularSeason20242025!$E$3:$E$1315, AE$1)</f>
        <v>15</v>
      </c>
      <c r="AF78" s="2">
        <f>SUMIFS(DataRegularSeason20242025!$AA$3:$AA$1315,DataRegularSeason20242025!$B$3:$B$1315, "&lt;=" &amp; $A78, DataRegularSeason20242025!$D$3:$D$1315, AF$1)+SUMIFS(DataRegularSeason20242025!$AB$3:$AB$1315,DataRegularSeason20242025!$B$3:$B$1315, "&lt;=" &amp; $A78, DataRegularSeason20242025!$E$3:$E$1315, AF$1)</f>
        <v>18</v>
      </c>
      <c r="AG78" s="2">
        <f>SUMIFS(DataRegularSeason20242025!$AA$3:$AA$1315,DataRegularSeason20242025!$B$3:$B$1315, "&lt;=" &amp; $A78, DataRegularSeason20242025!$D$3:$D$1315, AG$1)+SUMIFS(DataRegularSeason20242025!$AB$3:$AB$1315,DataRegularSeason20242025!$B$3:$B$1315, "&lt;=" &amp; $A78, DataRegularSeason20242025!$E$3:$E$1315, AG$1)</f>
        <v>14</v>
      </c>
    </row>
    <row r="79" spans="1:33" x14ac:dyDescent="0.25">
      <c r="A79" s="5">
        <v>45645</v>
      </c>
      <c r="B79" s="2">
        <f>SUMIFS(DataRegularSeason20242025!$AA$3:$AA$1315,DataRegularSeason20242025!$B$3:$B$1315, "&lt;=" &amp; $A79, DataRegularSeason20242025!$D$3:$D$1315, B$1)+SUMIFS(DataRegularSeason20242025!$AB$3:$AB$1315,DataRegularSeason20242025!$B$3:$B$1315, "&lt;=" &amp; $A79, DataRegularSeason20242025!$E$3:$E$1315, B$1)</f>
        <v>10</v>
      </c>
      <c r="C79" s="2">
        <f>SUMIFS(DataRegularSeason20242025!$AA$3:$AA$1315,DataRegularSeason20242025!$B$3:$B$1315, "&lt;=" &amp; $A79, DataRegularSeason20242025!$D$3:$D$1315, C$1)+SUMIFS(DataRegularSeason20242025!$AB$3:$AB$1315,DataRegularSeason20242025!$B$3:$B$1315, "&lt;=" &amp; $A79, DataRegularSeason20242025!$E$3:$E$1315, C$1)</f>
        <v>9</v>
      </c>
      <c r="D79" s="2">
        <f>SUMIFS(DataRegularSeason20242025!$AA$3:$AA$1315,DataRegularSeason20242025!$B$3:$B$1315, "&lt;=" &amp; $A79, DataRegularSeason20242025!$D$3:$D$1315, D$1)+SUMIFS(DataRegularSeason20242025!$AB$3:$AB$1315,DataRegularSeason20242025!$B$3:$B$1315, "&lt;=" &amp; $A79, DataRegularSeason20242025!$E$3:$E$1315, D$1)</f>
        <v>9</v>
      </c>
      <c r="E79" s="2">
        <f>SUMIFS(DataRegularSeason20242025!$AA$3:$AA$1315,DataRegularSeason20242025!$B$3:$B$1315, "&lt;=" &amp; $A79, DataRegularSeason20242025!$D$3:$D$1315, E$1)+SUMIFS(DataRegularSeason20242025!$AB$3:$AB$1315,DataRegularSeason20242025!$B$3:$B$1315, "&lt;=" &amp; $A79, DataRegularSeason20242025!$E$3:$E$1315, E$1)</f>
        <v>14</v>
      </c>
      <c r="F79" s="2">
        <f>SUMIFS(DataRegularSeason20242025!$AA$3:$AA$1315,DataRegularSeason20242025!$B$3:$B$1315, "&lt;=" &amp; $A79, DataRegularSeason20242025!$D$3:$D$1315, F$1)+SUMIFS(DataRegularSeason20242025!$AB$3:$AB$1315,DataRegularSeason20242025!$B$3:$B$1315, "&lt;=" &amp; $A79, DataRegularSeason20242025!$E$3:$E$1315, F$1)</f>
        <v>11</v>
      </c>
      <c r="G79" s="2">
        <f>SUMIFS(DataRegularSeason20242025!$AA$3:$AA$1315,DataRegularSeason20242025!$B$3:$B$1315, "&lt;=" &amp; $A79, DataRegularSeason20242025!$D$3:$D$1315, G$1)+SUMIFS(DataRegularSeason20242025!$AB$3:$AB$1315,DataRegularSeason20242025!$B$3:$B$1315, "&lt;=" &amp; $A79, DataRegularSeason20242025!$E$3:$E$1315, G$1)</f>
        <v>11</v>
      </c>
      <c r="H79" s="2">
        <f>SUMIFS(DataRegularSeason20242025!$AA$3:$AA$1315,DataRegularSeason20242025!$B$3:$B$1315, "&lt;=" &amp; $A79, DataRegularSeason20242025!$D$3:$D$1315, H$1)+SUMIFS(DataRegularSeason20242025!$AB$3:$AB$1315,DataRegularSeason20242025!$B$3:$B$1315, "&lt;=" &amp; $A79, DataRegularSeason20242025!$E$3:$E$1315, H$1)</f>
        <v>7</v>
      </c>
      <c r="I79" s="2">
        <f>SUMIFS(DataRegularSeason20242025!$AA$3:$AA$1315,DataRegularSeason20242025!$B$3:$B$1315, "&lt;=" &amp; $A79, DataRegularSeason20242025!$D$3:$D$1315, I$1)+SUMIFS(DataRegularSeason20242025!$AB$3:$AB$1315,DataRegularSeason20242025!$B$3:$B$1315, "&lt;=" &amp; $A79, DataRegularSeason20242025!$E$3:$E$1315, I$1)</f>
        <v>10</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9</v>
      </c>
      <c r="L79" s="2">
        <f>SUMIFS(DataRegularSeason20242025!$AA$3:$AA$1315,DataRegularSeason20242025!$B$3:$B$1315, "&lt;=" &amp; $A79, DataRegularSeason20242025!$D$3:$D$1315, L$1)+SUMIFS(DataRegularSeason20242025!$AB$3:$AB$1315,DataRegularSeason20242025!$B$3:$B$1315, "&lt;=" &amp; $A79, DataRegularSeason20242025!$E$3:$E$1315, L$1)</f>
        <v>11</v>
      </c>
      <c r="M79" s="2">
        <f>SUMIFS(DataRegularSeason20242025!$AA$3:$AA$1315,DataRegularSeason20242025!$B$3:$B$1315, "&lt;=" &amp; $A79, DataRegularSeason20242025!$D$3:$D$1315, M$1)+SUMIFS(DataRegularSeason20242025!$AB$3:$AB$1315,DataRegularSeason20242025!$B$3:$B$1315, "&lt;=" &amp; $A79, DataRegularSeason20242025!$E$3:$E$1315, M$1)</f>
        <v>15</v>
      </c>
      <c r="N79" s="2">
        <f>SUMIFS(DataRegularSeason20242025!$AA$3:$AA$1315,DataRegularSeason20242025!$B$3:$B$1315, "&lt;=" &amp; $A79, DataRegularSeason20242025!$D$3:$D$1315, N$1)+SUMIFS(DataRegularSeason20242025!$AB$3:$AB$1315,DataRegularSeason20242025!$B$3:$B$1315, "&lt;=" &amp; $A79, DataRegularSeason20242025!$E$3:$E$1315, N$1)</f>
        <v>14</v>
      </c>
      <c r="O79" s="2">
        <f>SUMIFS(DataRegularSeason20242025!$AA$3:$AA$1315,DataRegularSeason20242025!$B$3:$B$1315, "&lt;=" &amp; $A79, DataRegularSeason20242025!$D$3:$D$1315, O$1)+SUMIFS(DataRegularSeason20242025!$AB$3:$AB$1315,DataRegularSeason20242025!$B$3:$B$1315, "&lt;=" &amp; $A79, DataRegularSeason20242025!$E$3:$E$1315, O$1)</f>
        <v>14</v>
      </c>
      <c r="P79" s="2">
        <f>SUMIFS(DataRegularSeason20242025!$AA$3:$AA$1315,DataRegularSeason20242025!$B$3:$B$1315, "&lt;=" &amp; $A79, DataRegularSeason20242025!$D$3:$D$1315, P$1)+SUMIFS(DataRegularSeason20242025!$AB$3:$AB$1315,DataRegularSeason20242025!$B$3:$B$1315, "&lt;=" &amp; $A79, DataRegularSeason20242025!$E$3:$E$1315, P$1)</f>
        <v>9</v>
      </c>
      <c r="Q79" s="2">
        <f>SUMIFS(DataRegularSeason20242025!$AA$3:$AA$1315,DataRegularSeason20242025!$B$3:$B$1315, "&lt;=" &amp; $A79, DataRegularSeason20242025!$D$3:$D$1315, Q$1)+SUMIFS(DataRegularSeason20242025!$AB$3:$AB$1315,DataRegularSeason20242025!$B$3:$B$1315, "&lt;=" &amp; $A79, DataRegularSeason20242025!$E$3:$E$1315, Q$1)</f>
        <v>16</v>
      </c>
      <c r="R79" s="2">
        <f>SUMIFS(DataRegularSeason20242025!$AA$3:$AA$1315,DataRegularSeason20242025!$B$3:$B$1315, "&lt;=" &amp; $A79, DataRegularSeason20242025!$D$3:$D$1315, R$1)+SUMIFS(DataRegularSeason20242025!$AB$3:$AB$1315,DataRegularSeason20242025!$B$3:$B$1315, "&lt;=" &amp; $A79, DataRegularSeason20242025!$E$3:$E$1315, R$1)</f>
        <v>7</v>
      </c>
      <c r="S79" s="2">
        <f>SUMIFS(DataRegularSeason20242025!$AA$3:$AA$1315,DataRegularSeason20242025!$B$3:$B$1315, "&lt;=" &amp; $A79, DataRegularSeason20242025!$D$3:$D$1315, S$1)+SUMIFS(DataRegularSeason20242025!$AB$3:$AB$1315,DataRegularSeason20242025!$B$3:$B$1315, "&lt;=" &amp; $A79, DataRegularSeason20242025!$E$3:$E$1315, S$1)</f>
        <v>8</v>
      </c>
      <c r="T79" s="2">
        <f>SUMIFS(DataRegularSeason20242025!$AA$3:$AA$1315,DataRegularSeason20242025!$B$3:$B$1315, "&lt;=" &amp; $A79, DataRegularSeason20242025!$D$3:$D$1315, T$1)+SUMIFS(DataRegularSeason20242025!$AB$3:$AB$1315,DataRegularSeason20242025!$B$3:$B$1315, "&lt;=" &amp; $A79, DataRegularSeason20242025!$E$3:$E$1315, T$1)</f>
        <v>13</v>
      </c>
      <c r="U79" s="2">
        <f>SUMIFS(DataRegularSeason20242025!$AA$3:$AA$1315,DataRegularSeason20242025!$B$3:$B$1315, "&lt;=" &amp; $A79, DataRegularSeason20242025!$D$3:$D$1315, U$1)+SUMIFS(DataRegularSeason20242025!$AB$3:$AB$1315,DataRegularSeason20242025!$B$3:$B$1315, "&lt;=" &amp; $A79, DataRegularSeason20242025!$E$3:$E$1315, U$1)</f>
        <v>10</v>
      </c>
      <c r="V79" s="2">
        <f>SUMIFS(DataRegularSeason20242025!$AA$3:$AA$1315,DataRegularSeason20242025!$B$3:$B$1315, "&lt;=" &amp; $A79, DataRegularSeason20242025!$D$3:$D$1315, V$1)+SUMIFS(DataRegularSeason20242025!$AB$3:$AB$1315,DataRegularSeason20242025!$B$3:$B$1315, "&lt;=" &amp; $A79, DataRegularSeason20242025!$E$3:$E$1315, V$1)</f>
        <v>9</v>
      </c>
      <c r="W79" s="2">
        <f>SUMIFS(DataRegularSeason20242025!$AA$3:$AA$1315,DataRegularSeason20242025!$B$3:$B$1315, "&lt;=" &amp; $A79, DataRegularSeason20242025!$D$3:$D$1315, W$1)+SUMIFS(DataRegularSeason20242025!$AB$3:$AB$1315,DataRegularSeason20242025!$B$3:$B$1315, "&lt;=" &amp; $A79, DataRegularSeason20242025!$E$3:$E$1315, W$1)</f>
        <v>9</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8</v>
      </c>
      <c r="Z79" s="2">
        <f>SUMIFS(DataRegularSeason20242025!$AA$3:$AA$1315,DataRegularSeason20242025!$B$3:$B$1315, "&lt;=" &amp; $A79, DataRegularSeason20242025!$D$3:$D$1315, Z$1)+SUMIFS(DataRegularSeason20242025!$AB$3:$AB$1315,DataRegularSeason20242025!$B$3:$B$1315, "&lt;=" &amp; $A79, DataRegularSeason20242025!$E$3:$E$1315, Z$1)</f>
        <v>10</v>
      </c>
      <c r="AA79" s="2">
        <f>SUMIFS(DataRegularSeason20242025!$AA$3:$AA$1315,DataRegularSeason20242025!$B$3:$B$1315, "&lt;=" &amp; $A79, DataRegularSeason20242025!$D$3:$D$1315, AA$1)+SUMIFS(DataRegularSeason20242025!$AB$3:$AB$1315,DataRegularSeason20242025!$B$3:$B$1315, "&lt;=" &amp; $A79, DataRegularSeason20242025!$E$3:$E$1315, AA$1)</f>
        <v>14</v>
      </c>
      <c r="AB79" s="2">
        <f>SUMIFS(DataRegularSeason20242025!$AA$3:$AA$1315,DataRegularSeason20242025!$B$3:$B$1315, "&lt;=" &amp; $A79, DataRegularSeason20242025!$D$3:$D$1315, AB$1)+SUMIFS(DataRegularSeason20242025!$AB$3:$AB$1315,DataRegularSeason20242025!$B$3:$B$1315, "&lt;=" &amp; $A79, DataRegularSeason20242025!$E$3:$E$1315, AB$1)</f>
        <v>13</v>
      </c>
      <c r="AC79" s="2">
        <f>SUMIFS(DataRegularSeason20242025!$AA$3:$AA$1315,DataRegularSeason20242025!$B$3:$B$1315, "&lt;=" &amp; $A79, DataRegularSeason20242025!$D$3:$D$1315, AC$1)+SUMIFS(DataRegularSeason20242025!$AB$3:$AB$1315,DataRegularSeason20242025!$B$3:$B$1315, "&lt;=" &amp; $A79, DataRegularSeason20242025!$E$3:$E$1315, AC$1)</f>
        <v>12</v>
      </c>
      <c r="AD79" s="2">
        <f>SUMIFS(DataRegularSeason20242025!$AA$3:$AA$1315,DataRegularSeason20242025!$B$3:$B$1315, "&lt;=" &amp; $A79, DataRegularSeason20242025!$D$3:$D$1315, AD$1)+SUMIFS(DataRegularSeason20242025!$AB$3:$AB$1315,DataRegularSeason20242025!$B$3:$B$1315, "&lt;=" &amp; $A79, DataRegularSeason20242025!$E$3:$E$1315, AD$1)</f>
        <v>11</v>
      </c>
      <c r="AE79" s="2">
        <f>SUMIFS(DataRegularSeason20242025!$AA$3:$AA$1315,DataRegularSeason20242025!$B$3:$B$1315, "&lt;=" &amp; $A79, DataRegularSeason20242025!$D$3:$D$1315, AE$1)+SUMIFS(DataRegularSeason20242025!$AB$3:$AB$1315,DataRegularSeason20242025!$B$3:$B$1315, "&lt;=" &amp; $A79, DataRegularSeason20242025!$E$3:$E$1315, AE$1)</f>
        <v>15</v>
      </c>
      <c r="AF79" s="2">
        <f>SUMIFS(DataRegularSeason20242025!$AA$3:$AA$1315,DataRegularSeason20242025!$B$3:$B$1315, "&lt;=" &amp; $A79, DataRegularSeason20242025!$D$3:$D$1315, AF$1)+SUMIFS(DataRegularSeason20242025!$AB$3:$AB$1315,DataRegularSeason20242025!$B$3:$B$1315, "&lt;=" &amp; $A79, DataRegularSeason20242025!$E$3:$E$1315, AF$1)</f>
        <v>18</v>
      </c>
      <c r="AG79" s="2">
        <f>SUMIFS(DataRegularSeason20242025!$AA$3:$AA$1315,DataRegularSeason20242025!$B$3:$B$1315, "&lt;=" &amp; $A79, DataRegularSeason20242025!$D$3:$D$1315, AG$1)+SUMIFS(DataRegularSeason20242025!$AB$3:$AB$1315,DataRegularSeason20242025!$B$3:$B$1315, "&lt;=" &amp; $A79, DataRegularSeason20242025!$E$3:$E$1315, AG$1)</f>
        <v>14</v>
      </c>
    </row>
    <row r="80" spans="1:33" x14ac:dyDescent="0.25">
      <c r="A80" s="5">
        <v>45646</v>
      </c>
      <c r="B80" s="2">
        <f>SUMIFS(DataRegularSeason20242025!$AA$3:$AA$1315,DataRegularSeason20242025!$B$3:$B$1315, "&lt;=" &amp; $A80, DataRegularSeason20242025!$D$3:$D$1315, B$1)+SUMIFS(DataRegularSeason20242025!$AB$3:$AB$1315,DataRegularSeason20242025!$B$3:$B$1315, "&lt;=" &amp; $A80, DataRegularSeason20242025!$E$3:$E$1315, B$1)</f>
        <v>10</v>
      </c>
      <c r="C80" s="2">
        <f>SUMIFS(DataRegularSeason20242025!$AA$3:$AA$1315,DataRegularSeason20242025!$B$3:$B$1315, "&lt;=" &amp; $A80, DataRegularSeason20242025!$D$3:$D$1315, C$1)+SUMIFS(DataRegularSeason20242025!$AB$3:$AB$1315,DataRegularSeason20242025!$B$3:$B$1315, "&lt;=" &amp; $A80, DataRegularSeason20242025!$E$3:$E$1315, C$1)</f>
        <v>9</v>
      </c>
      <c r="D80" s="2">
        <f>SUMIFS(DataRegularSeason20242025!$AA$3:$AA$1315,DataRegularSeason20242025!$B$3:$B$1315, "&lt;=" &amp; $A80, DataRegularSeason20242025!$D$3:$D$1315, D$1)+SUMIFS(DataRegularSeason20242025!$AB$3:$AB$1315,DataRegularSeason20242025!$B$3:$B$1315, "&lt;=" &amp; $A80, DataRegularSeason20242025!$E$3:$E$1315, D$1)</f>
        <v>9</v>
      </c>
      <c r="E80" s="2">
        <f>SUMIFS(DataRegularSeason20242025!$AA$3:$AA$1315,DataRegularSeason20242025!$B$3:$B$1315, "&lt;=" &amp; $A80, DataRegularSeason20242025!$D$3:$D$1315, E$1)+SUMIFS(DataRegularSeason20242025!$AB$3:$AB$1315,DataRegularSeason20242025!$B$3:$B$1315, "&lt;=" &amp; $A80, DataRegularSeason20242025!$E$3:$E$1315, E$1)</f>
        <v>14</v>
      </c>
      <c r="F80" s="2">
        <f>SUMIFS(DataRegularSeason20242025!$AA$3:$AA$1315,DataRegularSeason20242025!$B$3:$B$1315, "&lt;=" &amp; $A80, DataRegularSeason20242025!$D$3:$D$1315, F$1)+SUMIFS(DataRegularSeason20242025!$AB$3:$AB$1315,DataRegularSeason20242025!$B$3:$B$1315, "&lt;=" &amp; $A80, DataRegularSeason20242025!$E$3:$E$1315, F$1)</f>
        <v>11</v>
      </c>
      <c r="G80" s="2">
        <f>SUMIFS(DataRegularSeason20242025!$AA$3:$AA$1315,DataRegularSeason20242025!$B$3:$B$1315, "&lt;=" &amp; $A80, DataRegularSeason20242025!$D$3:$D$1315, G$1)+SUMIFS(DataRegularSeason20242025!$AB$3:$AB$1315,DataRegularSeason20242025!$B$3:$B$1315, "&lt;=" &amp; $A80, DataRegularSeason20242025!$E$3:$E$1315, G$1)</f>
        <v>11</v>
      </c>
      <c r="H80" s="2">
        <f>SUMIFS(DataRegularSeason20242025!$AA$3:$AA$1315,DataRegularSeason20242025!$B$3:$B$1315, "&lt;=" &amp; $A80, DataRegularSeason20242025!$D$3:$D$1315, H$1)+SUMIFS(DataRegularSeason20242025!$AB$3:$AB$1315,DataRegularSeason20242025!$B$3:$B$1315, "&lt;=" &amp; $A80, DataRegularSeason20242025!$E$3:$E$1315, H$1)</f>
        <v>7</v>
      </c>
      <c r="I80" s="2">
        <f>SUMIFS(DataRegularSeason20242025!$AA$3:$AA$1315,DataRegularSeason20242025!$B$3:$B$1315, "&lt;=" &amp; $A80, DataRegularSeason20242025!$D$3:$D$1315, I$1)+SUMIFS(DataRegularSeason20242025!$AB$3:$AB$1315,DataRegularSeason20242025!$B$3:$B$1315, "&lt;=" &amp; $A80, DataRegularSeason20242025!$E$3:$E$1315, I$1)</f>
        <v>10</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9</v>
      </c>
      <c r="L80" s="2">
        <f>SUMIFS(DataRegularSeason20242025!$AA$3:$AA$1315,DataRegularSeason20242025!$B$3:$B$1315, "&lt;=" &amp; $A80, DataRegularSeason20242025!$D$3:$D$1315, L$1)+SUMIFS(DataRegularSeason20242025!$AB$3:$AB$1315,DataRegularSeason20242025!$B$3:$B$1315, "&lt;=" &amp; $A80, DataRegularSeason20242025!$E$3:$E$1315, L$1)</f>
        <v>11</v>
      </c>
      <c r="M80" s="2">
        <f>SUMIFS(DataRegularSeason20242025!$AA$3:$AA$1315,DataRegularSeason20242025!$B$3:$B$1315, "&lt;=" &amp; $A80, DataRegularSeason20242025!$D$3:$D$1315, M$1)+SUMIFS(DataRegularSeason20242025!$AB$3:$AB$1315,DataRegularSeason20242025!$B$3:$B$1315, "&lt;=" &amp; $A80, DataRegularSeason20242025!$E$3:$E$1315, M$1)</f>
        <v>15</v>
      </c>
      <c r="N80" s="2">
        <f>SUMIFS(DataRegularSeason20242025!$AA$3:$AA$1315,DataRegularSeason20242025!$B$3:$B$1315, "&lt;=" &amp; $A80, DataRegularSeason20242025!$D$3:$D$1315, N$1)+SUMIFS(DataRegularSeason20242025!$AB$3:$AB$1315,DataRegularSeason20242025!$B$3:$B$1315, "&lt;=" &amp; $A80, DataRegularSeason20242025!$E$3:$E$1315, N$1)</f>
        <v>14</v>
      </c>
      <c r="O80" s="2">
        <f>SUMIFS(DataRegularSeason20242025!$AA$3:$AA$1315,DataRegularSeason20242025!$B$3:$B$1315, "&lt;=" &amp; $A80, DataRegularSeason20242025!$D$3:$D$1315, O$1)+SUMIFS(DataRegularSeason20242025!$AB$3:$AB$1315,DataRegularSeason20242025!$B$3:$B$1315, "&lt;=" &amp; $A80, DataRegularSeason20242025!$E$3:$E$1315, O$1)</f>
        <v>14</v>
      </c>
      <c r="P80" s="2">
        <f>SUMIFS(DataRegularSeason20242025!$AA$3:$AA$1315,DataRegularSeason20242025!$B$3:$B$1315, "&lt;=" &amp; $A80, DataRegularSeason20242025!$D$3:$D$1315, P$1)+SUMIFS(DataRegularSeason20242025!$AB$3:$AB$1315,DataRegularSeason20242025!$B$3:$B$1315, "&lt;=" &amp; $A80, DataRegularSeason20242025!$E$3:$E$1315, P$1)</f>
        <v>9</v>
      </c>
      <c r="Q80" s="2">
        <f>SUMIFS(DataRegularSeason20242025!$AA$3:$AA$1315,DataRegularSeason20242025!$B$3:$B$1315, "&lt;=" &amp; $A80, DataRegularSeason20242025!$D$3:$D$1315, Q$1)+SUMIFS(DataRegularSeason20242025!$AB$3:$AB$1315,DataRegularSeason20242025!$B$3:$B$1315, "&lt;=" &amp; $A80, DataRegularSeason20242025!$E$3:$E$1315, Q$1)</f>
        <v>16</v>
      </c>
      <c r="R80" s="2">
        <f>SUMIFS(DataRegularSeason20242025!$AA$3:$AA$1315,DataRegularSeason20242025!$B$3:$B$1315, "&lt;=" &amp; $A80, DataRegularSeason20242025!$D$3:$D$1315, R$1)+SUMIFS(DataRegularSeason20242025!$AB$3:$AB$1315,DataRegularSeason20242025!$B$3:$B$1315, "&lt;=" &amp; $A80, DataRegularSeason20242025!$E$3:$E$1315, R$1)</f>
        <v>7</v>
      </c>
      <c r="S80" s="2">
        <f>SUMIFS(DataRegularSeason20242025!$AA$3:$AA$1315,DataRegularSeason20242025!$B$3:$B$1315, "&lt;=" &amp; $A80, DataRegularSeason20242025!$D$3:$D$1315, S$1)+SUMIFS(DataRegularSeason20242025!$AB$3:$AB$1315,DataRegularSeason20242025!$B$3:$B$1315, "&lt;=" &amp; $A80, DataRegularSeason20242025!$E$3:$E$1315, S$1)</f>
        <v>8</v>
      </c>
      <c r="T80" s="2">
        <f>SUMIFS(DataRegularSeason20242025!$AA$3:$AA$1315,DataRegularSeason20242025!$B$3:$B$1315, "&lt;=" &amp; $A80, DataRegularSeason20242025!$D$3:$D$1315, T$1)+SUMIFS(DataRegularSeason20242025!$AB$3:$AB$1315,DataRegularSeason20242025!$B$3:$B$1315, "&lt;=" &amp; $A80, DataRegularSeason20242025!$E$3:$E$1315, T$1)</f>
        <v>13</v>
      </c>
      <c r="U80" s="2">
        <f>SUMIFS(DataRegularSeason20242025!$AA$3:$AA$1315,DataRegularSeason20242025!$B$3:$B$1315, "&lt;=" &amp; $A80, DataRegularSeason20242025!$D$3:$D$1315, U$1)+SUMIFS(DataRegularSeason20242025!$AB$3:$AB$1315,DataRegularSeason20242025!$B$3:$B$1315, "&lt;=" &amp; $A80, DataRegularSeason20242025!$E$3:$E$1315, U$1)</f>
        <v>10</v>
      </c>
      <c r="V80" s="2">
        <f>SUMIFS(DataRegularSeason20242025!$AA$3:$AA$1315,DataRegularSeason20242025!$B$3:$B$1315, "&lt;=" &amp; $A80, DataRegularSeason20242025!$D$3:$D$1315, V$1)+SUMIFS(DataRegularSeason20242025!$AB$3:$AB$1315,DataRegularSeason20242025!$B$3:$B$1315, "&lt;=" &amp; $A80, DataRegularSeason20242025!$E$3:$E$1315, V$1)</f>
        <v>9</v>
      </c>
      <c r="W80" s="2">
        <f>SUMIFS(DataRegularSeason20242025!$AA$3:$AA$1315,DataRegularSeason20242025!$B$3:$B$1315, "&lt;=" &amp; $A80, DataRegularSeason20242025!$D$3:$D$1315, W$1)+SUMIFS(DataRegularSeason20242025!$AB$3:$AB$1315,DataRegularSeason20242025!$B$3:$B$1315, "&lt;=" &amp; $A80, DataRegularSeason20242025!$E$3:$E$1315, W$1)</f>
        <v>9</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8</v>
      </c>
      <c r="Z80" s="2">
        <f>SUMIFS(DataRegularSeason20242025!$AA$3:$AA$1315,DataRegularSeason20242025!$B$3:$B$1315, "&lt;=" &amp; $A80, DataRegularSeason20242025!$D$3:$D$1315, Z$1)+SUMIFS(DataRegularSeason20242025!$AB$3:$AB$1315,DataRegularSeason20242025!$B$3:$B$1315, "&lt;=" &amp; $A80, DataRegularSeason20242025!$E$3:$E$1315, Z$1)</f>
        <v>10</v>
      </c>
      <c r="AA80" s="2">
        <f>SUMIFS(DataRegularSeason20242025!$AA$3:$AA$1315,DataRegularSeason20242025!$B$3:$B$1315, "&lt;=" &amp; $A80, DataRegularSeason20242025!$D$3:$D$1315, AA$1)+SUMIFS(DataRegularSeason20242025!$AB$3:$AB$1315,DataRegularSeason20242025!$B$3:$B$1315, "&lt;=" &amp; $A80, DataRegularSeason20242025!$E$3:$E$1315, AA$1)</f>
        <v>14</v>
      </c>
      <c r="AB80" s="2">
        <f>SUMIFS(DataRegularSeason20242025!$AA$3:$AA$1315,DataRegularSeason20242025!$B$3:$B$1315, "&lt;=" &amp; $A80, DataRegularSeason20242025!$D$3:$D$1315, AB$1)+SUMIFS(DataRegularSeason20242025!$AB$3:$AB$1315,DataRegularSeason20242025!$B$3:$B$1315, "&lt;=" &amp; $A80, DataRegularSeason20242025!$E$3:$E$1315, AB$1)</f>
        <v>13</v>
      </c>
      <c r="AC80" s="2">
        <f>SUMIFS(DataRegularSeason20242025!$AA$3:$AA$1315,DataRegularSeason20242025!$B$3:$B$1315, "&lt;=" &amp; $A80, DataRegularSeason20242025!$D$3:$D$1315, AC$1)+SUMIFS(DataRegularSeason20242025!$AB$3:$AB$1315,DataRegularSeason20242025!$B$3:$B$1315, "&lt;=" &amp; $A80, DataRegularSeason20242025!$E$3:$E$1315, AC$1)</f>
        <v>12</v>
      </c>
      <c r="AD80" s="2">
        <f>SUMIFS(DataRegularSeason20242025!$AA$3:$AA$1315,DataRegularSeason20242025!$B$3:$B$1315, "&lt;=" &amp; $A80, DataRegularSeason20242025!$D$3:$D$1315, AD$1)+SUMIFS(DataRegularSeason20242025!$AB$3:$AB$1315,DataRegularSeason20242025!$B$3:$B$1315, "&lt;=" &amp; $A80, DataRegularSeason20242025!$E$3:$E$1315, AD$1)</f>
        <v>11</v>
      </c>
      <c r="AE80" s="2">
        <f>SUMIFS(DataRegularSeason20242025!$AA$3:$AA$1315,DataRegularSeason20242025!$B$3:$B$1315, "&lt;=" &amp; $A80, DataRegularSeason20242025!$D$3:$D$1315, AE$1)+SUMIFS(DataRegularSeason20242025!$AB$3:$AB$1315,DataRegularSeason20242025!$B$3:$B$1315, "&lt;=" &amp; $A80, DataRegularSeason20242025!$E$3:$E$1315, AE$1)</f>
        <v>15</v>
      </c>
      <c r="AF80" s="2">
        <f>SUMIFS(DataRegularSeason20242025!$AA$3:$AA$1315,DataRegularSeason20242025!$B$3:$B$1315, "&lt;=" &amp; $A80, DataRegularSeason20242025!$D$3:$D$1315, AF$1)+SUMIFS(DataRegularSeason20242025!$AB$3:$AB$1315,DataRegularSeason20242025!$B$3:$B$1315, "&lt;=" &amp; $A80, DataRegularSeason20242025!$E$3:$E$1315, AF$1)</f>
        <v>18</v>
      </c>
      <c r="AG80" s="2">
        <f>SUMIFS(DataRegularSeason20242025!$AA$3:$AA$1315,DataRegularSeason20242025!$B$3:$B$1315, "&lt;=" &amp; $A80, DataRegularSeason20242025!$D$3:$D$1315, AG$1)+SUMIFS(DataRegularSeason20242025!$AB$3:$AB$1315,DataRegularSeason20242025!$B$3:$B$1315, "&lt;=" &amp; $A80, DataRegularSeason20242025!$E$3:$E$1315, AG$1)</f>
        <v>14</v>
      </c>
    </row>
    <row r="81" spans="1:33" x14ac:dyDescent="0.25">
      <c r="A81" s="5">
        <v>45647</v>
      </c>
      <c r="B81" s="2">
        <f>SUMIFS(DataRegularSeason20242025!$AA$3:$AA$1315,DataRegularSeason20242025!$B$3:$B$1315, "&lt;=" &amp; $A81, DataRegularSeason20242025!$D$3:$D$1315, B$1)+SUMIFS(DataRegularSeason20242025!$AB$3:$AB$1315,DataRegularSeason20242025!$B$3:$B$1315, "&lt;=" &amp; $A81, DataRegularSeason20242025!$E$3:$E$1315, B$1)</f>
        <v>10</v>
      </c>
      <c r="C81" s="2">
        <f>SUMIFS(DataRegularSeason20242025!$AA$3:$AA$1315,DataRegularSeason20242025!$B$3:$B$1315, "&lt;=" &amp; $A81, DataRegularSeason20242025!$D$3:$D$1315, C$1)+SUMIFS(DataRegularSeason20242025!$AB$3:$AB$1315,DataRegularSeason20242025!$B$3:$B$1315, "&lt;=" &amp; $A81, DataRegularSeason20242025!$E$3:$E$1315, C$1)</f>
        <v>9</v>
      </c>
      <c r="D81" s="2">
        <f>SUMIFS(DataRegularSeason20242025!$AA$3:$AA$1315,DataRegularSeason20242025!$B$3:$B$1315, "&lt;=" &amp; $A81, DataRegularSeason20242025!$D$3:$D$1315, D$1)+SUMIFS(DataRegularSeason20242025!$AB$3:$AB$1315,DataRegularSeason20242025!$B$3:$B$1315, "&lt;=" &amp; $A81, DataRegularSeason20242025!$E$3:$E$1315, D$1)</f>
        <v>9</v>
      </c>
      <c r="E81" s="2">
        <f>SUMIFS(DataRegularSeason20242025!$AA$3:$AA$1315,DataRegularSeason20242025!$B$3:$B$1315, "&lt;=" &amp; $A81, DataRegularSeason20242025!$D$3:$D$1315, E$1)+SUMIFS(DataRegularSeason20242025!$AB$3:$AB$1315,DataRegularSeason20242025!$B$3:$B$1315, "&lt;=" &amp; $A81, DataRegularSeason20242025!$E$3:$E$1315, E$1)</f>
        <v>14</v>
      </c>
      <c r="F81" s="2">
        <f>SUMIFS(DataRegularSeason20242025!$AA$3:$AA$1315,DataRegularSeason20242025!$B$3:$B$1315, "&lt;=" &amp; $A81, DataRegularSeason20242025!$D$3:$D$1315, F$1)+SUMIFS(DataRegularSeason20242025!$AB$3:$AB$1315,DataRegularSeason20242025!$B$3:$B$1315, "&lt;=" &amp; $A81, DataRegularSeason20242025!$E$3:$E$1315, F$1)</f>
        <v>11</v>
      </c>
      <c r="G81" s="2">
        <f>SUMIFS(DataRegularSeason20242025!$AA$3:$AA$1315,DataRegularSeason20242025!$B$3:$B$1315, "&lt;=" &amp; $A81, DataRegularSeason20242025!$D$3:$D$1315, G$1)+SUMIFS(DataRegularSeason20242025!$AB$3:$AB$1315,DataRegularSeason20242025!$B$3:$B$1315, "&lt;=" &amp; $A81, DataRegularSeason20242025!$E$3:$E$1315, G$1)</f>
        <v>11</v>
      </c>
      <c r="H81" s="2">
        <f>SUMIFS(DataRegularSeason20242025!$AA$3:$AA$1315,DataRegularSeason20242025!$B$3:$B$1315, "&lt;=" &amp; $A81, DataRegularSeason20242025!$D$3:$D$1315, H$1)+SUMIFS(DataRegularSeason20242025!$AB$3:$AB$1315,DataRegularSeason20242025!$B$3:$B$1315, "&lt;=" &amp; $A81, DataRegularSeason20242025!$E$3:$E$1315, H$1)</f>
        <v>7</v>
      </c>
      <c r="I81" s="2">
        <f>SUMIFS(DataRegularSeason20242025!$AA$3:$AA$1315,DataRegularSeason20242025!$B$3:$B$1315, "&lt;=" &amp; $A81, DataRegularSeason20242025!$D$3:$D$1315, I$1)+SUMIFS(DataRegularSeason20242025!$AB$3:$AB$1315,DataRegularSeason20242025!$B$3:$B$1315, "&lt;=" &amp; $A81, DataRegularSeason20242025!$E$3:$E$1315, I$1)</f>
        <v>10</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9</v>
      </c>
      <c r="L81" s="2">
        <f>SUMIFS(DataRegularSeason20242025!$AA$3:$AA$1315,DataRegularSeason20242025!$B$3:$B$1315, "&lt;=" &amp; $A81, DataRegularSeason20242025!$D$3:$D$1315, L$1)+SUMIFS(DataRegularSeason20242025!$AB$3:$AB$1315,DataRegularSeason20242025!$B$3:$B$1315, "&lt;=" &amp; $A81, DataRegularSeason20242025!$E$3:$E$1315, L$1)</f>
        <v>11</v>
      </c>
      <c r="M81" s="2">
        <f>SUMIFS(DataRegularSeason20242025!$AA$3:$AA$1315,DataRegularSeason20242025!$B$3:$B$1315, "&lt;=" &amp; $A81, DataRegularSeason20242025!$D$3:$D$1315, M$1)+SUMIFS(DataRegularSeason20242025!$AB$3:$AB$1315,DataRegularSeason20242025!$B$3:$B$1315, "&lt;=" &amp; $A81, DataRegularSeason20242025!$E$3:$E$1315, M$1)</f>
        <v>15</v>
      </c>
      <c r="N81" s="2">
        <f>SUMIFS(DataRegularSeason20242025!$AA$3:$AA$1315,DataRegularSeason20242025!$B$3:$B$1315, "&lt;=" &amp; $A81, DataRegularSeason20242025!$D$3:$D$1315, N$1)+SUMIFS(DataRegularSeason20242025!$AB$3:$AB$1315,DataRegularSeason20242025!$B$3:$B$1315, "&lt;=" &amp; $A81, DataRegularSeason20242025!$E$3:$E$1315, N$1)</f>
        <v>14</v>
      </c>
      <c r="O81" s="2">
        <f>SUMIFS(DataRegularSeason20242025!$AA$3:$AA$1315,DataRegularSeason20242025!$B$3:$B$1315, "&lt;=" &amp; $A81, DataRegularSeason20242025!$D$3:$D$1315, O$1)+SUMIFS(DataRegularSeason20242025!$AB$3:$AB$1315,DataRegularSeason20242025!$B$3:$B$1315, "&lt;=" &amp; $A81, DataRegularSeason20242025!$E$3:$E$1315, O$1)</f>
        <v>14</v>
      </c>
      <c r="P81" s="2">
        <f>SUMIFS(DataRegularSeason20242025!$AA$3:$AA$1315,DataRegularSeason20242025!$B$3:$B$1315, "&lt;=" &amp; $A81, DataRegularSeason20242025!$D$3:$D$1315, P$1)+SUMIFS(DataRegularSeason20242025!$AB$3:$AB$1315,DataRegularSeason20242025!$B$3:$B$1315, "&lt;=" &amp; $A81, DataRegularSeason20242025!$E$3:$E$1315, P$1)</f>
        <v>9</v>
      </c>
      <c r="Q81" s="2">
        <f>SUMIFS(DataRegularSeason20242025!$AA$3:$AA$1315,DataRegularSeason20242025!$B$3:$B$1315, "&lt;=" &amp; $A81, DataRegularSeason20242025!$D$3:$D$1315, Q$1)+SUMIFS(DataRegularSeason20242025!$AB$3:$AB$1315,DataRegularSeason20242025!$B$3:$B$1315, "&lt;=" &amp; $A81, DataRegularSeason20242025!$E$3:$E$1315, Q$1)</f>
        <v>16</v>
      </c>
      <c r="R81" s="2">
        <f>SUMIFS(DataRegularSeason20242025!$AA$3:$AA$1315,DataRegularSeason20242025!$B$3:$B$1315, "&lt;=" &amp; $A81, DataRegularSeason20242025!$D$3:$D$1315, R$1)+SUMIFS(DataRegularSeason20242025!$AB$3:$AB$1315,DataRegularSeason20242025!$B$3:$B$1315, "&lt;=" &amp; $A81, DataRegularSeason20242025!$E$3:$E$1315, R$1)</f>
        <v>7</v>
      </c>
      <c r="S81" s="2">
        <f>SUMIFS(DataRegularSeason20242025!$AA$3:$AA$1315,DataRegularSeason20242025!$B$3:$B$1315, "&lt;=" &amp; $A81, DataRegularSeason20242025!$D$3:$D$1315, S$1)+SUMIFS(DataRegularSeason20242025!$AB$3:$AB$1315,DataRegularSeason20242025!$B$3:$B$1315, "&lt;=" &amp; $A81, DataRegularSeason20242025!$E$3:$E$1315, S$1)</f>
        <v>8</v>
      </c>
      <c r="T81" s="2">
        <f>SUMIFS(DataRegularSeason20242025!$AA$3:$AA$1315,DataRegularSeason20242025!$B$3:$B$1315, "&lt;=" &amp; $A81, DataRegularSeason20242025!$D$3:$D$1315, T$1)+SUMIFS(DataRegularSeason20242025!$AB$3:$AB$1315,DataRegularSeason20242025!$B$3:$B$1315, "&lt;=" &amp; $A81, DataRegularSeason20242025!$E$3:$E$1315, T$1)</f>
        <v>13</v>
      </c>
      <c r="U81" s="2">
        <f>SUMIFS(DataRegularSeason20242025!$AA$3:$AA$1315,DataRegularSeason20242025!$B$3:$B$1315, "&lt;=" &amp; $A81, DataRegularSeason20242025!$D$3:$D$1315, U$1)+SUMIFS(DataRegularSeason20242025!$AB$3:$AB$1315,DataRegularSeason20242025!$B$3:$B$1315, "&lt;=" &amp; $A81, DataRegularSeason20242025!$E$3:$E$1315, U$1)</f>
        <v>10</v>
      </c>
      <c r="V81" s="2">
        <f>SUMIFS(DataRegularSeason20242025!$AA$3:$AA$1315,DataRegularSeason20242025!$B$3:$B$1315, "&lt;=" &amp; $A81, DataRegularSeason20242025!$D$3:$D$1315, V$1)+SUMIFS(DataRegularSeason20242025!$AB$3:$AB$1315,DataRegularSeason20242025!$B$3:$B$1315, "&lt;=" &amp; $A81, DataRegularSeason20242025!$E$3:$E$1315, V$1)</f>
        <v>9</v>
      </c>
      <c r="W81" s="2">
        <f>SUMIFS(DataRegularSeason20242025!$AA$3:$AA$1315,DataRegularSeason20242025!$B$3:$B$1315, "&lt;=" &amp; $A81, DataRegularSeason20242025!$D$3:$D$1315, W$1)+SUMIFS(DataRegularSeason20242025!$AB$3:$AB$1315,DataRegularSeason20242025!$B$3:$B$1315, "&lt;=" &amp; $A81, DataRegularSeason20242025!$E$3:$E$1315, W$1)</f>
        <v>9</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8</v>
      </c>
      <c r="Z81" s="2">
        <f>SUMIFS(DataRegularSeason20242025!$AA$3:$AA$1315,DataRegularSeason20242025!$B$3:$B$1315, "&lt;=" &amp; $A81, DataRegularSeason20242025!$D$3:$D$1315, Z$1)+SUMIFS(DataRegularSeason20242025!$AB$3:$AB$1315,DataRegularSeason20242025!$B$3:$B$1315, "&lt;=" &amp; $A81, DataRegularSeason20242025!$E$3:$E$1315, Z$1)</f>
        <v>10</v>
      </c>
      <c r="AA81" s="2">
        <f>SUMIFS(DataRegularSeason20242025!$AA$3:$AA$1315,DataRegularSeason20242025!$B$3:$B$1315, "&lt;=" &amp; $A81, DataRegularSeason20242025!$D$3:$D$1315, AA$1)+SUMIFS(DataRegularSeason20242025!$AB$3:$AB$1315,DataRegularSeason20242025!$B$3:$B$1315, "&lt;=" &amp; $A81, DataRegularSeason20242025!$E$3:$E$1315, AA$1)</f>
        <v>14</v>
      </c>
      <c r="AB81" s="2">
        <f>SUMIFS(DataRegularSeason20242025!$AA$3:$AA$1315,DataRegularSeason20242025!$B$3:$B$1315, "&lt;=" &amp; $A81, DataRegularSeason20242025!$D$3:$D$1315, AB$1)+SUMIFS(DataRegularSeason20242025!$AB$3:$AB$1315,DataRegularSeason20242025!$B$3:$B$1315, "&lt;=" &amp; $A81, DataRegularSeason20242025!$E$3:$E$1315, AB$1)</f>
        <v>13</v>
      </c>
      <c r="AC81" s="2">
        <f>SUMIFS(DataRegularSeason20242025!$AA$3:$AA$1315,DataRegularSeason20242025!$B$3:$B$1315, "&lt;=" &amp; $A81, DataRegularSeason20242025!$D$3:$D$1315, AC$1)+SUMIFS(DataRegularSeason20242025!$AB$3:$AB$1315,DataRegularSeason20242025!$B$3:$B$1315, "&lt;=" &amp; $A81, DataRegularSeason20242025!$E$3:$E$1315, AC$1)</f>
        <v>12</v>
      </c>
      <c r="AD81" s="2">
        <f>SUMIFS(DataRegularSeason20242025!$AA$3:$AA$1315,DataRegularSeason20242025!$B$3:$B$1315, "&lt;=" &amp; $A81, DataRegularSeason20242025!$D$3:$D$1315, AD$1)+SUMIFS(DataRegularSeason20242025!$AB$3:$AB$1315,DataRegularSeason20242025!$B$3:$B$1315, "&lt;=" &amp; $A81, DataRegularSeason20242025!$E$3:$E$1315, AD$1)</f>
        <v>11</v>
      </c>
      <c r="AE81" s="2">
        <f>SUMIFS(DataRegularSeason20242025!$AA$3:$AA$1315,DataRegularSeason20242025!$B$3:$B$1315, "&lt;=" &amp; $A81, DataRegularSeason20242025!$D$3:$D$1315, AE$1)+SUMIFS(DataRegularSeason20242025!$AB$3:$AB$1315,DataRegularSeason20242025!$B$3:$B$1315, "&lt;=" &amp; $A81, DataRegularSeason20242025!$E$3:$E$1315, AE$1)</f>
        <v>15</v>
      </c>
      <c r="AF81" s="2">
        <f>SUMIFS(DataRegularSeason20242025!$AA$3:$AA$1315,DataRegularSeason20242025!$B$3:$B$1315, "&lt;=" &amp; $A81, DataRegularSeason20242025!$D$3:$D$1315, AF$1)+SUMIFS(DataRegularSeason20242025!$AB$3:$AB$1315,DataRegularSeason20242025!$B$3:$B$1315, "&lt;=" &amp; $A81, DataRegularSeason20242025!$E$3:$E$1315, AF$1)</f>
        <v>18</v>
      </c>
      <c r="AG81" s="2">
        <f>SUMIFS(DataRegularSeason20242025!$AA$3:$AA$1315,DataRegularSeason20242025!$B$3:$B$1315, "&lt;=" &amp; $A81, DataRegularSeason20242025!$D$3:$D$1315, AG$1)+SUMIFS(DataRegularSeason20242025!$AB$3:$AB$1315,DataRegularSeason20242025!$B$3:$B$1315, "&lt;=" &amp; $A81, DataRegularSeason20242025!$E$3:$E$1315, AG$1)</f>
        <v>14</v>
      </c>
    </row>
    <row r="82" spans="1:33" x14ac:dyDescent="0.25">
      <c r="A82" s="5">
        <v>45648</v>
      </c>
      <c r="B82" s="2">
        <f>SUMIFS(DataRegularSeason20242025!$AA$3:$AA$1315,DataRegularSeason20242025!$B$3:$B$1315, "&lt;=" &amp; $A82, DataRegularSeason20242025!$D$3:$D$1315, B$1)+SUMIFS(DataRegularSeason20242025!$AB$3:$AB$1315,DataRegularSeason20242025!$B$3:$B$1315, "&lt;=" &amp; $A82, DataRegularSeason20242025!$E$3:$E$1315, B$1)</f>
        <v>10</v>
      </c>
      <c r="C82" s="2">
        <f>SUMIFS(DataRegularSeason20242025!$AA$3:$AA$1315,DataRegularSeason20242025!$B$3:$B$1315, "&lt;=" &amp; $A82, DataRegularSeason20242025!$D$3:$D$1315, C$1)+SUMIFS(DataRegularSeason20242025!$AB$3:$AB$1315,DataRegularSeason20242025!$B$3:$B$1315, "&lt;=" &amp; $A82, DataRegularSeason20242025!$E$3:$E$1315, C$1)</f>
        <v>9</v>
      </c>
      <c r="D82" s="2">
        <f>SUMIFS(DataRegularSeason20242025!$AA$3:$AA$1315,DataRegularSeason20242025!$B$3:$B$1315, "&lt;=" &amp; $A82, DataRegularSeason20242025!$D$3:$D$1315, D$1)+SUMIFS(DataRegularSeason20242025!$AB$3:$AB$1315,DataRegularSeason20242025!$B$3:$B$1315, "&lt;=" &amp; $A82, DataRegularSeason20242025!$E$3:$E$1315, D$1)</f>
        <v>9</v>
      </c>
      <c r="E82" s="2">
        <f>SUMIFS(DataRegularSeason20242025!$AA$3:$AA$1315,DataRegularSeason20242025!$B$3:$B$1315, "&lt;=" &amp; $A82, DataRegularSeason20242025!$D$3:$D$1315, E$1)+SUMIFS(DataRegularSeason20242025!$AB$3:$AB$1315,DataRegularSeason20242025!$B$3:$B$1315, "&lt;=" &amp; $A82, DataRegularSeason20242025!$E$3:$E$1315, E$1)</f>
        <v>14</v>
      </c>
      <c r="F82" s="2">
        <f>SUMIFS(DataRegularSeason20242025!$AA$3:$AA$1315,DataRegularSeason20242025!$B$3:$B$1315, "&lt;=" &amp; $A82, DataRegularSeason20242025!$D$3:$D$1315, F$1)+SUMIFS(DataRegularSeason20242025!$AB$3:$AB$1315,DataRegularSeason20242025!$B$3:$B$1315, "&lt;=" &amp; $A82, DataRegularSeason20242025!$E$3:$E$1315, F$1)</f>
        <v>11</v>
      </c>
      <c r="G82" s="2">
        <f>SUMIFS(DataRegularSeason20242025!$AA$3:$AA$1315,DataRegularSeason20242025!$B$3:$B$1315, "&lt;=" &amp; $A82, DataRegularSeason20242025!$D$3:$D$1315, G$1)+SUMIFS(DataRegularSeason20242025!$AB$3:$AB$1315,DataRegularSeason20242025!$B$3:$B$1315, "&lt;=" &amp; $A82, DataRegularSeason20242025!$E$3:$E$1315, G$1)</f>
        <v>11</v>
      </c>
      <c r="H82" s="2">
        <f>SUMIFS(DataRegularSeason20242025!$AA$3:$AA$1315,DataRegularSeason20242025!$B$3:$B$1315, "&lt;=" &amp; $A82, DataRegularSeason20242025!$D$3:$D$1315, H$1)+SUMIFS(DataRegularSeason20242025!$AB$3:$AB$1315,DataRegularSeason20242025!$B$3:$B$1315, "&lt;=" &amp; $A82, DataRegularSeason20242025!$E$3:$E$1315, H$1)</f>
        <v>7</v>
      </c>
      <c r="I82" s="2">
        <f>SUMIFS(DataRegularSeason20242025!$AA$3:$AA$1315,DataRegularSeason20242025!$B$3:$B$1315, "&lt;=" &amp; $A82, DataRegularSeason20242025!$D$3:$D$1315, I$1)+SUMIFS(DataRegularSeason20242025!$AB$3:$AB$1315,DataRegularSeason20242025!$B$3:$B$1315, "&lt;=" &amp; $A82, DataRegularSeason20242025!$E$3:$E$1315, I$1)</f>
        <v>10</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9</v>
      </c>
      <c r="L82" s="2">
        <f>SUMIFS(DataRegularSeason20242025!$AA$3:$AA$1315,DataRegularSeason20242025!$B$3:$B$1315, "&lt;=" &amp; $A82, DataRegularSeason20242025!$D$3:$D$1315, L$1)+SUMIFS(DataRegularSeason20242025!$AB$3:$AB$1315,DataRegularSeason20242025!$B$3:$B$1315, "&lt;=" &amp; $A82, DataRegularSeason20242025!$E$3:$E$1315, L$1)</f>
        <v>11</v>
      </c>
      <c r="M82" s="2">
        <f>SUMIFS(DataRegularSeason20242025!$AA$3:$AA$1315,DataRegularSeason20242025!$B$3:$B$1315, "&lt;=" &amp; $A82, DataRegularSeason20242025!$D$3:$D$1315, M$1)+SUMIFS(DataRegularSeason20242025!$AB$3:$AB$1315,DataRegularSeason20242025!$B$3:$B$1315, "&lt;=" &amp; $A82, DataRegularSeason20242025!$E$3:$E$1315, M$1)</f>
        <v>15</v>
      </c>
      <c r="N82" s="2">
        <f>SUMIFS(DataRegularSeason20242025!$AA$3:$AA$1315,DataRegularSeason20242025!$B$3:$B$1315, "&lt;=" &amp; $A82, DataRegularSeason20242025!$D$3:$D$1315, N$1)+SUMIFS(DataRegularSeason20242025!$AB$3:$AB$1315,DataRegularSeason20242025!$B$3:$B$1315, "&lt;=" &amp; $A82, DataRegularSeason20242025!$E$3:$E$1315, N$1)</f>
        <v>14</v>
      </c>
      <c r="O82" s="2">
        <f>SUMIFS(DataRegularSeason20242025!$AA$3:$AA$1315,DataRegularSeason20242025!$B$3:$B$1315, "&lt;=" &amp; $A82, DataRegularSeason20242025!$D$3:$D$1315, O$1)+SUMIFS(DataRegularSeason20242025!$AB$3:$AB$1315,DataRegularSeason20242025!$B$3:$B$1315, "&lt;=" &amp; $A82, DataRegularSeason20242025!$E$3:$E$1315, O$1)</f>
        <v>14</v>
      </c>
      <c r="P82" s="2">
        <f>SUMIFS(DataRegularSeason20242025!$AA$3:$AA$1315,DataRegularSeason20242025!$B$3:$B$1315, "&lt;=" &amp; $A82, DataRegularSeason20242025!$D$3:$D$1315, P$1)+SUMIFS(DataRegularSeason20242025!$AB$3:$AB$1315,DataRegularSeason20242025!$B$3:$B$1315, "&lt;=" &amp; $A82, DataRegularSeason20242025!$E$3:$E$1315, P$1)</f>
        <v>9</v>
      </c>
      <c r="Q82" s="2">
        <f>SUMIFS(DataRegularSeason20242025!$AA$3:$AA$1315,DataRegularSeason20242025!$B$3:$B$1315, "&lt;=" &amp; $A82, DataRegularSeason20242025!$D$3:$D$1315, Q$1)+SUMIFS(DataRegularSeason20242025!$AB$3:$AB$1315,DataRegularSeason20242025!$B$3:$B$1315, "&lt;=" &amp; $A82, DataRegularSeason20242025!$E$3:$E$1315, Q$1)</f>
        <v>16</v>
      </c>
      <c r="R82" s="2">
        <f>SUMIFS(DataRegularSeason20242025!$AA$3:$AA$1315,DataRegularSeason20242025!$B$3:$B$1315, "&lt;=" &amp; $A82, DataRegularSeason20242025!$D$3:$D$1315, R$1)+SUMIFS(DataRegularSeason20242025!$AB$3:$AB$1315,DataRegularSeason20242025!$B$3:$B$1315, "&lt;=" &amp; $A82, DataRegularSeason20242025!$E$3:$E$1315, R$1)</f>
        <v>7</v>
      </c>
      <c r="S82" s="2">
        <f>SUMIFS(DataRegularSeason20242025!$AA$3:$AA$1315,DataRegularSeason20242025!$B$3:$B$1315, "&lt;=" &amp; $A82, DataRegularSeason20242025!$D$3:$D$1315, S$1)+SUMIFS(DataRegularSeason20242025!$AB$3:$AB$1315,DataRegularSeason20242025!$B$3:$B$1315, "&lt;=" &amp; $A82, DataRegularSeason20242025!$E$3:$E$1315, S$1)</f>
        <v>8</v>
      </c>
      <c r="T82" s="2">
        <f>SUMIFS(DataRegularSeason20242025!$AA$3:$AA$1315,DataRegularSeason20242025!$B$3:$B$1315, "&lt;=" &amp; $A82, DataRegularSeason20242025!$D$3:$D$1315, T$1)+SUMIFS(DataRegularSeason20242025!$AB$3:$AB$1315,DataRegularSeason20242025!$B$3:$B$1315, "&lt;=" &amp; $A82, DataRegularSeason20242025!$E$3:$E$1315, T$1)</f>
        <v>13</v>
      </c>
      <c r="U82" s="2">
        <f>SUMIFS(DataRegularSeason20242025!$AA$3:$AA$1315,DataRegularSeason20242025!$B$3:$B$1315, "&lt;=" &amp; $A82, DataRegularSeason20242025!$D$3:$D$1315, U$1)+SUMIFS(DataRegularSeason20242025!$AB$3:$AB$1315,DataRegularSeason20242025!$B$3:$B$1315, "&lt;=" &amp; $A82, DataRegularSeason20242025!$E$3:$E$1315, U$1)</f>
        <v>10</v>
      </c>
      <c r="V82" s="2">
        <f>SUMIFS(DataRegularSeason20242025!$AA$3:$AA$1315,DataRegularSeason20242025!$B$3:$B$1315, "&lt;=" &amp; $A82, DataRegularSeason20242025!$D$3:$D$1315, V$1)+SUMIFS(DataRegularSeason20242025!$AB$3:$AB$1315,DataRegularSeason20242025!$B$3:$B$1315, "&lt;=" &amp; $A82, DataRegularSeason20242025!$E$3:$E$1315, V$1)</f>
        <v>9</v>
      </c>
      <c r="W82" s="2">
        <f>SUMIFS(DataRegularSeason20242025!$AA$3:$AA$1315,DataRegularSeason20242025!$B$3:$B$1315, "&lt;=" &amp; $A82, DataRegularSeason20242025!$D$3:$D$1315, W$1)+SUMIFS(DataRegularSeason20242025!$AB$3:$AB$1315,DataRegularSeason20242025!$B$3:$B$1315, "&lt;=" &amp; $A82, DataRegularSeason20242025!$E$3:$E$1315, W$1)</f>
        <v>9</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8</v>
      </c>
      <c r="Z82" s="2">
        <f>SUMIFS(DataRegularSeason20242025!$AA$3:$AA$1315,DataRegularSeason20242025!$B$3:$B$1315, "&lt;=" &amp; $A82, DataRegularSeason20242025!$D$3:$D$1315, Z$1)+SUMIFS(DataRegularSeason20242025!$AB$3:$AB$1315,DataRegularSeason20242025!$B$3:$B$1315, "&lt;=" &amp; $A82, DataRegularSeason20242025!$E$3:$E$1315, Z$1)</f>
        <v>10</v>
      </c>
      <c r="AA82" s="2">
        <f>SUMIFS(DataRegularSeason20242025!$AA$3:$AA$1315,DataRegularSeason20242025!$B$3:$B$1315, "&lt;=" &amp; $A82, DataRegularSeason20242025!$D$3:$D$1315, AA$1)+SUMIFS(DataRegularSeason20242025!$AB$3:$AB$1315,DataRegularSeason20242025!$B$3:$B$1315, "&lt;=" &amp; $A82, DataRegularSeason20242025!$E$3:$E$1315, AA$1)</f>
        <v>14</v>
      </c>
      <c r="AB82" s="2">
        <f>SUMIFS(DataRegularSeason20242025!$AA$3:$AA$1315,DataRegularSeason20242025!$B$3:$B$1315, "&lt;=" &amp; $A82, DataRegularSeason20242025!$D$3:$D$1315, AB$1)+SUMIFS(DataRegularSeason20242025!$AB$3:$AB$1315,DataRegularSeason20242025!$B$3:$B$1315, "&lt;=" &amp; $A82, DataRegularSeason20242025!$E$3:$E$1315, AB$1)</f>
        <v>13</v>
      </c>
      <c r="AC82" s="2">
        <f>SUMIFS(DataRegularSeason20242025!$AA$3:$AA$1315,DataRegularSeason20242025!$B$3:$B$1315, "&lt;=" &amp; $A82, DataRegularSeason20242025!$D$3:$D$1315, AC$1)+SUMIFS(DataRegularSeason20242025!$AB$3:$AB$1315,DataRegularSeason20242025!$B$3:$B$1315, "&lt;=" &amp; $A82, DataRegularSeason20242025!$E$3:$E$1315, AC$1)</f>
        <v>12</v>
      </c>
      <c r="AD82" s="2">
        <f>SUMIFS(DataRegularSeason20242025!$AA$3:$AA$1315,DataRegularSeason20242025!$B$3:$B$1315, "&lt;=" &amp; $A82, DataRegularSeason20242025!$D$3:$D$1315, AD$1)+SUMIFS(DataRegularSeason20242025!$AB$3:$AB$1315,DataRegularSeason20242025!$B$3:$B$1315, "&lt;=" &amp; $A82, DataRegularSeason20242025!$E$3:$E$1315, AD$1)</f>
        <v>11</v>
      </c>
      <c r="AE82" s="2">
        <f>SUMIFS(DataRegularSeason20242025!$AA$3:$AA$1315,DataRegularSeason20242025!$B$3:$B$1315, "&lt;=" &amp; $A82, DataRegularSeason20242025!$D$3:$D$1315, AE$1)+SUMIFS(DataRegularSeason20242025!$AB$3:$AB$1315,DataRegularSeason20242025!$B$3:$B$1315, "&lt;=" &amp; $A82, DataRegularSeason20242025!$E$3:$E$1315, AE$1)</f>
        <v>15</v>
      </c>
      <c r="AF82" s="2">
        <f>SUMIFS(DataRegularSeason20242025!$AA$3:$AA$1315,DataRegularSeason20242025!$B$3:$B$1315, "&lt;=" &amp; $A82, DataRegularSeason20242025!$D$3:$D$1315, AF$1)+SUMIFS(DataRegularSeason20242025!$AB$3:$AB$1315,DataRegularSeason20242025!$B$3:$B$1315, "&lt;=" &amp; $A82, DataRegularSeason20242025!$E$3:$E$1315, AF$1)</f>
        <v>18</v>
      </c>
      <c r="AG82" s="2">
        <f>SUMIFS(DataRegularSeason20242025!$AA$3:$AA$1315,DataRegularSeason20242025!$B$3:$B$1315, "&lt;=" &amp; $A82, DataRegularSeason20242025!$D$3:$D$1315, AG$1)+SUMIFS(DataRegularSeason20242025!$AB$3:$AB$1315,DataRegularSeason20242025!$B$3:$B$1315, "&lt;=" &amp; $A82, DataRegularSeason20242025!$E$3:$E$1315, AG$1)</f>
        <v>14</v>
      </c>
    </row>
    <row r="83" spans="1:33" x14ac:dyDescent="0.25">
      <c r="A83" s="5">
        <v>45649</v>
      </c>
      <c r="B83" s="2">
        <f>SUMIFS(DataRegularSeason20242025!$AA$3:$AA$1315,DataRegularSeason20242025!$B$3:$B$1315, "&lt;=" &amp; $A83, DataRegularSeason20242025!$D$3:$D$1315, B$1)+SUMIFS(DataRegularSeason20242025!$AB$3:$AB$1315,DataRegularSeason20242025!$B$3:$B$1315, "&lt;=" &amp; $A83, DataRegularSeason20242025!$E$3:$E$1315, B$1)</f>
        <v>10</v>
      </c>
      <c r="C83" s="2">
        <f>SUMIFS(DataRegularSeason20242025!$AA$3:$AA$1315,DataRegularSeason20242025!$B$3:$B$1315, "&lt;=" &amp; $A83, DataRegularSeason20242025!$D$3:$D$1315, C$1)+SUMIFS(DataRegularSeason20242025!$AB$3:$AB$1315,DataRegularSeason20242025!$B$3:$B$1315, "&lt;=" &amp; $A83, DataRegularSeason20242025!$E$3:$E$1315, C$1)</f>
        <v>9</v>
      </c>
      <c r="D83" s="2">
        <f>SUMIFS(DataRegularSeason20242025!$AA$3:$AA$1315,DataRegularSeason20242025!$B$3:$B$1315, "&lt;=" &amp; $A83, DataRegularSeason20242025!$D$3:$D$1315, D$1)+SUMIFS(DataRegularSeason20242025!$AB$3:$AB$1315,DataRegularSeason20242025!$B$3:$B$1315, "&lt;=" &amp; $A83, DataRegularSeason20242025!$E$3:$E$1315, D$1)</f>
        <v>9</v>
      </c>
      <c r="E83" s="2">
        <f>SUMIFS(DataRegularSeason20242025!$AA$3:$AA$1315,DataRegularSeason20242025!$B$3:$B$1315, "&lt;=" &amp; $A83, DataRegularSeason20242025!$D$3:$D$1315, E$1)+SUMIFS(DataRegularSeason20242025!$AB$3:$AB$1315,DataRegularSeason20242025!$B$3:$B$1315, "&lt;=" &amp; $A83, DataRegularSeason20242025!$E$3:$E$1315, E$1)</f>
        <v>14</v>
      </c>
      <c r="F83" s="2">
        <f>SUMIFS(DataRegularSeason20242025!$AA$3:$AA$1315,DataRegularSeason20242025!$B$3:$B$1315, "&lt;=" &amp; $A83, DataRegularSeason20242025!$D$3:$D$1315, F$1)+SUMIFS(DataRegularSeason20242025!$AB$3:$AB$1315,DataRegularSeason20242025!$B$3:$B$1315, "&lt;=" &amp; $A83, DataRegularSeason20242025!$E$3:$E$1315, F$1)</f>
        <v>11</v>
      </c>
      <c r="G83" s="2">
        <f>SUMIFS(DataRegularSeason20242025!$AA$3:$AA$1315,DataRegularSeason20242025!$B$3:$B$1315, "&lt;=" &amp; $A83, DataRegularSeason20242025!$D$3:$D$1315, G$1)+SUMIFS(DataRegularSeason20242025!$AB$3:$AB$1315,DataRegularSeason20242025!$B$3:$B$1315, "&lt;=" &amp; $A83, DataRegularSeason20242025!$E$3:$E$1315, G$1)</f>
        <v>11</v>
      </c>
      <c r="H83" s="2">
        <f>SUMIFS(DataRegularSeason20242025!$AA$3:$AA$1315,DataRegularSeason20242025!$B$3:$B$1315, "&lt;=" &amp; $A83, DataRegularSeason20242025!$D$3:$D$1315, H$1)+SUMIFS(DataRegularSeason20242025!$AB$3:$AB$1315,DataRegularSeason20242025!$B$3:$B$1315, "&lt;=" &amp; $A83, DataRegularSeason20242025!$E$3:$E$1315, H$1)</f>
        <v>7</v>
      </c>
      <c r="I83" s="2">
        <f>SUMIFS(DataRegularSeason20242025!$AA$3:$AA$1315,DataRegularSeason20242025!$B$3:$B$1315, "&lt;=" &amp; $A83, DataRegularSeason20242025!$D$3:$D$1315, I$1)+SUMIFS(DataRegularSeason20242025!$AB$3:$AB$1315,DataRegularSeason20242025!$B$3:$B$1315, "&lt;=" &amp; $A83, DataRegularSeason20242025!$E$3:$E$1315, I$1)</f>
        <v>10</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9</v>
      </c>
      <c r="L83" s="2">
        <f>SUMIFS(DataRegularSeason20242025!$AA$3:$AA$1315,DataRegularSeason20242025!$B$3:$B$1315, "&lt;=" &amp; $A83, DataRegularSeason20242025!$D$3:$D$1315, L$1)+SUMIFS(DataRegularSeason20242025!$AB$3:$AB$1315,DataRegularSeason20242025!$B$3:$B$1315, "&lt;=" &amp; $A83, DataRegularSeason20242025!$E$3:$E$1315, L$1)</f>
        <v>11</v>
      </c>
      <c r="M83" s="2">
        <f>SUMIFS(DataRegularSeason20242025!$AA$3:$AA$1315,DataRegularSeason20242025!$B$3:$B$1315, "&lt;=" &amp; $A83, DataRegularSeason20242025!$D$3:$D$1315, M$1)+SUMIFS(DataRegularSeason20242025!$AB$3:$AB$1315,DataRegularSeason20242025!$B$3:$B$1315, "&lt;=" &amp; $A83, DataRegularSeason20242025!$E$3:$E$1315, M$1)</f>
        <v>15</v>
      </c>
      <c r="N83" s="2">
        <f>SUMIFS(DataRegularSeason20242025!$AA$3:$AA$1315,DataRegularSeason20242025!$B$3:$B$1315, "&lt;=" &amp; $A83, DataRegularSeason20242025!$D$3:$D$1315, N$1)+SUMIFS(DataRegularSeason20242025!$AB$3:$AB$1315,DataRegularSeason20242025!$B$3:$B$1315, "&lt;=" &amp; $A83, DataRegularSeason20242025!$E$3:$E$1315, N$1)</f>
        <v>14</v>
      </c>
      <c r="O83" s="2">
        <f>SUMIFS(DataRegularSeason20242025!$AA$3:$AA$1315,DataRegularSeason20242025!$B$3:$B$1315, "&lt;=" &amp; $A83, DataRegularSeason20242025!$D$3:$D$1315, O$1)+SUMIFS(DataRegularSeason20242025!$AB$3:$AB$1315,DataRegularSeason20242025!$B$3:$B$1315, "&lt;=" &amp; $A83, DataRegularSeason20242025!$E$3:$E$1315, O$1)</f>
        <v>14</v>
      </c>
      <c r="P83" s="2">
        <f>SUMIFS(DataRegularSeason20242025!$AA$3:$AA$1315,DataRegularSeason20242025!$B$3:$B$1315, "&lt;=" &amp; $A83, DataRegularSeason20242025!$D$3:$D$1315, P$1)+SUMIFS(DataRegularSeason20242025!$AB$3:$AB$1315,DataRegularSeason20242025!$B$3:$B$1315, "&lt;=" &amp; $A83, DataRegularSeason20242025!$E$3:$E$1315, P$1)</f>
        <v>9</v>
      </c>
      <c r="Q83" s="2">
        <f>SUMIFS(DataRegularSeason20242025!$AA$3:$AA$1315,DataRegularSeason20242025!$B$3:$B$1315, "&lt;=" &amp; $A83, DataRegularSeason20242025!$D$3:$D$1315, Q$1)+SUMIFS(DataRegularSeason20242025!$AB$3:$AB$1315,DataRegularSeason20242025!$B$3:$B$1315, "&lt;=" &amp; $A83, DataRegularSeason20242025!$E$3:$E$1315, Q$1)</f>
        <v>16</v>
      </c>
      <c r="R83" s="2">
        <f>SUMIFS(DataRegularSeason20242025!$AA$3:$AA$1315,DataRegularSeason20242025!$B$3:$B$1315, "&lt;=" &amp; $A83, DataRegularSeason20242025!$D$3:$D$1315, R$1)+SUMIFS(DataRegularSeason20242025!$AB$3:$AB$1315,DataRegularSeason20242025!$B$3:$B$1315, "&lt;=" &amp; $A83, DataRegularSeason20242025!$E$3:$E$1315, R$1)</f>
        <v>7</v>
      </c>
      <c r="S83" s="2">
        <f>SUMIFS(DataRegularSeason20242025!$AA$3:$AA$1315,DataRegularSeason20242025!$B$3:$B$1315, "&lt;=" &amp; $A83, DataRegularSeason20242025!$D$3:$D$1315, S$1)+SUMIFS(DataRegularSeason20242025!$AB$3:$AB$1315,DataRegularSeason20242025!$B$3:$B$1315, "&lt;=" &amp; $A83, DataRegularSeason20242025!$E$3:$E$1315, S$1)</f>
        <v>8</v>
      </c>
      <c r="T83" s="2">
        <f>SUMIFS(DataRegularSeason20242025!$AA$3:$AA$1315,DataRegularSeason20242025!$B$3:$B$1315, "&lt;=" &amp; $A83, DataRegularSeason20242025!$D$3:$D$1315, T$1)+SUMIFS(DataRegularSeason20242025!$AB$3:$AB$1315,DataRegularSeason20242025!$B$3:$B$1315, "&lt;=" &amp; $A83, DataRegularSeason20242025!$E$3:$E$1315, T$1)</f>
        <v>13</v>
      </c>
      <c r="U83" s="2">
        <f>SUMIFS(DataRegularSeason20242025!$AA$3:$AA$1315,DataRegularSeason20242025!$B$3:$B$1315, "&lt;=" &amp; $A83, DataRegularSeason20242025!$D$3:$D$1315, U$1)+SUMIFS(DataRegularSeason20242025!$AB$3:$AB$1315,DataRegularSeason20242025!$B$3:$B$1315, "&lt;=" &amp; $A83, DataRegularSeason20242025!$E$3:$E$1315, U$1)</f>
        <v>10</v>
      </c>
      <c r="V83" s="2">
        <f>SUMIFS(DataRegularSeason20242025!$AA$3:$AA$1315,DataRegularSeason20242025!$B$3:$B$1315, "&lt;=" &amp; $A83, DataRegularSeason20242025!$D$3:$D$1315, V$1)+SUMIFS(DataRegularSeason20242025!$AB$3:$AB$1315,DataRegularSeason20242025!$B$3:$B$1315, "&lt;=" &amp; $A83, DataRegularSeason20242025!$E$3:$E$1315, V$1)</f>
        <v>9</v>
      </c>
      <c r="W83" s="2">
        <f>SUMIFS(DataRegularSeason20242025!$AA$3:$AA$1315,DataRegularSeason20242025!$B$3:$B$1315, "&lt;=" &amp; $A83, DataRegularSeason20242025!$D$3:$D$1315, W$1)+SUMIFS(DataRegularSeason20242025!$AB$3:$AB$1315,DataRegularSeason20242025!$B$3:$B$1315, "&lt;=" &amp; $A83, DataRegularSeason20242025!$E$3:$E$1315, W$1)</f>
        <v>9</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8</v>
      </c>
      <c r="Z83" s="2">
        <f>SUMIFS(DataRegularSeason20242025!$AA$3:$AA$1315,DataRegularSeason20242025!$B$3:$B$1315, "&lt;=" &amp; $A83, DataRegularSeason20242025!$D$3:$D$1315, Z$1)+SUMIFS(DataRegularSeason20242025!$AB$3:$AB$1315,DataRegularSeason20242025!$B$3:$B$1315, "&lt;=" &amp; $A83, DataRegularSeason20242025!$E$3:$E$1315, Z$1)</f>
        <v>10</v>
      </c>
      <c r="AA83" s="2">
        <f>SUMIFS(DataRegularSeason20242025!$AA$3:$AA$1315,DataRegularSeason20242025!$B$3:$B$1315, "&lt;=" &amp; $A83, DataRegularSeason20242025!$D$3:$D$1315, AA$1)+SUMIFS(DataRegularSeason20242025!$AB$3:$AB$1315,DataRegularSeason20242025!$B$3:$B$1315, "&lt;=" &amp; $A83, DataRegularSeason20242025!$E$3:$E$1315, AA$1)</f>
        <v>14</v>
      </c>
      <c r="AB83" s="2">
        <f>SUMIFS(DataRegularSeason20242025!$AA$3:$AA$1315,DataRegularSeason20242025!$B$3:$B$1315, "&lt;=" &amp; $A83, DataRegularSeason20242025!$D$3:$D$1315, AB$1)+SUMIFS(DataRegularSeason20242025!$AB$3:$AB$1315,DataRegularSeason20242025!$B$3:$B$1315, "&lt;=" &amp; $A83, DataRegularSeason20242025!$E$3:$E$1315, AB$1)</f>
        <v>13</v>
      </c>
      <c r="AC83" s="2">
        <f>SUMIFS(DataRegularSeason20242025!$AA$3:$AA$1315,DataRegularSeason20242025!$B$3:$B$1315, "&lt;=" &amp; $A83, DataRegularSeason20242025!$D$3:$D$1315, AC$1)+SUMIFS(DataRegularSeason20242025!$AB$3:$AB$1315,DataRegularSeason20242025!$B$3:$B$1315, "&lt;=" &amp; $A83, DataRegularSeason20242025!$E$3:$E$1315, AC$1)</f>
        <v>12</v>
      </c>
      <c r="AD83" s="2">
        <f>SUMIFS(DataRegularSeason20242025!$AA$3:$AA$1315,DataRegularSeason20242025!$B$3:$B$1315, "&lt;=" &amp; $A83, DataRegularSeason20242025!$D$3:$D$1315, AD$1)+SUMIFS(DataRegularSeason20242025!$AB$3:$AB$1315,DataRegularSeason20242025!$B$3:$B$1315, "&lt;=" &amp; $A83, DataRegularSeason20242025!$E$3:$E$1315, AD$1)</f>
        <v>11</v>
      </c>
      <c r="AE83" s="2">
        <f>SUMIFS(DataRegularSeason20242025!$AA$3:$AA$1315,DataRegularSeason20242025!$B$3:$B$1315, "&lt;=" &amp; $A83, DataRegularSeason20242025!$D$3:$D$1315, AE$1)+SUMIFS(DataRegularSeason20242025!$AB$3:$AB$1315,DataRegularSeason20242025!$B$3:$B$1315, "&lt;=" &amp; $A83, DataRegularSeason20242025!$E$3:$E$1315, AE$1)</f>
        <v>15</v>
      </c>
      <c r="AF83" s="2">
        <f>SUMIFS(DataRegularSeason20242025!$AA$3:$AA$1315,DataRegularSeason20242025!$B$3:$B$1315, "&lt;=" &amp; $A83, DataRegularSeason20242025!$D$3:$D$1315, AF$1)+SUMIFS(DataRegularSeason20242025!$AB$3:$AB$1315,DataRegularSeason20242025!$B$3:$B$1315, "&lt;=" &amp; $A83, DataRegularSeason20242025!$E$3:$E$1315, AF$1)</f>
        <v>18</v>
      </c>
      <c r="AG83" s="2">
        <f>SUMIFS(DataRegularSeason20242025!$AA$3:$AA$1315,DataRegularSeason20242025!$B$3:$B$1315, "&lt;=" &amp; $A83, DataRegularSeason20242025!$D$3:$D$1315, AG$1)+SUMIFS(DataRegularSeason20242025!$AB$3:$AB$1315,DataRegularSeason20242025!$B$3:$B$1315, "&lt;=" &amp; $A83, DataRegularSeason20242025!$E$3:$E$1315, AG$1)</f>
        <v>14</v>
      </c>
    </row>
    <row r="84" spans="1:33" x14ac:dyDescent="0.25">
      <c r="A84" s="5">
        <v>45650</v>
      </c>
      <c r="B84" s="2">
        <f>SUMIFS(DataRegularSeason20242025!$AA$3:$AA$1315,DataRegularSeason20242025!$B$3:$B$1315, "&lt;=" &amp; $A84, DataRegularSeason20242025!$D$3:$D$1315, B$1)+SUMIFS(DataRegularSeason20242025!$AB$3:$AB$1315,DataRegularSeason20242025!$B$3:$B$1315, "&lt;=" &amp; $A84, DataRegularSeason20242025!$E$3:$E$1315, B$1)</f>
        <v>10</v>
      </c>
      <c r="C84" s="2">
        <f>SUMIFS(DataRegularSeason20242025!$AA$3:$AA$1315,DataRegularSeason20242025!$B$3:$B$1315, "&lt;=" &amp; $A84, DataRegularSeason20242025!$D$3:$D$1315, C$1)+SUMIFS(DataRegularSeason20242025!$AB$3:$AB$1315,DataRegularSeason20242025!$B$3:$B$1315, "&lt;=" &amp; $A84, DataRegularSeason20242025!$E$3:$E$1315, C$1)</f>
        <v>9</v>
      </c>
      <c r="D84" s="2">
        <f>SUMIFS(DataRegularSeason20242025!$AA$3:$AA$1315,DataRegularSeason20242025!$B$3:$B$1315, "&lt;=" &amp; $A84, DataRegularSeason20242025!$D$3:$D$1315, D$1)+SUMIFS(DataRegularSeason20242025!$AB$3:$AB$1315,DataRegularSeason20242025!$B$3:$B$1315, "&lt;=" &amp; $A84, DataRegularSeason20242025!$E$3:$E$1315, D$1)</f>
        <v>9</v>
      </c>
      <c r="E84" s="2">
        <f>SUMIFS(DataRegularSeason20242025!$AA$3:$AA$1315,DataRegularSeason20242025!$B$3:$B$1315, "&lt;=" &amp; $A84, DataRegularSeason20242025!$D$3:$D$1315, E$1)+SUMIFS(DataRegularSeason20242025!$AB$3:$AB$1315,DataRegularSeason20242025!$B$3:$B$1315, "&lt;=" &amp; $A84, DataRegularSeason20242025!$E$3:$E$1315, E$1)</f>
        <v>14</v>
      </c>
      <c r="F84" s="2">
        <f>SUMIFS(DataRegularSeason20242025!$AA$3:$AA$1315,DataRegularSeason20242025!$B$3:$B$1315, "&lt;=" &amp; $A84, DataRegularSeason20242025!$D$3:$D$1315, F$1)+SUMIFS(DataRegularSeason20242025!$AB$3:$AB$1315,DataRegularSeason20242025!$B$3:$B$1315, "&lt;=" &amp; $A84, DataRegularSeason20242025!$E$3:$E$1315, F$1)</f>
        <v>11</v>
      </c>
      <c r="G84" s="2">
        <f>SUMIFS(DataRegularSeason20242025!$AA$3:$AA$1315,DataRegularSeason20242025!$B$3:$B$1315, "&lt;=" &amp; $A84, DataRegularSeason20242025!$D$3:$D$1315, G$1)+SUMIFS(DataRegularSeason20242025!$AB$3:$AB$1315,DataRegularSeason20242025!$B$3:$B$1315, "&lt;=" &amp; $A84, DataRegularSeason20242025!$E$3:$E$1315, G$1)</f>
        <v>11</v>
      </c>
      <c r="H84" s="2">
        <f>SUMIFS(DataRegularSeason20242025!$AA$3:$AA$1315,DataRegularSeason20242025!$B$3:$B$1315, "&lt;=" &amp; $A84, DataRegularSeason20242025!$D$3:$D$1315, H$1)+SUMIFS(DataRegularSeason20242025!$AB$3:$AB$1315,DataRegularSeason20242025!$B$3:$B$1315, "&lt;=" &amp; $A84, DataRegularSeason20242025!$E$3:$E$1315, H$1)</f>
        <v>7</v>
      </c>
      <c r="I84" s="2">
        <f>SUMIFS(DataRegularSeason20242025!$AA$3:$AA$1315,DataRegularSeason20242025!$B$3:$B$1315, "&lt;=" &amp; $A84, DataRegularSeason20242025!$D$3:$D$1315, I$1)+SUMIFS(DataRegularSeason20242025!$AB$3:$AB$1315,DataRegularSeason20242025!$B$3:$B$1315, "&lt;=" &amp; $A84, DataRegularSeason20242025!$E$3:$E$1315, I$1)</f>
        <v>10</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9</v>
      </c>
      <c r="L84" s="2">
        <f>SUMIFS(DataRegularSeason20242025!$AA$3:$AA$1315,DataRegularSeason20242025!$B$3:$B$1315, "&lt;=" &amp; $A84, DataRegularSeason20242025!$D$3:$D$1315, L$1)+SUMIFS(DataRegularSeason20242025!$AB$3:$AB$1315,DataRegularSeason20242025!$B$3:$B$1315, "&lt;=" &amp; $A84, DataRegularSeason20242025!$E$3:$E$1315, L$1)</f>
        <v>11</v>
      </c>
      <c r="M84" s="2">
        <f>SUMIFS(DataRegularSeason20242025!$AA$3:$AA$1315,DataRegularSeason20242025!$B$3:$B$1315, "&lt;=" &amp; $A84, DataRegularSeason20242025!$D$3:$D$1315, M$1)+SUMIFS(DataRegularSeason20242025!$AB$3:$AB$1315,DataRegularSeason20242025!$B$3:$B$1315, "&lt;=" &amp; $A84, DataRegularSeason20242025!$E$3:$E$1315, M$1)</f>
        <v>15</v>
      </c>
      <c r="N84" s="2">
        <f>SUMIFS(DataRegularSeason20242025!$AA$3:$AA$1315,DataRegularSeason20242025!$B$3:$B$1315, "&lt;=" &amp; $A84, DataRegularSeason20242025!$D$3:$D$1315, N$1)+SUMIFS(DataRegularSeason20242025!$AB$3:$AB$1315,DataRegularSeason20242025!$B$3:$B$1315, "&lt;=" &amp; $A84, DataRegularSeason20242025!$E$3:$E$1315, N$1)</f>
        <v>14</v>
      </c>
      <c r="O84" s="2">
        <f>SUMIFS(DataRegularSeason20242025!$AA$3:$AA$1315,DataRegularSeason20242025!$B$3:$B$1315, "&lt;=" &amp; $A84, DataRegularSeason20242025!$D$3:$D$1315, O$1)+SUMIFS(DataRegularSeason20242025!$AB$3:$AB$1315,DataRegularSeason20242025!$B$3:$B$1315, "&lt;=" &amp; $A84, DataRegularSeason20242025!$E$3:$E$1315, O$1)</f>
        <v>14</v>
      </c>
      <c r="P84" s="2">
        <f>SUMIFS(DataRegularSeason20242025!$AA$3:$AA$1315,DataRegularSeason20242025!$B$3:$B$1315, "&lt;=" &amp; $A84, DataRegularSeason20242025!$D$3:$D$1315, P$1)+SUMIFS(DataRegularSeason20242025!$AB$3:$AB$1315,DataRegularSeason20242025!$B$3:$B$1315, "&lt;=" &amp; $A84, DataRegularSeason20242025!$E$3:$E$1315, P$1)</f>
        <v>9</v>
      </c>
      <c r="Q84" s="2">
        <f>SUMIFS(DataRegularSeason20242025!$AA$3:$AA$1315,DataRegularSeason20242025!$B$3:$B$1315, "&lt;=" &amp; $A84, DataRegularSeason20242025!$D$3:$D$1315, Q$1)+SUMIFS(DataRegularSeason20242025!$AB$3:$AB$1315,DataRegularSeason20242025!$B$3:$B$1315, "&lt;=" &amp; $A84, DataRegularSeason20242025!$E$3:$E$1315, Q$1)</f>
        <v>16</v>
      </c>
      <c r="R84" s="2">
        <f>SUMIFS(DataRegularSeason20242025!$AA$3:$AA$1315,DataRegularSeason20242025!$B$3:$B$1315, "&lt;=" &amp; $A84, DataRegularSeason20242025!$D$3:$D$1315, R$1)+SUMIFS(DataRegularSeason20242025!$AB$3:$AB$1315,DataRegularSeason20242025!$B$3:$B$1315, "&lt;=" &amp; $A84, DataRegularSeason20242025!$E$3:$E$1315, R$1)</f>
        <v>7</v>
      </c>
      <c r="S84" s="2">
        <f>SUMIFS(DataRegularSeason20242025!$AA$3:$AA$1315,DataRegularSeason20242025!$B$3:$B$1315, "&lt;=" &amp; $A84, DataRegularSeason20242025!$D$3:$D$1315, S$1)+SUMIFS(DataRegularSeason20242025!$AB$3:$AB$1315,DataRegularSeason20242025!$B$3:$B$1315, "&lt;=" &amp; $A84, DataRegularSeason20242025!$E$3:$E$1315, S$1)</f>
        <v>8</v>
      </c>
      <c r="T84" s="2">
        <f>SUMIFS(DataRegularSeason20242025!$AA$3:$AA$1315,DataRegularSeason20242025!$B$3:$B$1315, "&lt;=" &amp; $A84, DataRegularSeason20242025!$D$3:$D$1315, T$1)+SUMIFS(DataRegularSeason20242025!$AB$3:$AB$1315,DataRegularSeason20242025!$B$3:$B$1315, "&lt;=" &amp; $A84, DataRegularSeason20242025!$E$3:$E$1315, T$1)</f>
        <v>13</v>
      </c>
      <c r="U84" s="2">
        <f>SUMIFS(DataRegularSeason20242025!$AA$3:$AA$1315,DataRegularSeason20242025!$B$3:$B$1315, "&lt;=" &amp; $A84, DataRegularSeason20242025!$D$3:$D$1315, U$1)+SUMIFS(DataRegularSeason20242025!$AB$3:$AB$1315,DataRegularSeason20242025!$B$3:$B$1315, "&lt;=" &amp; $A84, DataRegularSeason20242025!$E$3:$E$1315, U$1)</f>
        <v>10</v>
      </c>
      <c r="V84" s="2">
        <f>SUMIFS(DataRegularSeason20242025!$AA$3:$AA$1315,DataRegularSeason20242025!$B$3:$B$1315, "&lt;=" &amp; $A84, DataRegularSeason20242025!$D$3:$D$1315, V$1)+SUMIFS(DataRegularSeason20242025!$AB$3:$AB$1315,DataRegularSeason20242025!$B$3:$B$1315, "&lt;=" &amp; $A84, DataRegularSeason20242025!$E$3:$E$1315, V$1)</f>
        <v>9</v>
      </c>
      <c r="W84" s="2">
        <f>SUMIFS(DataRegularSeason20242025!$AA$3:$AA$1315,DataRegularSeason20242025!$B$3:$B$1315, "&lt;=" &amp; $A84, DataRegularSeason20242025!$D$3:$D$1315, W$1)+SUMIFS(DataRegularSeason20242025!$AB$3:$AB$1315,DataRegularSeason20242025!$B$3:$B$1315, "&lt;=" &amp; $A84, DataRegularSeason20242025!$E$3:$E$1315, W$1)</f>
        <v>9</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8</v>
      </c>
      <c r="Z84" s="2">
        <f>SUMIFS(DataRegularSeason20242025!$AA$3:$AA$1315,DataRegularSeason20242025!$B$3:$B$1315, "&lt;=" &amp; $A84, DataRegularSeason20242025!$D$3:$D$1315, Z$1)+SUMIFS(DataRegularSeason20242025!$AB$3:$AB$1315,DataRegularSeason20242025!$B$3:$B$1315, "&lt;=" &amp; $A84, DataRegularSeason20242025!$E$3:$E$1315, Z$1)</f>
        <v>10</v>
      </c>
      <c r="AA84" s="2">
        <f>SUMIFS(DataRegularSeason20242025!$AA$3:$AA$1315,DataRegularSeason20242025!$B$3:$B$1315, "&lt;=" &amp; $A84, DataRegularSeason20242025!$D$3:$D$1315, AA$1)+SUMIFS(DataRegularSeason20242025!$AB$3:$AB$1315,DataRegularSeason20242025!$B$3:$B$1315, "&lt;=" &amp; $A84, DataRegularSeason20242025!$E$3:$E$1315, AA$1)</f>
        <v>14</v>
      </c>
      <c r="AB84" s="2">
        <f>SUMIFS(DataRegularSeason20242025!$AA$3:$AA$1315,DataRegularSeason20242025!$B$3:$B$1315, "&lt;=" &amp; $A84, DataRegularSeason20242025!$D$3:$D$1315, AB$1)+SUMIFS(DataRegularSeason20242025!$AB$3:$AB$1315,DataRegularSeason20242025!$B$3:$B$1315, "&lt;=" &amp; $A84, DataRegularSeason20242025!$E$3:$E$1315, AB$1)</f>
        <v>13</v>
      </c>
      <c r="AC84" s="2">
        <f>SUMIFS(DataRegularSeason20242025!$AA$3:$AA$1315,DataRegularSeason20242025!$B$3:$B$1315, "&lt;=" &amp; $A84, DataRegularSeason20242025!$D$3:$D$1315, AC$1)+SUMIFS(DataRegularSeason20242025!$AB$3:$AB$1315,DataRegularSeason20242025!$B$3:$B$1315, "&lt;=" &amp; $A84, DataRegularSeason20242025!$E$3:$E$1315, AC$1)</f>
        <v>12</v>
      </c>
      <c r="AD84" s="2">
        <f>SUMIFS(DataRegularSeason20242025!$AA$3:$AA$1315,DataRegularSeason20242025!$B$3:$B$1315, "&lt;=" &amp; $A84, DataRegularSeason20242025!$D$3:$D$1315, AD$1)+SUMIFS(DataRegularSeason20242025!$AB$3:$AB$1315,DataRegularSeason20242025!$B$3:$B$1315, "&lt;=" &amp; $A84, DataRegularSeason20242025!$E$3:$E$1315, AD$1)</f>
        <v>11</v>
      </c>
      <c r="AE84" s="2">
        <f>SUMIFS(DataRegularSeason20242025!$AA$3:$AA$1315,DataRegularSeason20242025!$B$3:$B$1315, "&lt;=" &amp; $A84, DataRegularSeason20242025!$D$3:$D$1315, AE$1)+SUMIFS(DataRegularSeason20242025!$AB$3:$AB$1315,DataRegularSeason20242025!$B$3:$B$1315, "&lt;=" &amp; $A84, DataRegularSeason20242025!$E$3:$E$1315, AE$1)</f>
        <v>15</v>
      </c>
      <c r="AF84" s="2">
        <f>SUMIFS(DataRegularSeason20242025!$AA$3:$AA$1315,DataRegularSeason20242025!$B$3:$B$1315, "&lt;=" &amp; $A84, DataRegularSeason20242025!$D$3:$D$1315, AF$1)+SUMIFS(DataRegularSeason20242025!$AB$3:$AB$1315,DataRegularSeason20242025!$B$3:$B$1315, "&lt;=" &amp; $A84, DataRegularSeason20242025!$E$3:$E$1315, AF$1)</f>
        <v>18</v>
      </c>
      <c r="AG84" s="2">
        <f>SUMIFS(DataRegularSeason20242025!$AA$3:$AA$1315,DataRegularSeason20242025!$B$3:$B$1315, "&lt;=" &amp; $A84, DataRegularSeason20242025!$D$3:$D$1315, AG$1)+SUMIFS(DataRegularSeason20242025!$AB$3:$AB$1315,DataRegularSeason20242025!$B$3:$B$1315, "&lt;=" &amp; $A84, DataRegularSeason20242025!$E$3:$E$1315, AG$1)</f>
        <v>14</v>
      </c>
    </row>
    <row r="85" spans="1:33" x14ac:dyDescent="0.25">
      <c r="A85" s="5">
        <v>45651</v>
      </c>
      <c r="B85" s="2">
        <f>SUMIFS(DataRegularSeason20242025!$AA$3:$AA$1315,DataRegularSeason20242025!$B$3:$B$1315, "&lt;=" &amp; $A85, DataRegularSeason20242025!$D$3:$D$1315, B$1)+SUMIFS(DataRegularSeason20242025!$AB$3:$AB$1315,DataRegularSeason20242025!$B$3:$B$1315, "&lt;=" &amp; $A85, DataRegularSeason20242025!$E$3:$E$1315, B$1)</f>
        <v>10</v>
      </c>
      <c r="C85" s="2">
        <f>SUMIFS(DataRegularSeason20242025!$AA$3:$AA$1315,DataRegularSeason20242025!$B$3:$B$1315, "&lt;=" &amp; $A85, DataRegularSeason20242025!$D$3:$D$1315, C$1)+SUMIFS(DataRegularSeason20242025!$AB$3:$AB$1315,DataRegularSeason20242025!$B$3:$B$1315, "&lt;=" &amp; $A85, DataRegularSeason20242025!$E$3:$E$1315, C$1)</f>
        <v>9</v>
      </c>
      <c r="D85" s="2">
        <f>SUMIFS(DataRegularSeason20242025!$AA$3:$AA$1315,DataRegularSeason20242025!$B$3:$B$1315, "&lt;=" &amp; $A85, DataRegularSeason20242025!$D$3:$D$1315, D$1)+SUMIFS(DataRegularSeason20242025!$AB$3:$AB$1315,DataRegularSeason20242025!$B$3:$B$1315, "&lt;=" &amp; $A85, DataRegularSeason20242025!$E$3:$E$1315, D$1)</f>
        <v>9</v>
      </c>
      <c r="E85" s="2">
        <f>SUMIFS(DataRegularSeason20242025!$AA$3:$AA$1315,DataRegularSeason20242025!$B$3:$B$1315, "&lt;=" &amp; $A85, DataRegularSeason20242025!$D$3:$D$1315, E$1)+SUMIFS(DataRegularSeason20242025!$AB$3:$AB$1315,DataRegularSeason20242025!$B$3:$B$1315, "&lt;=" &amp; $A85, DataRegularSeason20242025!$E$3:$E$1315, E$1)</f>
        <v>14</v>
      </c>
      <c r="F85" s="2">
        <f>SUMIFS(DataRegularSeason20242025!$AA$3:$AA$1315,DataRegularSeason20242025!$B$3:$B$1315, "&lt;=" &amp; $A85, DataRegularSeason20242025!$D$3:$D$1315, F$1)+SUMIFS(DataRegularSeason20242025!$AB$3:$AB$1315,DataRegularSeason20242025!$B$3:$B$1315, "&lt;=" &amp; $A85, DataRegularSeason20242025!$E$3:$E$1315, F$1)</f>
        <v>11</v>
      </c>
      <c r="G85" s="2">
        <f>SUMIFS(DataRegularSeason20242025!$AA$3:$AA$1315,DataRegularSeason20242025!$B$3:$B$1315, "&lt;=" &amp; $A85, DataRegularSeason20242025!$D$3:$D$1315, G$1)+SUMIFS(DataRegularSeason20242025!$AB$3:$AB$1315,DataRegularSeason20242025!$B$3:$B$1315, "&lt;=" &amp; $A85, DataRegularSeason20242025!$E$3:$E$1315, G$1)</f>
        <v>11</v>
      </c>
      <c r="H85" s="2">
        <f>SUMIFS(DataRegularSeason20242025!$AA$3:$AA$1315,DataRegularSeason20242025!$B$3:$B$1315, "&lt;=" &amp; $A85, DataRegularSeason20242025!$D$3:$D$1315, H$1)+SUMIFS(DataRegularSeason20242025!$AB$3:$AB$1315,DataRegularSeason20242025!$B$3:$B$1315, "&lt;=" &amp; $A85, DataRegularSeason20242025!$E$3:$E$1315, H$1)</f>
        <v>7</v>
      </c>
      <c r="I85" s="2">
        <f>SUMIFS(DataRegularSeason20242025!$AA$3:$AA$1315,DataRegularSeason20242025!$B$3:$B$1315, "&lt;=" &amp; $A85, DataRegularSeason20242025!$D$3:$D$1315, I$1)+SUMIFS(DataRegularSeason20242025!$AB$3:$AB$1315,DataRegularSeason20242025!$B$3:$B$1315, "&lt;=" &amp; $A85, DataRegularSeason20242025!$E$3:$E$1315, I$1)</f>
        <v>10</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9</v>
      </c>
      <c r="L85" s="2">
        <f>SUMIFS(DataRegularSeason20242025!$AA$3:$AA$1315,DataRegularSeason20242025!$B$3:$B$1315, "&lt;=" &amp; $A85, DataRegularSeason20242025!$D$3:$D$1315, L$1)+SUMIFS(DataRegularSeason20242025!$AB$3:$AB$1315,DataRegularSeason20242025!$B$3:$B$1315, "&lt;=" &amp; $A85, DataRegularSeason20242025!$E$3:$E$1315, L$1)</f>
        <v>11</v>
      </c>
      <c r="M85" s="2">
        <f>SUMIFS(DataRegularSeason20242025!$AA$3:$AA$1315,DataRegularSeason20242025!$B$3:$B$1315, "&lt;=" &amp; $A85, DataRegularSeason20242025!$D$3:$D$1315, M$1)+SUMIFS(DataRegularSeason20242025!$AB$3:$AB$1315,DataRegularSeason20242025!$B$3:$B$1315, "&lt;=" &amp; $A85, DataRegularSeason20242025!$E$3:$E$1315, M$1)</f>
        <v>15</v>
      </c>
      <c r="N85" s="2">
        <f>SUMIFS(DataRegularSeason20242025!$AA$3:$AA$1315,DataRegularSeason20242025!$B$3:$B$1315, "&lt;=" &amp; $A85, DataRegularSeason20242025!$D$3:$D$1315, N$1)+SUMIFS(DataRegularSeason20242025!$AB$3:$AB$1315,DataRegularSeason20242025!$B$3:$B$1315, "&lt;=" &amp; $A85, DataRegularSeason20242025!$E$3:$E$1315, N$1)</f>
        <v>14</v>
      </c>
      <c r="O85" s="2">
        <f>SUMIFS(DataRegularSeason20242025!$AA$3:$AA$1315,DataRegularSeason20242025!$B$3:$B$1315, "&lt;=" &amp; $A85, DataRegularSeason20242025!$D$3:$D$1315, O$1)+SUMIFS(DataRegularSeason20242025!$AB$3:$AB$1315,DataRegularSeason20242025!$B$3:$B$1315, "&lt;=" &amp; $A85, DataRegularSeason20242025!$E$3:$E$1315, O$1)</f>
        <v>14</v>
      </c>
      <c r="P85" s="2">
        <f>SUMIFS(DataRegularSeason20242025!$AA$3:$AA$1315,DataRegularSeason20242025!$B$3:$B$1315, "&lt;=" &amp; $A85, DataRegularSeason20242025!$D$3:$D$1315, P$1)+SUMIFS(DataRegularSeason20242025!$AB$3:$AB$1315,DataRegularSeason20242025!$B$3:$B$1315, "&lt;=" &amp; $A85, DataRegularSeason20242025!$E$3:$E$1315, P$1)</f>
        <v>9</v>
      </c>
      <c r="Q85" s="2">
        <f>SUMIFS(DataRegularSeason20242025!$AA$3:$AA$1315,DataRegularSeason20242025!$B$3:$B$1315, "&lt;=" &amp; $A85, DataRegularSeason20242025!$D$3:$D$1315, Q$1)+SUMIFS(DataRegularSeason20242025!$AB$3:$AB$1315,DataRegularSeason20242025!$B$3:$B$1315, "&lt;=" &amp; $A85, DataRegularSeason20242025!$E$3:$E$1315, Q$1)</f>
        <v>16</v>
      </c>
      <c r="R85" s="2">
        <f>SUMIFS(DataRegularSeason20242025!$AA$3:$AA$1315,DataRegularSeason20242025!$B$3:$B$1315, "&lt;=" &amp; $A85, DataRegularSeason20242025!$D$3:$D$1315, R$1)+SUMIFS(DataRegularSeason20242025!$AB$3:$AB$1315,DataRegularSeason20242025!$B$3:$B$1315, "&lt;=" &amp; $A85, DataRegularSeason20242025!$E$3:$E$1315, R$1)</f>
        <v>7</v>
      </c>
      <c r="S85" s="2">
        <f>SUMIFS(DataRegularSeason20242025!$AA$3:$AA$1315,DataRegularSeason20242025!$B$3:$B$1315, "&lt;=" &amp; $A85, DataRegularSeason20242025!$D$3:$D$1315, S$1)+SUMIFS(DataRegularSeason20242025!$AB$3:$AB$1315,DataRegularSeason20242025!$B$3:$B$1315, "&lt;=" &amp; $A85, DataRegularSeason20242025!$E$3:$E$1315, S$1)</f>
        <v>8</v>
      </c>
      <c r="T85" s="2">
        <f>SUMIFS(DataRegularSeason20242025!$AA$3:$AA$1315,DataRegularSeason20242025!$B$3:$B$1315, "&lt;=" &amp; $A85, DataRegularSeason20242025!$D$3:$D$1315, T$1)+SUMIFS(DataRegularSeason20242025!$AB$3:$AB$1315,DataRegularSeason20242025!$B$3:$B$1315, "&lt;=" &amp; $A85, DataRegularSeason20242025!$E$3:$E$1315, T$1)</f>
        <v>13</v>
      </c>
      <c r="U85" s="2">
        <f>SUMIFS(DataRegularSeason20242025!$AA$3:$AA$1315,DataRegularSeason20242025!$B$3:$B$1315, "&lt;=" &amp; $A85, DataRegularSeason20242025!$D$3:$D$1315, U$1)+SUMIFS(DataRegularSeason20242025!$AB$3:$AB$1315,DataRegularSeason20242025!$B$3:$B$1315, "&lt;=" &amp; $A85, DataRegularSeason20242025!$E$3:$E$1315, U$1)</f>
        <v>10</v>
      </c>
      <c r="V85" s="2">
        <f>SUMIFS(DataRegularSeason20242025!$AA$3:$AA$1315,DataRegularSeason20242025!$B$3:$B$1315, "&lt;=" &amp; $A85, DataRegularSeason20242025!$D$3:$D$1315, V$1)+SUMIFS(DataRegularSeason20242025!$AB$3:$AB$1315,DataRegularSeason20242025!$B$3:$B$1315, "&lt;=" &amp; $A85, DataRegularSeason20242025!$E$3:$E$1315, V$1)</f>
        <v>9</v>
      </c>
      <c r="W85" s="2">
        <f>SUMIFS(DataRegularSeason20242025!$AA$3:$AA$1315,DataRegularSeason20242025!$B$3:$B$1315, "&lt;=" &amp; $A85, DataRegularSeason20242025!$D$3:$D$1315, W$1)+SUMIFS(DataRegularSeason20242025!$AB$3:$AB$1315,DataRegularSeason20242025!$B$3:$B$1315, "&lt;=" &amp; $A85, DataRegularSeason20242025!$E$3:$E$1315, W$1)</f>
        <v>9</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8</v>
      </c>
      <c r="Z85" s="2">
        <f>SUMIFS(DataRegularSeason20242025!$AA$3:$AA$1315,DataRegularSeason20242025!$B$3:$B$1315, "&lt;=" &amp; $A85, DataRegularSeason20242025!$D$3:$D$1315, Z$1)+SUMIFS(DataRegularSeason20242025!$AB$3:$AB$1315,DataRegularSeason20242025!$B$3:$B$1315, "&lt;=" &amp; $A85, DataRegularSeason20242025!$E$3:$E$1315, Z$1)</f>
        <v>10</v>
      </c>
      <c r="AA85" s="2">
        <f>SUMIFS(DataRegularSeason20242025!$AA$3:$AA$1315,DataRegularSeason20242025!$B$3:$B$1315, "&lt;=" &amp; $A85, DataRegularSeason20242025!$D$3:$D$1315, AA$1)+SUMIFS(DataRegularSeason20242025!$AB$3:$AB$1315,DataRegularSeason20242025!$B$3:$B$1315, "&lt;=" &amp; $A85, DataRegularSeason20242025!$E$3:$E$1315, AA$1)</f>
        <v>14</v>
      </c>
      <c r="AB85" s="2">
        <f>SUMIFS(DataRegularSeason20242025!$AA$3:$AA$1315,DataRegularSeason20242025!$B$3:$B$1315, "&lt;=" &amp; $A85, DataRegularSeason20242025!$D$3:$D$1315, AB$1)+SUMIFS(DataRegularSeason20242025!$AB$3:$AB$1315,DataRegularSeason20242025!$B$3:$B$1315, "&lt;=" &amp; $A85, DataRegularSeason20242025!$E$3:$E$1315, AB$1)</f>
        <v>13</v>
      </c>
      <c r="AC85" s="2">
        <f>SUMIFS(DataRegularSeason20242025!$AA$3:$AA$1315,DataRegularSeason20242025!$B$3:$B$1315, "&lt;=" &amp; $A85, DataRegularSeason20242025!$D$3:$D$1315, AC$1)+SUMIFS(DataRegularSeason20242025!$AB$3:$AB$1315,DataRegularSeason20242025!$B$3:$B$1315, "&lt;=" &amp; $A85, DataRegularSeason20242025!$E$3:$E$1315, AC$1)</f>
        <v>12</v>
      </c>
      <c r="AD85" s="2">
        <f>SUMIFS(DataRegularSeason20242025!$AA$3:$AA$1315,DataRegularSeason20242025!$B$3:$B$1315, "&lt;=" &amp; $A85, DataRegularSeason20242025!$D$3:$D$1315, AD$1)+SUMIFS(DataRegularSeason20242025!$AB$3:$AB$1315,DataRegularSeason20242025!$B$3:$B$1315, "&lt;=" &amp; $A85, DataRegularSeason20242025!$E$3:$E$1315, AD$1)</f>
        <v>11</v>
      </c>
      <c r="AE85" s="2">
        <f>SUMIFS(DataRegularSeason20242025!$AA$3:$AA$1315,DataRegularSeason20242025!$B$3:$B$1315, "&lt;=" &amp; $A85, DataRegularSeason20242025!$D$3:$D$1315, AE$1)+SUMIFS(DataRegularSeason20242025!$AB$3:$AB$1315,DataRegularSeason20242025!$B$3:$B$1315, "&lt;=" &amp; $A85, DataRegularSeason20242025!$E$3:$E$1315, AE$1)</f>
        <v>15</v>
      </c>
      <c r="AF85" s="2">
        <f>SUMIFS(DataRegularSeason20242025!$AA$3:$AA$1315,DataRegularSeason20242025!$B$3:$B$1315, "&lt;=" &amp; $A85, DataRegularSeason20242025!$D$3:$D$1315, AF$1)+SUMIFS(DataRegularSeason20242025!$AB$3:$AB$1315,DataRegularSeason20242025!$B$3:$B$1315, "&lt;=" &amp; $A85, DataRegularSeason20242025!$E$3:$E$1315, AF$1)</f>
        <v>18</v>
      </c>
      <c r="AG85" s="2">
        <f>SUMIFS(DataRegularSeason20242025!$AA$3:$AA$1315,DataRegularSeason20242025!$B$3:$B$1315, "&lt;=" &amp; $A85, DataRegularSeason20242025!$D$3:$D$1315, AG$1)+SUMIFS(DataRegularSeason20242025!$AB$3:$AB$1315,DataRegularSeason20242025!$B$3:$B$1315, "&lt;=" &amp; $A85, DataRegularSeason20242025!$E$3:$E$1315, AG$1)</f>
        <v>14</v>
      </c>
    </row>
    <row r="86" spans="1:33" x14ac:dyDescent="0.25">
      <c r="A86" s="5">
        <v>45652</v>
      </c>
      <c r="B86" s="2">
        <f>SUMIFS(DataRegularSeason20242025!$AA$3:$AA$1315,DataRegularSeason20242025!$B$3:$B$1315, "&lt;=" &amp; $A86, DataRegularSeason20242025!$D$3:$D$1315, B$1)+SUMIFS(DataRegularSeason20242025!$AB$3:$AB$1315,DataRegularSeason20242025!$B$3:$B$1315, "&lt;=" &amp; $A86, DataRegularSeason20242025!$E$3:$E$1315, B$1)</f>
        <v>10</v>
      </c>
      <c r="C86" s="2">
        <f>SUMIFS(DataRegularSeason20242025!$AA$3:$AA$1315,DataRegularSeason20242025!$B$3:$B$1315, "&lt;=" &amp; $A86, DataRegularSeason20242025!$D$3:$D$1315, C$1)+SUMIFS(DataRegularSeason20242025!$AB$3:$AB$1315,DataRegularSeason20242025!$B$3:$B$1315, "&lt;=" &amp; $A86, DataRegularSeason20242025!$E$3:$E$1315, C$1)</f>
        <v>9</v>
      </c>
      <c r="D86" s="2">
        <f>SUMIFS(DataRegularSeason20242025!$AA$3:$AA$1315,DataRegularSeason20242025!$B$3:$B$1315, "&lt;=" &amp; $A86, DataRegularSeason20242025!$D$3:$D$1315, D$1)+SUMIFS(DataRegularSeason20242025!$AB$3:$AB$1315,DataRegularSeason20242025!$B$3:$B$1315, "&lt;=" &amp; $A86, DataRegularSeason20242025!$E$3:$E$1315, D$1)</f>
        <v>9</v>
      </c>
      <c r="E86" s="2">
        <f>SUMIFS(DataRegularSeason20242025!$AA$3:$AA$1315,DataRegularSeason20242025!$B$3:$B$1315, "&lt;=" &amp; $A86, DataRegularSeason20242025!$D$3:$D$1315, E$1)+SUMIFS(DataRegularSeason20242025!$AB$3:$AB$1315,DataRegularSeason20242025!$B$3:$B$1315, "&lt;=" &amp; $A86, DataRegularSeason20242025!$E$3:$E$1315, E$1)</f>
        <v>14</v>
      </c>
      <c r="F86" s="2">
        <f>SUMIFS(DataRegularSeason20242025!$AA$3:$AA$1315,DataRegularSeason20242025!$B$3:$B$1315, "&lt;=" &amp; $A86, DataRegularSeason20242025!$D$3:$D$1315, F$1)+SUMIFS(DataRegularSeason20242025!$AB$3:$AB$1315,DataRegularSeason20242025!$B$3:$B$1315, "&lt;=" &amp; $A86, DataRegularSeason20242025!$E$3:$E$1315, F$1)</f>
        <v>11</v>
      </c>
      <c r="G86" s="2">
        <f>SUMIFS(DataRegularSeason20242025!$AA$3:$AA$1315,DataRegularSeason20242025!$B$3:$B$1315, "&lt;=" &amp; $A86, DataRegularSeason20242025!$D$3:$D$1315, G$1)+SUMIFS(DataRegularSeason20242025!$AB$3:$AB$1315,DataRegularSeason20242025!$B$3:$B$1315, "&lt;=" &amp; $A86, DataRegularSeason20242025!$E$3:$E$1315, G$1)</f>
        <v>11</v>
      </c>
      <c r="H86" s="2">
        <f>SUMIFS(DataRegularSeason20242025!$AA$3:$AA$1315,DataRegularSeason20242025!$B$3:$B$1315, "&lt;=" &amp; $A86, DataRegularSeason20242025!$D$3:$D$1315, H$1)+SUMIFS(DataRegularSeason20242025!$AB$3:$AB$1315,DataRegularSeason20242025!$B$3:$B$1315, "&lt;=" &amp; $A86, DataRegularSeason20242025!$E$3:$E$1315, H$1)</f>
        <v>7</v>
      </c>
      <c r="I86" s="2">
        <f>SUMIFS(DataRegularSeason20242025!$AA$3:$AA$1315,DataRegularSeason20242025!$B$3:$B$1315, "&lt;=" &amp; $A86, DataRegularSeason20242025!$D$3:$D$1315, I$1)+SUMIFS(DataRegularSeason20242025!$AB$3:$AB$1315,DataRegularSeason20242025!$B$3:$B$1315, "&lt;=" &amp; $A86, DataRegularSeason20242025!$E$3:$E$1315, I$1)</f>
        <v>10</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9</v>
      </c>
      <c r="L86" s="2">
        <f>SUMIFS(DataRegularSeason20242025!$AA$3:$AA$1315,DataRegularSeason20242025!$B$3:$B$1315, "&lt;=" &amp; $A86, DataRegularSeason20242025!$D$3:$D$1315, L$1)+SUMIFS(DataRegularSeason20242025!$AB$3:$AB$1315,DataRegularSeason20242025!$B$3:$B$1315, "&lt;=" &amp; $A86, DataRegularSeason20242025!$E$3:$E$1315, L$1)</f>
        <v>11</v>
      </c>
      <c r="M86" s="2">
        <f>SUMIFS(DataRegularSeason20242025!$AA$3:$AA$1315,DataRegularSeason20242025!$B$3:$B$1315, "&lt;=" &amp; $A86, DataRegularSeason20242025!$D$3:$D$1315, M$1)+SUMIFS(DataRegularSeason20242025!$AB$3:$AB$1315,DataRegularSeason20242025!$B$3:$B$1315, "&lt;=" &amp; $A86, DataRegularSeason20242025!$E$3:$E$1315, M$1)</f>
        <v>15</v>
      </c>
      <c r="N86" s="2">
        <f>SUMIFS(DataRegularSeason20242025!$AA$3:$AA$1315,DataRegularSeason20242025!$B$3:$B$1315, "&lt;=" &amp; $A86, DataRegularSeason20242025!$D$3:$D$1315, N$1)+SUMIFS(DataRegularSeason20242025!$AB$3:$AB$1315,DataRegularSeason20242025!$B$3:$B$1315, "&lt;=" &amp; $A86, DataRegularSeason20242025!$E$3:$E$1315, N$1)</f>
        <v>14</v>
      </c>
      <c r="O86" s="2">
        <f>SUMIFS(DataRegularSeason20242025!$AA$3:$AA$1315,DataRegularSeason20242025!$B$3:$B$1315, "&lt;=" &amp; $A86, DataRegularSeason20242025!$D$3:$D$1315, O$1)+SUMIFS(DataRegularSeason20242025!$AB$3:$AB$1315,DataRegularSeason20242025!$B$3:$B$1315, "&lt;=" &amp; $A86, DataRegularSeason20242025!$E$3:$E$1315, O$1)</f>
        <v>14</v>
      </c>
      <c r="P86" s="2">
        <f>SUMIFS(DataRegularSeason20242025!$AA$3:$AA$1315,DataRegularSeason20242025!$B$3:$B$1315, "&lt;=" &amp; $A86, DataRegularSeason20242025!$D$3:$D$1315, P$1)+SUMIFS(DataRegularSeason20242025!$AB$3:$AB$1315,DataRegularSeason20242025!$B$3:$B$1315, "&lt;=" &amp; $A86, DataRegularSeason20242025!$E$3:$E$1315, P$1)</f>
        <v>9</v>
      </c>
      <c r="Q86" s="2">
        <f>SUMIFS(DataRegularSeason20242025!$AA$3:$AA$1315,DataRegularSeason20242025!$B$3:$B$1315, "&lt;=" &amp; $A86, DataRegularSeason20242025!$D$3:$D$1315, Q$1)+SUMIFS(DataRegularSeason20242025!$AB$3:$AB$1315,DataRegularSeason20242025!$B$3:$B$1315, "&lt;=" &amp; $A86, DataRegularSeason20242025!$E$3:$E$1315, Q$1)</f>
        <v>16</v>
      </c>
      <c r="R86" s="2">
        <f>SUMIFS(DataRegularSeason20242025!$AA$3:$AA$1315,DataRegularSeason20242025!$B$3:$B$1315, "&lt;=" &amp; $A86, DataRegularSeason20242025!$D$3:$D$1315, R$1)+SUMIFS(DataRegularSeason20242025!$AB$3:$AB$1315,DataRegularSeason20242025!$B$3:$B$1315, "&lt;=" &amp; $A86, DataRegularSeason20242025!$E$3:$E$1315, R$1)</f>
        <v>7</v>
      </c>
      <c r="S86" s="2">
        <f>SUMIFS(DataRegularSeason20242025!$AA$3:$AA$1315,DataRegularSeason20242025!$B$3:$B$1315, "&lt;=" &amp; $A86, DataRegularSeason20242025!$D$3:$D$1315, S$1)+SUMIFS(DataRegularSeason20242025!$AB$3:$AB$1315,DataRegularSeason20242025!$B$3:$B$1315, "&lt;=" &amp; $A86, DataRegularSeason20242025!$E$3:$E$1315, S$1)</f>
        <v>8</v>
      </c>
      <c r="T86" s="2">
        <f>SUMIFS(DataRegularSeason20242025!$AA$3:$AA$1315,DataRegularSeason20242025!$B$3:$B$1315, "&lt;=" &amp; $A86, DataRegularSeason20242025!$D$3:$D$1315, T$1)+SUMIFS(DataRegularSeason20242025!$AB$3:$AB$1315,DataRegularSeason20242025!$B$3:$B$1315, "&lt;=" &amp; $A86, DataRegularSeason20242025!$E$3:$E$1315, T$1)</f>
        <v>13</v>
      </c>
      <c r="U86" s="2">
        <f>SUMIFS(DataRegularSeason20242025!$AA$3:$AA$1315,DataRegularSeason20242025!$B$3:$B$1315, "&lt;=" &amp; $A86, DataRegularSeason20242025!$D$3:$D$1315, U$1)+SUMIFS(DataRegularSeason20242025!$AB$3:$AB$1315,DataRegularSeason20242025!$B$3:$B$1315, "&lt;=" &amp; $A86, DataRegularSeason20242025!$E$3:$E$1315, U$1)</f>
        <v>10</v>
      </c>
      <c r="V86" s="2">
        <f>SUMIFS(DataRegularSeason20242025!$AA$3:$AA$1315,DataRegularSeason20242025!$B$3:$B$1315, "&lt;=" &amp; $A86, DataRegularSeason20242025!$D$3:$D$1315, V$1)+SUMIFS(DataRegularSeason20242025!$AB$3:$AB$1315,DataRegularSeason20242025!$B$3:$B$1315, "&lt;=" &amp; $A86, DataRegularSeason20242025!$E$3:$E$1315, V$1)</f>
        <v>9</v>
      </c>
      <c r="W86" s="2">
        <f>SUMIFS(DataRegularSeason20242025!$AA$3:$AA$1315,DataRegularSeason20242025!$B$3:$B$1315, "&lt;=" &amp; $A86, DataRegularSeason20242025!$D$3:$D$1315, W$1)+SUMIFS(DataRegularSeason20242025!$AB$3:$AB$1315,DataRegularSeason20242025!$B$3:$B$1315, "&lt;=" &amp; $A86, DataRegularSeason20242025!$E$3:$E$1315, W$1)</f>
        <v>9</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8</v>
      </c>
      <c r="Z86" s="2">
        <f>SUMIFS(DataRegularSeason20242025!$AA$3:$AA$1315,DataRegularSeason20242025!$B$3:$B$1315, "&lt;=" &amp; $A86, DataRegularSeason20242025!$D$3:$D$1315, Z$1)+SUMIFS(DataRegularSeason20242025!$AB$3:$AB$1315,DataRegularSeason20242025!$B$3:$B$1315, "&lt;=" &amp; $A86, DataRegularSeason20242025!$E$3:$E$1315, Z$1)</f>
        <v>10</v>
      </c>
      <c r="AA86" s="2">
        <f>SUMIFS(DataRegularSeason20242025!$AA$3:$AA$1315,DataRegularSeason20242025!$B$3:$B$1315, "&lt;=" &amp; $A86, DataRegularSeason20242025!$D$3:$D$1315, AA$1)+SUMIFS(DataRegularSeason20242025!$AB$3:$AB$1315,DataRegularSeason20242025!$B$3:$B$1315, "&lt;=" &amp; $A86, DataRegularSeason20242025!$E$3:$E$1315, AA$1)</f>
        <v>14</v>
      </c>
      <c r="AB86" s="2">
        <f>SUMIFS(DataRegularSeason20242025!$AA$3:$AA$1315,DataRegularSeason20242025!$B$3:$B$1315, "&lt;=" &amp; $A86, DataRegularSeason20242025!$D$3:$D$1315, AB$1)+SUMIFS(DataRegularSeason20242025!$AB$3:$AB$1315,DataRegularSeason20242025!$B$3:$B$1315, "&lt;=" &amp; $A86, DataRegularSeason20242025!$E$3:$E$1315, AB$1)</f>
        <v>13</v>
      </c>
      <c r="AC86" s="2">
        <f>SUMIFS(DataRegularSeason20242025!$AA$3:$AA$1315,DataRegularSeason20242025!$B$3:$B$1315, "&lt;=" &amp; $A86, DataRegularSeason20242025!$D$3:$D$1315, AC$1)+SUMIFS(DataRegularSeason20242025!$AB$3:$AB$1315,DataRegularSeason20242025!$B$3:$B$1315, "&lt;=" &amp; $A86, DataRegularSeason20242025!$E$3:$E$1315, AC$1)</f>
        <v>12</v>
      </c>
      <c r="AD86" s="2">
        <f>SUMIFS(DataRegularSeason20242025!$AA$3:$AA$1315,DataRegularSeason20242025!$B$3:$B$1315, "&lt;=" &amp; $A86, DataRegularSeason20242025!$D$3:$D$1315, AD$1)+SUMIFS(DataRegularSeason20242025!$AB$3:$AB$1315,DataRegularSeason20242025!$B$3:$B$1315, "&lt;=" &amp; $A86, DataRegularSeason20242025!$E$3:$E$1315, AD$1)</f>
        <v>11</v>
      </c>
      <c r="AE86" s="2">
        <f>SUMIFS(DataRegularSeason20242025!$AA$3:$AA$1315,DataRegularSeason20242025!$B$3:$B$1315, "&lt;=" &amp; $A86, DataRegularSeason20242025!$D$3:$D$1315, AE$1)+SUMIFS(DataRegularSeason20242025!$AB$3:$AB$1315,DataRegularSeason20242025!$B$3:$B$1315, "&lt;=" &amp; $A86, DataRegularSeason20242025!$E$3:$E$1315, AE$1)</f>
        <v>15</v>
      </c>
      <c r="AF86" s="2">
        <f>SUMIFS(DataRegularSeason20242025!$AA$3:$AA$1315,DataRegularSeason20242025!$B$3:$B$1315, "&lt;=" &amp; $A86, DataRegularSeason20242025!$D$3:$D$1315, AF$1)+SUMIFS(DataRegularSeason20242025!$AB$3:$AB$1315,DataRegularSeason20242025!$B$3:$B$1315, "&lt;=" &amp; $A86, DataRegularSeason20242025!$E$3:$E$1315, AF$1)</f>
        <v>18</v>
      </c>
      <c r="AG86" s="2">
        <f>SUMIFS(DataRegularSeason20242025!$AA$3:$AA$1315,DataRegularSeason20242025!$B$3:$B$1315, "&lt;=" &amp; $A86, DataRegularSeason20242025!$D$3:$D$1315, AG$1)+SUMIFS(DataRegularSeason20242025!$AB$3:$AB$1315,DataRegularSeason20242025!$B$3:$B$1315, "&lt;=" &amp; $A86, DataRegularSeason20242025!$E$3:$E$1315, AG$1)</f>
        <v>14</v>
      </c>
    </row>
    <row r="87" spans="1:33" x14ac:dyDescent="0.25">
      <c r="A87" s="5">
        <v>45653</v>
      </c>
      <c r="B87" s="2">
        <f>SUMIFS(DataRegularSeason20242025!$AA$3:$AA$1315,DataRegularSeason20242025!$B$3:$B$1315, "&lt;=" &amp; $A87, DataRegularSeason20242025!$D$3:$D$1315, B$1)+SUMIFS(DataRegularSeason20242025!$AB$3:$AB$1315,DataRegularSeason20242025!$B$3:$B$1315, "&lt;=" &amp; $A87, DataRegularSeason20242025!$E$3:$E$1315, B$1)</f>
        <v>10</v>
      </c>
      <c r="C87" s="2">
        <f>SUMIFS(DataRegularSeason20242025!$AA$3:$AA$1315,DataRegularSeason20242025!$B$3:$B$1315, "&lt;=" &amp; $A87, DataRegularSeason20242025!$D$3:$D$1315, C$1)+SUMIFS(DataRegularSeason20242025!$AB$3:$AB$1315,DataRegularSeason20242025!$B$3:$B$1315, "&lt;=" &amp; $A87, DataRegularSeason20242025!$E$3:$E$1315, C$1)</f>
        <v>9</v>
      </c>
      <c r="D87" s="2">
        <f>SUMIFS(DataRegularSeason20242025!$AA$3:$AA$1315,DataRegularSeason20242025!$B$3:$B$1315, "&lt;=" &amp; $A87, DataRegularSeason20242025!$D$3:$D$1315, D$1)+SUMIFS(DataRegularSeason20242025!$AB$3:$AB$1315,DataRegularSeason20242025!$B$3:$B$1315, "&lt;=" &amp; $A87, DataRegularSeason20242025!$E$3:$E$1315, D$1)</f>
        <v>9</v>
      </c>
      <c r="E87" s="2">
        <f>SUMIFS(DataRegularSeason20242025!$AA$3:$AA$1315,DataRegularSeason20242025!$B$3:$B$1315, "&lt;=" &amp; $A87, DataRegularSeason20242025!$D$3:$D$1315, E$1)+SUMIFS(DataRegularSeason20242025!$AB$3:$AB$1315,DataRegularSeason20242025!$B$3:$B$1315, "&lt;=" &amp; $A87, DataRegularSeason20242025!$E$3:$E$1315, E$1)</f>
        <v>14</v>
      </c>
      <c r="F87" s="2">
        <f>SUMIFS(DataRegularSeason20242025!$AA$3:$AA$1315,DataRegularSeason20242025!$B$3:$B$1315, "&lt;=" &amp; $A87, DataRegularSeason20242025!$D$3:$D$1315, F$1)+SUMIFS(DataRegularSeason20242025!$AB$3:$AB$1315,DataRegularSeason20242025!$B$3:$B$1315, "&lt;=" &amp; $A87, DataRegularSeason20242025!$E$3:$E$1315, F$1)</f>
        <v>11</v>
      </c>
      <c r="G87" s="2">
        <f>SUMIFS(DataRegularSeason20242025!$AA$3:$AA$1315,DataRegularSeason20242025!$B$3:$B$1315, "&lt;=" &amp; $A87, DataRegularSeason20242025!$D$3:$D$1315, G$1)+SUMIFS(DataRegularSeason20242025!$AB$3:$AB$1315,DataRegularSeason20242025!$B$3:$B$1315, "&lt;=" &amp; $A87, DataRegularSeason20242025!$E$3:$E$1315, G$1)</f>
        <v>11</v>
      </c>
      <c r="H87" s="2">
        <f>SUMIFS(DataRegularSeason20242025!$AA$3:$AA$1315,DataRegularSeason20242025!$B$3:$B$1315, "&lt;=" &amp; $A87, DataRegularSeason20242025!$D$3:$D$1315, H$1)+SUMIFS(DataRegularSeason20242025!$AB$3:$AB$1315,DataRegularSeason20242025!$B$3:$B$1315, "&lt;=" &amp; $A87, DataRegularSeason20242025!$E$3:$E$1315, H$1)</f>
        <v>7</v>
      </c>
      <c r="I87" s="2">
        <f>SUMIFS(DataRegularSeason20242025!$AA$3:$AA$1315,DataRegularSeason20242025!$B$3:$B$1315, "&lt;=" &amp; $A87, DataRegularSeason20242025!$D$3:$D$1315, I$1)+SUMIFS(DataRegularSeason20242025!$AB$3:$AB$1315,DataRegularSeason20242025!$B$3:$B$1315, "&lt;=" &amp; $A87, DataRegularSeason20242025!$E$3:$E$1315, I$1)</f>
        <v>10</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9</v>
      </c>
      <c r="L87" s="2">
        <f>SUMIFS(DataRegularSeason20242025!$AA$3:$AA$1315,DataRegularSeason20242025!$B$3:$B$1315, "&lt;=" &amp; $A87, DataRegularSeason20242025!$D$3:$D$1315, L$1)+SUMIFS(DataRegularSeason20242025!$AB$3:$AB$1315,DataRegularSeason20242025!$B$3:$B$1315, "&lt;=" &amp; $A87, DataRegularSeason20242025!$E$3:$E$1315, L$1)</f>
        <v>11</v>
      </c>
      <c r="M87" s="2">
        <f>SUMIFS(DataRegularSeason20242025!$AA$3:$AA$1315,DataRegularSeason20242025!$B$3:$B$1315, "&lt;=" &amp; $A87, DataRegularSeason20242025!$D$3:$D$1315, M$1)+SUMIFS(DataRegularSeason20242025!$AB$3:$AB$1315,DataRegularSeason20242025!$B$3:$B$1315, "&lt;=" &amp; $A87, DataRegularSeason20242025!$E$3:$E$1315, M$1)</f>
        <v>15</v>
      </c>
      <c r="N87" s="2">
        <f>SUMIFS(DataRegularSeason20242025!$AA$3:$AA$1315,DataRegularSeason20242025!$B$3:$B$1315, "&lt;=" &amp; $A87, DataRegularSeason20242025!$D$3:$D$1315, N$1)+SUMIFS(DataRegularSeason20242025!$AB$3:$AB$1315,DataRegularSeason20242025!$B$3:$B$1315, "&lt;=" &amp; $A87, DataRegularSeason20242025!$E$3:$E$1315, N$1)</f>
        <v>14</v>
      </c>
      <c r="O87" s="2">
        <f>SUMIFS(DataRegularSeason20242025!$AA$3:$AA$1315,DataRegularSeason20242025!$B$3:$B$1315, "&lt;=" &amp; $A87, DataRegularSeason20242025!$D$3:$D$1315, O$1)+SUMIFS(DataRegularSeason20242025!$AB$3:$AB$1315,DataRegularSeason20242025!$B$3:$B$1315, "&lt;=" &amp; $A87, DataRegularSeason20242025!$E$3:$E$1315, O$1)</f>
        <v>14</v>
      </c>
      <c r="P87" s="2">
        <f>SUMIFS(DataRegularSeason20242025!$AA$3:$AA$1315,DataRegularSeason20242025!$B$3:$B$1315, "&lt;=" &amp; $A87, DataRegularSeason20242025!$D$3:$D$1315, P$1)+SUMIFS(DataRegularSeason20242025!$AB$3:$AB$1315,DataRegularSeason20242025!$B$3:$B$1315, "&lt;=" &amp; $A87, DataRegularSeason20242025!$E$3:$E$1315, P$1)</f>
        <v>9</v>
      </c>
      <c r="Q87" s="2">
        <f>SUMIFS(DataRegularSeason20242025!$AA$3:$AA$1315,DataRegularSeason20242025!$B$3:$B$1315, "&lt;=" &amp; $A87, DataRegularSeason20242025!$D$3:$D$1315, Q$1)+SUMIFS(DataRegularSeason20242025!$AB$3:$AB$1315,DataRegularSeason20242025!$B$3:$B$1315, "&lt;=" &amp; $A87, DataRegularSeason20242025!$E$3:$E$1315, Q$1)</f>
        <v>16</v>
      </c>
      <c r="R87" s="2">
        <f>SUMIFS(DataRegularSeason20242025!$AA$3:$AA$1315,DataRegularSeason20242025!$B$3:$B$1315, "&lt;=" &amp; $A87, DataRegularSeason20242025!$D$3:$D$1315, R$1)+SUMIFS(DataRegularSeason20242025!$AB$3:$AB$1315,DataRegularSeason20242025!$B$3:$B$1315, "&lt;=" &amp; $A87, DataRegularSeason20242025!$E$3:$E$1315, R$1)</f>
        <v>7</v>
      </c>
      <c r="S87" s="2">
        <f>SUMIFS(DataRegularSeason20242025!$AA$3:$AA$1315,DataRegularSeason20242025!$B$3:$B$1315, "&lt;=" &amp; $A87, DataRegularSeason20242025!$D$3:$D$1315, S$1)+SUMIFS(DataRegularSeason20242025!$AB$3:$AB$1315,DataRegularSeason20242025!$B$3:$B$1315, "&lt;=" &amp; $A87, DataRegularSeason20242025!$E$3:$E$1315, S$1)</f>
        <v>8</v>
      </c>
      <c r="T87" s="2">
        <f>SUMIFS(DataRegularSeason20242025!$AA$3:$AA$1315,DataRegularSeason20242025!$B$3:$B$1315, "&lt;=" &amp; $A87, DataRegularSeason20242025!$D$3:$D$1315, T$1)+SUMIFS(DataRegularSeason20242025!$AB$3:$AB$1315,DataRegularSeason20242025!$B$3:$B$1315, "&lt;=" &amp; $A87, DataRegularSeason20242025!$E$3:$E$1315, T$1)</f>
        <v>13</v>
      </c>
      <c r="U87" s="2">
        <f>SUMIFS(DataRegularSeason20242025!$AA$3:$AA$1315,DataRegularSeason20242025!$B$3:$B$1315, "&lt;=" &amp; $A87, DataRegularSeason20242025!$D$3:$D$1315, U$1)+SUMIFS(DataRegularSeason20242025!$AB$3:$AB$1315,DataRegularSeason20242025!$B$3:$B$1315, "&lt;=" &amp; $A87, DataRegularSeason20242025!$E$3:$E$1315, U$1)</f>
        <v>10</v>
      </c>
      <c r="V87" s="2">
        <f>SUMIFS(DataRegularSeason20242025!$AA$3:$AA$1315,DataRegularSeason20242025!$B$3:$B$1315, "&lt;=" &amp; $A87, DataRegularSeason20242025!$D$3:$D$1315, V$1)+SUMIFS(DataRegularSeason20242025!$AB$3:$AB$1315,DataRegularSeason20242025!$B$3:$B$1315, "&lt;=" &amp; $A87, DataRegularSeason20242025!$E$3:$E$1315, V$1)</f>
        <v>9</v>
      </c>
      <c r="W87" s="2">
        <f>SUMIFS(DataRegularSeason20242025!$AA$3:$AA$1315,DataRegularSeason20242025!$B$3:$B$1315, "&lt;=" &amp; $A87, DataRegularSeason20242025!$D$3:$D$1315, W$1)+SUMIFS(DataRegularSeason20242025!$AB$3:$AB$1315,DataRegularSeason20242025!$B$3:$B$1315, "&lt;=" &amp; $A87, DataRegularSeason20242025!$E$3:$E$1315, W$1)</f>
        <v>9</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8</v>
      </c>
      <c r="Z87" s="2">
        <f>SUMIFS(DataRegularSeason20242025!$AA$3:$AA$1315,DataRegularSeason20242025!$B$3:$B$1315, "&lt;=" &amp; $A87, DataRegularSeason20242025!$D$3:$D$1315, Z$1)+SUMIFS(DataRegularSeason20242025!$AB$3:$AB$1315,DataRegularSeason20242025!$B$3:$B$1315, "&lt;=" &amp; $A87, DataRegularSeason20242025!$E$3:$E$1315, Z$1)</f>
        <v>10</v>
      </c>
      <c r="AA87" s="2">
        <f>SUMIFS(DataRegularSeason20242025!$AA$3:$AA$1315,DataRegularSeason20242025!$B$3:$B$1315, "&lt;=" &amp; $A87, DataRegularSeason20242025!$D$3:$D$1315, AA$1)+SUMIFS(DataRegularSeason20242025!$AB$3:$AB$1315,DataRegularSeason20242025!$B$3:$B$1315, "&lt;=" &amp; $A87, DataRegularSeason20242025!$E$3:$E$1315, AA$1)</f>
        <v>14</v>
      </c>
      <c r="AB87" s="2">
        <f>SUMIFS(DataRegularSeason20242025!$AA$3:$AA$1315,DataRegularSeason20242025!$B$3:$B$1315, "&lt;=" &amp; $A87, DataRegularSeason20242025!$D$3:$D$1315, AB$1)+SUMIFS(DataRegularSeason20242025!$AB$3:$AB$1315,DataRegularSeason20242025!$B$3:$B$1315, "&lt;=" &amp; $A87, DataRegularSeason20242025!$E$3:$E$1315, AB$1)</f>
        <v>13</v>
      </c>
      <c r="AC87" s="2">
        <f>SUMIFS(DataRegularSeason20242025!$AA$3:$AA$1315,DataRegularSeason20242025!$B$3:$B$1315, "&lt;=" &amp; $A87, DataRegularSeason20242025!$D$3:$D$1315, AC$1)+SUMIFS(DataRegularSeason20242025!$AB$3:$AB$1315,DataRegularSeason20242025!$B$3:$B$1315, "&lt;=" &amp; $A87, DataRegularSeason20242025!$E$3:$E$1315, AC$1)</f>
        <v>12</v>
      </c>
      <c r="AD87" s="2">
        <f>SUMIFS(DataRegularSeason20242025!$AA$3:$AA$1315,DataRegularSeason20242025!$B$3:$B$1315, "&lt;=" &amp; $A87, DataRegularSeason20242025!$D$3:$D$1315, AD$1)+SUMIFS(DataRegularSeason20242025!$AB$3:$AB$1315,DataRegularSeason20242025!$B$3:$B$1315, "&lt;=" &amp; $A87, DataRegularSeason20242025!$E$3:$E$1315, AD$1)</f>
        <v>11</v>
      </c>
      <c r="AE87" s="2">
        <f>SUMIFS(DataRegularSeason20242025!$AA$3:$AA$1315,DataRegularSeason20242025!$B$3:$B$1315, "&lt;=" &amp; $A87, DataRegularSeason20242025!$D$3:$D$1315, AE$1)+SUMIFS(DataRegularSeason20242025!$AB$3:$AB$1315,DataRegularSeason20242025!$B$3:$B$1315, "&lt;=" &amp; $A87, DataRegularSeason20242025!$E$3:$E$1315, AE$1)</f>
        <v>15</v>
      </c>
      <c r="AF87" s="2">
        <f>SUMIFS(DataRegularSeason20242025!$AA$3:$AA$1315,DataRegularSeason20242025!$B$3:$B$1315, "&lt;=" &amp; $A87, DataRegularSeason20242025!$D$3:$D$1315, AF$1)+SUMIFS(DataRegularSeason20242025!$AB$3:$AB$1315,DataRegularSeason20242025!$B$3:$B$1315, "&lt;=" &amp; $A87, DataRegularSeason20242025!$E$3:$E$1315, AF$1)</f>
        <v>18</v>
      </c>
      <c r="AG87" s="2">
        <f>SUMIFS(DataRegularSeason20242025!$AA$3:$AA$1315,DataRegularSeason20242025!$B$3:$B$1315, "&lt;=" &amp; $A87, DataRegularSeason20242025!$D$3:$D$1315, AG$1)+SUMIFS(DataRegularSeason20242025!$AB$3:$AB$1315,DataRegularSeason20242025!$B$3:$B$1315, "&lt;=" &amp; $A87, DataRegularSeason20242025!$E$3:$E$1315, AG$1)</f>
        <v>14</v>
      </c>
    </row>
    <row r="88" spans="1:33" x14ac:dyDescent="0.25">
      <c r="A88" s="5">
        <v>45654</v>
      </c>
      <c r="B88" s="2">
        <f>SUMIFS(DataRegularSeason20242025!$AA$3:$AA$1315,DataRegularSeason20242025!$B$3:$B$1315, "&lt;=" &amp; $A88, DataRegularSeason20242025!$D$3:$D$1315, B$1)+SUMIFS(DataRegularSeason20242025!$AB$3:$AB$1315,DataRegularSeason20242025!$B$3:$B$1315, "&lt;=" &amp; $A88, DataRegularSeason20242025!$E$3:$E$1315, B$1)</f>
        <v>10</v>
      </c>
      <c r="C88" s="2">
        <f>SUMIFS(DataRegularSeason20242025!$AA$3:$AA$1315,DataRegularSeason20242025!$B$3:$B$1315, "&lt;=" &amp; $A88, DataRegularSeason20242025!$D$3:$D$1315, C$1)+SUMIFS(DataRegularSeason20242025!$AB$3:$AB$1315,DataRegularSeason20242025!$B$3:$B$1315, "&lt;=" &amp; $A88, DataRegularSeason20242025!$E$3:$E$1315, C$1)</f>
        <v>9</v>
      </c>
      <c r="D88" s="2">
        <f>SUMIFS(DataRegularSeason20242025!$AA$3:$AA$1315,DataRegularSeason20242025!$B$3:$B$1315, "&lt;=" &amp; $A88, DataRegularSeason20242025!$D$3:$D$1315, D$1)+SUMIFS(DataRegularSeason20242025!$AB$3:$AB$1315,DataRegularSeason20242025!$B$3:$B$1315, "&lt;=" &amp; $A88, DataRegularSeason20242025!$E$3:$E$1315, D$1)</f>
        <v>9</v>
      </c>
      <c r="E88" s="2">
        <f>SUMIFS(DataRegularSeason20242025!$AA$3:$AA$1315,DataRegularSeason20242025!$B$3:$B$1315, "&lt;=" &amp; $A88, DataRegularSeason20242025!$D$3:$D$1315, E$1)+SUMIFS(DataRegularSeason20242025!$AB$3:$AB$1315,DataRegularSeason20242025!$B$3:$B$1315, "&lt;=" &amp; $A88, DataRegularSeason20242025!$E$3:$E$1315, E$1)</f>
        <v>14</v>
      </c>
      <c r="F88" s="2">
        <f>SUMIFS(DataRegularSeason20242025!$AA$3:$AA$1315,DataRegularSeason20242025!$B$3:$B$1315, "&lt;=" &amp; $A88, DataRegularSeason20242025!$D$3:$D$1315, F$1)+SUMIFS(DataRegularSeason20242025!$AB$3:$AB$1315,DataRegularSeason20242025!$B$3:$B$1315, "&lt;=" &amp; $A88, DataRegularSeason20242025!$E$3:$E$1315, F$1)</f>
        <v>11</v>
      </c>
      <c r="G88" s="2">
        <f>SUMIFS(DataRegularSeason20242025!$AA$3:$AA$1315,DataRegularSeason20242025!$B$3:$B$1315, "&lt;=" &amp; $A88, DataRegularSeason20242025!$D$3:$D$1315, G$1)+SUMIFS(DataRegularSeason20242025!$AB$3:$AB$1315,DataRegularSeason20242025!$B$3:$B$1315, "&lt;=" &amp; $A88, DataRegularSeason20242025!$E$3:$E$1315, G$1)</f>
        <v>11</v>
      </c>
      <c r="H88" s="2">
        <f>SUMIFS(DataRegularSeason20242025!$AA$3:$AA$1315,DataRegularSeason20242025!$B$3:$B$1315, "&lt;=" &amp; $A88, DataRegularSeason20242025!$D$3:$D$1315, H$1)+SUMIFS(DataRegularSeason20242025!$AB$3:$AB$1315,DataRegularSeason20242025!$B$3:$B$1315, "&lt;=" &amp; $A88, DataRegularSeason20242025!$E$3:$E$1315, H$1)</f>
        <v>7</v>
      </c>
      <c r="I88" s="2">
        <f>SUMIFS(DataRegularSeason20242025!$AA$3:$AA$1315,DataRegularSeason20242025!$B$3:$B$1315, "&lt;=" &amp; $A88, DataRegularSeason20242025!$D$3:$D$1315, I$1)+SUMIFS(DataRegularSeason20242025!$AB$3:$AB$1315,DataRegularSeason20242025!$B$3:$B$1315, "&lt;=" &amp; $A88, DataRegularSeason20242025!$E$3:$E$1315, I$1)</f>
        <v>10</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9</v>
      </c>
      <c r="L88" s="2">
        <f>SUMIFS(DataRegularSeason20242025!$AA$3:$AA$1315,DataRegularSeason20242025!$B$3:$B$1315, "&lt;=" &amp; $A88, DataRegularSeason20242025!$D$3:$D$1315, L$1)+SUMIFS(DataRegularSeason20242025!$AB$3:$AB$1315,DataRegularSeason20242025!$B$3:$B$1315, "&lt;=" &amp; $A88, DataRegularSeason20242025!$E$3:$E$1315, L$1)</f>
        <v>11</v>
      </c>
      <c r="M88" s="2">
        <f>SUMIFS(DataRegularSeason20242025!$AA$3:$AA$1315,DataRegularSeason20242025!$B$3:$B$1315, "&lt;=" &amp; $A88, DataRegularSeason20242025!$D$3:$D$1315, M$1)+SUMIFS(DataRegularSeason20242025!$AB$3:$AB$1315,DataRegularSeason20242025!$B$3:$B$1315, "&lt;=" &amp; $A88, DataRegularSeason20242025!$E$3:$E$1315, M$1)</f>
        <v>15</v>
      </c>
      <c r="N88" s="2">
        <f>SUMIFS(DataRegularSeason20242025!$AA$3:$AA$1315,DataRegularSeason20242025!$B$3:$B$1315, "&lt;=" &amp; $A88, DataRegularSeason20242025!$D$3:$D$1315, N$1)+SUMIFS(DataRegularSeason20242025!$AB$3:$AB$1315,DataRegularSeason20242025!$B$3:$B$1315, "&lt;=" &amp; $A88, DataRegularSeason20242025!$E$3:$E$1315, N$1)</f>
        <v>14</v>
      </c>
      <c r="O88" s="2">
        <f>SUMIFS(DataRegularSeason20242025!$AA$3:$AA$1315,DataRegularSeason20242025!$B$3:$B$1315, "&lt;=" &amp; $A88, DataRegularSeason20242025!$D$3:$D$1315, O$1)+SUMIFS(DataRegularSeason20242025!$AB$3:$AB$1315,DataRegularSeason20242025!$B$3:$B$1315, "&lt;=" &amp; $A88, DataRegularSeason20242025!$E$3:$E$1315, O$1)</f>
        <v>14</v>
      </c>
      <c r="P88" s="2">
        <f>SUMIFS(DataRegularSeason20242025!$AA$3:$AA$1315,DataRegularSeason20242025!$B$3:$B$1315, "&lt;=" &amp; $A88, DataRegularSeason20242025!$D$3:$D$1315, P$1)+SUMIFS(DataRegularSeason20242025!$AB$3:$AB$1315,DataRegularSeason20242025!$B$3:$B$1315, "&lt;=" &amp; $A88, DataRegularSeason20242025!$E$3:$E$1315, P$1)</f>
        <v>9</v>
      </c>
      <c r="Q88" s="2">
        <f>SUMIFS(DataRegularSeason20242025!$AA$3:$AA$1315,DataRegularSeason20242025!$B$3:$B$1315, "&lt;=" &amp; $A88, DataRegularSeason20242025!$D$3:$D$1315, Q$1)+SUMIFS(DataRegularSeason20242025!$AB$3:$AB$1315,DataRegularSeason20242025!$B$3:$B$1315, "&lt;=" &amp; $A88, DataRegularSeason20242025!$E$3:$E$1315, Q$1)</f>
        <v>16</v>
      </c>
      <c r="R88" s="2">
        <f>SUMIFS(DataRegularSeason20242025!$AA$3:$AA$1315,DataRegularSeason20242025!$B$3:$B$1315, "&lt;=" &amp; $A88, DataRegularSeason20242025!$D$3:$D$1315, R$1)+SUMIFS(DataRegularSeason20242025!$AB$3:$AB$1315,DataRegularSeason20242025!$B$3:$B$1315, "&lt;=" &amp; $A88, DataRegularSeason20242025!$E$3:$E$1315, R$1)</f>
        <v>7</v>
      </c>
      <c r="S88" s="2">
        <f>SUMIFS(DataRegularSeason20242025!$AA$3:$AA$1315,DataRegularSeason20242025!$B$3:$B$1315, "&lt;=" &amp; $A88, DataRegularSeason20242025!$D$3:$D$1315, S$1)+SUMIFS(DataRegularSeason20242025!$AB$3:$AB$1315,DataRegularSeason20242025!$B$3:$B$1315, "&lt;=" &amp; $A88, DataRegularSeason20242025!$E$3:$E$1315, S$1)</f>
        <v>8</v>
      </c>
      <c r="T88" s="2">
        <f>SUMIFS(DataRegularSeason20242025!$AA$3:$AA$1315,DataRegularSeason20242025!$B$3:$B$1315, "&lt;=" &amp; $A88, DataRegularSeason20242025!$D$3:$D$1315, T$1)+SUMIFS(DataRegularSeason20242025!$AB$3:$AB$1315,DataRegularSeason20242025!$B$3:$B$1315, "&lt;=" &amp; $A88, DataRegularSeason20242025!$E$3:$E$1315, T$1)</f>
        <v>13</v>
      </c>
      <c r="U88" s="2">
        <f>SUMIFS(DataRegularSeason20242025!$AA$3:$AA$1315,DataRegularSeason20242025!$B$3:$B$1315, "&lt;=" &amp; $A88, DataRegularSeason20242025!$D$3:$D$1315, U$1)+SUMIFS(DataRegularSeason20242025!$AB$3:$AB$1315,DataRegularSeason20242025!$B$3:$B$1315, "&lt;=" &amp; $A88, DataRegularSeason20242025!$E$3:$E$1315, U$1)</f>
        <v>10</v>
      </c>
      <c r="V88" s="2">
        <f>SUMIFS(DataRegularSeason20242025!$AA$3:$AA$1315,DataRegularSeason20242025!$B$3:$B$1315, "&lt;=" &amp; $A88, DataRegularSeason20242025!$D$3:$D$1315, V$1)+SUMIFS(DataRegularSeason20242025!$AB$3:$AB$1315,DataRegularSeason20242025!$B$3:$B$1315, "&lt;=" &amp; $A88, DataRegularSeason20242025!$E$3:$E$1315, V$1)</f>
        <v>9</v>
      </c>
      <c r="W88" s="2">
        <f>SUMIFS(DataRegularSeason20242025!$AA$3:$AA$1315,DataRegularSeason20242025!$B$3:$B$1315, "&lt;=" &amp; $A88, DataRegularSeason20242025!$D$3:$D$1315, W$1)+SUMIFS(DataRegularSeason20242025!$AB$3:$AB$1315,DataRegularSeason20242025!$B$3:$B$1315, "&lt;=" &amp; $A88, DataRegularSeason20242025!$E$3:$E$1315, W$1)</f>
        <v>9</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8</v>
      </c>
      <c r="Z88" s="2">
        <f>SUMIFS(DataRegularSeason20242025!$AA$3:$AA$1315,DataRegularSeason20242025!$B$3:$B$1315, "&lt;=" &amp; $A88, DataRegularSeason20242025!$D$3:$D$1315, Z$1)+SUMIFS(DataRegularSeason20242025!$AB$3:$AB$1315,DataRegularSeason20242025!$B$3:$B$1315, "&lt;=" &amp; $A88, DataRegularSeason20242025!$E$3:$E$1315, Z$1)</f>
        <v>10</v>
      </c>
      <c r="AA88" s="2">
        <f>SUMIFS(DataRegularSeason20242025!$AA$3:$AA$1315,DataRegularSeason20242025!$B$3:$B$1315, "&lt;=" &amp; $A88, DataRegularSeason20242025!$D$3:$D$1315, AA$1)+SUMIFS(DataRegularSeason20242025!$AB$3:$AB$1315,DataRegularSeason20242025!$B$3:$B$1315, "&lt;=" &amp; $A88, DataRegularSeason20242025!$E$3:$E$1315, AA$1)</f>
        <v>14</v>
      </c>
      <c r="AB88" s="2">
        <f>SUMIFS(DataRegularSeason20242025!$AA$3:$AA$1315,DataRegularSeason20242025!$B$3:$B$1315, "&lt;=" &amp; $A88, DataRegularSeason20242025!$D$3:$D$1315, AB$1)+SUMIFS(DataRegularSeason20242025!$AB$3:$AB$1315,DataRegularSeason20242025!$B$3:$B$1315, "&lt;=" &amp; $A88, DataRegularSeason20242025!$E$3:$E$1315, AB$1)</f>
        <v>13</v>
      </c>
      <c r="AC88" s="2">
        <f>SUMIFS(DataRegularSeason20242025!$AA$3:$AA$1315,DataRegularSeason20242025!$B$3:$B$1315, "&lt;=" &amp; $A88, DataRegularSeason20242025!$D$3:$D$1315, AC$1)+SUMIFS(DataRegularSeason20242025!$AB$3:$AB$1315,DataRegularSeason20242025!$B$3:$B$1315, "&lt;=" &amp; $A88, DataRegularSeason20242025!$E$3:$E$1315, AC$1)</f>
        <v>12</v>
      </c>
      <c r="AD88" s="2">
        <f>SUMIFS(DataRegularSeason20242025!$AA$3:$AA$1315,DataRegularSeason20242025!$B$3:$B$1315, "&lt;=" &amp; $A88, DataRegularSeason20242025!$D$3:$D$1315, AD$1)+SUMIFS(DataRegularSeason20242025!$AB$3:$AB$1315,DataRegularSeason20242025!$B$3:$B$1315, "&lt;=" &amp; $A88, DataRegularSeason20242025!$E$3:$E$1315, AD$1)</f>
        <v>11</v>
      </c>
      <c r="AE88" s="2">
        <f>SUMIFS(DataRegularSeason20242025!$AA$3:$AA$1315,DataRegularSeason20242025!$B$3:$B$1315, "&lt;=" &amp; $A88, DataRegularSeason20242025!$D$3:$D$1315, AE$1)+SUMIFS(DataRegularSeason20242025!$AB$3:$AB$1315,DataRegularSeason20242025!$B$3:$B$1315, "&lt;=" &amp; $A88, DataRegularSeason20242025!$E$3:$E$1315, AE$1)</f>
        <v>15</v>
      </c>
      <c r="AF88" s="2">
        <f>SUMIFS(DataRegularSeason20242025!$AA$3:$AA$1315,DataRegularSeason20242025!$B$3:$B$1315, "&lt;=" &amp; $A88, DataRegularSeason20242025!$D$3:$D$1315, AF$1)+SUMIFS(DataRegularSeason20242025!$AB$3:$AB$1315,DataRegularSeason20242025!$B$3:$B$1315, "&lt;=" &amp; $A88, DataRegularSeason20242025!$E$3:$E$1315, AF$1)</f>
        <v>18</v>
      </c>
      <c r="AG88" s="2">
        <f>SUMIFS(DataRegularSeason20242025!$AA$3:$AA$1315,DataRegularSeason20242025!$B$3:$B$1315, "&lt;=" &amp; $A88, DataRegularSeason20242025!$D$3:$D$1315, AG$1)+SUMIFS(DataRegularSeason20242025!$AB$3:$AB$1315,DataRegularSeason20242025!$B$3:$B$1315, "&lt;=" &amp; $A88, DataRegularSeason20242025!$E$3:$E$1315, AG$1)</f>
        <v>14</v>
      </c>
    </row>
    <row r="89" spans="1:33" x14ac:dyDescent="0.25">
      <c r="A89" s="5">
        <v>45655</v>
      </c>
      <c r="B89" s="2">
        <f>SUMIFS(DataRegularSeason20242025!$AA$3:$AA$1315,DataRegularSeason20242025!$B$3:$B$1315, "&lt;=" &amp; $A89, DataRegularSeason20242025!$D$3:$D$1315, B$1)+SUMIFS(DataRegularSeason20242025!$AB$3:$AB$1315,DataRegularSeason20242025!$B$3:$B$1315, "&lt;=" &amp; $A89, DataRegularSeason20242025!$E$3:$E$1315, B$1)</f>
        <v>10</v>
      </c>
      <c r="C89" s="2">
        <f>SUMIFS(DataRegularSeason20242025!$AA$3:$AA$1315,DataRegularSeason20242025!$B$3:$B$1315, "&lt;=" &amp; $A89, DataRegularSeason20242025!$D$3:$D$1315, C$1)+SUMIFS(DataRegularSeason20242025!$AB$3:$AB$1315,DataRegularSeason20242025!$B$3:$B$1315, "&lt;=" &amp; $A89, DataRegularSeason20242025!$E$3:$E$1315, C$1)</f>
        <v>9</v>
      </c>
      <c r="D89" s="2">
        <f>SUMIFS(DataRegularSeason20242025!$AA$3:$AA$1315,DataRegularSeason20242025!$B$3:$B$1315, "&lt;=" &amp; $A89, DataRegularSeason20242025!$D$3:$D$1315, D$1)+SUMIFS(DataRegularSeason20242025!$AB$3:$AB$1315,DataRegularSeason20242025!$B$3:$B$1315, "&lt;=" &amp; $A89, DataRegularSeason20242025!$E$3:$E$1315, D$1)</f>
        <v>9</v>
      </c>
      <c r="E89" s="2">
        <f>SUMIFS(DataRegularSeason20242025!$AA$3:$AA$1315,DataRegularSeason20242025!$B$3:$B$1315, "&lt;=" &amp; $A89, DataRegularSeason20242025!$D$3:$D$1315, E$1)+SUMIFS(DataRegularSeason20242025!$AB$3:$AB$1315,DataRegularSeason20242025!$B$3:$B$1315, "&lt;=" &amp; $A89, DataRegularSeason20242025!$E$3:$E$1315, E$1)</f>
        <v>14</v>
      </c>
      <c r="F89" s="2">
        <f>SUMIFS(DataRegularSeason20242025!$AA$3:$AA$1315,DataRegularSeason20242025!$B$3:$B$1315, "&lt;=" &amp; $A89, DataRegularSeason20242025!$D$3:$D$1315, F$1)+SUMIFS(DataRegularSeason20242025!$AB$3:$AB$1315,DataRegularSeason20242025!$B$3:$B$1315, "&lt;=" &amp; $A89, DataRegularSeason20242025!$E$3:$E$1315, F$1)</f>
        <v>11</v>
      </c>
      <c r="G89" s="2">
        <f>SUMIFS(DataRegularSeason20242025!$AA$3:$AA$1315,DataRegularSeason20242025!$B$3:$B$1315, "&lt;=" &amp; $A89, DataRegularSeason20242025!$D$3:$D$1315, G$1)+SUMIFS(DataRegularSeason20242025!$AB$3:$AB$1315,DataRegularSeason20242025!$B$3:$B$1315, "&lt;=" &amp; $A89, DataRegularSeason20242025!$E$3:$E$1315, G$1)</f>
        <v>11</v>
      </c>
      <c r="H89" s="2">
        <f>SUMIFS(DataRegularSeason20242025!$AA$3:$AA$1315,DataRegularSeason20242025!$B$3:$B$1315, "&lt;=" &amp; $A89, DataRegularSeason20242025!$D$3:$D$1315, H$1)+SUMIFS(DataRegularSeason20242025!$AB$3:$AB$1315,DataRegularSeason20242025!$B$3:$B$1315, "&lt;=" &amp; $A89, DataRegularSeason20242025!$E$3:$E$1315, H$1)</f>
        <v>7</v>
      </c>
      <c r="I89" s="2">
        <f>SUMIFS(DataRegularSeason20242025!$AA$3:$AA$1315,DataRegularSeason20242025!$B$3:$B$1315, "&lt;=" &amp; $A89, DataRegularSeason20242025!$D$3:$D$1315, I$1)+SUMIFS(DataRegularSeason20242025!$AB$3:$AB$1315,DataRegularSeason20242025!$B$3:$B$1315, "&lt;=" &amp; $A89, DataRegularSeason20242025!$E$3:$E$1315, I$1)</f>
        <v>10</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9</v>
      </c>
      <c r="L89" s="2">
        <f>SUMIFS(DataRegularSeason20242025!$AA$3:$AA$1315,DataRegularSeason20242025!$B$3:$B$1315, "&lt;=" &amp; $A89, DataRegularSeason20242025!$D$3:$D$1315, L$1)+SUMIFS(DataRegularSeason20242025!$AB$3:$AB$1315,DataRegularSeason20242025!$B$3:$B$1315, "&lt;=" &amp; $A89, DataRegularSeason20242025!$E$3:$E$1315, L$1)</f>
        <v>11</v>
      </c>
      <c r="M89" s="2">
        <f>SUMIFS(DataRegularSeason20242025!$AA$3:$AA$1315,DataRegularSeason20242025!$B$3:$B$1315, "&lt;=" &amp; $A89, DataRegularSeason20242025!$D$3:$D$1315, M$1)+SUMIFS(DataRegularSeason20242025!$AB$3:$AB$1315,DataRegularSeason20242025!$B$3:$B$1315, "&lt;=" &amp; $A89, DataRegularSeason20242025!$E$3:$E$1315, M$1)</f>
        <v>15</v>
      </c>
      <c r="N89" s="2">
        <f>SUMIFS(DataRegularSeason20242025!$AA$3:$AA$1315,DataRegularSeason20242025!$B$3:$B$1315, "&lt;=" &amp; $A89, DataRegularSeason20242025!$D$3:$D$1315, N$1)+SUMIFS(DataRegularSeason20242025!$AB$3:$AB$1315,DataRegularSeason20242025!$B$3:$B$1315, "&lt;=" &amp; $A89, DataRegularSeason20242025!$E$3:$E$1315, N$1)</f>
        <v>14</v>
      </c>
      <c r="O89" s="2">
        <f>SUMIFS(DataRegularSeason20242025!$AA$3:$AA$1315,DataRegularSeason20242025!$B$3:$B$1315, "&lt;=" &amp; $A89, DataRegularSeason20242025!$D$3:$D$1315, O$1)+SUMIFS(DataRegularSeason20242025!$AB$3:$AB$1315,DataRegularSeason20242025!$B$3:$B$1315, "&lt;=" &amp; $A89, DataRegularSeason20242025!$E$3:$E$1315, O$1)</f>
        <v>14</v>
      </c>
      <c r="P89" s="2">
        <f>SUMIFS(DataRegularSeason20242025!$AA$3:$AA$1315,DataRegularSeason20242025!$B$3:$B$1315, "&lt;=" &amp; $A89, DataRegularSeason20242025!$D$3:$D$1315, P$1)+SUMIFS(DataRegularSeason20242025!$AB$3:$AB$1315,DataRegularSeason20242025!$B$3:$B$1315, "&lt;=" &amp; $A89, DataRegularSeason20242025!$E$3:$E$1315, P$1)</f>
        <v>9</v>
      </c>
      <c r="Q89" s="2">
        <f>SUMIFS(DataRegularSeason20242025!$AA$3:$AA$1315,DataRegularSeason20242025!$B$3:$B$1315, "&lt;=" &amp; $A89, DataRegularSeason20242025!$D$3:$D$1315, Q$1)+SUMIFS(DataRegularSeason20242025!$AB$3:$AB$1315,DataRegularSeason20242025!$B$3:$B$1315, "&lt;=" &amp; $A89, DataRegularSeason20242025!$E$3:$E$1315, Q$1)</f>
        <v>16</v>
      </c>
      <c r="R89" s="2">
        <f>SUMIFS(DataRegularSeason20242025!$AA$3:$AA$1315,DataRegularSeason20242025!$B$3:$B$1315, "&lt;=" &amp; $A89, DataRegularSeason20242025!$D$3:$D$1315, R$1)+SUMIFS(DataRegularSeason20242025!$AB$3:$AB$1315,DataRegularSeason20242025!$B$3:$B$1315, "&lt;=" &amp; $A89, DataRegularSeason20242025!$E$3:$E$1315, R$1)</f>
        <v>7</v>
      </c>
      <c r="S89" s="2">
        <f>SUMIFS(DataRegularSeason20242025!$AA$3:$AA$1315,DataRegularSeason20242025!$B$3:$B$1315, "&lt;=" &amp; $A89, DataRegularSeason20242025!$D$3:$D$1315, S$1)+SUMIFS(DataRegularSeason20242025!$AB$3:$AB$1315,DataRegularSeason20242025!$B$3:$B$1315, "&lt;=" &amp; $A89, DataRegularSeason20242025!$E$3:$E$1315, S$1)</f>
        <v>8</v>
      </c>
      <c r="T89" s="2">
        <f>SUMIFS(DataRegularSeason20242025!$AA$3:$AA$1315,DataRegularSeason20242025!$B$3:$B$1315, "&lt;=" &amp; $A89, DataRegularSeason20242025!$D$3:$D$1315, T$1)+SUMIFS(DataRegularSeason20242025!$AB$3:$AB$1315,DataRegularSeason20242025!$B$3:$B$1315, "&lt;=" &amp; $A89, DataRegularSeason20242025!$E$3:$E$1315, T$1)</f>
        <v>13</v>
      </c>
      <c r="U89" s="2">
        <f>SUMIFS(DataRegularSeason20242025!$AA$3:$AA$1315,DataRegularSeason20242025!$B$3:$B$1315, "&lt;=" &amp; $A89, DataRegularSeason20242025!$D$3:$D$1315, U$1)+SUMIFS(DataRegularSeason20242025!$AB$3:$AB$1315,DataRegularSeason20242025!$B$3:$B$1315, "&lt;=" &amp; $A89, DataRegularSeason20242025!$E$3:$E$1315, U$1)</f>
        <v>10</v>
      </c>
      <c r="V89" s="2">
        <f>SUMIFS(DataRegularSeason20242025!$AA$3:$AA$1315,DataRegularSeason20242025!$B$3:$B$1315, "&lt;=" &amp; $A89, DataRegularSeason20242025!$D$3:$D$1315, V$1)+SUMIFS(DataRegularSeason20242025!$AB$3:$AB$1315,DataRegularSeason20242025!$B$3:$B$1315, "&lt;=" &amp; $A89, DataRegularSeason20242025!$E$3:$E$1315, V$1)</f>
        <v>9</v>
      </c>
      <c r="W89" s="2">
        <f>SUMIFS(DataRegularSeason20242025!$AA$3:$AA$1315,DataRegularSeason20242025!$B$3:$B$1315, "&lt;=" &amp; $A89, DataRegularSeason20242025!$D$3:$D$1315, W$1)+SUMIFS(DataRegularSeason20242025!$AB$3:$AB$1315,DataRegularSeason20242025!$B$3:$B$1315, "&lt;=" &amp; $A89, DataRegularSeason20242025!$E$3:$E$1315, W$1)</f>
        <v>9</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8</v>
      </c>
      <c r="Z89" s="2">
        <f>SUMIFS(DataRegularSeason20242025!$AA$3:$AA$1315,DataRegularSeason20242025!$B$3:$B$1315, "&lt;=" &amp; $A89, DataRegularSeason20242025!$D$3:$D$1315, Z$1)+SUMIFS(DataRegularSeason20242025!$AB$3:$AB$1315,DataRegularSeason20242025!$B$3:$B$1315, "&lt;=" &amp; $A89, DataRegularSeason20242025!$E$3:$E$1315, Z$1)</f>
        <v>10</v>
      </c>
      <c r="AA89" s="2">
        <f>SUMIFS(DataRegularSeason20242025!$AA$3:$AA$1315,DataRegularSeason20242025!$B$3:$B$1315, "&lt;=" &amp; $A89, DataRegularSeason20242025!$D$3:$D$1315, AA$1)+SUMIFS(DataRegularSeason20242025!$AB$3:$AB$1315,DataRegularSeason20242025!$B$3:$B$1315, "&lt;=" &amp; $A89, DataRegularSeason20242025!$E$3:$E$1315, AA$1)</f>
        <v>14</v>
      </c>
      <c r="AB89" s="2">
        <f>SUMIFS(DataRegularSeason20242025!$AA$3:$AA$1315,DataRegularSeason20242025!$B$3:$B$1315, "&lt;=" &amp; $A89, DataRegularSeason20242025!$D$3:$D$1315, AB$1)+SUMIFS(DataRegularSeason20242025!$AB$3:$AB$1315,DataRegularSeason20242025!$B$3:$B$1315, "&lt;=" &amp; $A89, DataRegularSeason20242025!$E$3:$E$1315, AB$1)</f>
        <v>13</v>
      </c>
      <c r="AC89" s="2">
        <f>SUMIFS(DataRegularSeason20242025!$AA$3:$AA$1315,DataRegularSeason20242025!$B$3:$B$1315, "&lt;=" &amp; $A89, DataRegularSeason20242025!$D$3:$D$1315, AC$1)+SUMIFS(DataRegularSeason20242025!$AB$3:$AB$1315,DataRegularSeason20242025!$B$3:$B$1315, "&lt;=" &amp; $A89, DataRegularSeason20242025!$E$3:$E$1315, AC$1)</f>
        <v>12</v>
      </c>
      <c r="AD89" s="2">
        <f>SUMIFS(DataRegularSeason20242025!$AA$3:$AA$1315,DataRegularSeason20242025!$B$3:$B$1315, "&lt;=" &amp; $A89, DataRegularSeason20242025!$D$3:$D$1315, AD$1)+SUMIFS(DataRegularSeason20242025!$AB$3:$AB$1315,DataRegularSeason20242025!$B$3:$B$1315, "&lt;=" &amp; $A89, DataRegularSeason20242025!$E$3:$E$1315, AD$1)</f>
        <v>11</v>
      </c>
      <c r="AE89" s="2">
        <f>SUMIFS(DataRegularSeason20242025!$AA$3:$AA$1315,DataRegularSeason20242025!$B$3:$B$1315, "&lt;=" &amp; $A89, DataRegularSeason20242025!$D$3:$D$1315, AE$1)+SUMIFS(DataRegularSeason20242025!$AB$3:$AB$1315,DataRegularSeason20242025!$B$3:$B$1315, "&lt;=" &amp; $A89, DataRegularSeason20242025!$E$3:$E$1315, AE$1)</f>
        <v>15</v>
      </c>
      <c r="AF89" s="2">
        <f>SUMIFS(DataRegularSeason20242025!$AA$3:$AA$1315,DataRegularSeason20242025!$B$3:$B$1315, "&lt;=" &amp; $A89, DataRegularSeason20242025!$D$3:$D$1315, AF$1)+SUMIFS(DataRegularSeason20242025!$AB$3:$AB$1315,DataRegularSeason20242025!$B$3:$B$1315, "&lt;=" &amp; $A89, DataRegularSeason20242025!$E$3:$E$1315, AF$1)</f>
        <v>18</v>
      </c>
      <c r="AG89" s="2">
        <f>SUMIFS(DataRegularSeason20242025!$AA$3:$AA$1315,DataRegularSeason20242025!$B$3:$B$1315, "&lt;=" &amp; $A89, DataRegularSeason20242025!$D$3:$D$1315, AG$1)+SUMIFS(DataRegularSeason20242025!$AB$3:$AB$1315,DataRegularSeason20242025!$B$3:$B$1315, "&lt;=" &amp; $A89, DataRegularSeason20242025!$E$3:$E$1315, AG$1)</f>
        <v>14</v>
      </c>
    </row>
    <row r="90" spans="1:33" x14ac:dyDescent="0.25">
      <c r="A90" s="5">
        <v>45656</v>
      </c>
      <c r="B90" s="2">
        <f>SUMIFS(DataRegularSeason20242025!$AA$3:$AA$1315,DataRegularSeason20242025!$B$3:$B$1315, "&lt;=" &amp; $A90, DataRegularSeason20242025!$D$3:$D$1315, B$1)+SUMIFS(DataRegularSeason20242025!$AB$3:$AB$1315,DataRegularSeason20242025!$B$3:$B$1315, "&lt;=" &amp; $A90, DataRegularSeason20242025!$E$3:$E$1315, B$1)</f>
        <v>10</v>
      </c>
      <c r="C90" s="2">
        <f>SUMIFS(DataRegularSeason20242025!$AA$3:$AA$1315,DataRegularSeason20242025!$B$3:$B$1315, "&lt;=" &amp; $A90, DataRegularSeason20242025!$D$3:$D$1315, C$1)+SUMIFS(DataRegularSeason20242025!$AB$3:$AB$1315,DataRegularSeason20242025!$B$3:$B$1315, "&lt;=" &amp; $A90, DataRegularSeason20242025!$E$3:$E$1315, C$1)</f>
        <v>9</v>
      </c>
      <c r="D90" s="2">
        <f>SUMIFS(DataRegularSeason20242025!$AA$3:$AA$1315,DataRegularSeason20242025!$B$3:$B$1315, "&lt;=" &amp; $A90, DataRegularSeason20242025!$D$3:$D$1315, D$1)+SUMIFS(DataRegularSeason20242025!$AB$3:$AB$1315,DataRegularSeason20242025!$B$3:$B$1315, "&lt;=" &amp; $A90, DataRegularSeason20242025!$E$3:$E$1315, D$1)</f>
        <v>9</v>
      </c>
      <c r="E90" s="2">
        <f>SUMIFS(DataRegularSeason20242025!$AA$3:$AA$1315,DataRegularSeason20242025!$B$3:$B$1315, "&lt;=" &amp; $A90, DataRegularSeason20242025!$D$3:$D$1315, E$1)+SUMIFS(DataRegularSeason20242025!$AB$3:$AB$1315,DataRegularSeason20242025!$B$3:$B$1315, "&lt;=" &amp; $A90, DataRegularSeason20242025!$E$3:$E$1315, E$1)</f>
        <v>14</v>
      </c>
      <c r="F90" s="2">
        <f>SUMIFS(DataRegularSeason20242025!$AA$3:$AA$1315,DataRegularSeason20242025!$B$3:$B$1315, "&lt;=" &amp; $A90, DataRegularSeason20242025!$D$3:$D$1315, F$1)+SUMIFS(DataRegularSeason20242025!$AB$3:$AB$1315,DataRegularSeason20242025!$B$3:$B$1315, "&lt;=" &amp; $A90, DataRegularSeason20242025!$E$3:$E$1315, F$1)</f>
        <v>11</v>
      </c>
      <c r="G90" s="2">
        <f>SUMIFS(DataRegularSeason20242025!$AA$3:$AA$1315,DataRegularSeason20242025!$B$3:$B$1315, "&lt;=" &amp; $A90, DataRegularSeason20242025!$D$3:$D$1315, G$1)+SUMIFS(DataRegularSeason20242025!$AB$3:$AB$1315,DataRegularSeason20242025!$B$3:$B$1315, "&lt;=" &amp; $A90, DataRegularSeason20242025!$E$3:$E$1315, G$1)</f>
        <v>11</v>
      </c>
      <c r="H90" s="2">
        <f>SUMIFS(DataRegularSeason20242025!$AA$3:$AA$1315,DataRegularSeason20242025!$B$3:$B$1315, "&lt;=" &amp; $A90, DataRegularSeason20242025!$D$3:$D$1315, H$1)+SUMIFS(DataRegularSeason20242025!$AB$3:$AB$1315,DataRegularSeason20242025!$B$3:$B$1315, "&lt;=" &amp; $A90, DataRegularSeason20242025!$E$3:$E$1315, H$1)</f>
        <v>7</v>
      </c>
      <c r="I90" s="2">
        <f>SUMIFS(DataRegularSeason20242025!$AA$3:$AA$1315,DataRegularSeason20242025!$B$3:$B$1315, "&lt;=" &amp; $A90, DataRegularSeason20242025!$D$3:$D$1315, I$1)+SUMIFS(DataRegularSeason20242025!$AB$3:$AB$1315,DataRegularSeason20242025!$B$3:$B$1315, "&lt;=" &amp; $A90, DataRegularSeason20242025!$E$3:$E$1315, I$1)</f>
        <v>10</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9</v>
      </c>
      <c r="L90" s="2">
        <f>SUMIFS(DataRegularSeason20242025!$AA$3:$AA$1315,DataRegularSeason20242025!$B$3:$B$1315, "&lt;=" &amp; $A90, DataRegularSeason20242025!$D$3:$D$1315, L$1)+SUMIFS(DataRegularSeason20242025!$AB$3:$AB$1315,DataRegularSeason20242025!$B$3:$B$1315, "&lt;=" &amp; $A90, DataRegularSeason20242025!$E$3:$E$1315, L$1)</f>
        <v>11</v>
      </c>
      <c r="M90" s="2">
        <f>SUMIFS(DataRegularSeason20242025!$AA$3:$AA$1315,DataRegularSeason20242025!$B$3:$B$1315, "&lt;=" &amp; $A90, DataRegularSeason20242025!$D$3:$D$1315, M$1)+SUMIFS(DataRegularSeason20242025!$AB$3:$AB$1315,DataRegularSeason20242025!$B$3:$B$1315, "&lt;=" &amp; $A90, DataRegularSeason20242025!$E$3:$E$1315, M$1)</f>
        <v>15</v>
      </c>
      <c r="N90" s="2">
        <f>SUMIFS(DataRegularSeason20242025!$AA$3:$AA$1315,DataRegularSeason20242025!$B$3:$B$1315, "&lt;=" &amp; $A90, DataRegularSeason20242025!$D$3:$D$1315, N$1)+SUMIFS(DataRegularSeason20242025!$AB$3:$AB$1315,DataRegularSeason20242025!$B$3:$B$1315, "&lt;=" &amp; $A90, DataRegularSeason20242025!$E$3:$E$1315, N$1)</f>
        <v>14</v>
      </c>
      <c r="O90" s="2">
        <f>SUMIFS(DataRegularSeason20242025!$AA$3:$AA$1315,DataRegularSeason20242025!$B$3:$B$1315, "&lt;=" &amp; $A90, DataRegularSeason20242025!$D$3:$D$1315, O$1)+SUMIFS(DataRegularSeason20242025!$AB$3:$AB$1315,DataRegularSeason20242025!$B$3:$B$1315, "&lt;=" &amp; $A90, DataRegularSeason20242025!$E$3:$E$1315, O$1)</f>
        <v>14</v>
      </c>
      <c r="P90" s="2">
        <f>SUMIFS(DataRegularSeason20242025!$AA$3:$AA$1315,DataRegularSeason20242025!$B$3:$B$1315, "&lt;=" &amp; $A90, DataRegularSeason20242025!$D$3:$D$1315, P$1)+SUMIFS(DataRegularSeason20242025!$AB$3:$AB$1315,DataRegularSeason20242025!$B$3:$B$1315, "&lt;=" &amp; $A90, DataRegularSeason20242025!$E$3:$E$1315, P$1)</f>
        <v>9</v>
      </c>
      <c r="Q90" s="2">
        <f>SUMIFS(DataRegularSeason20242025!$AA$3:$AA$1315,DataRegularSeason20242025!$B$3:$B$1315, "&lt;=" &amp; $A90, DataRegularSeason20242025!$D$3:$D$1315, Q$1)+SUMIFS(DataRegularSeason20242025!$AB$3:$AB$1315,DataRegularSeason20242025!$B$3:$B$1315, "&lt;=" &amp; $A90, DataRegularSeason20242025!$E$3:$E$1315, Q$1)</f>
        <v>16</v>
      </c>
      <c r="R90" s="2">
        <f>SUMIFS(DataRegularSeason20242025!$AA$3:$AA$1315,DataRegularSeason20242025!$B$3:$B$1315, "&lt;=" &amp; $A90, DataRegularSeason20242025!$D$3:$D$1315, R$1)+SUMIFS(DataRegularSeason20242025!$AB$3:$AB$1315,DataRegularSeason20242025!$B$3:$B$1315, "&lt;=" &amp; $A90, DataRegularSeason20242025!$E$3:$E$1315, R$1)</f>
        <v>7</v>
      </c>
      <c r="S90" s="2">
        <f>SUMIFS(DataRegularSeason20242025!$AA$3:$AA$1315,DataRegularSeason20242025!$B$3:$B$1315, "&lt;=" &amp; $A90, DataRegularSeason20242025!$D$3:$D$1315, S$1)+SUMIFS(DataRegularSeason20242025!$AB$3:$AB$1315,DataRegularSeason20242025!$B$3:$B$1315, "&lt;=" &amp; $A90, DataRegularSeason20242025!$E$3:$E$1315, S$1)</f>
        <v>8</v>
      </c>
      <c r="T90" s="2">
        <f>SUMIFS(DataRegularSeason20242025!$AA$3:$AA$1315,DataRegularSeason20242025!$B$3:$B$1315, "&lt;=" &amp; $A90, DataRegularSeason20242025!$D$3:$D$1315, T$1)+SUMIFS(DataRegularSeason20242025!$AB$3:$AB$1315,DataRegularSeason20242025!$B$3:$B$1315, "&lt;=" &amp; $A90, DataRegularSeason20242025!$E$3:$E$1315, T$1)</f>
        <v>13</v>
      </c>
      <c r="U90" s="2">
        <f>SUMIFS(DataRegularSeason20242025!$AA$3:$AA$1315,DataRegularSeason20242025!$B$3:$B$1315, "&lt;=" &amp; $A90, DataRegularSeason20242025!$D$3:$D$1315, U$1)+SUMIFS(DataRegularSeason20242025!$AB$3:$AB$1315,DataRegularSeason20242025!$B$3:$B$1315, "&lt;=" &amp; $A90, DataRegularSeason20242025!$E$3:$E$1315, U$1)</f>
        <v>10</v>
      </c>
      <c r="V90" s="2">
        <f>SUMIFS(DataRegularSeason20242025!$AA$3:$AA$1315,DataRegularSeason20242025!$B$3:$B$1315, "&lt;=" &amp; $A90, DataRegularSeason20242025!$D$3:$D$1315, V$1)+SUMIFS(DataRegularSeason20242025!$AB$3:$AB$1315,DataRegularSeason20242025!$B$3:$B$1315, "&lt;=" &amp; $A90, DataRegularSeason20242025!$E$3:$E$1315, V$1)</f>
        <v>9</v>
      </c>
      <c r="W90" s="2">
        <f>SUMIFS(DataRegularSeason20242025!$AA$3:$AA$1315,DataRegularSeason20242025!$B$3:$B$1315, "&lt;=" &amp; $A90, DataRegularSeason20242025!$D$3:$D$1315, W$1)+SUMIFS(DataRegularSeason20242025!$AB$3:$AB$1315,DataRegularSeason20242025!$B$3:$B$1315, "&lt;=" &amp; $A90, DataRegularSeason20242025!$E$3:$E$1315, W$1)</f>
        <v>9</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8</v>
      </c>
      <c r="Z90" s="2">
        <f>SUMIFS(DataRegularSeason20242025!$AA$3:$AA$1315,DataRegularSeason20242025!$B$3:$B$1315, "&lt;=" &amp; $A90, DataRegularSeason20242025!$D$3:$D$1315, Z$1)+SUMIFS(DataRegularSeason20242025!$AB$3:$AB$1315,DataRegularSeason20242025!$B$3:$B$1315, "&lt;=" &amp; $A90, DataRegularSeason20242025!$E$3:$E$1315, Z$1)</f>
        <v>10</v>
      </c>
      <c r="AA90" s="2">
        <f>SUMIFS(DataRegularSeason20242025!$AA$3:$AA$1315,DataRegularSeason20242025!$B$3:$B$1315, "&lt;=" &amp; $A90, DataRegularSeason20242025!$D$3:$D$1315, AA$1)+SUMIFS(DataRegularSeason20242025!$AB$3:$AB$1315,DataRegularSeason20242025!$B$3:$B$1315, "&lt;=" &amp; $A90, DataRegularSeason20242025!$E$3:$E$1315, AA$1)</f>
        <v>14</v>
      </c>
      <c r="AB90" s="2">
        <f>SUMIFS(DataRegularSeason20242025!$AA$3:$AA$1315,DataRegularSeason20242025!$B$3:$B$1315, "&lt;=" &amp; $A90, DataRegularSeason20242025!$D$3:$D$1315, AB$1)+SUMIFS(DataRegularSeason20242025!$AB$3:$AB$1315,DataRegularSeason20242025!$B$3:$B$1315, "&lt;=" &amp; $A90, DataRegularSeason20242025!$E$3:$E$1315, AB$1)</f>
        <v>13</v>
      </c>
      <c r="AC90" s="2">
        <f>SUMIFS(DataRegularSeason20242025!$AA$3:$AA$1315,DataRegularSeason20242025!$B$3:$B$1315, "&lt;=" &amp; $A90, DataRegularSeason20242025!$D$3:$D$1315, AC$1)+SUMIFS(DataRegularSeason20242025!$AB$3:$AB$1315,DataRegularSeason20242025!$B$3:$B$1315, "&lt;=" &amp; $A90, DataRegularSeason20242025!$E$3:$E$1315, AC$1)</f>
        <v>12</v>
      </c>
      <c r="AD90" s="2">
        <f>SUMIFS(DataRegularSeason20242025!$AA$3:$AA$1315,DataRegularSeason20242025!$B$3:$B$1315, "&lt;=" &amp; $A90, DataRegularSeason20242025!$D$3:$D$1315, AD$1)+SUMIFS(DataRegularSeason20242025!$AB$3:$AB$1315,DataRegularSeason20242025!$B$3:$B$1315, "&lt;=" &amp; $A90, DataRegularSeason20242025!$E$3:$E$1315, AD$1)</f>
        <v>11</v>
      </c>
      <c r="AE90" s="2">
        <f>SUMIFS(DataRegularSeason20242025!$AA$3:$AA$1315,DataRegularSeason20242025!$B$3:$B$1315, "&lt;=" &amp; $A90, DataRegularSeason20242025!$D$3:$D$1315, AE$1)+SUMIFS(DataRegularSeason20242025!$AB$3:$AB$1315,DataRegularSeason20242025!$B$3:$B$1315, "&lt;=" &amp; $A90, DataRegularSeason20242025!$E$3:$E$1315, AE$1)</f>
        <v>15</v>
      </c>
      <c r="AF90" s="2">
        <f>SUMIFS(DataRegularSeason20242025!$AA$3:$AA$1315,DataRegularSeason20242025!$B$3:$B$1315, "&lt;=" &amp; $A90, DataRegularSeason20242025!$D$3:$D$1315, AF$1)+SUMIFS(DataRegularSeason20242025!$AB$3:$AB$1315,DataRegularSeason20242025!$B$3:$B$1315, "&lt;=" &amp; $A90, DataRegularSeason20242025!$E$3:$E$1315, AF$1)</f>
        <v>18</v>
      </c>
      <c r="AG90" s="2">
        <f>SUMIFS(DataRegularSeason20242025!$AA$3:$AA$1315,DataRegularSeason20242025!$B$3:$B$1315, "&lt;=" &amp; $A90, DataRegularSeason20242025!$D$3:$D$1315, AG$1)+SUMIFS(DataRegularSeason20242025!$AB$3:$AB$1315,DataRegularSeason20242025!$B$3:$B$1315, "&lt;=" &amp; $A90, DataRegularSeason20242025!$E$3:$E$1315, AG$1)</f>
        <v>14</v>
      </c>
    </row>
    <row r="91" spans="1:33" x14ac:dyDescent="0.25">
      <c r="A91" s="5">
        <v>45657</v>
      </c>
      <c r="B91" s="2">
        <f>SUMIFS(DataRegularSeason20242025!$AA$3:$AA$1315,DataRegularSeason20242025!$B$3:$B$1315, "&lt;=" &amp; $A91, DataRegularSeason20242025!$D$3:$D$1315, B$1)+SUMIFS(DataRegularSeason20242025!$AB$3:$AB$1315,DataRegularSeason20242025!$B$3:$B$1315, "&lt;=" &amp; $A91, DataRegularSeason20242025!$E$3:$E$1315, B$1)</f>
        <v>10</v>
      </c>
      <c r="C91" s="2">
        <f>SUMIFS(DataRegularSeason20242025!$AA$3:$AA$1315,DataRegularSeason20242025!$B$3:$B$1315, "&lt;=" &amp; $A91, DataRegularSeason20242025!$D$3:$D$1315, C$1)+SUMIFS(DataRegularSeason20242025!$AB$3:$AB$1315,DataRegularSeason20242025!$B$3:$B$1315, "&lt;=" &amp; $A91, DataRegularSeason20242025!$E$3:$E$1315, C$1)</f>
        <v>9</v>
      </c>
      <c r="D91" s="2">
        <f>SUMIFS(DataRegularSeason20242025!$AA$3:$AA$1315,DataRegularSeason20242025!$B$3:$B$1315, "&lt;=" &amp; $A91, DataRegularSeason20242025!$D$3:$D$1315, D$1)+SUMIFS(DataRegularSeason20242025!$AB$3:$AB$1315,DataRegularSeason20242025!$B$3:$B$1315, "&lt;=" &amp; $A91, DataRegularSeason20242025!$E$3:$E$1315, D$1)</f>
        <v>9</v>
      </c>
      <c r="E91" s="2">
        <f>SUMIFS(DataRegularSeason20242025!$AA$3:$AA$1315,DataRegularSeason20242025!$B$3:$B$1315, "&lt;=" &amp; $A91, DataRegularSeason20242025!$D$3:$D$1315, E$1)+SUMIFS(DataRegularSeason20242025!$AB$3:$AB$1315,DataRegularSeason20242025!$B$3:$B$1315, "&lt;=" &amp; $A91, DataRegularSeason20242025!$E$3:$E$1315, E$1)</f>
        <v>14</v>
      </c>
      <c r="F91" s="2">
        <f>SUMIFS(DataRegularSeason20242025!$AA$3:$AA$1315,DataRegularSeason20242025!$B$3:$B$1315, "&lt;=" &amp; $A91, DataRegularSeason20242025!$D$3:$D$1315, F$1)+SUMIFS(DataRegularSeason20242025!$AB$3:$AB$1315,DataRegularSeason20242025!$B$3:$B$1315, "&lt;=" &amp; $A91, DataRegularSeason20242025!$E$3:$E$1315, F$1)</f>
        <v>11</v>
      </c>
      <c r="G91" s="2">
        <f>SUMIFS(DataRegularSeason20242025!$AA$3:$AA$1315,DataRegularSeason20242025!$B$3:$B$1315, "&lt;=" &amp; $A91, DataRegularSeason20242025!$D$3:$D$1315, G$1)+SUMIFS(DataRegularSeason20242025!$AB$3:$AB$1315,DataRegularSeason20242025!$B$3:$B$1315, "&lt;=" &amp; $A91, DataRegularSeason20242025!$E$3:$E$1315, G$1)</f>
        <v>11</v>
      </c>
      <c r="H91" s="2">
        <f>SUMIFS(DataRegularSeason20242025!$AA$3:$AA$1315,DataRegularSeason20242025!$B$3:$B$1315, "&lt;=" &amp; $A91, DataRegularSeason20242025!$D$3:$D$1315, H$1)+SUMIFS(DataRegularSeason20242025!$AB$3:$AB$1315,DataRegularSeason20242025!$B$3:$B$1315, "&lt;=" &amp; $A91, DataRegularSeason20242025!$E$3:$E$1315, H$1)</f>
        <v>7</v>
      </c>
      <c r="I91" s="2">
        <f>SUMIFS(DataRegularSeason20242025!$AA$3:$AA$1315,DataRegularSeason20242025!$B$3:$B$1315, "&lt;=" &amp; $A91, DataRegularSeason20242025!$D$3:$D$1315, I$1)+SUMIFS(DataRegularSeason20242025!$AB$3:$AB$1315,DataRegularSeason20242025!$B$3:$B$1315, "&lt;=" &amp; $A91, DataRegularSeason20242025!$E$3:$E$1315, I$1)</f>
        <v>10</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9</v>
      </c>
      <c r="L91" s="2">
        <f>SUMIFS(DataRegularSeason20242025!$AA$3:$AA$1315,DataRegularSeason20242025!$B$3:$B$1315, "&lt;=" &amp; $A91, DataRegularSeason20242025!$D$3:$D$1315, L$1)+SUMIFS(DataRegularSeason20242025!$AB$3:$AB$1315,DataRegularSeason20242025!$B$3:$B$1315, "&lt;=" &amp; $A91, DataRegularSeason20242025!$E$3:$E$1315, L$1)</f>
        <v>11</v>
      </c>
      <c r="M91" s="2">
        <f>SUMIFS(DataRegularSeason20242025!$AA$3:$AA$1315,DataRegularSeason20242025!$B$3:$B$1315, "&lt;=" &amp; $A91, DataRegularSeason20242025!$D$3:$D$1315, M$1)+SUMIFS(DataRegularSeason20242025!$AB$3:$AB$1315,DataRegularSeason20242025!$B$3:$B$1315, "&lt;=" &amp; $A91, DataRegularSeason20242025!$E$3:$E$1315, M$1)</f>
        <v>15</v>
      </c>
      <c r="N91" s="2">
        <f>SUMIFS(DataRegularSeason20242025!$AA$3:$AA$1315,DataRegularSeason20242025!$B$3:$B$1315, "&lt;=" &amp; $A91, DataRegularSeason20242025!$D$3:$D$1315, N$1)+SUMIFS(DataRegularSeason20242025!$AB$3:$AB$1315,DataRegularSeason20242025!$B$3:$B$1315, "&lt;=" &amp; $A91, DataRegularSeason20242025!$E$3:$E$1315, N$1)</f>
        <v>14</v>
      </c>
      <c r="O91" s="2">
        <f>SUMIFS(DataRegularSeason20242025!$AA$3:$AA$1315,DataRegularSeason20242025!$B$3:$B$1315, "&lt;=" &amp; $A91, DataRegularSeason20242025!$D$3:$D$1315, O$1)+SUMIFS(DataRegularSeason20242025!$AB$3:$AB$1315,DataRegularSeason20242025!$B$3:$B$1315, "&lt;=" &amp; $A91, DataRegularSeason20242025!$E$3:$E$1315, O$1)</f>
        <v>14</v>
      </c>
      <c r="P91" s="2">
        <f>SUMIFS(DataRegularSeason20242025!$AA$3:$AA$1315,DataRegularSeason20242025!$B$3:$B$1315, "&lt;=" &amp; $A91, DataRegularSeason20242025!$D$3:$D$1315, P$1)+SUMIFS(DataRegularSeason20242025!$AB$3:$AB$1315,DataRegularSeason20242025!$B$3:$B$1315, "&lt;=" &amp; $A91, DataRegularSeason20242025!$E$3:$E$1315, P$1)</f>
        <v>9</v>
      </c>
      <c r="Q91" s="2">
        <f>SUMIFS(DataRegularSeason20242025!$AA$3:$AA$1315,DataRegularSeason20242025!$B$3:$B$1315, "&lt;=" &amp; $A91, DataRegularSeason20242025!$D$3:$D$1315, Q$1)+SUMIFS(DataRegularSeason20242025!$AB$3:$AB$1315,DataRegularSeason20242025!$B$3:$B$1315, "&lt;=" &amp; $A91, DataRegularSeason20242025!$E$3:$E$1315, Q$1)</f>
        <v>16</v>
      </c>
      <c r="R91" s="2">
        <f>SUMIFS(DataRegularSeason20242025!$AA$3:$AA$1315,DataRegularSeason20242025!$B$3:$B$1315, "&lt;=" &amp; $A91, DataRegularSeason20242025!$D$3:$D$1315, R$1)+SUMIFS(DataRegularSeason20242025!$AB$3:$AB$1315,DataRegularSeason20242025!$B$3:$B$1315, "&lt;=" &amp; $A91, DataRegularSeason20242025!$E$3:$E$1315, R$1)</f>
        <v>7</v>
      </c>
      <c r="S91" s="2">
        <f>SUMIFS(DataRegularSeason20242025!$AA$3:$AA$1315,DataRegularSeason20242025!$B$3:$B$1315, "&lt;=" &amp; $A91, DataRegularSeason20242025!$D$3:$D$1315, S$1)+SUMIFS(DataRegularSeason20242025!$AB$3:$AB$1315,DataRegularSeason20242025!$B$3:$B$1315, "&lt;=" &amp; $A91, DataRegularSeason20242025!$E$3:$E$1315, S$1)</f>
        <v>8</v>
      </c>
      <c r="T91" s="2">
        <f>SUMIFS(DataRegularSeason20242025!$AA$3:$AA$1315,DataRegularSeason20242025!$B$3:$B$1315, "&lt;=" &amp; $A91, DataRegularSeason20242025!$D$3:$D$1315, T$1)+SUMIFS(DataRegularSeason20242025!$AB$3:$AB$1315,DataRegularSeason20242025!$B$3:$B$1315, "&lt;=" &amp; $A91, DataRegularSeason20242025!$E$3:$E$1315, T$1)</f>
        <v>13</v>
      </c>
      <c r="U91" s="2">
        <f>SUMIFS(DataRegularSeason20242025!$AA$3:$AA$1315,DataRegularSeason20242025!$B$3:$B$1315, "&lt;=" &amp; $A91, DataRegularSeason20242025!$D$3:$D$1315, U$1)+SUMIFS(DataRegularSeason20242025!$AB$3:$AB$1315,DataRegularSeason20242025!$B$3:$B$1315, "&lt;=" &amp; $A91, DataRegularSeason20242025!$E$3:$E$1315, U$1)</f>
        <v>10</v>
      </c>
      <c r="V91" s="2">
        <f>SUMIFS(DataRegularSeason20242025!$AA$3:$AA$1315,DataRegularSeason20242025!$B$3:$B$1315, "&lt;=" &amp; $A91, DataRegularSeason20242025!$D$3:$D$1315, V$1)+SUMIFS(DataRegularSeason20242025!$AB$3:$AB$1315,DataRegularSeason20242025!$B$3:$B$1315, "&lt;=" &amp; $A91, DataRegularSeason20242025!$E$3:$E$1315, V$1)</f>
        <v>9</v>
      </c>
      <c r="W91" s="2">
        <f>SUMIFS(DataRegularSeason20242025!$AA$3:$AA$1315,DataRegularSeason20242025!$B$3:$B$1315, "&lt;=" &amp; $A91, DataRegularSeason20242025!$D$3:$D$1315, W$1)+SUMIFS(DataRegularSeason20242025!$AB$3:$AB$1315,DataRegularSeason20242025!$B$3:$B$1315, "&lt;=" &amp; $A91, DataRegularSeason20242025!$E$3:$E$1315, W$1)</f>
        <v>9</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8</v>
      </c>
      <c r="Z91" s="2">
        <f>SUMIFS(DataRegularSeason20242025!$AA$3:$AA$1315,DataRegularSeason20242025!$B$3:$B$1315, "&lt;=" &amp; $A91, DataRegularSeason20242025!$D$3:$D$1315, Z$1)+SUMIFS(DataRegularSeason20242025!$AB$3:$AB$1315,DataRegularSeason20242025!$B$3:$B$1315, "&lt;=" &amp; $A91, DataRegularSeason20242025!$E$3:$E$1315, Z$1)</f>
        <v>10</v>
      </c>
      <c r="AA91" s="2">
        <f>SUMIFS(DataRegularSeason20242025!$AA$3:$AA$1315,DataRegularSeason20242025!$B$3:$B$1315, "&lt;=" &amp; $A91, DataRegularSeason20242025!$D$3:$D$1315, AA$1)+SUMIFS(DataRegularSeason20242025!$AB$3:$AB$1315,DataRegularSeason20242025!$B$3:$B$1315, "&lt;=" &amp; $A91, DataRegularSeason20242025!$E$3:$E$1315, AA$1)</f>
        <v>14</v>
      </c>
      <c r="AB91" s="2">
        <f>SUMIFS(DataRegularSeason20242025!$AA$3:$AA$1315,DataRegularSeason20242025!$B$3:$B$1315, "&lt;=" &amp; $A91, DataRegularSeason20242025!$D$3:$D$1315, AB$1)+SUMIFS(DataRegularSeason20242025!$AB$3:$AB$1315,DataRegularSeason20242025!$B$3:$B$1315, "&lt;=" &amp; $A91, DataRegularSeason20242025!$E$3:$E$1315, AB$1)</f>
        <v>13</v>
      </c>
      <c r="AC91" s="2">
        <f>SUMIFS(DataRegularSeason20242025!$AA$3:$AA$1315,DataRegularSeason20242025!$B$3:$B$1315, "&lt;=" &amp; $A91, DataRegularSeason20242025!$D$3:$D$1315, AC$1)+SUMIFS(DataRegularSeason20242025!$AB$3:$AB$1315,DataRegularSeason20242025!$B$3:$B$1315, "&lt;=" &amp; $A91, DataRegularSeason20242025!$E$3:$E$1315, AC$1)</f>
        <v>12</v>
      </c>
      <c r="AD91" s="2">
        <f>SUMIFS(DataRegularSeason20242025!$AA$3:$AA$1315,DataRegularSeason20242025!$B$3:$B$1315, "&lt;=" &amp; $A91, DataRegularSeason20242025!$D$3:$D$1315, AD$1)+SUMIFS(DataRegularSeason20242025!$AB$3:$AB$1315,DataRegularSeason20242025!$B$3:$B$1315, "&lt;=" &amp; $A91, DataRegularSeason20242025!$E$3:$E$1315, AD$1)</f>
        <v>11</v>
      </c>
      <c r="AE91" s="2">
        <f>SUMIFS(DataRegularSeason20242025!$AA$3:$AA$1315,DataRegularSeason20242025!$B$3:$B$1315, "&lt;=" &amp; $A91, DataRegularSeason20242025!$D$3:$D$1315, AE$1)+SUMIFS(DataRegularSeason20242025!$AB$3:$AB$1315,DataRegularSeason20242025!$B$3:$B$1315, "&lt;=" &amp; $A91, DataRegularSeason20242025!$E$3:$E$1315, AE$1)</f>
        <v>15</v>
      </c>
      <c r="AF91" s="2">
        <f>SUMIFS(DataRegularSeason20242025!$AA$3:$AA$1315,DataRegularSeason20242025!$B$3:$B$1315, "&lt;=" &amp; $A91, DataRegularSeason20242025!$D$3:$D$1315, AF$1)+SUMIFS(DataRegularSeason20242025!$AB$3:$AB$1315,DataRegularSeason20242025!$B$3:$B$1315, "&lt;=" &amp; $A91, DataRegularSeason20242025!$E$3:$E$1315, AF$1)</f>
        <v>18</v>
      </c>
      <c r="AG91" s="2">
        <f>SUMIFS(DataRegularSeason20242025!$AA$3:$AA$1315,DataRegularSeason20242025!$B$3:$B$1315, "&lt;=" &amp; $A91, DataRegularSeason20242025!$D$3:$D$1315, AG$1)+SUMIFS(DataRegularSeason20242025!$AB$3:$AB$1315,DataRegularSeason20242025!$B$3:$B$1315, "&lt;=" &amp; $A91, DataRegularSeason20242025!$E$3:$E$1315, AG$1)</f>
        <v>14</v>
      </c>
    </row>
    <row r="92" spans="1:33" x14ac:dyDescent="0.25">
      <c r="A92" s="5">
        <v>45658</v>
      </c>
      <c r="B92" s="2">
        <f>SUMIFS(DataRegularSeason20242025!$AA$3:$AA$1315,DataRegularSeason20242025!$B$3:$B$1315, "&lt;=" &amp; $A92, DataRegularSeason20242025!$D$3:$D$1315, B$1)+SUMIFS(DataRegularSeason20242025!$AB$3:$AB$1315,DataRegularSeason20242025!$B$3:$B$1315, "&lt;=" &amp; $A92, DataRegularSeason20242025!$E$3:$E$1315, B$1)</f>
        <v>10</v>
      </c>
      <c r="C92" s="2">
        <f>SUMIFS(DataRegularSeason20242025!$AA$3:$AA$1315,DataRegularSeason20242025!$B$3:$B$1315, "&lt;=" &amp; $A92, DataRegularSeason20242025!$D$3:$D$1315, C$1)+SUMIFS(DataRegularSeason20242025!$AB$3:$AB$1315,DataRegularSeason20242025!$B$3:$B$1315, "&lt;=" &amp; $A92, DataRegularSeason20242025!$E$3:$E$1315, C$1)</f>
        <v>9</v>
      </c>
      <c r="D92" s="2">
        <f>SUMIFS(DataRegularSeason20242025!$AA$3:$AA$1315,DataRegularSeason20242025!$B$3:$B$1315, "&lt;=" &amp; $A92, DataRegularSeason20242025!$D$3:$D$1315, D$1)+SUMIFS(DataRegularSeason20242025!$AB$3:$AB$1315,DataRegularSeason20242025!$B$3:$B$1315, "&lt;=" &amp; $A92, DataRegularSeason20242025!$E$3:$E$1315, D$1)</f>
        <v>9</v>
      </c>
      <c r="E92" s="2">
        <f>SUMIFS(DataRegularSeason20242025!$AA$3:$AA$1315,DataRegularSeason20242025!$B$3:$B$1315, "&lt;=" &amp; $A92, DataRegularSeason20242025!$D$3:$D$1315, E$1)+SUMIFS(DataRegularSeason20242025!$AB$3:$AB$1315,DataRegularSeason20242025!$B$3:$B$1315, "&lt;=" &amp; $A92, DataRegularSeason20242025!$E$3:$E$1315, E$1)</f>
        <v>14</v>
      </c>
      <c r="F92" s="2">
        <f>SUMIFS(DataRegularSeason20242025!$AA$3:$AA$1315,DataRegularSeason20242025!$B$3:$B$1315, "&lt;=" &amp; $A92, DataRegularSeason20242025!$D$3:$D$1315, F$1)+SUMIFS(DataRegularSeason20242025!$AB$3:$AB$1315,DataRegularSeason20242025!$B$3:$B$1315, "&lt;=" &amp; $A92, DataRegularSeason20242025!$E$3:$E$1315, F$1)</f>
        <v>11</v>
      </c>
      <c r="G92" s="2">
        <f>SUMIFS(DataRegularSeason20242025!$AA$3:$AA$1315,DataRegularSeason20242025!$B$3:$B$1315, "&lt;=" &amp; $A92, DataRegularSeason20242025!$D$3:$D$1315, G$1)+SUMIFS(DataRegularSeason20242025!$AB$3:$AB$1315,DataRegularSeason20242025!$B$3:$B$1315, "&lt;=" &amp; $A92, DataRegularSeason20242025!$E$3:$E$1315, G$1)</f>
        <v>11</v>
      </c>
      <c r="H92" s="2">
        <f>SUMIFS(DataRegularSeason20242025!$AA$3:$AA$1315,DataRegularSeason20242025!$B$3:$B$1315, "&lt;=" &amp; $A92, DataRegularSeason20242025!$D$3:$D$1315, H$1)+SUMIFS(DataRegularSeason20242025!$AB$3:$AB$1315,DataRegularSeason20242025!$B$3:$B$1315, "&lt;=" &amp; $A92, DataRegularSeason20242025!$E$3:$E$1315, H$1)</f>
        <v>7</v>
      </c>
      <c r="I92" s="2">
        <f>SUMIFS(DataRegularSeason20242025!$AA$3:$AA$1315,DataRegularSeason20242025!$B$3:$B$1315, "&lt;=" &amp; $A92, DataRegularSeason20242025!$D$3:$D$1315, I$1)+SUMIFS(DataRegularSeason20242025!$AB$3:$AB$1315,DataRegularSeason20242025!$B$3:$B$1315, "&lt;=" &amp; $A92, DataRegularSeason20242025!$E$3:$E$1315, I$1)</f>
        <v>10</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9</v>
      </c>
      <c r="L92" s="2">
        <f>SUMIFS(DataRegularSeason20242025!$AA$3:$AA$1315,DataRegularSeason20242025!$B$3:$B$1315, "&lt;=" &amp; $A92, DataRegularSeason20242025!$D$3:$D$1315, L$1)+SUMIFS(DataRegularSeason20242025!$AB$3:$AB$1315,DataRegularSeason20242025!$B$3:$B$1315, "&lt;=" &amp; $A92, DataRegularSeason20242025!$E$3:$E$1315, L$1)</f>
        <v>11</v>
      </c>
      <c r="M92" s="2">
        <f>SUMIFS(DataRegularSeason20242025!$AA$3:$AA$1315,DataRegularSeason20242025!$B$3:$B$1315, "&lt;=" &amp; $A92, DataRegularSeason20242025!$D$3:$D$1315, M$1)+SUMIFS(DataRegularSeason20242025!$AB$3:$AB$1315,DataRegularSeason20242025!$B$3:$B$1315, "&lt;=" &amp; $A92, DataRegularSeason20242025!$E$3:$E$1315, M$1)</f>
        <v>15</v>
      </c>
      <c r="N92" s="2">
        <f>SUMIFS(DataRegularSeason20242025!$AA$3:$AA$1315,DataRegularSeason20242025!$B$3:$B$1315, "&lt;=" &amp; $A92, DataRegularSeason20242025!$D$3:$D$1315, N$1)+SUMIFS(DataRegularSeason20242025!$AB$3:$AB$1315,DataRegularSeason20242025!$B$3:$B$1315, "&lt;=" &amp; $A92, DataRegularSeason20242025!$E$3:$E$1315, N$1)</f>
        <v>14</v>
      </c>
      <c r="O92" s="2">
        <f>SUMIFS(DataRegularSeason20242025!$AA$3:$AA$1315,DataRegularSeason20242025!$B$3:$B$1315, "&lt;=" &amp; $A92, DataRegularSeason20242025!$D$3:$D$1315, O$1)+SUMIFS(DataRegularSeason20242025!$AB$3:$AB$1315,DataRegularSeason20242025!$B$3:$B$1315, "&lt;=" &amp; $A92, DataRegularSeason20242025!$E$3:$E$1315, O$1)</f>
        <v>14</v>
      </c>
      <c r="P92" s="2">
        <f>SUMIFS(DataRegularSeason20242025!$AA$3:$AA$1315,DataRegularSeason20242025!$B$3:$B$1315, "&lt;=" &amp; $A92, DataRegularSeason20242025!$D$3:$D$1315, P$1)+SUMIFS(DataRegularSeason20242025!$AB$3:$AB$1315,DataRegularSeason20242025!$B$3:$B$1315, "&lt;=" &amp; $A92, DataRegularSeason20242025!$E$3:$E$1315, P$1)</f>
        <v>9</v>
      </c>
      <c r="Q92" s="2">
        <f>SUMIFS(DataRegularSeason20242025!$AA$3:$AA$1315,DataRegularSeason20242025!$B$3:$B$1315, "&lt;=" &amp; $A92, DataRegularSeason20242025!$D$3:$D$1315, Q$1)+SUMIFS(DataRegularSeason20242025!$AB$3:$AB$1315,DataRegularSeason20242025!$B$3:$B$1315, "&lt;=" &amp; $A92, DataRegularSeason20242025!$E$3:$E$1315, Q$1)</f>
        <v>16</v>
      </c>
      <c r="R92" s="2">
        <f>SUMIFS(DataRegularSeason20242025!$AA$3:$AA$1315,DataRegularSeason20242025!$B$3:$B$1315, "&lt;=" &amp; $A92, DataRegularSeason20242025!$D$3:$D$1315, R$1)+SUMIFS(DataRegularSeason20242025!$AB$3:$AB$1315,DataRegularSeason20242025!$B$3:$B$1315, "&lt;=" &amp; $A92, DataRegularSeason20242025!$E$3:$E$1315, R$1)</f>
        <v>7</v>
      </c>
      <c r="S92" s="2">
        <f>SUMIFS(DataRegularSeason20242025!$AA$3:$AA$1315,DataRegularSeason20242025!$B$3:$B$1315, "&lt;=" &amp; $A92, DataRegularSeason20242025!$D$3:$D$1315, S$1)+SUMIFS(DataRegularSeason20242025!$AB$3:$AB$1315,DataRegularSeason20242025!$B$3:$B$1315, "&lt;=" &amp; $A92, DataRegularSeason20242025!$E$3:$E$1315, S$1)</f>
        <v>8</v>
      </c>
      <c r="T92" s="2">
        <f>SUMIFS(DataRegularSeason20242025!$AA$3:$AA$1315,DataRegularSeason20242025!$B$3:$B$1315, "&lt;=" &amp; $A92, DataRegularSeason20242025!$D$3:$D$1315, T$1)+SUMIFS(DataRegularSeason20242025!$AB$3:$AB$1315,DataRegularSeason20242025!$B$3:$B$1315, "&lt;=" &amp; $A92, DataRegularSeason20242025!$E$3:$E$1315, T$1)</f>
        <v>13</v>
      </c>
      <c r="U92" s="2">
        <f>SUMIFS(DataRegularSeason20242025!$AA$3:$AA$1315,DataRegularSeason20242025!$B$3:$B$1315, "&lt;=" &amp; $A92, DataRegularSeason20242025!$D$3:$D$1315, U$1)+SUMIFS(DataRegularSeason20242025!$AB$3:$AB$1315,DataRegularSeason20242025!$B$3:$B$1315, "&lt;=" &amp; $A92, DataRegularSeason20242025!$E$3:$E$1315, U$1)</f>
        <v>10</v>
      </c>
      <c r="V92" s="2">
        <f>SUMIFS(DataRegularSeason20242025!$AA$3:$AA$1315,DataRegularSeason20242025!$B$3:$B$1315, "&lt;=" &amp; $A92, DataRegularSeason20242025!$D$3:$D$1315, V$1)+SUMIFS(DataRegularSeason20242025!$AB$3:$AB$1315,DataRegularSeason20242025!$B$3:$B$1315, "&lt;=" &amp; $A92, DataRegularSeason20242025!$E$3:$E$1315, V$1)</f>
        <v>9</v>
      </c>
      <c r="W92" s="2">
        <f>SUMIFS(DataRegularSeason20242025!$AA$3:$AA$1315,DataRegularSeason20242025!$B$3:$B$1315, "&lt;=" &amp; $A92, DataRegularSeason20242025!$D$3:$D$1315, W$1)+SUMIFS(DataRegularSeason20242025!$AB$3:$AB$1315,DataRegularSeason20242025!$B$3:$B$1315, "&lt;=" &amp; $A92, DataRegularSeason20242025!$E$3:$E$1315, W$1)</f>
        <v>9</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8</v>
      </c>
      <c r="Z92" s="2">
        <f>SUMIFS(DataRegularSeason20242025!$AA$3:$AA$1315,DataRegularSeason20242025!$B$3:$B$1315, "&lt;=" &amp; $A92, DataRegularSeason20242025!$D$3:$D$1315, Z$1)+SUMIFS(DataRegularSeason20242025!$AB$3:$AB$1315,DataRegularSeason20242025!$B$3:$B$1315, "&lt;=" &amp; $A92, DataRegularSeason20242025!$E$3:$E$1315, Z$1)</f>
        <v>10</v>
      </c>
      <c r="AA92" s="2">
        <f>SUMIFS(DataRegularSeason20242025!$AA$3:$AA$1315,DataRegularSeason20242025!$B$3:$B$1315, "&lt;=" &amp; $A92, DataRegularSeason20242025!$D$3:$D$1315, AA$1)+SUMIFS(DataRegularSeason20242025!$AB$3:$AB$1315,DataRegularSeason20242025!$B$3:$B$1315, "&lt;=" &amp; $A92, DataRegularSeason20242025!$E$3:$E$1315, AA$1)</f>
        <v>14</v>
      </c>
      <c r="AB92" s="2">
        <f>SUMIFS(DataRegularSeason20242025!$AA$3:$AA$1315,DataRegularSeason20242025!$B$3:$B$1315, "&lt;=" &amp; $A92, DataRegularSeason20242025!$D$3:$D$1315, AB$1)+SUMIFS(DataRegularSeason20242025!$AB$3:$AB$1315,DataRegularSeason20242025!$B$3:$B$1315, "&lt;=" &amp; $A92, DataRegularSeason20242025!$E$3:$E$1315, AB$1)</f>
        <v>13</v>
      </c>
      <c r="AC92" s="2">
        <f>SUMIFS(DataRegularSeason20242025!$AA$3:$AA$1315,DataRegularSeason20242025!$B$3:$B$1315, "&lt;=" &amp; $A92, DataRegularSeason20242025!$D$3:$D$1315, AC$1)+SUMIFS(DataRegularSeason20242025!$AB$3:$AB$1315,DataRegularSeason20242025!$B$3:$B$1315, "&lt;=" &amp; $A92, DataRegularSeason20242025!$E$3:$E$1315, AC$1)</f>
        <v>12</v>
      </c>
      <c r="AD92" s="2">
        <f>SUMIFS(DataRegularSeason20242025!$AA$3:$AA$1315,DataRegularSeason20242025!$B$3:$B$1315, "&lt;=" &amp; $A92, DataRegularSeason20242025!$D$3:$D$1315, AD$1)+SUMIFS(DataRegularSeason20242025!$AB$3:$AB$1315,DataRegularSeason20242025!$B$3:$B$1315, "&lt;=" &amp; $A92, DataRegularSeason20242025!$E$3:$E$1315, AD$1)</f>
        <v>11</v>
      </c>
      <c r="AE92" s="2">
        <f>SUMIFS(DataRegularSeason20242025!$AA$3:$AA$1315,DataRegularSeason20242025!$B$3:$B$1315, "&lt;=" &amp; $A92, DataRegularSeason20242025!$D$3:$D$1315, AE$1)+SUMIFS(DataRegularSeason20242025!$AB$3:$AB$1315,DataRegularSeason20242025!$B$3:$B$1315, "&lt;=" &amp; $A92, DataRegularSeason20242025!$E$3:$E$1315, AE$1)</f>
        <v>15</v>
      </c>
      <c r="AF92" s="2">
        <f>SUMIFS(DataRegularSeason20242025!$AA$3:$AA$1315,DataRegularSeason20242025!$B$3:$B$1315, "&lt;=" &amp; $A92, DataRegularSeason20242025!$D$3:$D$1315, AF$1)+SUMIFS(DataRegularSeason20242025!$AB$3:$AB$1315,DataRegularSeason20242025!$B$3:$B$1315, "&lt;=" &amp; $A92, DataRegularSeason20242025!$E$3:$E$1315, AF$1)</f>
        <v>18</v>
      </c>
      <c r="AG92" s="2">
        <f>SUMIFS(DataRegularSeason20242025!$AA$3:$AA$1315,DataRegularSeason20242025!$B$3:$B$1315, "&lt;=" &amp; $A92, DataRegularSeason20242025!$D$3:$D$1315, AG$1)+SUMIFS(DataRegularSeason20242025!$AB$3:$AB$1315,DataRegularSeason20242025!$B$3:$B$1315, "&lt;=" &amp; $A92, DataRegularSeason20242025!$E$3:$E$1315, AG$1)</f>
        <v>14</v>
      </c>
    </row>
    <row r="93" spans="1:33" x14ac:dyDescent="0.25">
      <c r="A93" s="5">
        <v>45659</v>
      </c>
      <c r="B93" s="2">
        <f>SUMIFS(DataRegularSeason20242025!$AA$3:$AA$1315,DataRegularSeason20242025!$B$3:$B$1315, "&lt;=" &amp; $A93, DataRegularSeason20242025!$D$3:$D$1315, B$1)+SUMIFS(DataRegularSeason20242025!$AB$3:$AB$1315,DataRegularSeason20242025!$B$3:$B$1315, "&lt;=" &amp; $A93, DataRegularSeason20242025!$E$3:$E$1315, B$1)</f>
        <v>10</v>
      </c>
      <c r="C93" s="2">
        <f>SUMIFS(DataRegularSeason20242025!$AA$3:$AA$1315,DataRegularSeason20242025!$B$3:$B$1315, "&lt;=" &amp; $A93, DataRegularSeason20242025!$D$3:$D$1315, C$1)+SUMIFS(DataRegularSeason20242025!$AB$3:$AB$1315,DataRegularSeason20242025!$B$3:$B$1315, "&lt;=" &amp; $A93, DataRegularSeason20242025!$E$3:$E$1315, C$1)</f>
        <v>9</v>
      </c>
      <c r="D93" s="2">
        <f>SUMIFS(DataRegularSeason20242025!$AA$3:$AA$1315,DataRegularSeason20242025!$B$3:$B$1315, "&lt;=" &amp; $A93, DataRegularSeason20242025!$D$3:$D$1315, D$1)+SUMIFS(DataRegularSeason20242025!$AB$3:$AB$1315,DataRegularSeason20242025!$B$3:$B$1315, "&lt;=" &amp; $A93, DataRegularSeason20242025!$E$3:$E$1315, D$1)</f>
        <v>9</v>
      </c>
      <c r="E93" s="2">
        <f>SUMIFS(DataRegularSeason20242025!$AA$3:$AA$1315,DataRegularSeason20242025!$B$3:$B$1315, "&lt;=" &amp; $A93, DataRegularSeason20242025!$D$3:$D$1315, E$1)+SUMIFS(DataRegularSeason20242025!$AB$3:$AB$1315,DataRegularSeason20242025!$B$3:$B$1315, "&lt;=" &amp; $A93, DataRegularSeason20242025!$E$3:$E$1315, E$1)</f>
        <v>14</v>
      </c>
      <c r="F93" s="2">
        <f>SUMIFS(DataRegularSeason20242025!$AA$3:$AA$1315,DataRegularSeason20242025!$B$3:$B$1315, "&lt;=" &amp; $A93, DataRegularSeason20242025!$D$3:$D$1315, F$1)+SUMIFS(DataRegularSeason20242025!$AB$3:$AB$1315,DataRegularSeason20242025!$B$3:$B$1315, "&lt;=" &amp; $A93, DataRegularSeason20242025!$E$3:$E$1315, F$1)</f>
        <v>11</v>
      </c>
      <c r="G93" s="2">
        <f>SUMIFS(DataRegularSeason20242025!$AA$3:$AA$1315,DataRegularSeason20242025!$B$3:$B$1315, "&lt;=" &amp; $A93, DataRegularSeason20242025!$D$3:$D$1315, G$1)+SUMIFS(DataRegularSeason20242025!$AB$3:$AB$1315,DataRegularSeason20242025!$B$3:$B$1315, "&lt;=" &amp; $A93, DataRegularSeason20242025!$E$3:$E$1315, G$1)</f>
        <v>11</v>
      </c>
      <c r="H93" s="2">
        <f>SUMIFS(DataRegularSeason20242025!$AA$3:$AA$1315,DataRegularSeason20242025!$B$3:$B$1315, "&lt;=" &amp; $A93, DataRegularSeason20242025!$D$3:$D$1315, H$1)+SUMIFS(DataRegularSeason20242025!$AB$3:$AB$1315,DataRegularSeason20242025!$B$3:$B$1315, "&lt;=" &amp; $A93, DataRegularSeason20242025!$E$3:$E$1315, H$1)</f>
        <v>7</v>
      </c>
      <c r="I93" s="2">
        <f>SUMIFS(DataRegularSeason20242025!$AA$3:$AA$1315,DataRegularSeason20242025!$B$3:$B$1315, "&lt;=" &amp; $A93, DataRegularSeason20242025!$D$3:$D$1315, I$1)+SUMIFS(DataRegularSeason20242025!$AB$3:$AB$1315,DataRegularSeason20242025!$B$3:$B$1315, "&lt;=" &amp; $A93, DataRegularSeason20242025!$E$3:$E$1315, I$1)</f>
        <v>10</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9</v>
      </c>
      <c r="L93" s="2">
        <f>SUMIFS(DataRegularSeason20242025!$AA$3:$AA$1315,DataRegularSeason20242025!$B$3:$B$1315, "&lt;=" &amp; $A93, DataRegularSeason20242025!$D$3:$D$1315, L$1)+SUMIFS(DataRegularSeason20242025!$AB$3:$AB$1315,DataRegularSeason20242025!$B$3:$B$1315, "&lt;=" &amp; $A93, DataRegularSeason20242025!$E$3:$E$1315, L$1)</f>
        <v>11</v>
      </c>
      <c r="M93" s="2">
        <f>SUMIFS(DataRegularSeason20242025!$AA$3:$AA$1315,DataRegularSeason20242025!$B$3:$B$1315, "&lt;=" &amp; $A93, DataRegularSeason20242025!$D$3:$D$1315, M$1)+SUMIFS(DataRegularSeason20242025!$AB$3:$AB$1315,DataRegularSeason20242025!$B$3:$B$1315, "&lt;=" &amp; $A93, DataRegularSeason20242025!$E$3:$E$1315, M$1)</f>
        <v>15</v>
      </c>
      <c r="N93" s="2">
        <f>SUMIFS(DataRegularSeason20242025!$AA$3:$AA$1315,DataRegularSeason20242025!$B$3:$B$1315, "&lt;=" &amp; $A93, DataRegularSeason20242025!$D$3:$D$1315, N$1)+SUMIFS(DataRegularSeason20242025!$AB$3:$AB$1315,DataRegularSeason20242025!$B$3:$B$1315, "&lt;=" &amp; $A93, DataRegularSeason20242025!$E$3:$E$1315, N$1)</f>
        <v>14</v>
      </c>
      <c r="O93" s="2">
        <f>SUMIFS(DataRegularSeason20242025!$AA$3:$AA$1315,DataRegularSeason20242025!$B$3:$B$1315, "&lt;=" &amp; $A93, DataRegularSeason20242025!$D$3:$D$1315, O$1)+SUMIFS(DataRegularSeason20242025!$AB$3:$AB$1315,DataRegularSeason20242025!$B$3:$B$1315, "&lt;=" &amp; $A93, DataRegularSeason20242025!$E$3:$E$1315, O$1)</f>
        <v>14</v>
      </c>
      <c r="P93" s="2">
        <f>SUMIFS(DataRegularSeason20242025!$AA$3:$AA$1315,DataRegularSeason20242025!$B$3:$B$1315, "&lt;=" &amp; $A93, DataRegularSeason20242025!$D$3:$D$1315, P$1)+SUMIFS(DataRegularSeason20242025!$AB$3:$AB$1315,DataRegularSeason20242025!$B$3:$B$1315, "&lt;=" &amp; $A93, DataRegularSeason20242025!$E$3:$E$1315, P$1)</f>
        <v>9</v>
      </c>
      <c r="Q93" s="2">
        <f>SUMIFS(DataRegularSeason20242025!$AA$3:$AA$1315,DataRegularSeason20242025!$B$3:$B$1315, "&lt;=" &amp; $A93, DataRegularSeason20242025!$D$3:$D$1315, Q$1)+SUMIFS(DataRegularSeason20242025!$AB$3:$AB$1315,DataRegularSeason20242025!$B$3:$B$1315, "&lt;=" &amp; $A93, DataRegularSeason20242025!$E$3:$E$1315, Q$1)</f>
        <v>16</v>
      </c>
      <c r="R93" s="2">
        <f>SUMIFS(DataRegularSeason20242025!$AA$3:$AA$1315,DataRegularSeason20242025!$B$3:$B$1315, "&lt;=" &amp; $A93, DataRegularSeason20242025!$D$3:$D$1315, R$1)+SUMIFS(DataRegularSeason20242025!$AB$3:$AB$1315,DataRegularSeason20242025!$B$3:$B$1315, "&lt;=" &amp; $A93, DataRegularSeason20242025!$E$3:$E$1315, R$1)</f>
        <v>7</v>
      </c>
      <c r="S93" s="2">
        <f>SUMIFS(DataRegularSeason20242025!$AA$3:$AA$1315,DataRegularSeason20242025!$B$3:$B$1315, "&lt;=" &amp; $A93, DataRegularSeason20242025!$D$3:$D$1315, S$1)+SUMIFS(DataRegularSeason20242025!$AB$3:$AB$1315,DataRegularSeason20242025!$B$3:$B$1315, "&lt;=" &amp; $A93, DataRegularSeason20242025!$E$3:$E$1315, S$1)</f>
        <v>8</v>
      </c>
      <c r="T93" s="2">
        <f>SUMIFS(DataRegularSeason20242025!$AA$3:$AA$1315,DataRegularSeason20242025!$B$3:$B$1315, "&lt;=" &amp; $A93, DataRegularSeason20242025!$D$3:$D$1315, T$1)+SUMIFS(DataRegularSeason20242025!$AB$3:$AB$1315,DataRegularSeason20242025!$B$3:$B$1315, "&lt;=" &amp; $A93, DataRegularSeason20242025!$E$3:$E$1315, T$1)</f>
        <v>13</v>
      </c>
      <c r="U93" s="2">
        <f>SUMIFS(DataRegularSeason20242025!$AA$3:$AA$1315,DataRegularSeason20242025!$B$3:$B$1315, "&lt;=" &amp; $A93, DataRegularSeason20242025!$D$3:$D$1315, U$1)+SUMIFS(DataRegularSeason20242025!$AB$3:$AB$1315,DataRegularSeason20242025!$B$3:$B$1315, "&lt;=" &amp; $A93, DataRegularSeason20242025!$E$3:$E$1315, U$1)</f>
        <v>10</v>
      </c>
      <c r="V93" s="2">
        <f>SUMIFS(DataRegularSeason20242025!$AA$3:$AA$1315,DataRegularSeason20242025!$B$3:$B$1315, "&lt;=" &amp; $A93, DataRegularSeason20242025!$D$3:$D$1315, V$1)+SUMIFS(DataRegularSeason20242025!$AB$3:$AB$1315,DataRegularSeason20242025!$B$3:$B$1315, "&lt;=" &amp; $A93, DataRegularSeason20242025!$E$3:$E$1315, V$1)</f>
        <v>9</v>
      </c>
      <c r="W93" s="2">
        <f>SUMIFS(DataRegularSeason20242025!$AA$3:$AA$1315,DataRegularSeason20242025!$B$3:$B$1315, "&lt;=" &amp; $A93, DataRegularSeason20242025!$D$3:$D$1315, W$1)+SUMIFS(DataRegularSeason20242025!$AB$3:$AB$1315,DataRegularSeason20242025!$B$3:$B$1315, "&lt;=" &amp; $A93, DataRegularSeason20242025!$E$3:$E$1315, W$1)</f>
        <v>9</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8</v>
      </c>
      <c r="Z93" s="2">
        <f>SUMIFS(DataRegularSeason20242025!$AA$3:$AA$1315,DataRegularSeason20242025!$B$3:$B$1315, "&lt;=" &amp; $A93, DataRegularSeason20242025!$D$3:$D$1315, Z$1)+SUMIFS(DataRegularSeason20242025!$AB$3:$AB$1315,DataRegularSeason20242025!$B$3:$B$1315, "&lt;=" &amp; $A93, DataRegularSeason20242025!$E$3:$E$1315, Z$1)</f>
        <v>10</v>
      </c>
      <c r="AA93" s="2">
        <f>SUMIFS(DataRegularSeason20242025!$AA$3:$AA$1315,DataRegularSeason20242025!$B$3:$B$1315, "&lt;=" &amp; $A93, DataRegularSeason20242025!$D$3:$D$1315, AA$1)+SUMIFS(DataRegularSeason20242025!$AB$3:$AB$1315,DataRegularSeason20242025!$B$3:$B$1315, "&lt;=" &amp; $A93, DataRegularSeason20242025!$E$3:$E$1315, AA$1)</f>
        <v>14</v>
      </c>
      <c r="AB93" s="2">
        <f>SUMIFS(DataRegularSeason20242025!$AA$3:$AA$1315,DataRegularSeason20242025!$B$3:$B$1315, "&lt;=" &amp; $A93, DataRegularSeason20242025!$D$3:$D$1315, AB$1)+SUMIFS(DataRegularSeason20242025!$AB$3:$AB$1315,DataRegularSeason20242025!$B$3:$B$1315, "&lt;=" &amp; $A93, DataRegularSeason20242025!$E$3:$E$1315, AB$1)</f>
        <v>13</v>
      </c>
      <c r="AC93" s="2">
        <f>SUMIFS(DataRegularSeason20242025!$AA$3:$AA$1315,DataRegularSeason20242025!$B$3:$B$1315, "&lt;=" &amp; $A93, DataRegularSeason20242025!$D$3:$D$1315, AC$1)+SUMIFS(DataRegularSeason20242025!$AB$3:$AB$1315,DataRegularSeason20242025!$B$3:$B$1315, "&lt;=" &amp; $A93, DataRegularSeason20242025!$E$3:$E$1315, AC$1)</f>
        <v>12</v>
      </c>
      <c r="AD93" s="2">
        <f>SUMIFS(DataRegularSeason20242025!$AA$3:$AA$1315,DataRegularSeason20242025!$B$3:$B$1315, "&lt;=" &amp; $A93, DataRegularSeason20242025!$D$3:$D$1315, AD$1)+SUMIFS(DataRegularSeason20242025!$AB$3:$AB$1315,DataRegularSeason20242025!$B$3:$B$1315, "&lt;=" &amp; $A93, DataRegularSeason20242025!$E$3:$E$1315, AD$1)</f>
        <v>11</v>
      </c>
      <c r="AE93" s="2">
        <f>SUMIFS(DataRegularSeason20242025!$AA$3:$AA$1315,DataRegularSeason20242025!$B$3:$B$1315, "&lt;=" &amp; $A93, DataRegularSeason20242025!$D$3:$D$1315, AE$1)+SUMIFS(DataRegularSeason20242025!$AB$3:$AB$1315,DataRegularSeason20242025!$B$3:$B$1315, "&lt;=" &amp; $A93, DataRegularSeason20242025!$E$3:$E$1315, AE$1)</f>
        <v>15</v>
      </c>
      <c r="AF93" s="2">
        <f>SUMIFS(DataRegularSeason20242025!$AA$3:$AA$1315,DataRegularSeason20242025!$B$3:$B$1315, "&lt;=" &amp; $A93, DataRegularSeason20242025!$D$3:$D$1315, AF$1)+SUMIFS(DataRegularSeason20242025!$AB$3:$AB$1315,DataRegularSeason20242025!$B$3:$B$1315, "&lt;=" &amp; $A93, DataRegularSeason20242025!$E$3:$E$1315, AF$1)</f>
        <v>18</v>
      </c>
      <c r="AG93" s="2">
        <f>SUMIFS(DataRegularSeason20242025!$AA$3:$AA$1315,DataRegularSeason20242025!$B$3:$B$1315, "&lt;=" &amp; $A93, DataRegularSeason20242025!$D$3:$D$1315, AG$1)+SUMIFS(DataRegularSeason20242025!$AB$3:$AB$1315,DataRegularSeason20242025!$B$3:$B$1315, "&lt;=" &amp; $A93, DataRegularSeason20242025!$E$3:$E$1315, AG$1)</f>
        <v>14</v>
      </c>
    </row>
    <row r="94" spans="1:33" x14ac:dyDescent="0.25">
      <c r="A94" s="5">
        <v>45660</v>
      </c>
      <c r="B94" s="2">
        <f>SUMIFS(DataRegularSeason20242025!$AA$3:$AA$1315,DataRegularSeason20242025!$B$3:$B$1315, "&lt;=" &amp; $A94, DataRegularSeason20242025!$D$3:$D$1315, B$1)+SUMIFS(DataRegularSeason20242025!$AB$3:$AB$1315,DataRegularSeason20242025!$B$3:$B$1315, "&lt;=" &amp; $A94, DataRegularSeason20242025!$E$3:$E$1315, B$1)</f>
        <v>10</v>
      </c>
      <c r="C94" s="2">
        <f>SUMIFS(DataRegularSeason20242025!$AA$3:$AA$1315,DataRegularSeason20242025!$B$3:$B$1315, "&lt;=" &amp; $A94, DataRegularSeason20242025!$D$3:$D$1315, C$1)+SUMIFS(DataRegularSeason20242025!$AB$3:$AB$1315,DataRegularSeason20242025!$B$3:$B$1315, "&lt;=" &amp; $A94, DataRegularSeason20242025!$E$3:$E$1315, C$1)</f>
        <v>9</v>
      </c>
      <c r="D94" s="2">
        <f>SUMIFS(DataRegularSeason20242025!$AA$3:$AA$1315,DataRegularSeason20242025!$B$3:$B$1315, "&lt;=" &amp; $A94, DataRegularSeason20242025!$D$3:$D$1315, D$1)+SUMIFS(DataRegularSeason20242025!$AB$3:$AB$1315,DataRegularSeason20242025!$B$3:$B$1315, "&lt;=" &amp; $A94, DataRegularSeason20242025!$E$3:$E$1315, D$1)</f>
        <v>9</v>
      </c>
      <c r="E94" s="2">
        <f>SUMIFS(DataRegularSeason20242025!$AA$3:$AA$1315,DataRegularSeason20242025!$B$3:$B$1315, "&lt;=" &amp; $A94, DataRegularSeason20242025!$D$3:$D$1315, E$1)+SUMIFS(DataRegularSeason20242025!$AB$3:$AB$1315,DataRegularSeason20242025!$B$3:$B$1315, "&lt;=" &amp; $A94, DataRegularSeason20242025!$E$3:$E$1315, E$1)</f>
        <v>14</v>
      </c>
      <c r="F94" s="2">
        <f>SUMIFS(DataRegularSeason20242025!$AA$3:$AA$1315,DataRegularSeason20242025!$B$3:$B$1315, "&lt;=" &amp; $A94, DataRegularSeason20242025!$D$3:$D$1315, F$1)+SUMIFS(DataRegularSeason20242025!$AB$3:$AB$1315,DataRegularSeason20242025!$B$3:$B$1315, "&lt;=" &amp; $A94, DataRegularSeason20242025!$E$3:$E$1315, F$1)</f>
        <v>11</v>
      </c>
      <c r="G94" s="2">
        <f>SUMIFS(DataRegularSeason20242025!$AA$3:$AA$1315,DataRegularSeason20242025!$B$3:$B$1315, "&lt;=" &amp; $A94, DataRegularSeason20242025!$D$3:$D$1315, G$1)+SUMIFS(DataRegularSeason20242025!$AB$3:$AB$1315,DataRegularSeason20242025!$B$3:$B$1315, "&lt;=" &amp; $A94, DataRegularSeason20242025!$E$3:$E$1315, G$1)</f>
        <v>11</v>
      </c>
      <c r="H94" s="2">
        <f>SUMIFS(DataRegularSeason20242025!$AA$3:$AA$1315,DataRegularSeason20242025!$B$3:$B$1315, "&lt;=" &amp; $A94, DataRegularSeason20242025!$D$3:$D$1315, H$1)+SUMIFS(DataRegularSeason20242025!$AB$3:$AB$1315,DataRegularSeason20242025!$B$3:$B$1315, "&lt;=" &amp; $A94, DataRegularSeason20242025!$E$3:$E$1315, H$1)</f>
        <v>7</v>
      </c>
      <c r="I94" s="2">
        <f>SUMIFS(DataRegularSeason20242025!$AA$3:$AA$1315,DataRegularSeason20242025!$B$3:$B$1315, "&lt;=" &amp; $A94, DataRegularSeason20242025!$D$3:$D$1315, I$1)+SUMIFS(DataRegularSeason20242025!$AB$3:$AB$1315,DataRegularSeason20242025!$B$3:$B$1315, "&lt;=" &amp; $A94, DataRegularSeason20242025!$E$3:$E$1315, I$1)</f>
        <v>10</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9</v>
      </c>
      <c r="L94" s="2">
        <f>SUMIFS(DataRegularSeason20242025!$AA$3:$AA$1315,DataRegularSeason20242025!$B$3:$B$1315, "&lt;=" &amp; $A94, DataRegularSeason20242025!$D$3:$D$1315, L$1)+SUMIFS(DataRegularSeason20242025!$AB$3:$AB$1315,DataRegularSeason20242025!$B$3:$B$1315, "&lt;=" &amp; $A94, DataRegularSeason20242025!$E$3:$E$1315, L$1)</f>
        <v>11</v>
      </c>
      <c r="M94" s="2">
        <f>SUMIFS(DataRegularSeason20242025!$AA$3:$AA$1315,DataRegularSeason20242025!$B$3:$B$1315, "&lt;=" &amp; $A94, DataRegularSeason20242025!$D$3:$D$1315, M$1)+SUMIFS(DataRegularSeason20242025!$AB$3:$AB$1315,DataRegularSeason20242025!$B$3:$B$1315, "&lt;=" &amp; $A94, DataRegularSeason20242025!$E$3:$E$1315, M$1)</f>
        <v>15</v>
      </c>
      <c r="N94" s="2">
        <f>SUMIFS(DataRegularSeason20242025!$AA$3:$AA$1315,DataRegularSeason20242025!$B$3:$B$1315, "&lt;=" &amp; $A94, DataRegularSeason20242025!$D$3:$D$1315, N$1)+SUMIFS(DataRegularSeason20242025!$AB$3:$AB$1315,DataRegularSeason20242025!$B$3:$B$1315, "&lt;=" &amp; $A94, DataRegularSeason20242025!$E$3:$E$1315, N$1)</f>
        <v>14</v>
      </c>
      <c r="O94" s="2">
        <f>SUMIFS(DataRegularSeason20242025!$AA$3:$AA$1315,DataRegularSeason20242025!$B$3:$B$1315, "&lt;=" &amp; $A94, DataRegularSeason20242025!$D$3:$D$1315, O$1)+SUMIFS(DataRegularSeason20242025!$AB$3:$AB$1315,DataRegularSeason20242025!$B$3:$B$1315, "&lt;=" &amp; $A94, DataRegularSeason20242025!$E$3:$E$1315, O$1)</f>
        <v>14</v>
      </c>
      <c r="P94" s="2">
        <f>SUMIFS(DataRegularSeason20242025!$AA$3:$AA$1315,DataRegularSeason20242025!$B$3:$B$1315, "&lt;=" &amp; $A94, DataRegularSeason20242025!$D$3:$D$1315, P$1)+SUMIFS(DataRegularSeason20242025!$AB$3:$AB$1315,DataRegularSeason20242025!$B$3:$B$1315, "&lt;=" &amp; $A94, DataRegularSeason20242025!$E$3:$E$1315, P$1)</f>
        <v>9</v>
      </c>
      <c r="Q94" s="2">
        <f>SUMIFS(DataRegularSeason20242025!$AA$3:$AA$1315,DataRegularSeason20242025!$B$3:$B$1315, "&lt;=" &amp; $A94, DataRegularSeason20242025!$D$3:$D$1315, Q$1)+SUMIFS(DataRegularSeason20242025!$AB$3:$AB$1315,DataRegularSeason20242025!$B$3:$B$1315, "&lt;=" &amp; $A94, DataRegularSeason20242025!$E$3:$E$1315, Q$1)</f>
        <v>16</v>
      </c>
      <c r="R94" s="2">
        <f>SUMIFS(DataRegularSeason20242025!$AA$3:$AA$1315,DataRegularSeason20242025!$B$3:$B$1315, "&lt;=" &amp; $A94, DataRegularSeason20242025!$D$3:$D$1315, R$1)+SUMIFS(DataRegularSeason20242025!$AB$3:$AB$1315,DataRegularSeason20242025!$B$3:$B$1315, "&lt;=" &amp; $A94, DataRegularSeason20242025!$E$3:$E$1315, R$1)</f>
        <v>7</v>
      </c>
      <c r="S94" s="2">
        <f>SUMIFS(DataRegularSeason20242025!$AA$3:$AA$1315,DataRegularSeason20242025!$B$3:$B$1315, "&lt;=" &amp; $A94, DataRegularSeason20242025!$D$3:$D$1315, S$1)+SUMIFS(DataRegularSeason20242025!$AB$3:$AB$1315,DataRegularSeason20242025!$B$3:$B$1315, "&lt;=" &amp; $A94, DataRegularSeason20242025!$E$3:$E$1315, S$1)</f>
        <v>8</v>
      </c>
      <c r="T94" s="2">
        <f>SUMIFS(DataRegularSeason20242025!$AA$3:$AA$1315,DataRegularSeason20242025!$B$3:$B$1315, "&lt;=" &amp; $A94, DataRegularSeason20242025!$D$3:$D$1315, T$1)+SUMIFS(DataRegularSeason20242025!$AB$3:$AB$1315,DataRegularSeason20242025!$B$3:$B$1315, "&lt;=" &amp; $A94, DataRegularSeason20242025!$E$3:$E$1315, T$1)</f>
        <v>13</v>
      </c>
      <c r="U94" s="2">
        <f>SUMIFS(DataRegularSeason20242025!$AA$3:$AA$1315,DataRegularSeason20242025!$B$3:$B$1315, "&lt;=" &amp; $A94, DataRegularSeason20242025!$D$3:$D$1315, U$1)+SUMIFS(DataRegularSeason20242025!$AB$3:$AB$1315,DataRegularSeason20242025!$B$3:$B$1315, "&lt;=" &amp; $A94, DataRegularSeason20242025!$E$3:$E$1315, U$1)</f>
        <v>10</v>
      </c>
      <c r="V94" s="2">
        <f>SUMIFS(DataRegularSeason20242025!$AA$3:$AA$1315,DataRegularSeason20242025!$B$3:$B$1315, "&lt;=" &amp; $A94, DataRegularSeason20242025!$D$3:$D$1315, V$1)+SUMIFS(DataRegularSeason20242025!$AB$3:$AB$1315,DataRegularSeason20242025!$B$3:$B$1315, "&lt;=" &amp; $A94, DataRegularSeason20242025!$E$3:$E$1315, V$1)</f>
        <v>9</v>
      </c>
      <c r="W94" s="2">
        <f>SUMIFS(DataRegularSeason20242025!$AA$3:$AA$1315,DataRegularSeason20242025!$B$3:$B$1315, "&lt;=" &amp; $A94, DataRegularSeason20242025!$D$3:$D$1315, W$1)+SUMIFS(DataRegularSeason20242025!$AB$3:$AB$1315,DataRegularSeason20242025!$B$3:$B$1315, "&lt;=" &amp; $A94, DataRegularSeason20242025!$E$3:$E$1315, W$1)</f>
        <v>9</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8</v>
      </c>
      <c r="Z94" s="2">
        <f>SUMIFS(DataRegularSeason20242025!$AA$3:$AA$1315,DataRegularSeason20242025!$B$3:$B$1315, "&lt;=" &amp; $A94, DataRegularSeason20242025!$D$3:$D$1315, Z$1)+SUMIFS(DataRegularSeason20242025!$AB$3:$AB$1315,DataRegularSeason20242025!$B$3:$B$1315, "&lt;=" &amp; $A94, DataRegularSeason20242025!$E$3:$E$1315, Z$1)</f>
        <v>10</v>
      </c>
      <c r="AA94" s="2">
        <f>SUMIFS(DataRegularSeason20242025!$AA$3:$AA$1315,DataRegularSeason20242025!$B$3:$B$1315, "&lt;=" &amp; $A94, DataRegularSeason20242025!$D$3:$D$1315, AA$1)+SUMIFS(DataRegularSeason20242025!$AB$3:$AB$1315,DataRegularSeason20242025!$B$3:$B$1315, "&lt;=" &amp; $A94, DataRegularSeason20242025!$E$3:$E$1315, AA$1)</f>
        <v>14</v>
      </c>
      <c r="AB94" s="2">
        <f>SUMIFS(DataRegularSeason20242025!$AA$3:$AA$1315,DataRegularSeason20242025!$B$3:$B$1315, "&lt;=" &amp; $A94, DataRegularSeason20242025!$D$3:$D$1315, AB$1)+SUMIFS(DataRegularSeason20242025!$AB$3:$AB$1315,DataRegularSeason20242025!$B$3:$B$1315, "&lt;=" &amp; $A94, DataRegularSeason20242025!$E$3:$E$1315, AB$1)</f>
        <v>13</v>
      </c>
      <c r="AC94" s="2">
        <f>SUMIFS(DataRegularSeason20242025!$AA$3:$AA$1315,DataRegularSeason20242025!$B$3:$B$1315, "&lt;=" &amp; $A94, DataRegularSeason20242025!$D$3:$D$1315, AC$1)+SUMIFS(DataRegularSeason20242025!$AB$3:$AB$1315,DataRegularSeason20242025!$B$3:$B$1315, "&lt;=" &amp; $A94, DataRegularSeason20242025!$E$3:$E$1315, AC$1)</f>
        <v>12</v>
      </c>
      <c r="AD94" s="2">
        <f>SUMIFS(DataRegularSeason20242025!$AA$3:$AA$1315,DataRegularSeason20242025!$B$3:$B$1315, "&lt;=" &amp; $A94, DataRegularSeason20242025!$D$3:$D$1315, AD$1)+SUMIFS(DataRegularSeason20242025!$AB$3:$AB$1315,DataRegularSeason20242025!$B$3:$B$1315, "&lt;=" &amp; $A94, DataRegularSeason20242025!$E$3:$E$1315, AD$1)</f>
        <v>11</v>
      </c>
      <c r="AE94" s="2">
        <f>SUMIFS(DataRegularSeason20242025!$AA$3:$AA$1315,DataRegularSeason20242025!$B$3:$B$1315, "&lt;=" &amp; $A94, DataRegularSeason20242025!$D$3:$D$1315, AE$1)+SUMIFS(DataRegularSeason20242025!$AB$3:$AB$1315,DataRegularSeason20242025!$B$3:$B$1315, "&lt;=" &amp; $A94, DataRegularSeason20242025!$E$3:$E$1315, AE$1)</f>
        <v>15</v>
      </c>
      <c r="AF94" s="2">
        <f>SUMIFS(DataRegularSeason20242025!$AA$3:$AA$1315,DataRegularSeason20242025!$B$3:$B$1315, "&lt;=" &amp; $A94, DataRegularSeason20242025!$D$3:$D$1315, AF$1)+SUMIFS(DataRegularSeason20242025!$AB$3:$AB$1315,DataRegularSeason20242025!$B$3:$B$1315, "&lt;=" &amp; $A94, DataRegularSeason20242025!$E$3:$E$1315, AF$1)</f>
        <v>18</v>
      </c>
      <c r="AG94" s="2">
        <f>SUMIFS(DataRegularSeason20242025!$AA$3:$AA$1315,DataRegularSeason20242025!$B$3:$B$1315, "&lt;=" &amp; $A94, DataRegularSeason20242025!$D$3:$D$1315, AG$1)+SUMIFS(DataRegularSeason20242025!$AB$3:$AB$1315,DataRegularSeason20242025!$B$3:$B$1315, "&lt;=" &amp; $A94, DataRegularSeason20242025!$E$3:$E$1315, AG$1)</f>
        <v>14</v>
      </c>
    </row>
    <row r="95" spans="1:33" x14ac:dyDescent="0.25">
      <c r="A95" s="5">
        <v>45661</v>
      </c>
      <c r="B95" s="2">
        <f>SUMIFS(DataRegularSeason20242025!$AA$3:$AA$1315,DataRegularSeason20242025!$B$3:$B$1315, "&lt;=" &amp; $A95, DataRegularSeason20242025!$D$3:$D$1315, B$1)+SUMIFS(DataRegularSeason20242025!$AB$3:$AB$1315,DataRegularSeason20242025!$B$3:$B$1315, "&lt;=" &amp; $A95, DataRegularSeason20242025!$E$3:$E$1315, B$1)</f>
        <v>10</v>
      </c>
      <c r="C95" s="2">
        <f>SUMIFS(DataRegularSeason20242025!$AA$3:$AA$1315,DataRegularSeason20242025!$B$3:$B$1315, "&lt;=" &amp; $A95, DataRegularSeason20242025!$D$3:$D$1315, C$1)+SUMIFS(DataRegularSeason20242025!$AB$3:$AB$1315,DataRegularSeason20242025!$B$3:$B$1315, "&lt;=" &amp; $A95, DataRegularSeason20242025!$E$3:$E$1315, C$1)</f>
        <v>9</v>
      </c>
      <c r="D95" s="2">
        <f>SUMIFS(DataRegularSeason20242025!$AA$3:$AA$1315,DataRegularSeason20242025!$B$3:$B$1315, "&lt;=" &amp; $A95, DataRegularSeason20242025!$D$3:$D$1315, D$1)+SUMIFS(DataRegularSeason20242025!$AB$3:$AB$1315,DataRegularSeason20242025!$B$3:$B$1315, "&lt;=" &amp; $A95, DataRegularSeason20242025!$E$3:$E$1315, D$1)</f>
        <v>9</v>
      </c>
      <c r="E95" s="2">
        <f>SUMIFS(DataRegularSeason20242025!$AA$3:$AA$1315,DataRegularSeason20242025!$B$3:$B$1315, "&lt;=" &amp; $A95, DataRegularSeason20242025!$D$3:$D$1315, E$1)+SUMIFS(DataRegularSeason20242025!$AB$3:$AB$1315,DataRegularSeason20242025!$B$3:$B$1315, "&lt;=" &amp; $A95, DataRegularSeason20242025!$E$3:$E$1315, E$1)</f>
        <v>14</v>
      </c>
      <c r="F95" s="2">
        <f>SUMIFS(DataRegularSeason20242025!$AA$3:$AA$1315,DataRegularSeason20242025!$B$3:$B$1315, "&lt;=" &amp; $A95, DataRegularSeason20242025!$D$3:$D$1315, F$1)+SUMIFS(DataRegularSeason20242025!$AB$3:$AB$1315,DataRegularSeason20242025!$B$3:$B$1315, "&lt;=" &amp; $A95, DataRegularSeason20242025!$E$3:$E$1315, F$1)</f>
        <v>11</v>
      </c>
      <c r="G95" s="2">
        <f>SUMIFS(DataRegularSeason20242025!$AA$3:$AA$1315,DataRegularSeason20242025!$B$3:$B$1315, "&lt;=" &amp; $A95, DataRegularSeason20242025!$D$3:$D$1315, G$1)+SUMIFS(DataRegularSeason20242025!$AB$3:$AB$1315,DataRegularSeason20242025!$B$3:$B$1315, "&lt;=" &amp; $A95, DataRegularSeason20242025!$E$3:$E$1315, G$1)</f>
        <v>11</v>
      </c>
      <c r="H95" s="2">
        <f>SUMIFS(DataRegularSeason20242025!$AA$3:$AA$1315,DataRegularSeason20242025!$B$3:$B$1315, "&lt;=" &amp; $A95, DataRegularSeason20242025!$D$3:$D$1315, H$1)+SUMIFS(DataRegularSeason20242025!$AB$3:$AB$1315,DataRegularSeason20242025!$B$3:$B$1315, "&lt;=" &amp; $A95, DataRegularSeason20242025!$E$3:$E$1315, H$1)</f>
        <v>7</v>
      </c>
      <c r="I95" s="2">
        <f>SUMIFS(DataRegularSeason20242025!$AA$3:$AA$1315,DataRegularSeason20242025!$B$3:$B$1315, "&lt;=" &amp; $A95, DataRegularSeason20242025!$D$3:$D$1315, I$1)+SUMIFS(DataRegularSeason20242025!$AB$3:$AB$1315,DataRegularSeason20242025!$B$3:$B$1315, "&lt;=" &amp; $A95, DataRegularSeason20242025!$E$3:$E$1315, I$1)</f>
        <v>10</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9</v>
      </c>
      <c r="L95" s="2">
        <f>SUMIFS(DataRegularSeason20242025!$AA$3:$AA$1315,DataRegularSeason20242025!$B$3:$B$1315, "&lt;=" &amp; $A95, DataRegularSeason20242025!$D$3:$D$1315, L$1)+SUMIFS(DataRegularSeason20242025!$AB$3:$AB$1315,DataRegularSeason20242025!$B$3:$B$1315, "&lt;=" &amp; $A95, DataRegularSeason20242025!$E$3:$E$1315, L$1)</f>
        <v>11</v>
      </c>
      <c r="M95" s="2">
        <f>SUMIFS(DataRegularSeason20242025!$AA$3:$AA$1315,DataRegularSeason20242025!$B$3:$B$1315, "&lt;=" &amp; $A95, DataRegularSeason20242025!$D$3:$D$1315, M$1)+SUMIFS(DataRegularSeason20242025!$AB$3:$AB$1315,DataRegularSeason20242025!$B$3:$B$1315, "&lt;=" &amp; $A95, DataRegularSeason20242025!$E$3:$E$1315, M$1)</f>
        <v>15</v>
      </c>
      <c r="N95" s="2">
        <f>SUMIFS(DataRegularSeason20242025!$AA$3:$AA$1315,DataRegularSeason20242025!$B$3:$B$1315, "&lt;=" &amp; $A95, DataRegularSeason20242025!$D$3:$D$1315, N$1)+SUMIFS(DataRegularSeason20242025!$AB$3:$AB$1315,DataRegularSeason20242025!$B$3:$B$1315, "&lt;=" &amp; $A95, DataRegularSeason20242025!$E$3:$E$1315, N$1)</f>
        <v>14</v>
      </c>
      <c r="O95" s="2">
        <f>SUMIFS(DataRegularSeason20242025!$AA$3:$AA$1315,DataRegularSeason20242025!$B$3:$B$1315, "&lt;=" &amp; $A95, DataRegularSeason20242025!$D$3:$D$1315, O$1)+SUMIFS(DataRegularSeason20242025!$AB$3:$AB$1315,DataRegularSeason20242025!$B$3:$B$1315, "&lt;=" &amp; $A95, DataRegularSeason20242025!$E$3:$E$1315, O$1)</f>
        <v>14</v>
      </c>
      <c r="P95" s="2">
        <f>SUMIFS(DataRegularSeason20242025!$AA$3:$AA$1315,DataRegularSeason20242025!$B$3:$B$1315, "&lt;=" &amp; $A95, DataRegularSeason20242025!$D$3:$D$1315, P$1)+SUMIFS(DataRegularSeason20242025!$AB$3:$AB$1315,DataRegularSeason20242025!$B$3:$B$1315, "&lt;=" &amp; $A95, DataRegularSeason20242025!$E$3:$E$1315, P$1)</f>
        <v>9</v>
      </c>
      <c r="Q95" s="2">
        <f>SUMIFS(DataRegularSeason20242025!$AA$3:$AA$1315,DataRegularSeason20242025!$B$3:$B$1315, "&lt;=" &amp; $A95, DataRegularSeason20242025!$D$3:$D$1315, Q$1)+SUMIFS(DataRegularSeason20242025!$AB$3:$AB$1315,DataRegularSeason20242025!$B$3:$B$1315, "&lt;=" &amp; $A95, DataRegularSeason20242025!$E$3:$E$1315, Q$1)</f>
        <v>16</v>
      </c>
      <c r="R95" s="2">
        <f>SUMIFS(DataRegularSeason20242025!$AA$3:$AA$1315,DataRegularSeason20242025!$B$3:$B$1315, "&lt;=" &amp; $A95, DataRegularSeason20242025!$D$3:$D$1315, R$1)+SUMIFS(DataRegularSeason20242025!$AB$3:$AB$1315,DataRegularSeason20242025!$B$3:$B$1315, "&lt;=" &amp; $A95, DataRegularSeason20242025!$E$3:$E$1315, R$1)</f>
        <v>7</v>
      </c>
      <c r="S95" s="2">
        <f>SUMIFS(DataRegularSeason20242025!$AA$3:$AA$1315,DataRegularSeason20242025!$B$3:$B$1315, "&lt;=" &amp; $A95, DataRegularSeason20242025!$D$3:$D$1315, S$1)+SUMIFS(DataRegularSeason20242025!$AB$3:$AB$1315,DataRegularSeason20242025!$B$3:$B$1315, "&lt;=" &amp; $A95, DataRegularSeason20242025!$E$3:$E$1315, S$1)</f>
        <v>8</v>
      </c>
      <c r="T95" s="2">
        <f>SUMIFS(DataRegularSeason20242025!$AA$3:$AA$1315,DataRegularSeason20242025!$B$3:$B$1315, "&lt;=" &amp; $A95, DataRegularSeason20242025!$D$3:$D$1315, T$1)+SUMIFS(DataRegularSeason20242025!$AB$3:$AB$1315,DataRegularSeason20242025!$B$3:$B$1315, "&lt;=" &amp; $A95, DataRegularSeason20242025!$E$3:$E$1315, T$1)</f>
        <v>13</v>
      </c>
      <c r="U95" s="2">
        <f>SUMIFS(DataRegularSeason20242025!$AA$3:$AA$1315,DataRegularSeason20242025!$B$3:$B$1315, "&lt;=" &amp; $A95, DataRegularSeason20242025!$D$3:$D$1315, U$1)+SUMIFS(DataRegularSeason20242025!$AB$3:$AB$1315,DataRegularSeason20242025!$B$3:$B$1315, "&lt;=" &amp; $A95, DataRegularSeason20242025!$E$3:$E$1315, U$1)</f>
        <v>10</v>
      </c>
      <c r="V95" s="2">
        <f>SUMIFS(DataRegularSeason20242025!$AA$3:$AA$1315,DataRegularSeason20242025!$B$3:$B$1315, "&lt;=" &amp; $A95, DataRegularSeason20242025!$D$3:$D$1315, V$1)+SUMIFS(DataRegularSeason20242025!$AB$3:$AB$1315,DataRegularSeason20242025!$B$3:$B$1315, "&lt;=" &amp; $A95, DataRegularSeason20242025!$E$3:$E$1315, V$1)</f>
        <v>9</v>
      </c>
      <c r="W95" s="2">
        <f>SUMIFS(DataRegularSeason20242025!$AA$3:$AA$1315,DataRegularSeason20242025!$B$3:$B$1315, "&lt;=" &amp; $A95, DataRegularSeason20242025!$D$3:$D$1315, W$1)+SUMIFS(DataRegularSeason20242025!$AB$3:$AB$1315,DataRegularSeason20242025!$B$3:$B$1315, "&lt;=" &amp; $A95, DataRegularSeason20242025!$E$3:$E$1315, W$1)</f>
        <v>9</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8</v>
      </c>
      <c r="Z95" s="2">
        <f>SUMIFS(DataRegularSeason20242025!$AA$3:$AA$1315,DataRegularSeason20242025!$B$3:$B$1315, "&lt;=" &amp; $A95, DataRegularSeason20242025!$D$3:$D$1315, Z$1)+SUMIFS(DataRegularSeason20242025!$AB$3:$AB$1315,DataRegularSeason20242025!$B$3:$B$1315, "&lt;=" &amp; $A95, DataRegularSeason20242025!$E$3:$E$1315, Z$1)</f>
        <v>10</v>
      </c>
      <c r="AA95" s="2">
        <f>SUMIFS(DataRegularSeason20242025!$AA$3:$AA$1315,DataRegularSeason20242025!$B$3:$B$1315, "&lt;=" &amp; $A95, DataRegularSeason20242025!$D$3:$D$1315, AA$1)+SUMIFS(DataRegularSeason20242025!$AB$3:$AB$1315,DataRegularSeason20242025!$B$3:$B$1315, "&lt;=" &amp; $A95, DataRegularSeason20242025!$E$3:$E$1315, AA$1)</f>
        <v>14</v>
      </c>
      <c r="AB95" s="2">
        <f>SUMIFS(DataRegularSeason20242025!$AA$3:$AA$1315,DataRegularSeason20242025!$B$3:$B$1315, "&lt;=" &amp; $A95, DataRegularSeason20242025!$D$3:$D$1315, AB$1)+SUMIFS(DataRegularSeason20242025!$AB$3:$AB$1315,DataRegularSeason20242025!$B$3:$B$1315, "&lt;=" &amp; $A95, DataRegularSeason20242025!$E$3:$E$1315, AB$1)</f>
        <v>13</v>
      </c>
      <c r="AC95" s="2">
        <f>SUMIFS(DataRegularSeason20242025!$AA$3:$AA$1315,DataRegularSeason20242025!$B$3:$B$1315, "&lt;=" &amp; $A95, DataRegularSeason20242025!$D$3:$D$1315, AC$1)+SUMIFS(DataRegularSeason20242025!$AB$3:$AB$1315,DataRegularSeason20242025!$B$3:$B$1315, "&lt;=" &amp; $A95, DataRegularSeason20242025!$E$3:$E$1315, AC$1)</f>
        <v>12</v>
      </c>
      <c r="AD95" s="2">
        <f>SUMIFS(DataRegularSeason20242025!$AA$3:$AA$1315,DataRegularSeason20242025!$B$3:$B$1315, "&lt;=" &amp; $A95, DataRegularSeason20242025!$D$3:$D$1315, AD$1)+SUMIFS(DataRegularSeason20242025!$AB$3:$AB$1315,DataRegularSeason20242025!$B$3:$B$1315, "&lt;=" &amp; $A95, DataRegularSeason20242025!$E$3:$E$1315, AD$1)</f>
        <v>11</v>
      </c>
      <c r="AE95" s="2">
        <f>SUMIFS(DataRegularSeason20242025!$AA$3:$AA$1315,DataRegularSeason20242025!$B$3:$B$1315, "&lt;=" &amp; $A95, DataRegularSeason20242025!$D$3:$D$1315, AE$1)+SUMIFS(DataRegularSeason20242025!$AB$3:$AB$1315,DataRegularSeason20242025!$B$3:$B$1315, "&lt;=" &amp; $A95, DataRegularSeason20242025!$E$3:$E$1315, AE$1)</f>
        <v>15</v>
      </c>
      <c r="AF95" s="2">
        <f>SUMIFS(DataRegularSeason20242025!$AA$3:$AA$1315,DataRegularSeason20242025!$B$3:$B$1315, "&lt;=" &amp; $A95, DataRegularSeason20242025!$D$3:$D$1315, AF$1)+SUMIFS(DataRegularSeason20242025!$AB$3:$AB$1315,DataRegularSeason20242025!$B$3:$B$1315, "&lt;=" &amp; $A95, DataRegularSeason20242025!$E$3:$E$1315, AF$1)</f>
        <v>18</v>
      </c>
      <c r="AG95" s="2">
        <f>SUMIFS(DataRegularSeason20242025!$AA$3:$AA$1315,DataRegularSeason20242025!$B$3:$B$1315, "&lt;=" &amp; $A95, DataRegularSeason20242025!$D$3:$D$1315, AG$1)+SUMIFS(DataRegularSeason20242025!$AB$3:$AB$1315,DataRegularSeason20242025!$B$3:$B$1315, "&lt;=" &amp; $A95, DataRegularSeason20242025!$E$3:$E$1315, AG$1)</f>
        <v>14</v>
      </c>
    </row>
    <row r="96" spans="1:33" x14ac:dyDescent="0.25">
      <c r="A96" s="5">
        <v>45662</v>
      </c>
      <c r="B96" s="2">
        <f>SUMIFS(DataRegularSeason20242025!$AA$3:$AA$1315,DataRegularSeason20242025!$B$3:$B$1315, "&lt;=" &amp; $A96, DataRegularSeason20242025!$D$3:$D$1315, B$1)+SUMIFS(DataRegularSeason20242025!$AB$3:$AB$1315,DataRegularSeason20242025!$B$3:$B$1315, "&lt;=" &amp; $A96, DataRegularSeason20242025!$E$3:$E$1315, B$1)</f>
        <v>10</v>
      </c>
      <c r="C96" s="2">
        <f>SUMIFS(DataRegularSeason20242025!$AA$3:$AA$1315,DataRegularSeason20242025!$B$3:$B$1315, "&lt;=" &amp; $A96, DataRegularSeason20242025!$D$3:$D$1315, C$1)+SUMIFS(DataRegularSeason20242025!$AB$3:$AB$1315,DataRegularSeason20242025!$B$3:$B$1315, "&lt;=" &amp; $A96, DataRegularSeason20242025!$E$3:$E$1315, C$1)</f>
        <v>9</v>
      </c>
      <c r="D96" s="2">
        <f>SUMIFS(DataRegularSeason20242025!$AA$3:$AA$1315,DataRegularSeason20242025!$B$3:$B$1315, "&lt;=" &amp; $A96, DataRegularSeason20242025!$D$3:$D$1315, D$1)+SUMIFS(DataRegularSeason20242025!$AB$3:$AB$1315,DataRegularSeason20242025!$B$3:$B$1315, "&lt;=" &amp; $A96, DataRegularSeason20242025!$E$3:$E$1315, D$1)</f>
        <v>9</v>
      </c>
      <c r="E96" s="2">
        <f>SUMIFS(DataRegularSeason20242025!$AA$3:$AA$1315,DataRegularSeason20242025!$B$3:$B$1315, "&lt;=" &amp; $A96, DataRegularSeason20242025!$D$3:$D$1315, E$1)+SUMIFS(DataRegularSeason20242025!$AB$3:$AB$1315,DataRegularSeason20242025!$B$3:$B$1315, "&lt;=" &amp; $A96, DataRegularSeason20242025!$E$3:$E$1315, E$1)</f>
        <v>14</v>
      </c>
      <c r="F96" s="2">
        <f>SUMIFS(DataRegularSeason20242025!$AA$3:$AA$1315,DataRegularSeason20242025!$B$3:$B$1315, "&lt;=" &amp; $A96, DataRegularSeason20242025!$D$3:$D$1315, F$1)+SUMIFS(DataRegularSeason20242025!$AB$3:$AB$1315,DataRegularSeason20242025!$B$3:$B$1315, "&lt;=" &amp; $A96, DataRegularSeason20242025!$E$3:$E$1315, F$1)</f>
        <v>11</v>
      </c>
      <c r="G96" s="2">
        <f>SUMIFS(DataRegularSeason20242025!$AA$3:$AA$1315,DataRegularSeason20242025!$B$3:$B$1315, "&lt;=" &amp; $A96, DataRegularSeason20242025!$D$3:$D$1315, G$1)+SUMIFS(DataRegularSeason20242025!$AB$3:$AB$1315,DataRegularSeason20242025!$B$3:$B$1315, "&lt;=" &amp; $A96, DataRegularSeason20242025!$E$3:$E$1315, G$1)</f>
        <v>11</v>
      </c>
      <c r="H96" s="2">
        <f>SUMIFS(DataRegularSeason20242025!$AA$3:$AA$1315,DataRegularSeason20242025!$B$3:$B$1315, "&lt;=" &amp; $A96, DataRegularSeason20242025!$D$3:$D$1315, H$1)+SUMIFS(DataRegularSeason20242025!$AB$3:$AB$1315,DataRegularSeason20242025!$B$3:$B$1315, "&lt;=" &amp; $A96, DataRegularSeason20242025!$E$3:$E$1315, H$1)</f>
        <v>7</v>
      </c>
      <c r="I96" s="2">
        <f>SUMIFS(DataRegularSeason20242025!$AA$3:$AA$1315,DataRegularSeason20242025!$B$3:$B$1315, "&lt;=" &amp; $A96, DataRegularSeason20242025!$D$3:$D$1315, I$1)+SUMIFS(DataRegularSeason20242025!$AB$3:$AB$1315,DataRegularSeason20242025!$B$3:$B$1315, "&lt;=" &amp; $A96, DataRegularSeason20242025!$E$3:$E$1315, I$1)</f>
        <v>10</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9</v>
      </c>
      <c r="L96" s="2">
        <f>SUMIFS(DataRegularSeason20242025!$AA$3:$AA$1315,DataRegularSeason20242025!$B$3:$B$1315, "&lt;=" &amp; $A96, DataRegularSeason20242025!$D$3:$D$1315, L$1)+SUMIFS(DataRegularSeason20242025!$AB$3:$AB$1315,DataRegularSeason20242025!$B$3:$B$1315, "&lt;=" &amp; $A96, DataRegularSeason20242025!$E$3:$E$1315, L$1)</f>
        <v>11</v>
      </c>
      <c r="M96" s="2">
        <f>SUMIFS(DataRegularSeason20242025!$AA$3:$AA$1315,DataRegularSeason20242025!$B$3:$B$1315, "&lt;=" &amp; $A96, DataRegularSeason20242025!$D$3:$D$1315, M$1)+SUMIFS(DataRegularSeason20242025!$AB$3:$AB$1315,DataRegularSeason20242025!$B$3:$B$1315, "&lt;=" &amp; $A96, DataRegularSeason20242025!$E$3:$E$1315, M$1)</f>
        <v>15</v>
      </c>
      <c r="N96" s="2">
        <f>SUMIFS(DataRegularSeason20242025!$AA$3:$AA$1315,DataRegularSeason20242025!$B$3:$B$1315, "&lt;=" &amp; $A96, DataRegularSeason20242025!$D$3:$D$1315, N$1)+SUMIFS(DataRegularSeason20242025!$AB$3:$AB$1315,DataRegularSeason20242025!$B$3:$B$1315, "&lt;=" &amp; $A96, DataRegularSeason20242025!$E$3:$E$1315, N$1)</f>
        <v>14</v>
      </c>
      <c r="O96" s="2">
        <f>SUMIFS(DataRegularSeason20242025!$AA$3:$AA$1315,DataRegularSeason20242025!$B$3:$B$1315, "&lt;=" &amp; $A96, DataRegularSeason20242025!$D$3:$D$1315, O$1)+SUMIFS(DataRegularSeason20242025!$AB$3:$AB$1315,DataRegularSeason20242025!$B$3:$B$1315, "&lt;=" &amp; $A96, DataRegularSeason20242025!$E$3:$E$1315, O$1)</f>
        <v>14</v>
      </c>
      <c r="P96" s="2">
        <f>SUMIFS(DataRegularSeason20242025!$AA$3:$AA$1315,DataRegularSeason20242025!$B$3:$B$1315, "&lt;=" &amp; $A96, DataRegularSeason20242025!$D$3:$D$1315, P$1)+SUMIFS(DataRegularSeason20242025!$AB$3:$AB$1315,DataRegularSeason20242025!$B$3:$B$1315, "&lt;=" &amp; $A96, DataRegularSeason20242025!$E$3:$E$1315, P$1)</f>
        <v>9</v>
      </c>
      <c r="Q96" s="2">
        <f>SUMIFS(DataRegularSeason20242025!$AA$3:$AA$1315,DataRegularSeason20242025!$B$3:$B$1315, "&lt;=" &amp; $A96, DataRegularSeason20242025!$D$3:$D$1315, Q$1)+SUMIFS(DataRegularSeason20242025!$AB$3:$AB$1315,DataRegularSeason20242025!$B$3:$B$1315, "&lt;=" &amp; $A96, DataRegularSeason20242025!$E$3:$E$1315, Q$1)</f>
        <v>16</v>
      </c>
      <c r="R96" s="2">
        <f>SUMIFS(DataRegularSeason20242025!$AA$3:$AA$1315,DataRegularSeason20242025!$B$3:$B$1315, "&lt;=" &amp; $A96, DataRegularSeason20242025!$D$3:$D$1315, R$1)+SUMIFS(DataRegularSeason20242025!$AB$3:$AB$1315,DataRegularSeason20242025!$B$3:$B$1315, "&lt;=" &amp; $A96, DataRegularSeason20242025!$E$3:$E$1315, R$1)</f>
        <v>7</v>
      </c>
      <c r="S96" s="2">
        <f>SUMIFS(DataRegularSeason20242025!$AA$3:$AA$1315,DataRegularSeason20242025!$B$3:$B$1315, "&lt;=" &amp; $A96, DataRegularSeason20242025!$D$3:$D$1315, S$1)+SUMIFS(DataRegularSeason20242025!$AB$3:$AB$1315,DataRegularSeason20242025!$B$3:$B$1315, "&lt;=" &amp; $A96, DataRegularSeason20242025!$E$3:$E$1315, S$1)</f>
        <v>8</v>
      </c>
      <c r="T96" s="2">
        <f>SUMIFS(DataRegularSeason20242025!$AA$3:$AA$1315,DataRegularSeason20242025!$B$3:$B$1315, "&lt;=" &amp; $A96, DataRegularSeason20242025!$D$3:$D$1315, T$1)+SUMIFS(DataRegularSeason20242025!$AB$3:$AB$1315,DataRegularSeason20242025!$B$3:$B$1315, "&lt;=" &amp; $A96, DataRegularSeason20242025!$E$3:$E$1315, T$1)</f>
        <v>13</v>
      </c>
      <c r="U96" s="2">
        <f>SUMIFS(DataRegularSeason20242025!$AA$3:$AA$1315,DataRegularSeason20242025!$B$3:$B$1315, "&lt;=" &amp; $A96, DataRegularSeason20242025!$D$3:$D$1315, U$1)+SUMIFS(DataRegularSeason20242025!$AB$3:$AB$1315,DataRegularSeason20242025!$B$3:$B$1315, "&lt;=" &amp; $A96, DataRegularSeason20242025!$E$3:$E$1315, U$1)</f>
        <v>10</v>
      </c>
      <c r="V96" s="2">
        <f>SUMIFS(DataRegularSeason20242025!$AA$3:$AA$1315,DataRegularSeason20242025!$B$3:$B$1315, "&lt;=" &amp; $A96, DataRegularSeason20242025!$D$3:$D$1315, V$1)+SUMIFS(DataRegularSeason20242025!$AB$3:$AB$1315,DataRegularSeason20242025!$B$3:$B$1315, "&lt;=" &amp; $A96, DataRegularSeason20242025!$E$3:$E$1315, V$1)</f>
        <v>9</v>
      </c>
      <c r="W96" s="2">
        <f>SUMIFS(DataRegularSeason20242025!$AA$3:$AA$1315,DataRegularSeason20242025!$B$3:$B$1315, "&lt;=" &amp; $A96, DataRegularSeason20242025!$D$3:$D$1315, W$1)+SUMIFS(DataRegularSeason20242025!$AB$3:$AB$1315,DataRegularSeason20242025!$B$3:$B$1315, "&lt;=" &amp; $A96, DataRegularSeason20242025!$E$3:$E$1315, W$1)</f>
        <v>9</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8</v>
      </c>
      <c r="Z96" s="2">
        <f>SUMIFS(DataRegularSeason20242025!$AA$3:$AA$1315,DataRegularSeason20242025!$B$3:$B$1315, "&lt;=" &amp; $A96, DataRegularSeason20242025!$D$3:$D$1315, Z$1)+SUMIFS(DataRegularSeason20242025!$AB$3:$AB$1315,DataRegularSeason20242025!$B$3:$B$1315, "&lt;=" &amp; $A96, DataRegularSeason20242025!$E$3:$E$1315, Z$1)</f>
        <v>10</v>
      </c>
      <c r="AA96" s="2">
        <f>SUMIFS(DataRegularSeason20242025!$AA$3:$AA$1315,DataRegularSeason20242025!$B$3:$B$1315, "&lt;=" &amp; $A96, DataRegularSeason20242025!$D$3:$D$1315, AA$1)+SUMIFS(DataRegularSeason20242025!$AB$3:$AB$1315,DataRegularSeason20242025!$B$3:$B$1315, "&lt;=" &amp; $A96, DataRegularSeason20242025!$E$3:$E$1315, AA$1)</f>
        <v>14</v>
      </c>
      <c r="AB96" s="2">
        <f>SUMIFS(DataRegularSeason20242025!$AA$3:$AA$1315,DataRegularSeason20242025!$B$3:$B$1315, "&lt;=" &amp; $A96, DataRegularSeason20242025!$D$3:$D$1315, AB$1)+SUMIFS(DataRegularSeason20242025!$AB$3:$AB$1315,DataRegularSeason20242025!$B$3:$B$1315, "&lt;=" &amp; $A96, DataRegularSeason20242025!$E$3:$E$1315, AB$1)</f>
        <v>13</v>
      </c>
      <c r="AC96" s="2">
        <f>SUMIFS(DataRegularSeason20242025!$AA$3:$AA$1315,DataRegularSeason20242025!$B$3:$B$1315, "&lt;=" &amp; $A96, DataRegularSeason20242025!$D$3:$D$1315, AC$1)+SUMIFS(DataRegularSeason20242025!$AB$3:$AB$1315,DataRegularSeason20242025!$B$3:$B$1315, "&lt;=" &amp; $A96, DataRegularSeason20242025!$E$3:$E$1315, AC$1)</f>
        <v>12</v>
      </c>
      <c r="AD96" s="2">
        <f>SUMIFS(DataRegularSeason20242025!$AA$3:$AA$1315,DataRegularSeason20242025!$B$3:$B$1315, "&lt;=" &amp; $A96, DataRegularSeason20242025!$D$3:$D$1315, AD$1)+SUMIFS(DataRegularSeason20242025!$AB$3:$AB$1315,DataRegularSeason20242025!$B$3:$B$1315, "&lt;=" &amp; $A96, DataRegularSeason20242025!$E$3:$E$1315, AD$1)</f>
        <v>11</v>
      </c>
      <c r="AE96" s="2">
        <f>SUMIFS(DataRegularSeason20242025!$AA$3:$AA$1315,DataRegularSeason20242025!$B$3:$B$1315, "&lt;=" &amp; $A96, DataRegularSeason20242025!$D$3:$D$1315, AE$1)+SUMIFS(DataRegularSeason20242025!$AB$3:$AB$1315,DataRegularSeason20242025!$B$3:$B$1315, "&lt;=" &amp; $A96, DataRegularSeason20242025!$E$3:$E$1315, AE$1)</f>
        <v>15</v>
      </c>
      <c r="AF96" s="2">
        <f>SUMIFS(DataRegularSeason20242025!$AA$3:$AA$1315,DataRegularSeason20242025!$B$3:$B$1315, "&lt;=" &amp; $A96, DataRegularSeason20242025!$D$3:$D$1315, AF$1)+SUMIFS(DataRegularSeason20242025!$AB$3:$AB$1315,DataRegularSeason20242025!$B$3:$B$1315, "&lt;=" &amp; $A96, DataRegularSeason20242025!$E$3:$E$1315, AF$1)</f>
        <v>18</v>
      </c>
      <c r="AG96" s="2">
        <f>SUMIFS(DataRegularSeason20242025!$AA$3:$AA$1315,DataRegularSeason20242025!$B$3:$B$1315, "&lt;=" &amp; $A96, DataRegularSeason20242025!$D$3:$D$1315, AG$1)+SUMIFS(DataRegularSeason20242025!$AB$3:$AB$1315,DataRegularSeason20242025!$B$3:$B$1315, "&lt;=" &amp; $A96, DataRegularSeason20242025!$E$3:$E$1315, AG$1)</f>
        <v>14</v>
      </c>
    </row>
    <row r="97" spans="1:33" x14ac:dyDescent="0.25">
      <c r="A97" s="5">
        <v>45663</v>
      </c>
      <c r="B97" s="2">
        <f>SUMIFS(DataRegularSeason20242025!$AA$3:$AA$1315,DataRegularSeason20242025!$B$3:$B$1315, "&lt;=" &amp; $A97, DataRegularSeason20242025!$D$3:$D$1315, B$1)+SUMIFS(DataRegularSeason20242025!$AB$3:$AB$1315,DataRegularSeason20242025!$B$3:$B$1315, "&lt;=" &amp; $A97, DataRegularSeason20242025!$E$3:$E$1315, B$1)</f>
        <v>10</v>
      </c>
      <c r="C97" s="2">
        <f>SUMIFS(DataRegularSeason20242025!$AA$3:$AA$1315,DataRegularSeason20242025!$B$3:$B$1315, "&lt;=" &amp; $A97, DataRegularSeason20242025!$D$3:$D$1315, C$1)+SUMIFS(DataRegularSeason20242025!$AB$3:$AB$1315,DataRegularSeason20242025!$B$3:$B$1315, "&lt;=" &amp; $A97, DataRegularSeason20242025!$E$3:$E$1315, C$1)</f>
        <v>9</v>
      </c>
      <c r="D97" s="2">
        <f>SUMIFS(DataRegularSeason20242025!$AA$3:$AA$1315,DataRegularSeason20242025!$B$3:$B$1315, "&lt;=" &amp; $A97, DataRegularSeason20242025!$D$3:$D$1315, D$1)+SUMIFS(DataRegularSeason20242025!$AB$3:$AB$1315,DataRegularSeason20242025!$B$3:$B$1315, "&lt;=" &amp; $A97, DataRegularSeason20242025!$E$3:$E$1315, D$1)</f>
        <v>9</v>
      </c>
      <c r="E97" s="2">
        <f>SUMIFS(DataRegularSeason20242025!$AA$3:$AA$1315,DataRegularSeason20242025!$B$3:$B$1315, "&lt;=" &amp; $A97, DataRegularSeason20242025!$D$3:$D$1315, E$1)+SUMIFS(DataRegularSeason20242025!$AB$3:$AB$1315,DataRegularSeason20242025!$B$3:$B$1315, "&lt;=" &amp; $A97, DataRegularSeason20242025!$E$3:$E$1315, E$1)</f>
        <v>14</v>
      </c>
      <c r="F97" s="2">
        <f>SUMIFS(DataRegularSeason20242025!$AA$3:$AA$1315,DataRegularSeason20242025!$B$3:$B$1315, "&lt;=" &amp; $A97, DataRegularSeason20242025!$D$3:$D$1315, F$1)+SUMIFS(DataRegularSeason20242025!$AB$3:$AB$1315,DataRegularSeason20242025!$B$3:$B$1315, "&lt;=" &amp; $A97, DataRegularSeason20242025!$E$3:$E$1315, F$1)</f>
        <v>11</v>
      </c>
      <c r="G97" s="2">
        <f>SUMIFS(DataRegularSeason20242025!$AA$3:$AA$1315,DataRegularSeason20242025!$B$3:$B$1315, "&lt;=" &amp; $A97, DataRegularSeason20242025!$D$3:$D$1315, G$1)+SUMIFS(DataRegularSeason20242025!$AB$3:$AB$1315,DataRegularSeason20242025!$B$3:$B$1315, "&lt;=" &amp; $A97, DataRegularSeason20242025!$E$3:$E$1315, G$1)</f>
        <v>11</v>
      </c>
      <c r="H97" s="2">
        <f>SUMIFS(DataRegularSeason20242025!$AA$3:$AA$1315,DataRegularSeason20242025!$B$3:$B$1315, "&lt;=" &amp; $A97, DataRegularSeason20242025!$D$3:$D$1315, H$1)+SUMIFS(DataRegularSeason20242025!$AB$3:$AB$1315,DataRegularSeason20242025!$B$3:$B$1315, "&lt;=" &amp; $A97, DataRegularSeason20242025!$E$3:$E$1315, H$1)</f>
        <v>7</v>
      </c>
      <c r="I97" s="2">
        <f>SUMIFS(DataRegularSeason20242025!$AA$3:$AA$1315,DataRegularSeason20242025!$B$3:$B$1315, "&lt;=" &amp; $A97, DataRegularSeason20242025!$D$3:$D$1315, I$1)+SUMIFS(DataRegularSeason20242025!$AB$3:$AB$1315,DataRegularSeason20242025!$B$3:$B$1315, "&lt;=" &amp; $A97, DataRegularSeason20242025!$E$3:$E$1315, I$1)</f>
        <v>10</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9</v>
      </c>
      <c r="L97" s="2">
        <f>SUMIFS(DataRegularSeason20242025!$AA$3:$AA$1315,DataRegularSeason20242025!$B$3:$B$1315, "&lt;=" &amp; $A97, DataRegularSeason20242025!$D$3:$D$1315, L$1)+SUMIFS(DataRegularSeason20242025!$AB$3:$AB$1315,DataRegularSeason20242025!$B$3:$B$1315, "&lt;=" &amp; $A97, DataRegularSeason20242025!$E$3:$E$1315, L$1)</f>
        <v>11</v>
      </c>
      <c r="M97" s="2">
        <f>SUMIFS(DataRegularSeason20242025!$AA$3:$AA$1315,DataRegularSeason20242025!$B$3:$B$1315, "&lt;=" &amp; $A97, DataRegularSeason20242025!$D$3:$D$1315, M$1)+SUMIFS(DataRegularSeason20242025!$AB$3:$AB$1315,DataRegularSeason20242025!$B$3:$B$1315, "&lt;=" &amp; $A97, DataRegularSeason20242025!$E$3:$E$1315, M$1)</f>
        <v>15</v>
      </c>
      <c r="N97" s="2">
        <f>SUMIFS(DataRegularSeason20242025!$AA$3:$AA$1315,DataRegularSeason20242025!$B$3:$B$1315, "&lt;=" &amp; $A97, DataRegularSeason20242025!$D$3:$D$1315, N$1)+SUMIFS(DataRegularSeason20242025!$AB$3:$AB$1315,DataRegularSeason20242025!$B$3:$B$1315, "&lt;=" &amp; $A97, DataRegularSeason20242025!$E$3:$E$1315, N$1)</f>
        <v>14</v>
      </c>
      <c r="O97" s="2">
        <f>SUMIFS(DataRegularSeason20242025!$AA$3:$AA$1315,DataRegularSeason20242025!$B$3:$B$1315, "&lt;=" &amp; $A97, DataRegularSeason20242025!$D$3:$D$1315, O$1)+SUMIFS(DataRegularSeason20242025!$AB$3:$AB$1315,DataRegularSeason20242025!$B$3:$B$1315, "&lt;=" &amp; $A97, DataRegularSeason20242025!$E$3:$E$1315, O$1)</f>
        <v>14</v>
      </c>
      <c r="P97" s="2">
        <f>SUMIFS(DataRegularSeason20242025!$AA$3:$AA$1315,DataRegularSeason20242025!$B$3:$B$1315, "&lt;=" &amp; $A97, DataRegularSeason20242025!$D$3:$D$1315, P$1)+SUMIFS(DataRegularSeason20242025!$AB$3:$AB$1315,DataRegularSeason20242025!$B$3:$B$1315, "&lt;=" &amp; $A97, DataRegularSeason20242025!$E$3:$E$1315, P$1)</f>
        <v>9</v>
      </c>
      <c r="Q97" s="2">
        <f>SUMIFS(DataRegularSeason20242025!$AA$3:$AA$1315,DataRegularSeason20242025!$B$3:$B$1315, "&lt;=" &amp; $A97, DataRegularSeason20242025!$D$3:$D$1315, Q$1)+SUMIFS(DataRegularSeason20242025!$AB$3:$AB$1315,DataRegularSeason20242025!$B$3:$B$1315, "&lt;=" &amp; $A97, DataRegularSeason20242025!$E$3:$E$1315, Q$1)</f>
        <v>16</v>
      </c>
      <c r="R97" s="2">
        <f>SUMIFS(DataRegularSeason20242025!$AA$3:$AA$1315,DataRegularSeason20242025!$B$3:$B$1315, "&lt;=" &amp; $A97, DataRegularSeason20242025!$D$3:$D$1315, R$1)+SUMIFS(DataRegularSeason20242025!$AB$3:$AB$1315,DataRegularSeason20242025!$B$3:$B$1315, "&lt;=" &amp; $A97, DataRegularSeason20242025!$E$3:$E$1315, R$1)</f>
        <v>7</v>
      </c>
      <c r="S97" s="2">
        <f>SUMIFS(DataRegularSeason20242025!$AA$3:$AA$1315,DataRegularSeason20242025!$B$3:$B$1315, "&lt;=" &amp; $A97, DataRegularSeason20242025!$D$3:$D$1315, S$1)+SUMIFS(DataRegularSeason20242025!$AB$3:$AB$1315,DataRegularSeason20242025!$B$3:$B$1315, "&lt;=" &amp; $A97, DataRegularSeason20242025!$E$3:$E$1315, S$1)</f>
        <v>8</v>
      </c>
      <c r="T97" s="2">
        <f>SUMIFS(DataRegularSeason20242025!$AA$3:$AA$1315,DataRegularSeason20242025!$B$3:$B$1315, "&lt;=" &amp; $A97, DataRegularSeason20242025!$D$3:$D$1315, T$1)+SUMIFS(DataRegularSeason20242025!$AB$3:$AB$1315,DataRegularSeason20242025!$B$3:$B$1315, "&lt;=" &amp; $A97, DataRegularSeason20242025!$E$3:$E$1315, T$1)</f>
        <v>13</v>
      </c>
      <c r="U97" s="2">
        <f>SUMIFS(DataRegularSeason20242025!$AA$3:$AA$1315,DataRegularSeason20242025!$B$3:$B$1315, "&lt;=" &amp; $A97, DataRegularSeason20242025!$D$3:$D$1315, U$1)+SUMIFS(DataRegularSeason20242025!$AB$3:$AB$1315,DataRegularSeason20242025!$B$3:$B$1315, "&lt;=" &amp; $A97, DataRegularSeason20242025!$E$3:$E$1315, U$1)</f>
        <v>10</v>
      </c>
      <c r="V97" s="2">
        <f>SUMIFS(DataRegularSeason20242025!$AA$3:$AA$1315,DataRegularSeason20242025!$B$3:$B$1315, "&lt;=" &amp; $A97, DataRegularSeason20242025!$D$3:$D$1315, V$1)+SUMIFS(DataRegularSeason20242025!$AB$3:$AB$1315,DataRegularSeason20242025!$B$3:$B$1315, "&lt;=" &amp; $A97, DataRegularSeason20242025!$E$3:$E$1315, V$1)</f>
        <v>9</v>
      </c>
      <c r="W97" s="2">
        <f>SUMIFS(DataRegularSeason20242025!$AA$3:$AA$1315,DataRegularSeason20242025!$B$3:$B$1315, "&lt;=" &amp; $A97, DataRegularSeason20242025!$D$3:$D$1315, W$1)+SUMIFS(DataRegularSeason20242025!$AB$3:$AB$1315,DataRegularSeason20242025!$B$3:$B$1315, "&lt;=" &amp; $A97, DataRegularSeason20242025!$E$3:$E$1315, W$1)</f>
        <v>9</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8</v>
      </c>
      <c r="Z97" s="2">
        <f>SUMIFS(DataRegularSeason20242025!$AA$3:$AA$1315,DataRegularSeason20242025!$B$3:$B$1315, "&lt;=" &amp; $A97, DataRegularSeason20242025!$D$3:$D$1315, Z$1)+SUMIFS(DataRegularSeason20242025!$AB$3:$AB$1315,DataRegularSeason20242025!$B$3:$B$1315, "&lt;=" &amp; $A97, DataRegularSeason20242025!$E$3:$E$1315, Z$1)</f>
        <v>10</v>
      </c>
      <c r="AA97" s="2">
        <f>SUMIFS(DataRegularSeason20242025!$AA$3:$AA$1315,DataRegularSeason20242025!$B$3:$B$1315, "&lt;=" &amp; $A97, DataRegularSeason20242025!$D$3:$D$1315, AA$1)+SUMIFS(DataRegularSeason20242025!$AB$3:$AB$1315,DataRegularSeason20242025!$B$3:$B$1315, "&lt;=" &amp; $A97, DataRegularSeason20242025!$E$3:$E$1315, AA$1)</f>
        <v>14</v>
      </c>
      <c r="AB97" s="2">
        <f>SUMIFS(DataRegularSeason20242025!$AA$3:$AA$1315,DataRegularSeason20242025!$B$3:$B$1315, "&lt;=" &amp; $A97, DataRegularSeason20242025!$D$3:$D$1315, AB$1)+SUMIFS(DataRegularSeason20242025!$AB$3:$AB$1315,DataRegularSeason20242025!$B$3:$B$1315, "&lt;=" &amp; $A97, DataRegularSeason20242025!$E$3:$E$1315, AB$1)</f>
        <v>13</v>
      </c>
      <c r="AC97" s="2">
        <f>SUMIFS(DataRegularSeason20242025!$AA$3:$AA$1315,DataRegularSeason20242025!$B$3:$B$1315, "&lt;=" &amp; $A97, DataRegularSeason20242025!$D$3:$D$1315, AC$1)+SUMIFS(DataRegularSeason20242025!$AB$3:$AB$1315,DataRegularSeason20242025!$B$3:$B$1315, "&lt;=" &amp; $A97, DataRegularSeason20242025!$E$3:$E$1315, AC$1)</f>
        <v>12</v>
      </c>
      <c r="AD97" s="2">
        <f>SUMIFS(DataRegularSeason20242025!$AA$3:$AA$1315,DataRegularSeason20242025!$B$3:$B$1315, "&lt;=" &amp; $A97, DataRegularSeason20242025!$D$3:$D$1315, AD$1)+SUMIFS(DataRegularSeason20242025!$AB$3:$AB$1315,DataRegularSeason20242025!$B$3:$B$1315, "&lt;=" &amp; $A97, DataRegularSeason20242025!$E$3:$E$1315, AD$1)</f>
        <v>11</v>
      </c>
      <c r="AE97" s="2">
        <f>SUMIFS(DataRegularSeason20242025!$AA$3:$AA$1315,DataRegularSeason20242025!$B$3:$B$1315, "&lt;=" &amp; $A97, DataRegularSeason20242025!$D$3:$D$1315, AE$1)+SUMIFS(DataRegularSeason20242025!$AB$3:$AB$1315,DataRegularSeason20242025!$B$3:$B$1315, "&lt;=" &amp; $A97, DataRegularSeason20242025!$E$3:$E$1315, AE$1)</f>
        <v>15</v>
      </c>
      <c r="AF97" s="2">
        <f>SUMIFS(DataRegularSeason20242025!$AA$3:$AA$1315,DataRegularSeason20242025!$B$3:$B$1315, "&lt;=" &amp; $A97, DataRegularSeason20242025!$D$3:$D$1315, AF$1)+SUMIFS(DataRegularSeason20242025!$AB$3:$AB$1315,DataRegularSeason20242025!$B$3:$B$1315, "&lt;=" &amp; $A97, DataRegularSeason20242025!$E$3:$E$1315, AF$1)</f>
        <v>18</v>
      </c>
      <c r="AG97" s="2">
        <f>SUMIFS(DataRegularSeason20242025!$AA$3:$AA$1315,DataRegularSeason20242025!$B$3:$B$1315, "&lt;=" &amp; $A97, DataRegularSeason20242025!$D$3:$D$1315, AG$1)+SUMIFS(DataRegularSeason20242025!$AB$3:$AB$1315,DataRegularSeason20242025!$B$3:$B$1315, "&lt;=" &amp; $A97, DataRegularSeason20242025!$E$3:$E$1315, AG$1)</f>
        <v>14</v>
      </c>
    </row>
    <row r="98" spans="1:33" x14ac:dyDescent="0.25">
      <c r="A98" s="5">
        <v>45664</v>
      </c>
      <c r="B98" s="2">
        <f>SUMIFS(DataRegularSeason20242025!$AA$3:$AA$1315,DataRegularSeason20242025!$B$3:$B$1315, "&lt;=" &amp; $A98, DataRegularSeason20242025!$D$3:$D$1315, B$1)+SUMIFS(DataRegularSeason20242025!$AB$3:$AB$1315,DataRegularSeason20242025!$B$3:$B$1315, "&lt;=" &amp; $A98, DataRegularSeason20242025!$E$3:$E$1315, B$1)</f>
        <v>10</v>
      </c>
      <c r="C98" s="2">
        <f>SUMIFS(DataRegularSeason20242025!$AA$3:$AA$1315,DataRegularSeason20242025!$B$3:$B$1315, "&lt;=" &amp; $A98, DataRegularSeason20242025!$D$3:$D$1315, C$1)+SUMIFS(DataRegularSeason20242025!$AB$3:$AB$1315,DataRegularSeason20242025!$B$3:$B$1315, "&lt;=" &amp; $A98, DataRegularSeason20242025!$E$3:$E$1315, C$1)</f>
        <v>9</v>
      </c>
      <c r="D98" s="2">
        <f>SUMIFS(DataRegularSeason20242025!$AA$3:$AA$1315,DataRegularSeason20242025!$B$3:$B$1315, "&lt;=" &amp; $A98, DataRegularSeason20242025!$D$3:$D$1315, D$1)+SUMIFS(DataRegularSeason20242025!$AB$3:$AB$1315,DataRegularSeason20242025!$B$3:$B$1315, "&lt;=" &amp; $A98, DataRegularSeason20242025!$E$3:$E$1315, D$1)</f>
        <v>9</v>
      </c>
      <c r="E98" s="2">
        <f>SUMIFS(DataRegularSeason20242025!$AA$3:$AA$1315,DataRegularSeason20242025!$B$3:$B$1315, "&lt;=" &amp; $A98, DataRegularSeason20242025!$D$3:$D$1315, E$1)+SUMIFS(DataRegularSeason20242025!$AB$3:$AB$1315,DataRegularSeason20242025!$B$3:$B$1315, "&lt;=" &amp; $A98, DataRegularSeason20242025!$E$3:$E$1315, E$1)</f>
        <v>14</v>
      </c>
      <c r="F98" s="2">
        <f>SUMIFS(DataRegularSeason20242025!$AA$3:$AA$1315,DataRegularSeason20242025!$B$3:$B$1315, "&lt;=" &amp; $A98, DataRegularSeason20242025!$D$3:$D$1315, F$1)+SUMIFS(DataRegularSeason20242025!$AB$3:$AB$1315,DataRegularSeason20242025!$B$3:$B$1315, "&lt;=" &amp; $A98, DataRegularSeason20242025!$E$3:$E$1315, F$1)</f>
        <v>11</v>
      </c>
      <c r="G98" s="2">
        <f>SUMIFS(DataRegularSeason20242025!$AA$3:$AA$1315,DataRegularSeason20242025!$B$3:$B$1315, "&lt;=" &amp; $A98, DataRegularSeason20242025!$D$3:$D$1315, G$1)+SUMIFS(DataRegularSeason20242025!$AB$3:$AB$1315,DataRegularSeason20242025!$B$3:$B$1315, "&lt;=" &amp; $A98, DataRegularSeason20242025!$E$3:$E$1315, G$1)</f>
        <v>11</v>
      </c>
      <c r="H98" s="2">
        <f>SUMIFS(DataRegularSeason20242025!$AA$3:$AA$1315,DataRegularSeason20242025!$B$3:$B$1315, "&lt;=" &amp; $A98, DataRegularSeason20242025!$D$3:$D$1315, H$1)+SUMIFS(DataRegularSeason20242025!$AB$3:$AB$1315,DataRegularSeason20242025!$B$3:$B$1315, "&lt;=" &amp; $A98, DataRegularSeason20242025!$E$3:$E$1315, H$1)</f>
        <v>7</v>
      </c>
      <c r="I98" s="2">
        <f>SUMIFS(DataRegularSeason20242025!$AA$3:$AA$1315,DataRegularSeason20242025!$B$3:$B$1315, "&lt;=" &amp; $A98, DataRegularSeason20242025!$D$3:$D$1315, I$1)+SUMIFS(DataRegularSeason20242025!$AB$3:$AB$1315,DataRegularSeason20242025!$B$3:$B$1315, "&lt;=" &amp; $A98, DataRegularSeason20242025!$E$3:$E$1315, I$1)</f>
        <v>10</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9</v>
      </c>
      <c r="L98" s="2">
        <f>SUMIFS(DataRegularSeason20242025!$AA$3:$AA$1315,DataRegularSeason20242025!$B$3:$B$1315, "&lt;=" &amp; $A98, DataRegularSeason20242025!$D$3:$D$1315, L$1)+SUMIFS(DataRegularSeason20242025!$AB$3:$AB$1315,DataRegularSeason20242025!$B$3:$B$1315, "&lt;=" &amp; $A98, DataRegularSeason20242025!$E$3:$E$1315, L$1)</f>
        <v>11</v>
      </c>
      <c r="M98" s="2">
        <f>SUMIFS(DataRegularSeason20242025!$AA$3:$AA$1315,DataRegularSeason20242025!$B$3:$B$1315, "&lt;=" &amp; $A98, DataRegularSeason20242025!$D$3:$D$1315, M$1)+SUMIFS(DataRegularSeason20242025!$AB$3:$AB$1315,DataRegularSeason20242025!$B$3:$B$1315, "&lt;=" &amp; $A98, DataRegularSeason20242025!$E$3:$E$1315, M$1)</f>
        <v>15</v>
      </c>
      <c r="N98" s="2">
        <f>SUMIFS(DataRegularSeason20242025!$AA$3:$AA$1315,DataRegularSeason20242025!$B$3:$B$1315, "&lt;=" &amp; $A98, DataRegularSeason20242025!$D$3:$D$1315, N$1)+SUMIFS(DataRegularSeason20242025!$AB$3:$AB$1315,DataRegularSeason20242025!$B$3:$B$1315, "&lt;=" &amp; $A98, DataRegularSeason20242025!$E$3:$E$1315, N$1)</f>
        <v>14</v>
      </c>
      <c r="O98" s="2">
        <f>SUMIFS(DataRegularSeason20242025!$AA$3:$AA$1315,DataRegularSeason20242025!$B$3:$B$1315, "&lt;=" &amp; $A98, DataRegularSeason20242025!$D$3:$D$1315, O$1)+SUMIFS(DataRegularSeason20242025!$AB$3:$AB$1315,DataRegularSeason20242025!$B$3:$B$1315, "&lt;=" &amp; $A98, DataRegularSeason20242025!$E$3:$E$1315, O$1)</f>
        <v>14</v>
      </c>
      <c r="P98" s="2">
        <f>SUMIFS(DataRegularSeason20242025!$AA$3:$AA$1315,DataRegularSeason20242025!$B$3:$B$1315, "&lt;=" &amp; $A98, DataRegularSeason20242025!$D$3:$D$1315, P$1)+SUMIFS(DataRegularSeason20242025!$AB$3:$AB$1315,DataRegularSeason20242025!$B$3:$B$1315, "&lt;=" &amp; $A98, DataRegularSeason20242025!$E$3:$E$1315, P$1)</f>
        <v>9</v>
      </c>
      <c r="Q98" s="2">
        <f>SUMIFS(DataRegularSeason20242025!$AA$3:$AA$1315,DataRegularSeason20242025!$B$3:$B$1315, "&lt;=" &amp; $A98, DataRegularSeason20242025!$D$3:$D$1315, Q$1)+SUMIFS(DataRegularSeason20242025!$AB$3:$AB$1315,DataRegularSeason20242025!$B$3:$B$1315, "&lt;=" &amp; $A98, DataRegularSeason20242025!$E$3:$E$1315, Q$1)</f>
        <v>16</v>
      </c>
      <c r="R98" s="2">
        <f>SUMIFS(DataRegularSeason20242025!$AA$3:$AA$1315,DataRegularSeason20242025!$B$3:$B$1315, "&lt;=" &amp; $A98, DataRegularSeason20242025!$D$3:$D$1315, R$1)+SUMIFS(DataRegularSeason20242025!$AB$3:$AB$1315,DataRegularSeason20242025!$B$3:$B$1315, "&lt;=" &amp; $A98, DataRegularSeason20242025!$E$3:$E$1315, R$1)</f>
        <v>7</v>
      </c>
      <c r="S98" s="2">
        <f>SUMIFS(DataRegularSeason20242025!$AA$3:$AA$1315,DataRegularSeason20242025!$B$3:$B$1315, "&lt;=" &amp; $A98, DataRegularSeason20242025!$D$3:$D$1315, S$1)+SUMIFS(DataRegularSeason20242025!$AB$3:$AB$1315,DataRegularSeason20242025!$B$3:$B$1315, "&lt;=" &amp; $A98, DataRegularSeason20242025!$E$3:$E$1315, S$1)</f>
        <v>8</v>
      </c>
      <c r="T98" s="2">
        <f>SUMIFS(DataRegularSeason20242025!$AA$3:$AA$1315,DataRegularSeason20242025!$B$3:$B$1315, "&lt;=" &amp; $A98, DataRegularSeason20242025!$D$3:$D$1315, T$1)+SUMIFS(DataRegularSeason20242025!$AB$3:$AB$1315,DataRegularSeason20242025!$B$3:$B$1315, "&lt;=" &amp; $A98, DataRegularSeason20242025!$E$3:$E$1315, T$1)</f>
        <v>13</v>
      </c>
      <c r="U98" s="2">
        <f>SUMIFS(DataRegularSeason20242025!$AA$3:$AA$1315,DataRegularSeason20242025!$B$3:$B$1315, "&lt;=" &amp; $A98, DataRegularSeason20242025!$D$3:$D$1315, U$1)+SUMIFS(DataRegularSeason20242025!$AB$3:$AB$1315,DataRegularSeason20242025!$B$3:$B$1315, "&lt;=" &amp; $A98, DataRegularSeason20242025!$E$3:$E$1315, U$1)</f>
        <v>10</v>
      </c>
      <c r="V98" s="2">
        <f>SUMIFS(DataRegularSeason20242025!$AA$3:$AA$1315,DataRegularSeason20242025!$B$3:$B$1315, "&lt;=" &amp; $A98, DataRegularSeason20242025!$D$3:$D$1315, V$1)+SUMIFS(DataRegularSeason20242025!$AB$3:$AB$1315,DataRegularSeason20242025!$B$3:$B$1315, "&lt;=" &amp; $A98, DataRegularSeason20242025!$E$3:$E$1315, V$1)</f>
        <v>9</v>
      </c>
      <c r="W98" s="2">
        <f>SUMIFS(DataRegularSeason20242025!$AA$3:$AA$1315,DataRegularSeason20242025!$B$3:$B$1315, "&lt;=" &amp; $A98, DataRegularSeason20242025!$D$3:$D$1315, W$1)+SUMIFS(DataRegularSeason20242025!$AB$3:$AB$1315,DataRegularSeason20242025!$B$3:$B$1315, "&lt;=" &amp; $A98, DataRegularSeason20242025!$E$3:$E$1315, W$1)</f>
        <v>9</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8</v>
      </c>
      <c r="Z98" s="2">
        <f>SUMIFS(DataRegularSeason20242025!$AA$3:$AA$1315,DataRegularSeason20242025!$B$3:$B$1315, "&lt;=" &amp; $A98, DataRegularSeason20242025!$D$3:$D$1315, Z$1)+SUMIFS(DataRegularSeason20242025!$AB$3:$AB$1315,DataRegularSeason20242025!$B$3:$B$1315, "&lt;=" &amp; $A98, DataRegularSeason20242025!$E$3:$E$1315, Z$1)</f>
        <v>10</v>
      </c>
      <c r="AA98" s="2">
        <f>SUMIFS(DataRegularSeason20242025!$AA$3:$AA$1315,DataRegularSeason20242025!$B$3:$B$1315, "&lt;=" &amp; $A98, DataRegularSeason20242025!$D$3:$D$1315, AA$1)+SUMIFS(DataRegularSeason20242025!$AB$3:$AB$1315,DataRegularSeason20242025!$B$3:$B$1315, "&lt;=" &amp; $A98, DataRegularSeason20242025!$E$3:$E$1315, AA$1)</f>
        <v>14</v>
      </c>
      <c r="AB98" s="2">
        <f>SUMIFS(DataRegularSeason20242025!$AA$3:$AA$1315,DataRegularSeason20242025!$B$3:$B$1315, "&lt;=" &amp; $A98, DataRegularSeason20242025!$D$3:$D$1315, AB$1)+SUMIFS(DataRegularSeason20242025!$AB$3:$AB$1315,DataRegularSeason20242025!$B$3:$B$1315, "&lt;=" &amp; $A98, DataRegularSeason20242025!$E$3:$E$1315, AB$1)</f>
        <v>13</v>
      </c>
      <c r="AC98" s="2">
        <f>SUMIFS(DataRegularSeason20242025!$AA$3:$AA$1315,DataRegularSeason20242025!$B$3:$B$1315, "&lt;=" &amp; $A98, DataRegularSeason20242025!$D$3:$D$1315, AC$1)+SUMIFS(DataRegularSeason20242025!$AB$3:$AB$1315,DataRegularSeason20242025!$B$3:$B$1315, "&lt;=" &amp; $A98, DataRegularSeason20242025!$E$3:$E$1315, AC$1)</f>
        <v>12</v>
      </c>
      <c r="AD98" s="2">
        <f>SUMIFS(DataRegularSeason20242025!$AA$3:$AA$1315,DataRegularSeason20242025!$B$3:$B$1315, "&lt;=" &amp; $A98, DataRegularSeason20242025!$D$3:$D$1315, AD$1)+SUMIFS(DataRegularSeason20242025!$AB$3:$AB$1315,DataRegularSeason20242025!$B$3:$B$1315, "&lt;=" &amp; $A98, DataRegularSeason20242025!$E$3:$E$1315, AD$1)</f>
        <v>11</v>
      </c>
      <c r="AE98" s="2">
        <f>SUMIFS(DataRegularSeason20242025!$AA$3:$AA$1315,DataRegularSeason20242025!$B$3:$B$1315, "&lt;=" &amp; $A98, DataRegularSeason20242025!$D$3:$D$1315, AE$1)+SUMIFS(DataRegularSeason20242025!$AB$3:$AB$1315,DataRegularSeason20242025!$B$3:$B$1315, "&lt;=" &amp; $A98, DataRegularSeason20242025!$E$3:$E$1315, AE$1)</f>
        <v>15</v>
      </c>
      <c r="AF98" s="2">
        <f>SUMIFS(DataRegularSeason20242025!$AA$3:$AA$1315,DataRegularSeason20242025!$B$3:$B$1315, "&lt;=" &amp; $A98, DataRegularSeason20242025!$D$3:$D$1315, AF$1)+SUMIFS(DataRegularSeason20242025!$AB$3:$AB$1315,DataRegularSeason20242025!$B$3:$B$1315, "&lt;=" &amp; $A98, DataRegularSeason20242025!$E$3:$E$1315, AF$1)</f>
        <v>18</v>
      </c>
      <c r="AG98" s="2">
        <f>SUMIFS(DataRegularSeason20242025!$AA$3:$AA$1315,DataRegularSeason20242025!$B$3:$B$1315, "&lt;=" &amp; $A98, DataRegularSeason20242025!$D$3:$D$1315, AG$1)+SUMIFS(DataRegularSeason20242025!$AB$3:$AB$1315,DataRegularSeason20242025!$B$3:$B$1315, "&lt;=" &amp; $A98, DataRegularSeason20242025!$E$3:$E$1315, AG$1)</f>
        <v>14</v>
      </c>
    </row>
    <row r="99" spans="1:33" x14ac:dyDescent="0.25">
      <c r="A99" s="5">
        <v>45665</v>
      </c>
      <c r="B99" s="2">
        <f>SUMIFS(DataRegularSeason20242025!$AA$3:$AA$1315,DataRegularSeason20242025!$B$3:$B$1315, "&lt;=" &amp; $A99, DataRegularSeason20242025!$D$3:$D$1315, B$1)+SUMIFS(DataRegularSeason20242025!$AB$3:$AB$1315,DataRegularSeason20242025!$B$3:$B$1315, "&lt;=" &amp; $A99, DataRegularSeason20242025!$E$3:$E$1315, B$1)</f>
        <v>10</v>
      </c>
      <c r="C99" s="2">
        <f>SUMIFS(DataRegularSeason20242025!$AA$3:$AA$1315,DataRegularSeason20242025!$B$3:$B$1315, "&lt;=" &amp; $A99, DataRegularSeason20242025!$D$3:$D$1315, C$1)+SUMIFS(DataRegularSeason20242025!$AB$3:$AB$1315,DataRegularSeason20242025!$B$3:$B$1315, "&lt;=" &amp; $A99, DataRegularSeason20242025!$E$3:$E$1315, C$1)</f>
        <v>9</v>
      </c>
      <c r="D99" s="2">
        <f>SUMIFS(DataRegularSeason20242025!$AA$3:$AA$1315,DataRegularSeason20242025!$B$3:$B$1315, "&lt;=" &amp; $A99, DataRegularSeason20242025!$D$3:$D$1315, D$1)+SUMIFS(DataRegularSeason20242025!$AB$3:$AB$1315,DataRegularSeason20242025!$B$3:$B$1315, "&lt;=" &amp; $A99, DataRegularSeason20242025!$E$3:$E$1315, D$1)</f>
        <v>9</v>
      </c>
      <c r="E99" s="2">
        <f>SUMIFS(DataRegularSeason20242025!$AA$3:$AA$1315,DataRegularSeason20242025!$B$3:$B$1315, "&lt;=" &amp; $A99, DataRegularSeason20242025!$D$3:$D$1315, E$1)+SUMIFS(DataRegularSeason20242025!$AB$3:$AB$1315,DataRegularSeason20242025!$B$3:$B$1315, "&lt;=" &amp; $A99, DataRegularSeason20242025!$E$3:$E$1315, E$1)</f>
        <v>14</v>
      </c>
      <c r="F99" s="2">
        <f>SUMIFS(DataRegularSeason20242025!$AA$3:$AA$1315,DataRegularSeason20242025!$B$3:$B$1315, "&lt;=" &amp; $A99, DataRegularSeason20242025!$D$3:$D$1315, F$1)+SUMIFS(DataRegularSeason20242025!$AB$3:$AB$1315,DataRegularSeason20242025!$B$3:$B$1315, "&lt;=" &amp; $A99, DataRegularSeason20242025!$E$3:$E$1315, F$1)</f>
        <v>11</v>
      </c>
      <c r="G99" s="2">
        <f>SUMIFS(DataRegularSeason20242025!$AA$3:$AA$1315,DataRegularSeason20242025!$B$3:$B$1315, "&lt;=" &amp; $A99, DataRegularSeason20242025!$D$3:$D$1315, G$1)+SUMIFS(DataRegularSeason20242025!$AB$3:$AB$1315,DataRegularSeason20242025!$B$3:$B$1315, "&lt;=" &amp; $A99, DataRegularSeason20242025!$E$3:$E$1315, G$1)</f>
        <v>11</v>
      </c>
      <c r="H99" s="2">
        <f>SUMIFS(DataRegularSeason20242025!$AA$3:$AA$1315,DataRegularSeason20242025!$B$3:$B$1315, "&lt;=" &amp; $A99, DataRegularSeason20242025!$D$3:$D$1315, H$1)+SUMIFS(DataRegularSeason20242025!$AB$3:$AB$1315,DataRegularSeason20242025!$B$3:$B$1315, "&lt;=" &amp; $A99, DataRegularSeason20242025!$E$3:$E$1315, H$1)</f>
        <v>7</v>
      </c>
      <c r="I99" s="2">
        <f>SUMIFS(DataRegularSeason20242025!$AA$3:$AA$1315,DataRegularSeason20242025!$B$3:$B$1315, "&lt;=" &amp; $A99, DataRegularSeason20242025!$D$3:$D$1315, I$1)+SUMIFS(DataRegularSeason20242025!$AB$3:$AB$1315,DataRegularSeason20242025!$B$3:$B$1315, "&lt;=" &amp; $A99, DataRegularSeason20242025!$E$3:$E$1315, I$1)</f>
        <v>10</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9</v>
      </c>
      <c r="L99" s="2">
        <f>SUMIFS(DataRegularSeason20242025!$AA$3:$AA$1315,DataRegularSeason20242025!$B$3:$B$1315, "&lt;=" &amp; $A99, DataRegularSeason20242025!$D$3:$D$1315, L$1)+SUMIFS(DataRegularSeason20242025!$AB$3:$AB$1315,DataRegularSeason20242025!$B$3:$B$1315, "&lt;=" &amp; $A99, DataRegularSeason20242025!$E$3:$E$1315, L$1)</f>
        <v>11</v>
      </c>
      <c r="M99" s="2">
        <f>SUMIFS(DataRegularSeason20242025!$AA$3:$AA$1315,DataRegularSeason20242025!$B$3:$B$1315, "&lt;=" &amp; $A99, DataRegularSeason20242025!$D$3:$D$1315, M$1)+SUMIFS(DataRegularSeason20242025!$AB$3:$AB$1315,DataRegularSeason20242025!$B$3:$B$1315, "&lt;=" &amp; $A99, DataRegularSeason20242025!$E$3:$E$1315, M$1)</f>
        <v>15</v>
      </c>
      <c r="N99" s="2">
        <f>SUMIFS(DataRegularSeason20242025!$AA$3:$AA$1315,DataRegularSeason20242025!$B$3:$B$1315, "&lt;=" &amp; $A99, DataRegularSeason20242025!$D$3:$D$1315, N$1)+SUMIFS(DataRegularSeason20242025!$AB$3:$AB$1315,DataRegularSeason20242025!$B$3:$B$1315, "&lt;=" &amp; $A99, DataRegularSeason20242025!$E$3:$E$1315, N$1)</f>
        <v>14</v>
      </c>
      <c r="O99" s="2">
        <f>SUMIFS(DataRegularSeason20242025!$AA$3:$AA$1315,DataRegularSeason20242025!$B$3:$B$1315, "&lt;=" &amp; $A99, DataRegularSeason20242025!$D$3:$D$1315, O$1)+SUMIFS(DataRegularSeason20242025!$AB$3:$AB$1315,DataRegularSeason20242025!$B$3:$B$1315, "&lt;=" &amp; $A99, DataRegularSeason20242025!$E$3:$E$1315, O$1)</f>
        <v>14</v>
      </c>
      <c r="P99" s="2">
        <f>SUMIFS(DataRegularSeason20242025!$AA$3:$AA$1315,DataRegularSeason20242025!$B$3:$B$1315, "&lt;=" &amp; $A99, DataRegularSeason20242025!$D$3:$D$1315, P$1)+SUMIFS(DataRegularSeason20242025!$AB$3:$AB$1315,DataRegularSeason20242025!$B$3:$B$1315, "&lt;=" &amp; $A99, DataRegularSeason20242025!$E$3:$E$1315, P$1)</f>
        <v>9</v>
      </c>
      <c r="Q99" s="2">
        <f>SUMIFS(DataRegularSeason20242025!$AA$3:$AA$1315,DataRegularSeason20242025!$B$3:$B$1315, "&lt;=" &amp; $A99, DataRegularSeason20242025!$D$3:$D$1315, Q$1)+SUMIFS(DataRegularSeason20242025!$AB$3:$AB$1315,DataRegularSeason20242025!$B$3:$B$1315, "&lt;=" &amp; $A99, DataRegularSeason20242025!$E$3:$E$1315, Q$1)</f>
        <v>16</v>
      </c>
      <c r="R99" s="2">
        <f>SUMIFS(DataRegularSeason20242025!$AA$3:$AA$1315,DataRegularSeason20242025!$B$3:$B$1315, "&lt;=" &amp; $A99, DataRegularSeason20242025!$D$3:$D$1315, R$1)+SUMIFS(DataRegularSeason20242025!$AB$3:$AB$1315,DataRegularSeason20242025!$B$3:$B$1315, "&lt;=" &amp; $A99, DataRegularSeason20242025!$E$3:$E$1315, R$1)</f>
        <v>7</v>
      </c>
      <c r="S99" s="2">
        <f>SUMIFS(DataRegularSeason20242025!$AA$3:$AA$1315,DataRegularSeason20242025!$B$3:$B$1315, "&lt;=" &amp; $A99, DataRegularSeason20242025!$D$3:$D$1315, S$1)+SUMIFS(DataRegularSeason20242025!$AB$3:$AB$1315,DataRegularSeason20242025!$B$3:$B$1315, "&lt;=" &amp; $A99, DataRegularSeason20242025!$E$3:$E$1315, S$1)</f>
        <v>8</v>
      </c>
      <c r="T99" s="2">
        <f>SUMIFS(DataRegularSeason20242025!$AA$3:$AA$1315,DataRegularSeason20242025!$B$3:$B$1315, "&lt;=" &amp; $A99, DataRegularSeason20242025!$D$3:$D$1315, T$1)+SUMIFS(DataRegularSeason20242025!$AB$3:$AB$1315,DataRegularSeason20242025!$B$3:$B$1315, "&lt;=" &amp; $A99, DataRegularSeason20242025!$E$3:$E$1315, T$1)</f>
        <v>13</v>
      </c>
      <c r="U99" s="2">
        <f>SUMIFS(DataRegularSeason20242025!$AA$3:$AA$1315,DataRegularSeason20242025!$B$3:$B$1315, "&lt;=" &amp; $A99, DataRegularSeason20242025!$D$3:$D$1315, U$1)+SUMIFS(DataRegularSeason20242025!$AB$3:$AB$1315,DataRegularSeason20242025!$B$3:$B$1315, "&lt;=" &amp; $A99, DataRegularSeason20242025!$E$3:$E$1315, U$1)</f>
        <v>10</v>
      </c>
      <c r="V99" s="2">
        <f>SUMIFS(DataRegularSeason20242025!$AA$3:$AA$1315,DataRegularSeason20242025!$B$3:$B$1315, "&lt;=" &amp; $A99, DataRegularSeason20242025!$D$3:$D$1315, V$1)+SUMIFS(DataRegularSeason20242025!$AB$3:$AB$1315,DataRegularSeason20242025!$B$3:$B$1315, "&lt;=" &amp; $A99, DataRegularSeason20242025!$E$3:$E$1315, V$1)</f>
        <v>9</v>
      </c>
      <c r="W99" s="2">
        <f>SUMIFS(DataRegularSeason20242025!$AA$3:$AA$1315,DataRegularSeason20242025!$B$3:$B$1315, "&lt;=" &amp; $A99, DataRegularSeason20242025!$D$3:$D$1315, W$1)+SUMIFS(DataRegularSeason20242025!$AB$3:$AB$1315,DataRegularSeason20242025!$B$3:$B$1315, "&lt;=" &amp; $A99, DataRegularSeason20242025!$E$3:$E$1315, W$1)</f>
        <v>9</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8</v>
      </c>
      <c r="Z99" s="2">
        <f>SUMIFS(DataRegularSeason20242025!$AA$3:$AA$1315,DataRegularSeason20242025!$B$3:$B$1315, "&lt;=" &amp; $A99, DataRegularSeason20242025!$D$3:$D$1315, Z$1)+SUMIFS(DataRegularSeason20242025!$AB$3:$AB$1315,DataRegularSeason20242025!$B$3:$B$1315, "&lt;=" &amp; $A99, DataRegularSeason20242025!$E$3:$E$1315, Z$1)</f>
        <v>10</v>
      </c>
      <c r="AA99" s="2">
        <f>SUMIFS(DataRegularSeason20242025!$AA$3:$AA$1315,DataRegularSeason20242025!$B$3:$B$1315, "&lt;=" &amp; $A99, DataRegularSeason20242025!$D$3:$D$1315, AA$1)+SUMIFS(DataRegularSeason20242025!$AB$3:$AB$1315,DataRegularSeason20242025!$B$3:$B$1315, "&lt;=" &amp; $A99, DataRegularSeason20242025!$E$3:$E$1315, AA$1)</f>
        <v>14</v>
      </c>
      <c r="AB99" s="2">
        <f>SUMIFS(DataRegularSeason20242025!$AA$3:$AA$1315,DataRegularSeason20242025!$B$3:$B$1315, "&lt;=" &amp; $A99, DataRegularSeason20242025!$D$3:$D$1315, AB$1)+SUMIFS(DataRegularSeason20242025!$AB$3:$AB$1315,DataRegularSeason20242025!$B$3:$B$1315, "&lt;=" &amp; $A99, DataRegularSeason20242025!$E$3:$E$1315, AB$1)</f>
        <v>13</v>
      </c>
      <c r="AC99" s="2">
        <f>SUMIFS(DataRegularSeason20242025!$AA$3:$AA$1315,DataRegularSeason20242025!$B$3:$B$1315, "&lt;=" &amp; $A99, DataRegularSeason20242025!$D$3:$D$1315, AC$1)+SUMIFS(DataRegularSeason20242025!$AB$3:$AB$1315,DataRegularSeason20242025!$B$3:$B$1315, "&lt;=" &amp; $A99, DataRegularSeason20242025!$E$3:$E$1315, AC$1)</f>
        <v>12</v>
      </c>
      <c r="AD99" s="2">
        <f>SUMIFS(DataRegularSeason20242025!$AA$3:$AA$1315,DataRegularSeason20242025!$B$3:$B$1315, "&lt;=" &amp; $A99, DataRegularSeason20242025!$D$3:$D$1315, AD$1)+SUMIFS(DataRegularSeason20242025!$AB$3:$AB$1315,DataRegularSeason20242025!$B$3:$B$1315, "&lt;=" &amp; $A99, DataRegularSeason20242025!$E$3:$E$1315, AD$1)</f>
        <v>11</v>
      </c>
      <c r="AE99" s="2">
        <f>SUMIFS(DataRegularSeason20242025!$AA$3:$AA$1315,DataRegularSeason20242025!$B$3:$B$1315, "&lt;=" &amp; $A99, DataRegularSeason20242025!$D$3:$D$1315, AE$1)+SUMIFS(DataRegularSeason20242025!$AB$3:$AB$1315,DataRegularSeason20242025!$B$3:$B$1315, "&lt;=" &amp; $A99, DataRegularSeason20242025!$E$3:$E$1315, AE$1)</f>
        <v>15</v>
      </c>
      <c r="AF99" s="2">
        <f>SUMIFS(DataRegularSeason20242025!$AA$3:$AA$1315,DataRegularSeason20242025!$B$3:$B$1315, "&lt;=" &amp; $A99, DataRegularSeason20242025!$D$3:$D$1315, AF$1)+SUMIFS(DataRegularSeason20242025!$AB$3:$AB$1315,DataRegularSeason20242025!$B$3:$B$1315, "&lt;=" &amp; $A99, DataRegularSeason20242025!$E$3:$E$1315, AF$1)</f>
        <v>18</v>
      </c>
      <c r="AG99" s="2">
        <f>SUMIFS(DataRegularSeason20242025!$AA$3:$AA$1315,DataRegularSeason20242025!$B$3:$B$1315, "&lt;=" &amp; $A99, DataRegularSeason20242025!$D$3:$D$1315, AG$1)+SUMIFS(DataRegularSeason20242025!$AB$3:$AB$1315,DataRegularSeason20242025!$B$3:$B$1315, "&lt;=" &amp; $A99, DataRegularSeason20242025!$E$3:$E$1315, AG$1)</f>
        <v>14</v>
      </c>
    </row>
    <row r="100" spans="1:33" x14ac:dyDescent="0.25">
      <c r="A100" s="5">
        <v>45666</v>
      </c>
      <c r="B100" s="2">
        <f>SUMIFS(DataRegularSeason20242025!$AA$3:$AA$1315,DataRegularSeason20242025!$B$3:$B$1315, "&lt;=" &amp; $A100, DataRegularSeason20242025!$D$3:$D$1315, B$1)+SUMIFS(DataRegularSeason20242025!$AB$3:$AB$1315,DataRegularSeason20242025!$B$3:$B$1315, "&lt;=" &amp; $A100, DataRegularSeason20242025!$E$3:$E$1315, B$1)</f>
        <v>10</v>
      </c>
      <c r="C100" s="2">
        <f>SUMIFS(DataRegularSeason20242025!$AA$3:$AA$1315,DataRegularSeason20242025!$B$3:$B$1315, "&lt;=" &amp; $A100, DataRegularSeason20242025!$D$3:$D$1315, C$1)+SUMIFS(DataRegularSeason20242025!$AB$3:$AB$1315,DataRegularSeason20242025!$B$3:$B$1315, "&lt;=" &amp; $A100, DataRegularSeason20242025!$E$3:$E$1315, C$1)</f>
        <v>9</v>
      </c>
      <c r="D100" s="2">
        <f>SUMIFS(DataRegularSeason20242025!$AA$3:$AA$1315,DataRegularSeason20242025!$B$3:$B$1315, "&lt;=" &amp; $A100, DataRegularSeason20242025!$D$3:$D$1315, D$1)+SUMIFS(DataRegularSeason20242025!$AB$3:$AB$1315,DataRegularSeason20242025!$B$3:$B$1315, "&lt;=" &amp; $A100, DataRegularSeason20242025!$E$3:$E$1315, D$1)</f>
        <v>9</v>
      </c>
      <c r="E100" s="2">
        <f>SUMIFS(DataRegularSeason20242025!$AA$3:$AA$1315,DataRegularSeason20242025!$B$3:$B$1315, "&lt;=" &amp; $A100, DataRegularSeason20242025!$D$3:$D$1315, E$1)+SUMIFS(DataRegularSeason20242025!$AB$3:$AB$1315,DataRegularSeason20242025!$B$3:$B$1315, "&lt;=" &amp; $A100, DataRegularSeason20242025!$E$3:$E$1315, E$1)</f>
        <v>14</v>
      </c>
      <c r="F100" s="2">
        <f>SUMIFS(DataRegularSeason20242025!$AA$3:$AA$1315,DataRegularSeason20242025!$B$3:$B$1315, "&lt;=" &amp; $A100, DataRegularSeason20242025!$D$3:$D$1315, F$1)+SUMIFS(DataRegularSeason20242025!$AB$3:$AB$1315,DataRegularSeason20242025!$B$3:$B$1315, "&lt;=" &amp; $A100, DataRegularSeason20242025!$E$3:$E$1315, F$1)</f>
        <v>11</v>
      </c>
      <c r="G100" s="2">
        <f>SUMIFS(DataRegularSeason20242025!$AA$3:$AA$1315,DataRegularSeason20242025!$B$3:$B$1315, "&lt;=" &amp; $A100, DataRegularSeason20242025!$D$3:$D$1315, G$1)+SUMIFS(DataRegularSeason20242025!$AB$3:$AB$1315,DataRegularSeason20242025!$B$3:$B$1315, "&lt;=" &amp; $A100, DataRegularSeason20242025!$E$3:$E$1315, G$1)</f>
        <v>11</v>
      </c>
      <c r="H100" s="2">
        <f>SUMIFS(DataRegularSeason20242025!$AA$3:$AA$1315,DataRegularSeason20242025!$B$3:$B$1315, "&lt;=" &amp; $A100, DataRegularSeason20242025!$D$3:$D$1315, H$1)+SUMIFS(DataRegularSeason20242025!$AB$3:$AB$1315,DataRegularSeason20242025!$B$3:$B$1315, "&lt;=" &amp; $A100, DataRegularSeason20242025!$E$3:$E$1315, H$1)</f>
        <v>7</v>
      </c>
      <c r="I100" s="2">
        <f>SUMIFS(DataRegularSeason20242025!$AA$3:$AA$1315,DataRegularSeason20242025!$B$3:$B$1315, "&lt;=" &amp; $A100, DataRegularSeason20242025!$D$3:$D$1315, I$1)+SUMIFS(DataRegularSeason20242025!$AB$3:$AB$1315,DataRegularSeason20242025!$B$3:$B$1315, "&lt;=" &amp; $A100, DataRegularSeason20242025!$E$3:$E$1315, I$1)</f>
        <v>10</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9</v>
      </c>
      <c r="L100" s="2">
        <f>SUMIFS(DataRegularSeason20242025!$AA$3:$AA$1315,DataRegularSeason20242025!$B$3:$B$1315, "&lt;=" &amp; $A100, DataRegularSeason20242025!$D$3:$D$1315, L$1)+SUMIFS(DataRegularSeason20242025!$AB$3:$AB$1315,DataRegularSeason20242025!$B$3:$B$1315, "&lt;=" &amp; $A100, DataRegularSeason20242025!$E$3:$E$1315, L$1)</f>
        <v>11</v>
      </c>
      <c r="M100" s="2">
        <f>SUMIFS(DataRegularSeason20242025!$AA$3:$AA$1315,DataRegularSeason20242025!$B$3:$B$1315, "&lt;=" &amp; $A100, DataRegularSeason20242025!$D$3:$D$1315, M$1)+SUMIFS(DataRegularSeason20242025!$AB$3:$AB$1315,DataRegularSeason20242025!$B$3:$B$1315, "&lt;=" &amp; $A100, DataRegularSeason20242025!$E$3:$E$1315, M$1)</f>
        <v>15</v>
      </c>
      <c r="N100" s="2">
        <f>SUMIFS(DataRegularSeason20242025!$AA$3:$AA$1315,DataRegularSeason20242025!$B$3:$B$1315, "&lt;=" &amp; $A100, DataRegularSeason20242025!$D$3:$D$1315, N$1)+SUMIFS(DataRegularSeason20242025!$AB$3:$AB$1315,DataRegularSeason20242025!$B$3:$B$1315, "&lt;=" &amp; $A100, DataRegularSeason20242025!$E$3:$E$1315, N$1)</f>
        <v>14</v>
      </c>
      <c r="O100" s="2">
        <f>SUMIFS(DataRegularSeason20242025!$AA$3:$AA$1315,DataRegularSeason20242025!$B$3:$B$1315, "&lt;=" &amp; $A100, DataRegularSeason20242025!$D$3:$D$1315, O$1)+SUMIFS(DataRegularSeason20242025!$AB$3:$AB$1315,DataRegularSeason20242025!$B$3:$B$1315, "&lt;=" &amp; $A100, DataRegularSeason20242025!$E$3:$E$1315, O$1)</f>
        <v>14</v>
      </c>
      <c r="P100" s="2">
        <f>SUMIFS(DataRegularSeason20242025!$AA$3:$AA$1315,DataRegularSeason20242025!$B$3:$B$1315, "&lt;=" &amp; $A100, DataRegularSeason20242025!$D$3:$D$1315, P$1)+SUMIFS(DataRegularSeason20242025!$AB$3:$AB$1315,DataRegularSeason20242025!$B$3:$B$1315, "&lt;=" &amp; $A100, DataRegularSeason20242025!$E$3:$E$1315, P$1)</f>
        <v>9</v>
      </c>
      <c r="Q100" s="2">
        <f>SUMIFS(DataRegularSeason20242025!$AA$3:$AA$1315,DataRegularSeason20242025!$B$3:$B$1315, "&lt;=" &amp; $A100, DataRegularSeason20242025!$D$3:$D$1315, Q$1)+SUMIFS(DataRegularSeason20242025!$AB$3:$AB$1315,DataRegularSeason20242025!$B$3:$B$1315, "&lt;=" &amp; $A100, DataRegularSeason20242025!$E$3:$E$1315, Q$1)</f>
        <v>16</v>
      </c>
      <c r="R100" s="2">
        <f>SUMIFS(DataRegularSeason20242025!$AA$3:$AA$1315,DataRegularSeason20242025!$B$3:$B$1315, "&lt;=" &amp; $A100, DataRegularSeason20242025!$D$3:$D$1315, R$1)+SUMIFS(DataRegularSeason20242025!$AB$3:$AB$1315,DataRegularSeason20242025!$B$3:$B$1315, "&lt;=" &amp; $A100, DataRegularSeason20242025!$E$3:$E$1315, R$1)</f>
        <v>7</v>
      </c>
      <c r="S100" s="2">
        <f>SUMIFS(DataRegularSeason20242025!$AA$3:$AA$1315,DataRegularSeason20242025!$B$3:$B$1315, "&lt;=" &amp; $A100, DataRegularSeason20242025!$D$3:$D$1315, S$1)+SUMIFS(DataRegularSeason20242025!$AB$3:$AB$1315,DataRegularSeason20242025!$B$3:$B$1315, "&lt;=" &amp; $A100, DataRegularSeason20242025!$E$3:$E$1315, S$1)</f>
        <v>8</v>
      </c>
      <c r="T100" s="2">
        <f>SUMIFS(DataRegularSeason20242025!$AA$3:$AA$1315,DataRegularSeason20242025!$B$3:$B$1315, "&lt;=" &amp; $A100, DataRegularSeason20242025!$D$3:$D$1315, T$1)+SUMIFS(DataRegularSeason20242025!$AB$3:$AB$1315,DataRegularSeason20242025!$B$3:$B$1315, "&lt;=" &amp; $A100, DataRegularSeason20242025!$E$3:$E$1315, T$1)</f>
        <v>13</v>
      </c>
      <c r="U100" s="2">
        <f>SUMIFS(DataRegularSeason20242025!$AA$3:$AA$1315,DataRegularSeason20242025!$B$3:$B$1315, "&lt;=" &amp; $A100, DataRegularSeason20242025!$D$3:$D$1315, U$1)+SUMIFS(DataRegularSeason20242025!$AB$3:$AB$1315,DataRegularSeason20242025!$B$3:$B$1315, "&lt;=" &amp; $A100, DataRegularSeason20242025!$E$3:$E$1315, U$1)</f>
        <v>10</v>
      </c>
      <c r="V100" s="2">
        <f>SUMIFS(DataRegularSeason20242025!$AA$3:$AA$1315,DataRegularSeason20242025!$B$3:$B$1315, "&lt;=" &amp; $A100, DataRegularSeason20242025!$D$3:$D$1315, V$1)+SUMIFS(DataRegularSeason20242025!$AB$3:$AB$1315,DataRegularSeason20242025!$B$3:$B$1315, "&lt;=" &amp; $A100, DataRegularSeason20242025!$E$3:$E$1315, V$1)</f>
        <v>9</v>
      </c>
      <c r="W100" s="2">
        <f>SUMIFS(DataRegularSeason20242025!$AA$3:$AA$1315,DataRegularSeason20242025!$B$3:$B$1315, "&lt;=" &amp; $A100, DataRegularSeason20242025!$D$3:$D$1315, W$1)+SUMIFS(DataRegularSeason20242025!$AB$3:$AB$1315,DataRegularSeason20242025!$B$3:$B$1315, "&lt;=" &amp; $A100, DataRegularSeason20242025!$E$3:$E$1315, W$1)</f>
        <v>9</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8</v>
      </c>
      <c r="Z100" s="2">
        <f>SUMIFS(DataRegularSeason20242025!$AA$3:$AA$1315,DataRegularSeason20242025!$B$3:$B$1315, "&lt;=" &amp; $A100, DataRegularSeason20242025!$D$3:$D$1315, Z$1)+SUMIFS(DataRegularSeason20242025!$AB$3:$AB$1315,DataRegularSeason20242025!$B$3:$B$1315, "&lt;=" &amp; $A100, DataRegularSeason20242025!$E$3:$E$1315, Z$1)</f>
        <v>10</v>
      </c>
      <c r="AA100" s="2">
        <f>SUMIFS(DataRegularSeason20242025!$AA$3:$AA$1315,DataRegularSeason20242025!$B$3:$B$1315, "&lt;=" &amp; $A100, DataRegularSeason20242025!$D$3:$D$1315, AA$1)+SUMIFS(DataRegularSeason20242025!$AB$3:$AB$1315,DataRegularSeason20242025!$B$3:$B$1315, "&lt;=" &amp; $A100, DataRegularSeason20242025!$E$3:$E$1315, AA$1)</f>
        <v>14</v>
      </c>
      <c r="AB100" s="2">
        <f>SUMIFS(DataRegularSeason20242025!$AA$3:$AA$1315,DataRegularSeason20242025!$B$3:$B$1315, "&lt;=" &amp; $A100, DataRegularSeason20242025!$D$3:$D$1315, AB$1)+SUMIFS(DataRegularSeason20242025!$AB$3:$AB$1315,DataRegularSeason20242025!$B$3:$B$1315, "&lt;=" &amp; $A100, DataRegularSeason20242025!$E$3:$E$1315, AB$1)</f>
        <v>13</v>
      </c>
      <c r="AC100" s="2">
        <f>SUMIFS(DataRegularSeason20242025!$AA$3:$AA$1315,DataRegularSeason20242025!$B$3:$B$1315, "&lt;=" &amp; $A100, DataRegularSeason20242025!$D$3:$D$1315, AC$1)+SUMIFS(DataRegularSeason20242025!$AB$3:$AB$1315,DataRegularSeason20242025!$B$3:$B$1315, "&lt;=" &amp; $A100, DataRegularSeason20242025!$E$3:$E$1315, AC$1)</f>
        <v>12</v>
      </c>
      <c r="AD100" s="2">
        <f>SUMIFS(DataRegularSeason20242025!$AA$3:$AA$1315,DataRegularSeason20242025!$B$3:$B$1315, "&lt;=" &amp; $A100, DataRegularSeason20242025!$D$3:$D$1315, AD$1)+SUMIFS(DataRegularSeason20242025!$AB$3:$AB$1315,DataRegularSeason20242025!$B$3:$B$1315, "&lt;=" &amp; $A100, DataRegularSeason20242025!$E$3:$E$1315, AD$1)</f>
        <v>11</v>
      </c>
      <c r="AE100" s="2">
        <f>SUMIFS(DataRegularSeason20242025!$AA$3:$AA$1315,DataRegularSeason20242025!$B$3:$B$1315, "&lt;=" &amp; $A100, DataRegularSeason20242025!$D$3:$D$1315, AE$1)+SUMIFS(DataRegularSeason20242025!$AB$3:$AB$1315,DataRegularSeason20242025!$B$3:$B$1315, "&lt;=" &amp; $A100, DataRegularSeason20242025!$E$3:$E$1315, AE$1)</f>
        <v>15</v>
      </c>
      <c r="AF100" s="2">
        <f>SUMIFS(DataRegularSeason20242025!$AA$3:$AA$1315,DataRegularSeason20242025!$B$3:$B$1315, "&lt;=" &amp; $A100, DataRegularSeason20242025!$D$3:$D$1315, AF$1)+SUMIFS(DataRegularSeason20242025!$AB$3:$AB$1315,DataRegularSeason20242025!$B$3:$B$1315, "&lt;=" &amp; $A100, DataRegularSeason20242025!$E$3:$E$1315, AF$1)</f>
        <v>18</v>
      </c>
      <c r="AG100" s="2">
        <f>SUMIFS(DataRegularSeason20242025!$AA$3:$AA$1315,DataRegularSeason20242025!$B$3:$B$1315, "&lt;=" &amp; $A100, DataRegularSeason20242025!$D$3:$D$1315, AG$1)+SUMIFS(DataRegularSeason20242025!$AB$3:$AB$1315,DataRegularSeason20242025!$B$3:$B$1315, "&lt;=" &amp; $A100, DataRegularSeason20242025!$E$3:$E$1315, AG$1)</f>
        <v>14</v>
      </c>
    </row>
    <row r="101" spans="1:33" x14ac:dyDescent="0.25">
      <c r="A101" s="5">
        <v>45667</v>
      </c>
      <c r="B101" s="2">
        <f>SUMIFS(DataRegularSeason20242025!$AA$3:$AA$1315,DataRegularSeason20242025!$B$3:$B$1315, "&lt;=" &amp; $A101, DataRegularSeason20242025!$D$3:$D$1315, B$1)+SUMIFS(DataRegularSeason20242025!$AB$3:$AB$1315,DataRegularSeason20242025!$B$3:$B$1315, "&lt;=" &amp; $A101, DataRegularSeason20242025!$E$3:$E$1315, B$1)</f>
        <v>10</v>
      </c>
      <c r="C101" s="2">
        <f>SUMIFS(DataRegularSeason20242025!$AA$3:$AA$1315,DataRegularSeason20242025!$B$3:$B$1315, "&lt;=" &amp; $A101, DataRegularSeason20242025!$D$3:$D$1315, C$1)+SUMIFS(DataRegularSeason20242025!$AB$3:$AB$1315,DataRegularSeason20242025!$B$3:$B$1315, "&lt;=" &amp; $A101, DataRegularSeason20242025!$E$3:$E$1315, C$1)</f>
        <v>9</v>
      </c>
      <c r="D101" s="2">
        <f>SUMIFS(DataRegularSeason20242025!$AA$3:$AA$1315,DataRegularSeason20242025!$B$3:$B$1315, "&lt;=" &amp; $A101, DataRegularSeason20242025!$D$3:$D$1315, D$1)+SUMIFS(DataRegularSeason20242025!$AB$3:$AB$1315,DataRegularSeason20242025!$B$3:$B$1315, "&lt;=" &amp; $A101, DataRegularSeason20242025!$E$3:$E$1315, D$1)</f>
        <v>9</v>
      </c>
      <c r="E101" s="2">
        <f>SUMIFS(DataRegularSeason20242025!$AA$3:$AA$1315,DataRegularSeason20242025!$B$3:$B$1315, "&lt;=" &amp; $A101, DataRegularSeason20242025!$D$3:$D$1315, E$1)+SUMIFS(DataRegularSeason20242025!$AB$3:$AB$1315,DataRegularSeason20242025!$B$3:$B$1315, "&lt;=" &amp; $A101, DataRegularSeason20242025!$E$3:$E$1315, E$1)</f>
        <v>14</v>
      </c>
      <c r="F101" s="2">
        <f>SUMIFS(DataRegularSeason20242025!$AA$3:$AA$1315,DataRegularSeason20242025!$B$3:$B$1315, "&lt;=" &amp; $A101, DataRegularSeason20242025!$D$3:$D$1315, F$1)+SUMIFS(DataRegularSeason20242025!$AB$3:$AB$1315,DataRegularSeason20242025!$B$3:$B$1315, "&lt;=" &amp; $A101, DataRegularSeason20242025!$E$3:$E$1315, F$1)</f>
        <v>11</v>
      </c>
      <c r="G101" s="2">
        <f>SUMIFS(DataRegularSeason20242025!$AA$3:$AA$1315,DataRegularSeason20242025!$B$3:$B$1315, "&lt;=" &amp; $A101, DataRegularSeason20242025!$D$3:$D$1315, G$1)+SUMIFS(DataRegularSeason20242025!$AB$3:$AB$1315,DataRegularSeason20242025!$B$3:$B$1315, "&lt;=" &amp; $A101, DataRegularSeason20242025!$E$3:$E$1315, G$1)</f>
        <v>11</v>
      </c>
      <c r="H101" s="2">
        <f>SUMIFS(DataRegularSeason20242025!$AA$3:$AA$1315,DataRegularSeason20242025!$B$3:$B$1315, "&lt;=" &amp; $A101, DataRegularSeason20242025!$D$3:$D$1315, H$1)+SUMIFS(DataRegularSeason20242025!$AB$3:$AB$1315,DataRegularSeason20242025!$B$3:$B$1315, "&lt;=" &amp; $A101, DataRegularSeason20242025!$E$3:$E$1315, H$1)</f>
        <v>7</v>
      </c>
      <c r="I101" s="2">
        <f>SUMIFS(DataRegularSeason20242025!$AA$3:$AA$1315,DataRegularSeason20242025!$B$3:$B$1315, "&lt;=" &amp; $A101, DataRegularSeason20242025!$D$3:$D$1315, I$1)+SUMIFS(DataRegularSeason20242025!$AB$3:$AB$1315,DataRegularSeason20242025!$B$3:$B$1315, "&lt;=" &amp; $A101, DataRegularSeason20242025!$E$3:$E$1315, I$1)</f>
        <v>10</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9</v>
      </c>
      <c r="L101" s="2">
        <f>SUMIFS(DataRegularSeason20242025!$AA$3:$AA$1315,DataRegularSeason20242025!$B$3:$B$1315, "&lt;=" &amp; $A101, DataRegularSeason20242025!$D$3:$D$1315, L$1)+SUMIFS(DataRegularSeason20242025!$AB$3:$AB$1315,DataRegularSeason20242025!$B$3:$B$1315, "&lt;=" &amp; $A101, DataRegularSeason20242025!$E$3:$E$1315, L$1)</f>
        <v>11</v>
      </c>
      <c r="M101" s="2">
        <f>SUMIFS(DataRegularSeason20242025!$AA$3:$AA$1315,DataRegularSeason20242025!$B$3:$B$1315, "&lt;=" &amp; $A101, DataRegularSeason20242025!$D$3:$D$1315, M$1)+SUMIFS(DataRegularSeason20242025!$AB$3:$AB$1315,DataRegularSeason20242025!$B$3:$B$1315, "&lt;=" &amp; $A101, DataRegularSeason20242025!$E$3:$E$1315, M$1)</f>
        <v>15</v>
      </c>
      <c r="N101" s="2">
        <f>SUMIFS(DataRegularSeason20242025!$AA$3:$AA$1315,DataRegularSeason20242025!$B$3:$B$1315, "&lt;=" &amp; $A101, DataRegularSeason20242025!$D$3:$D$1315, N$1)+SUMIFS(DataRegularSeason20242025!$AB$3:$AB$1315,DataRegularSeason20242025!$B$3:$B$1315, "&lt;=" &amp; $A101, DataRegularSeason20242025!$E$3:$E$1315, N$1)</f>
        <v>14</v>
      </c>
      <c r="O101" s="2">
        <f>SUMIFS(DataRegularSeason20242025!$AA$3:$AA$1315,DataRegularSeason20242025!$B$3:$B$1315, "&lt;=" &amp; $A101, DataRegularSeason20242025!$D$3:$D$1315, O$1)+SUMIFS(DataRegularSeason20242025!$AB$3:$AB$1315,DataRegularSeason20242025!$B$3:$B$1315, "&lt;=" &amp; $A101, DataRegularSeason20242025!$E$3:$E$1315, O$1)</f>
        <v>14</v>
      </c>
      <c r="P101" s="2">
        <f>SUMIFS(DataRegularSeason20242025!$AA$3:$AA$1315,DataRegularSeason20242025!$B$3:$B$1315, "&lt;=" &amp; $A101, DataRegularSeason20242025!$D$3:$D$1315, P$1)+SUMIFS(DataRegularSeason20242025!$AB$3:$AB$1315,DataRegularSeason20242025!$B$3:$B$1315, "&lt;=" &amp; $A101, DataRegularSeason20242025!$E$3:$E$1315, P$1)</f>
        <v>9</v>
      </c>
      <c r="Q101" s="2">
        <f>SUMIFS(DataRegularSeason20242025!$AA$3:$AA$1315,DataRegularSeason20242025!$B$3:$B$1315, "&lt;=" &amp; $A101, DataRegularSeason20242025!$D$3:$D$1315, Q$1)+SUMIFS(DataRegularSeason20242025!$AB$3:$AB$1315,DataRegularSeason20242025!$B$3:$B$1315, "&lt;=" &amp; $A101, DataRegularSeason20242025!$E$3:$E$1315, Q$1)</f>
        <v>16</v>
      </c>
      <c r="R101" s="2">
        <f>SUMIFS(DataRegularSeason20242025!$AA$3:$AA$1315,DataRegularSeason20242025!$B$3:$B$1315, "&lt;=" &amp; $A101, DataRegularSeason20242025!$D$3:$D$1315, R$1)+SUMIFS(DataRegularSeason20242025!$AB$3:$AB$1315,DataRegularSeason20242025!$B$3:$B$1315, "&lt;=" &amp; $A101, DataRegularSeason20242025!$E$3:$E$1315, R$1)</f>
        <v>7</v>
      </c>
      <c r="S101" s="2">
        <f>SUMIFS(DataRegularSeason20242025!$AA$3:$AA$1315,DataRegularSeason20242025!$B$3:$B$1315, "&lt;=" &amp; $A101, DataRegularSeason20242025!$D$3:$D$1315, S$1)+SUMIFS(DataRegularSeason20242025!$AB$3:$AB$1315,DataRegularSeason20242025!$B$3:$B$1315, "&lt;=" &amp; $A101, DataRegularSeason20242025!$E$3:$E$1315, S$1)</f>
        <v>8</v>
      </c>
      <c r="T101" s="2">
        <f>SUMIFS(DataRegularSeason20242025!$AA$3:$AA$1315,DataRegularSeason20242025!$B$3:$B$1315, "&lt;=" &amp; $A101, DataRegularSeason20242025!$D$3:$D$1315, T$1)+SUMIFS(DataRegularSeason20242025!$AB$3:$AB$1315,DataRegularSeason20242025!$B$3:$B$1315, "&lt;=" &amp; $A101, DataRegularSeason20242025!$E$3:$E$1315, T$1)</f>
        <v>13</v>
      </c>
      <c r="U101" s="2">
        <f>SUMIFS(DataRegularSeason20242025!$AA$3:$AA$1315,DataRegularSeason20242025!$B$3:$B$1315, "&lt;=" &amp; $A101, DataRegularSeason20242025!$D$3:$D$1315, U$1)+SUMIFS(DataRegularSeason20242025!$AB$3:$AB$1315,DataRegularSeason20242025!$B$3:$B$1315, "&lt;=" &amp; $A101, DataRegularSeason20242025!$E$3:$E$1315, U$1)</f>
        <v>10</v>
      </c>
      <c r="V101" s="2">
        <f>SUMIFS(DataRegularSeason20242025!$AA$3:$AA$1315,DataRegularSeason20242025!$B$3:$B$1315, "&lt;=" &amp; $A101, DataRegularSeason20242025!$D$3:$D$1315, V$1)+SUMIFS(DataRegularSeason20242025!$AB$3:$AB$1315,DataRegularSeason20242025!$B$3:$B$1315, "&lt;=" &amp; $A101, DataRegularSeason20242025!$E$3:$E$1315, V$1)</f>
        <v>9</v>
      </c>
      <c r="W101" s="2">
        <f>SUMIFS(DataRegularSeason20242025!$AA$3:$AA$1315,DataRegularSeason20242025!$B$3:$B$1315, "&lt;=" &amp; $A101, DataRegularSeason20242025!$D$3:$D$1315, W$1)+SUMIFS(DataRegularSeason20242025!$AB$3:$AB$1315,DataRegularSeason20242025!$B$3:$B$1315, "&lt;=" &amp; $A101, DataRegularSeason20242025!$E$3:$E$1315, W$1)</f>
        <v>9</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8</v>
      </c>
      <c r="Z101" s="2">
        <f>SUMIFS(DataRegularSeason20242025!$AA$3:$AA$1315,DataRegularSeason20242025!$B$3:$B$1315, "&lt;=" &amp; $A101, DataRegularSeason20242025!$D$3:$D$1315, Z$1)+SUMIFS(DataRegularSeason20242025!$AB$3:$AB$1315,DataRegularSeason20242025!$B$3:$B$1315, "&lt;=" &amp; $A101, DataRegularSeason20242025!$E$3:$E$1315, Z$1)</f>
        <v>10</v>
      </c>
      <c r="AA101" s="2">
        <f>SUMIFS(DataRegularSeason20242025!$AA$3:$AA$1315,DataRegularSeason20242025!$B$3:$B$1315, "&lt;=" &amp; $A101, DataRegularSeason20242025!$D$3:$D$1315, AA$1)+SUMIFS(DataRegularSeason20242025!$AB$3:$AB$1315,DataRegularSeason20242025!$B$3:$B$1315, "&lt;=" &amp; $A101, DataRegularSeason20242025!$E$3:$E$1315, AA$1)</f>
        <v>14</v>
      </c>
      <c r="AB101" s="2">
        <f>SUMIFS(DataRegularSeason20242025!$AA$3:$AA$1315,DataRegularSeason20242025!$B$3:$B$1315, "&lt;=" &amp; $A101, DataRegularSeason20242025!$D$3:$D$1315, AB$1)+SUMIFS(DataRegularSeason20242025!$AB$3:$AB$1315,DataRegularSeason20242025!$B$3:$B$1315, "&lt;=" &amp; $A101, DataRegularSeason20242025!$E$3:$E$1315, AB$1)</f>
        <v>13</v>
      </c>
      <c r="AC101" s="2">
        <f>SUMIFS(DataRegularSeason20242025!$AA$3:$AA$1315,DataRegularSeason20242025!$B$3:$B$1315, "&lt;=" &amp; $A101, DataRegularSeason20242025!$D$3:$D$1315, AC$1)+SUMIFS(DataRegularSeason20242025!$AB$3:$AB$1315,DataRegularSeason20242025!$B$3:$B$1315, "&lt;=" &amp; $A101, DataRegularSeason20242025!$E$3:$E$1315, AC$1)</f>
        <v>12</v>
      </c>
      <c r="AD101" s="2">
        <f>SUMIFS(DataRegularSeason20242025!$AA$3:$AA$1315,DataRegularSeason20242025!$B$3:$B$1315, "&lt;=" &amp; $A101, DataRegularSeason20242025!$D$3:$D$1315, AD$1)+SUMIFS(DataRegularSeason20242025!$AB$3:$AB$1315,DataRegularSeason20242025!$B$3:$B$1315, "&lt;=" &amp; $A101, DataRegularSeason20242025!$E$3:$E$1315, AD$1)</f>
        <v>11</v>
      </c>
      <c r="AE101" s="2">
        <f>SUMIFS(DataRegularSeason20242025!$AA$3:$AA$1315,DataRegularSeason20242025!$B$3:$B$1315, "&lt;=" &amp; $A101, DataRegularSeason20242025!$D$3:$D$1315, AE$1)+SUMIFS(DataRegularSeason20242025!$AB$3:$AB$1315,DataRegularSeason20242025!$B$3:$B$1315, "&lt;=" &amp; $A101, DataRegularSeason20242025!$E$3:$E$1315, AE$1)</f>
        <v>15</v>
      </c>
      <c r="AF101" s="2">
        <f>SUMIFS(DataRegularSeason20242025!$AA$3:$AA$1315,DataRegularSeason20242025!$B$3:$B$1315, "&lt;=" &amp; $A101, DataRegularSeason20242025!$D$3:$D$1315, AF$1)+SUMIFS(DataRegularSeason20242025!$AB$3:$AB$1315,DataRegularSeason20242025!$B$3:$B$1315, "&lt;=" &amp; $A101, DataRegularSeason20242025!$E$3:$E$1315, AF$1)</f>
        <v>18</v>
      </c>
      <c r="AG101" s="2">
        <f>SUMIFS(DataRegularSeason20242025!$AA$3:$AA$1315,DataRegularSeason20242025!$B$3:$B$1315, "&lt;=" &amp; $A101, DataRegularSeason20242025!$D$3:$D$1315, AG$1)+SUMIFS(DataRegularSeason20242025!$AB$3:$AB$1315,DataRegularSeason20242025!$B$3:$B$1315, "&lt;=" &amp; $A101, DataRegularSeason20242025!$E$3:$E$1315, AG$1)</f>
        <v>14</v>
      </c>
    </row>
    <row r="102" spans="1:33" x14ac:dyDescent="0.25">
      <c r="A102" s="5">
        <v>45668</v>
      </c>
      <c r="B102" s="2">
        <f>SUMIFS(DataRegularSeason20242025!$AA$3:$AA$1315,DataRegularSeason20242025!$B$3:$B$1315, "&lt;=" &amp; $A102, DataRegularSeason20242025!$D$3:$D$1315, B$1)+SUMIFS(DataRegularSeason20242025!$AB$3:$AB$1315,DataRegularSeason20242025!$B$3:$B$1315, "&lt;=" &amp; $A102, DataRegularSeason20242025!$E$3:$E$1315, B$1)</f>
        <v>10</v>
      </c>
      <c r="C102" s="2">
        <f>SUMIFS(DataRegularSeason20242025!$AA$3:$AA$1315,DataRegularSeason20242025!$B$3:$B$1315, "&lt;=" &amp; $A102, DataRegularSeason20242025!$D$3:$D$1315, C$1)+SUMIFS(DataRegularSeason20242025!$AB$3:$AB$1315,DataRegularSeason20242025!$B$3:$B$1315, "&lt;=" &amp; $A102, DataRegularSeason20242025!$E$3:$E$1315, C$1)</f>
        <v>9</v>
      </c>
      <c r="D102" s="2">
        <f>SUMIFS(DataRegularSeason20242025!$AA$3:$AA$1315,DataRegularSeason20242025!$B$3:$B$1315, "&lt;=" &amp; $A102, DataRegularSeason20242025!$D$3:$D$1315, D$1)+SUMIFS(DataRegularSeason20242025!$AB$3:$AB$1315,DataRegularSeason20242025!$B$3:$B$1315, "&lt;=" &amp; $A102, DataRegularSeason20242025!$E$3:$E$1315, D$1)</f>
        <v>9</v>
      </c>
      <c r="E102" s="2">
        <f>SUMIFS(DataRegularSeason20242025!$AA$3:$AA$1315,DataRegularSeason20242025!$B$3:$B$1315, "&lt;=" &amp; $A102, DataRegularSeason20242025!$D$3:$D$1315, E$1)+SUMIFS(DataRegularSeason20242025!$AB$3:$AB$1315,DataRegularSeason20242025!$B$3:$B$1315, "&lt;=" &amp; $A102, DataRegularSeason20242025!$E$3:$E$1315, E$1)</f>
        <v>14</v>
      </c>
      <c r="F102" s="2">
        <f>SUMIFS(DataRegularSeason20242025!$AA$3:$AA$1315,DataRegularSeason20242025!$B$3:$B$1315, "&lt;=" &amp; $A102, DataRegularSeason20242025!$D$3:$D$1315, F$1)+SUMIFS(DataRegularSeason20242025!$AB$3:$AB$1315,DataRegularSeason20242025!$B$3:$B$1315, "&lt;=" &amp; $A102, DataRegularSeason20242025!$E$3:$E$1315, F$1)</f>
        <v>11</v>
      </c>
      <c r="G102" s="2">
        <f>SUMIFS(DataRegularSeason20242025!$AA$3:$AA$1315,DataRegularSeason20242025!$B$3:$B$1315, "&lt;=" &amp; $A102, DataRegularSeason20242025!$D$3:$D$1315, G$1)+SUMIFS(DataRegularSeason20242025!$AB$3:$AB$1315,DataRegularSeason20242025!$B$3:$B$1315, "&lt;=" &amp; $A102, DataRegularSeason20242025!$E$3:$E$1315, G$1)</f>
        <v>11</v>
      </c>
      <c r="H102" s="2">
        <f>SUMIFS(DataRegularSeason20242025!$AA$3:$AA$1315,DataRegularSeason20242025!$B$3:$B$1315, "&lt;=" &amp; $A102, DataRegularSeason20242025!$D$3:$D$1315, H$1)+SUMIFS(DataRegularSeason20242025!$AB$3:$AB$1315,DataRegularSeason20242025!$B$3:$B$1315, "&lt;=" &amp; $A102, DataRegularSeason20242025!$E$3:$E$1315, H$1)</f>
        <v>7</v>
      </c>
      <c r="I102" s="2">
        <f>SUMIFS(DataRegularSeason20242025!$AA$3:$AA$1315,DataRegularSeason20242025!$B$3:$B$1315, "&lt;=" &amp; $A102, DataRegularSeason20242025!$D$3:$D$1315, I$1)+SUMIFS(DataRegularSeason20242025!$AB$3:$AB$1315,DataRegularSeason20242025!$B$3:$B$1315, "&lt;=" &amp; $A102, DataRegularSeason20242025!$E$3:$E$1315, I$1)</f>
        <v>10</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9</v>
      </c>
      <c r="L102" s="2">
        <f>SUMIFS(DataRegularSeason20242025!$AA$3:$AA$1315,DataRegularSeason20242025!$B$3:$B$1315, "&lt;=" &amp; $A102, DataRegularSeason20242025!$D$3:$D$1315, L$1)+SUMIFS(DataRegularSeason20242025!$AB$3:$AB$1315,DataRegularSeason20242025!$B$3:$B$1315, "&lt;=" &amp; $A102, DataRegularSeason20242025!$E$3:$E$1315, L$1)</f>
        <v>11</v>
      </c>
      <c r="M102" s="2">
        <f>SUMIFS(DataRegularSeason20242025!$AA$3:$AA$1315,DataRegularSeason20242025!$B$3:$B$1315, "&lt;=" &amp; $A102, DataRegularSeason20242025!$D$3:$D$1315, M$1)+SUMIFS(DataRegularSeason20242025!$AB$3:$AB$1315,DataRegularSeason20242025!$B$3:$B$1315, "&lt;=" &amp; $A102, DataRegularSeason20242025!$E$3:$E$1315, M$1)</f>
        <v>15</v>
      </c>
      <c r="N102" s="2">
        <f>SUMIFS(DataRegularSeason20242025!$AA$3:$AA$1315,DataRegularSeason20242025!$B$3:$B$1315, "&lt;=" &amp; $A102, DataRegularSeason20242025!$D$3:$D$1315, N$1)+SUMIFS(DataRegularSeason20242025!$AB$3:$AB$1315,DataRegularSeason20242025!$B$3:$B$1315, "&lt;=" &amp; $A102, DataRegularSeason20242025!$E$3:$E$1315, N$1)</f>
        <v>14</v>
      </c>
      <c r="O102" s="2">
        <f>SUMIFS(DataRegularSeason20242025!$AA$3:$AA$1315,DataRegularSeason20242025!$B$3:$B$1315, "&lt;=" &amp; $A102, DataRegularSeason20242025!$D$3:$D$1315, O$1)+SUMIFS(DataRegularSeason20242025!$AB$3:$AB$1315,DataRegularSeason20242025!$B$3:$B$1315, "&lt;=" &amp; $A102, DataRegularSeason20242025!$E$3:$E$1315, O$1)</f>
        <v>14</v>
      </c>
      <c r="P102" s="2">
        <f>SUMIFS(DataRegularSeason20242025!$AA$3:$AA$1315,DataRegularSeason20242025!$B$3:$B$1315, "&lt;=" &amp; $A102, DataRegularSeason20242025!$D$3:$D$1315, P$1)+SUMIFS(DataRegularSeason20242025!$AB$3:$AB$1315,DataRegularSeason20242025!$B$3:$B$1315, "&lt;=" &amp; $A102, DataRegularSeason20242025!$E$3:$E$1315, P$1)</f>
        <v>9</v>
      </c>
      <c r="Q102" s="2">
        <f>SUMIFS(DataRegularSeason20242025!$AA$3:$AA$1315,DataRegularSeason20242025!$B$3:$B$1315, "&lt;=" &amp; $A102, DataRegularSeason20242025!$D$3:$D$1315, Q$1)+SUMIFS(DataRegularSeason20242025!$AB$3:$AB$1315,DataRegularSeason20242025!$B$3:$B$1315, "&lt;=" &amp; $A102, DataRegularSeason20242025!$E$3:$E$1315, Q$1)</f>
        <v>16</v>
      </c>
      <c r="R102" s="2">
        <f>SUMIFS(DataRegularSeason20242025!$AA$3:$AA$1315,DataRegularSeason20242025!$B$3:$B$1315, "&lt;=" &amp; $A102, DataRegularSeason20242025!$D$3:$D$1315, R$1)+SUMIFS(DataRegularSeason20242025!$AB$3:$AB$1315,DataRegularSeason20242025!$B$3:$B$1315, "&lt;=" &amp; $A102, DataRegularSeason20242025!$E$3:$E$1315, R$1)</f>
        <v>7</v>
      </c>
      <c r="S102" s="2">
        <f>SUMIFS(DataRegularSeason20242025!$AA$3:$AA$1315,DataRegularSeason20242025!$B$3:$B$1315, "&lt;=" &amp; $A102, DataRegularSeason20242025!$D$3:$D$1315, S$1)+SUMIFS(DataRegularSeason20242025!$AB$3:$AB$1315,DataRegularSeason20242025!$B$3:$B$1315, "&lt;=" &amp; $A102, DataRegularSeason20242025!$E$3:$E$1315, S$1)</f>
        <v>8</v>
      </c>
      <c r="T102" s="2">
        <f>SUMIFS(DataRegularSeason20242025!$AA$3:$AA$1315,DataRegularSeason20242025!$B$3:$B$1315, "&lt;=" &amp; $A102, DataRegularSeason20242025!$D$3:$D$1315, T$1)+SUMIFS(DataRegularSeason20242025!$AB$3:$AB$1315,DataRegularSeason20242025!$B$3:$B$1315, "&lt;=" &amp; $A102, DataRegularSeason20242025!$E$3:$E$1315, T$1)</f>
        <v>13</v>
      </c>
      <c r="U102" s="2">
        <f>SUMIFS(DataRegularSeason20242025!$AA$3:$AA$1315,DataRegularSeason20242025!$B$3:$B$1315, "&lt;=" &amp; $A102, DataRegularSeason20242025!$D$3:$D$1315, U$1)+SUMIFS(DataRegularSeason20242025!$AB$3:$AB$1315,DataRegularSeason20242025!$B$3:$B$1315, "&lt;=" &amp; $A102, DataRegularSeason20242025!$E$3:$E$1315, U$1)</f>
        <v>10</v>
      </c>
      <c r="V102" s="2">
        <f>SUMIFS(DataRegularSeason20242025!$AA$3:$AA$1315,DataRegularSeason20242025!$B$3:$B$1315, "&lt;=" &amp; $A102, DataRegularSeason20242025!$D$3:$D$1315, V$1)+SUMIFS(DataRegularSeason20242025!$AB$3:$AB$1315,DataRegularSeason20242025!$B$3:$B$1315, "&lt;=" &amp; $A102, DataRegularSeason20242025!$E$3:$E$1315, V$1)</f>
        <v>9</v>
      </c>
      <c r="W102" s="2">
        <f>SUMIFS(DataRegularSeason20242025!$AA$3:$AA$1315,DataRegularSeason20242025!$B$3:$B$1315, "&lt;=" &amp; $A102, DataRegularSeason20242025!$D$3:$D$1315, W$1)+SUMIFS(DataRegularSeason20242025!$AB$3:$AB$1315,DataRegularSeason20242025!$B$3:$B$1315, "&lt;=" &amp; $A102, DataRegularSeason20242025!$E$3:$E$1315, W$1)</f>
        <v>9</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8</v>
      </c>
      <c r="Z102" s="2">
        <f>SUMIFS(DataRegularSeason20242025!$AA$3:$AA$1315,DataRegularSeason20242025!$B$3:$B$1315, "&lt;=" &amp; $A102, DataRegularSeason20242025!$D$3:$D$1315, Z$1)+SUMIFS(DataRegularSeason20242025!$AB$3:$AB$1315,DataRegularSeason20242025!$B$3:$B$1315, "&lt;=" &amp; $A102, DataRegularSeason20242025!$E$3:$E$1315, Z$1)</f>
        <v>10</v>
      </c>
      <c r="AA102" s="2">
        <f>SUMIFS(DataRegularSeason20242025!$AA$3:$AA$1315,DataRegularSeason20242025!$B$3:$B$1315, "&lt;=" &amp; $A102, DataRegularSeason20242025!$D$3:$D$1315, AA$1)+SUMIFS(DataRegularSeason20242025!$AB$3:$AB$1315,DataRegularSeason20242025!$B$3:$B$1315, "&lt;=" &amp; $A102, DataRegularSeason20242025!$E$3:$E$1315, AA$1)</f>
        <v>14</v>
      </c>
      <c r="AB102" s="2">
        <f>SUMIFS(DataRegularSeason20242025!$AA$3:$AA$1315,DataRegularSeason20242025!$B$3:$B$1315, "&lt;=" &amp; $A102, DataRegularSeason20242025!$D$3:$D$1315, AB$1)+SUMIFS(DataRegularSeason20242025!$AB$3:$AB$1315,DataRegularSeason20242025!$B$3:$B$1315, "&lt;=" &amp; $A102, DataRegularSeason20242025!$E$3:$E$1315, AB$1)</f>
        <v>13</v>
      </c>
      <c r="AC102" s="2">
        <f>SUMIFS(DataRegularSeason20242025!$AA$3:$AA$1315,DataRegularSeason20242025!$B$3:$B$1315, "&lt;=" &amp; $A102, DataRegularSeason20242025!$D$3:$D$1315, AC$1)+SUMIFS(DataRegularSeason20242025!$AB$3:$AB$1315,DataRegularSeason20242025!$B$3:$B$1315, "&lt;=" &amp; $A102, DataRegularSeason20242025!$E$3:$E$1315, AC$1)</f>
        <v>12</v>
      </c>
      <c r="AD102" s="2">
        <f>SUMIFS(DataRegularSeason20242025!$AA$3:$AA$1315,DataRegularSeason20242025!$B$3:$B$1315, "&lt;=" &amp; $A102, DataRegularSeason20242025!$D$3:$D$1315, AD$1)+SUMIFS(DataRegularSeason20242025!$AB$3:$AB$1315,DataRegularSeason20242025!$B$3:$B$1315, "&lt;=" &amp; $A102, DataRegularSeason20242025!$E$3:$E$1315, AD$1)</f>
        <v>11</v>
      </c>
      <c r="AE102" s="2">
        <f>SUMIFS(DataRegularSeason20242025!$AA$3:$AA$1315,DataRegularSeason20242025!$B$3:$B$1315, "&lt;=" &amp; $A102, DataRegularSeason20242025!$D$3:$D$1315, AE$1)+SUMIFS(DataRegularSeason20242025!$AB$3:$AB$1315,DataRegularSeason20242025!$B$3:$B$1315, "&lt;=" &amp; $A102, DataRegularSeason20242025!$E$3:$E$1315, AE$1)</f>
        <v>15</v>
      </c>
      <c r="AF102" s="2">
        <f>SUMIFS(DataRegularSeason20242025!$AA$3:$AA$1315,DataRegularSeason20242025!$B$3:$B$1315, "&lt;=" &amp; $A102, DataRegularSeason20242025!$D$3:$D$1315, AF$1)+SUMIFS(DataRegularSeason20242025!$AB$3:$AB$1315,DataRegularSeason20242025!$B$3:$B$1315, "&lt;=" &amp; $A102, DataRegularSeason20242025!$E$3:$E$1315, AF$1)</f>
        <v>18</v>
      </c>
      <c r="AG102" s="2">
        <f>SUMIFS(DataRegularSeason20242025!$AA$3:$AA$1315,DataRegularSeason20242025!$B$3:$B$1315, "&lt;=" &amp; $A102, DataRegularSeason20242025!$D$3:$D$1315, AG$1)+SUMIFS(DataRegularSeason20242025!$AB$3:$AB$1315,DataRegularSeason20242025!$B$3:$B$1315, "&lt;=" &amp; $A102, DataRegularSeason20242025!$E$3:$E$1315, AG$1)</f>
        <v>14</v>
      </c>
    </row>
    <row r="103" spans="1:33" x14ac:dyDescent="0.25">
      <c r="A103" s="5">
        <v>45669</v>
      </c>
      <c r="B103" s="2">
        <f>SUMIFS(DataRegularSeason20242025!$AA$3:$AA$1315,DataRegularSeason20242025!$B$3:$B$1315, "&lt;=" &amp; $A103, DataRegularSeason20242025!$D$3:$D$1315, B$1)+SUMIFS(DataRegularSeason20242025!$AB$3:$AB$1315,DataRegularSeason20242025!$B$3:$B$1315, "&lt;=" &amp; $A103, DataRegularSeason20242025!$E$3:$E$1315, B$1)</f>
        <v>10</v>
      </c>
      <c r="C103" s="2">
        <f>SUMIFS(DataRegularSeason20242025!$AA$3:$AA$1315,DataRegularSeason20242025!$B$3:$B$1315, "&lt;=" &amp; $A103, DataRegularSeason20242025!$D$3:$D$1315, C$1)+SUMIFS(DataRegularSeason20242025!$AB$3:$AB$1315,DataRegularSeason20242025!$B$3:$B$1315, "&lt;=" &amp; $A103, DataRegularSeason20242025!$E$3:$E$1315, C$1)</f>
        <v>9</v>
      </c>
      <c r="D103" s="2">
        <f>SUMIFS(DataRegularSeason20242025!$AA$3:$AA$1315,DataRegularSeason20242025!$B$3:$B$1315, "&lt;=" &amp; $A103, DataRegularSeason20242025!$D$3:$D$1315, D$1)+SUMIFS(DataRegularSeason20242025!$AB$3:$AB$1315,DataRegularSeason20242025!$B$3:$B$1315, "&lt;=" &amp; $A103, DataRegularSeason20242025!$E$3:$E$1315, D$1)</f>
        <v>9</v>
      </c>
      <c r="E103" s="2">
        <f>SUMIFS(DataRegularSeason20242025!$AA$3:$AA$1315,DataRegularSeason20242025!$B$3:$B$1315, "&lt;=" &amp; $A103, DataRegularSeason20242025!$D$3:$D$1315, E$1)+SUMIFS(DataRegularSeason20242025!$AB$3:$AB$1315,DataRegularSeason20242025!$B$3:$B$1315, "&lt;=" &amp; $A103, DataRegularSeason20242025!$E$3:$E$1315, E$1)</f>
        <v>14</v>
      </c>
      <c r="F103" s="2">
        <f>SUMIFS(DataRegularSeason20242025!$AA$3:$AA$1315,DataRegularSeason20242025!$B$3:$B$1315, "&lt;=" &amp; $A103, DataRegularSeason20242025!$D$3:$D$1315, F$1)+SUMIFS(DataRegularSeason20242025!$AB$3:$AB$1315,DataRegularSeason20242025!$B$3:$B$1315, "&lt;=" &amp; $A103, DataRegularSeason20242025!$E$3:$E$1315, F$1)</f>
        <v>11</v>
      </c>
      <c r="G103" s="2">
        <f>SUMIFS(DataRegularSeason20242025!$AA$3:$AA$1315,DataRegularSeason20242025!$B$3:$B$1315, "&lt;=" &amp; $A103, DataRegularSeason20242025!$D$3:$D$1315, G$1)+SUMIFS(DataRegularSeason20242025!$AB$3:$AB$1315,DataRegularSeason20242025!$B$3:$B$1315, "&lt;=" &amp; $A103, DataRegularSeason20242025!$E$3:$E$1315, G$1)</f>
        <v>11</v>
      </c>
      <c r="H103" s="2">
        <f>SUMIFS(DataRegularSeason20242025!$AA$3:$AA$1315,DataRegularSeason20242025!$B$3:$B$1315, "&lt;=" &amp; $A103, DataRegularSeason20242025!$D$3:$D$1315, H$1)+SUMIFS(DataRegularSeason20242025!$AB$3:$AB$1315,DataRegularSeason20242025!$B$3:$B$1315, "&lt;=" &amp; $A103, DataRegularSeason20242025!$E$3:$E$1315, H$1)</f>
        <v>7</v>
      </c>
      <c r="I103" s="2">
        <f>SUMIFS(DataRegularSeason20242025!$AA$3:$AA$1315,DataRegularSeason20242025!$B$3:$B$1315, "&lt;=" &amp; $A103, DataRegularSeason20242025!$D$3:$D$1315, I$1)+SUMIFS(DataRegularSeason20242025!$AB$3:$AB$1315,DataRegularSeason20242025!$B$3:$B$1315, "&lt;=" &amp; $A103, DataRegularSeason20242025!$E$3:$E$1315, I$1)</f>
        <v>10</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9</v>
      </c>
      <c r="L103" s="2">
        <f>SUMIFS(DataRegularSeason20242025!$AA$3:$AA$1315,DataRegularSeason20242025!$B$3:$B$1315, "&lt;=" &amp; $A103, DataRegularSeason20242025!$D$3:$D$1315, L$1)+SUMIFS(DataRegularSeason20242025!$AB$3:$AB$1315,DataRegularSeason20242025!$B$3:$B$1315, "&lt;=" &amp; $A103, DataRegularSeason20242025!$E$3:$E$1315, L$1)</f>
        <v>11</v>
      </c>
      <c r="M103" s="2">
        <f>SUMIFS(DataRegularSeason20242025!$AA$3:$AA$1315,DataRegularSeason20242025!$B$3:$B$1315, "&lt;=" &amp; $A103, DataRegularSeason20242025!$D$3:$D$1315, M$1)+SUMIFS(DataRegularSeason20242025!$AB$3:$AB$1315,DataRegularSeason20242025!$B$3:$B$1315, "&lt;=" &amp; $A103, DataRegularSeason20242025!$E$3:$E$1315, M$1)</f>
        <v>15</v>
      </c>
      <c r="N103" s="2">
        <f>SUMIFS(DataRegularSeason20242025!$AA$3:$AA$1315,DataRegularSeason20242025!$B$3:$B$1315, "&lt;=" &amp; $A103, DataRegularSeason20242025!$D$3:$D$1315, N$1)+SUMIFS(DataRegularSeason20242025!$AB$3:$AB$1315,DataRegularSeason20242025!$B$3:$B$1315, "&lt;=" &amp; $A103, DataRegularSeason20242025!$E$3:$E$1315, N$1)</f>
        <v>14</v>
      </c>
      <c r="O103" s="2">
        <f>SUMIFS(DataRegularSeason20242025!$AA$3:$AA$1315,DataRegularSeason20242025!$B$3:$B$1315, "&lt;=" &amp; $A103, DataRegularSeason20242025!$D$3:$D$1315, O$1)+SUMIFS(DataRegularSeason20242025!$AB$3:$AB$1315,DataRegularSeason20242025!$B$3:$B$1315, "&lt;=" &amp; $A103, DataRegularSeason20242025!$E$3:$E$1315, O$1)</f>
        <v>14</v>
      </c>
      <c r="P103" s="2">
        <f>SUMIFS(DataRegularSeason20242025!$AA$3:$AA$1315,DataRegularSeason20242025!$B$3:$B$1315, "&lt;=" &amp; $A103, DataRegularSeason20242025!$D$3:$D$1315, P$1)+SUMIFS(DataRegularSeason20242025!$AB$3:$AB$1315,DataRegularSeason20242025!$B$3:$B$1315, "&lt;=" &amp; $A103, DataRegularSeason20242025!$E$3:$E$1315, P$1)</f>
        <v>9</v>
      </c>
      <c r="Q103" s="2">
        <f>SUMIFS(DataRegularSeason20242025!$AA$3:$AA$1315,DataRegularSeason20242025!$B$3:$B$1315, "&lt;=" &amp; $A103, DataRegularSeason20242025!$D$3:$D$1315, Q$1)+SUMIFS(DataRegularSeason20242025!$AB$3:$AB$1315,DataRegularSeason20242025!$B$3:$B$1315, "&lt;=" &amp; $A103, DataRegularSeason20242025!$E$3:$E$1315, Q$1)</f>
        <v>16</v>
      </c>
      <c r="R103" s="2">
        <f>SUMIFS(DataRegularSeason20242025!$AA$3:$AA$1315,DataRegularSeason20242025!$B$3:$B$1315, "&lt;=" &amp; $A103, DataRegularSeason20242025!$D$3:$D$1315, R$1)+SUMIFS(DataRegularSeason20242025!$AB$3:$AB$1315,DataRegularSeason20242025!$B$3:$B$1315, "&lt;=" &amp; $A103, DataRegularSeason20242025!$E$3:$E$1315, R$1)</f>
        <v>7</v>
      </c>
      <c r="S103" s="2">
        <f>SUMIFS(DataRegularSeason20242025!$AA$3:$AA$1315,DataRegularSeason20242025!$B$3:$B$1315, "&lt;=" &amp; $A103, DataRegularSeason20242025!$D$3:$D$1315, S$1)+SUMIFS(DataRegularSeason20242025!$AB$3:$AB$1315,DataRegularSeason20242025!$B$3:$B$1315, "&lt;=" &amp; $A103, DataRegularSeason20242025!$E$3:$E$1315, S$1)</f>
        <v>8</v>
      </c>
      <c r="T103" s="2">
        <f>SUMIFS(DataRegularSeason20242025!$AA$3:$AA$1315,DataRegularSeason20242025!$B$3:$B$1315, "&lt;=" &amp; $A103, DataRegularSeason20242025!$D$3:$D$1315, T$1)+SUMIFS(DataRegularSeason20242025!$AB$3:$AB$1315,DataRegularSeason20242025!$B$3:$B$1315, "&lt;=" &amp; $A103, DataRegularSeason20242025!$E$3:$E$1315, T$1)</f>
        <v>13</v>
      </c>
      <c r="U103" s="2">
        <f>SUMIFS(DataRegularSeason20242025!$AA$3:$AA$1315,DataRegularSeason20242025!$B$3:$B$1315, "&lt;=" &amp; $A103, DataRegularSeason20242025!$D$3:$D$1315, U$1)+SUMIFS(DataRegularSeason20242025!$AB$3:$AB$1315,DataRegularSeason20242025!$B$3:$B$1315, "&lt;=" &amp; $A103, DataRegularSeason20242025!$E$3:$E$1315, U$1)</f>
        <v>10</v>
      </c>
      <c r="V103" s="2">
        <f>SUMIFS(DataRegularSeason20242025!$AA$3:$AA$1315,DataRegularSeason20242025!$B$3:$B$1315, "&lt;=" &amp; $A103, DataRegularSeason20242025!$D$3:$D$1315, V$1)+SUMIFS(DataRegularSeason20242025!$AB$3:$AB$1315,DataRegularSeason20242025!$B$3:$B$1315, "&lt;=" &amp; $A103, DataRegularSeason20242025!$E$3:$E$1315, V$1)</f>
        <v>9</v>
      </c>
      <c r="W103" s="2">
        <f>SUMIFS(DataRegularSeason20242025!$AA$3:$AA$1315,DataRegularSeason20242025!$B$3:$B$1315, "&lt;=" &amp; $A103, DataRegularSeason20242025!$D$3:$D$1315, W$1)+SUMIFS(DataRegularSeason20242025!$AB$3:$AB$1315,DataRegularSeason20242025!$B$3:$B$1315, "&lt;=" &amp; $A103, DataRegularSeason20242025!$E$3:$E$1315, W$1)</f>
        <v>9</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8</v>
      </c>
      <c r="Z103" s="2">
        <f>SUMIFS(DataRegularSeason20242025!$AA$3:$AA$1315,DataRegularSeason20242025!$B$3:$B$1315, "&lt;=" &amp; $A103, DataRegularSeason20242025!$D$3:$D$1315, Z$1)+SUMIFS(DataRegularSeason20242025!$AB$3:$AB$1315,DataRegularSeason20242025!$B$3:$B$1315, "&lt;=" &amp; $A103, DataRegularSeason20242025!$E$3:$E$1315, Z$1)</f>
        <v>10</v>
      </c>
      <c r="AA103" s="2">
        <f>SUMIFS(DataRegularSeason20242025!$AA$3:$AA$1315,DataRegularSeason20242025!$B$3:$B$1315, "&lt;=" &amp; $A103, DataRegularSeason20242025!$D$3:$D$1315, AA$1)+SUMIFS(DataRegularSeason20242025!$AB$3:$AB$1315,DataRegularSeason20242025!$B$3:$B$1315, "&lt;=" &amp; $A103, DataRegularSeason20242025!$E$3:$E$1315, AA$1)</f>
        <v>14</v>
      </c>
      <c r="AB103" s="2">
        <f>SUMIFS(DataRegularSeason20242025!$AA$3:$AA$1315,DataRegularSeason20242025!$B$3:$B$1315, "&lt;=" &amp; $A103, DataRegularSeason20242025!$D$3:$D$1315, AB$1)+SUMIFS(DataRegularSeason20242025!$AB$3:$AB$1315,DataRegularSeason20242025!$B$3:$B$1315, "&lt;=" &amp; $A103, DataRegularSeason20242025!$E$3:$E$1315, AB$1)</f>
        <v>13</v>
      </c>
      <c r="AC103" s="2">
        <f>SUMIFS(DataRegularSeason20242025!$AA$3:$AA$1315,DataRegularSeason20242025!$B$3:$B$1315, "&lt;=" &amp; $A103, DataRegularSeason20242025!$D$3:$D$1315, AC$1)+SUMIFS(DataRegularSeason20242025!$AB$3:$AB$1315,DataRegularSeason20242025!$B$3:$B$1315, "&lt;=" &amp; $A103, DataRegularSeason20242025!$E$3:$E$1315, AC$1)</f>
        <v>12</v>
      </c>
      <c r="AD103" s="2">
        <f>SUMIFS(DataRegularSeason20242025!$AA$3:$AA$1315,DataRegularSeason20242025!$B$3:$B$1315, "&lt;=" &amp; $A103, DataRegularSeason20242025!$D$3:$D$1315, AD$1)+SUMIFS(DataRegularSeason20242025!$AB$3:$AB$1315,DataRegularSeason20242025!$B$3:$B$1315, "&lt;=" &amp; $A103, DataRegularSeason20242025!$E$3:$E$1315, AD$1)</f>
        <v>11</v>
      </c>
      <c r="AE103" s="2">
        <f>SUMIFS(DataRegularSeason20242025!$AA$3:$AA$1315,DataRegularSeason20242025!$B$3:$B$1315, "&lt;=" &amp; $A103, DataRegularSeason20242025!$D$3:$D$1315, AE$1)+SUMIFS(DataRegularSeason20242025!$AB$3:$AB$1315,DataRegularSeason20242025!$B$3:$B$1315, "&lt;=" &amp; $A103, DataRegularSeason20242025!$E$3:$E$1315, AE$1)</f>
        <v>15</v>
      </c>
      <c r="AF103" s="2">
        <f>SUMIFS(DataRegularSeason20242025!$AA$3:$AA$1315,DataRegularSeason20242025!$B$3:$B$1315, "&lt;=" &amp; $A103, DataRegularSeason20242025!$D$3:$D$1315, AF$1)+SUMIFS(DataRegularSeason20242025!$AB$3:$AB$1315,DataRegularSeason20242025!$B$3:$B$1315, "&lt;=" &amp; $A103, DataRegularSeason20242025!$E$3:$E$1315, AF$1)</f>
        <v>18</v>
      </c>
      <c r="AG103" s="2">
        <f>SUMIFS(DataRegularSeason20242025!$AA$3:$AA$1315,DataRegularSeason20242025!$B$3:$B$1315, "&lt;=" &amp; $A103, DataRegularSeason20242025!$D$3:$D$1315, AG$1)+SUMIFS(DataRegularSeason20242025!$AB$3:$AB$1315,DataRegularSeason20242025!$B$3:$B$1315, "&lt;=" &amp; $A103, DataRegularSeason20242025!$E$3:$E$1315, AG$1)</f>
        <v>14</v>
      </c>
    </row>
    <row r="104" spans="1:33" x14ac:dyDescent="0.25">
      <c r="A104" s="5">
        <v>45670</v>
      </c>
      <c r="B104" s="2">
        <f>SUMIFS(DataRegularSeason20242025!$AA$3:$AA$1315,DataRegularSeason20242025!$B$3:$B$1315, "&lt;=" &amp; $A104, DataRegularSeason20242025!$D$3:$D$1315, B$1)+SUMIFS(DataRegularSeason20242025!$AB$3:$AB$1315,DataRegularSeason20242025!$B$3:$B$1315, "&lt;=" &amp; $A104, DataRegularSeason20242025!$E$3:$E$1315, B$1)</f>
        <v>10</v>
      </c>
      <c r="C104" s="2">
        <f>SUMIFS(DataRegularSeason20242025!$AA$3:$AA$1315,DataRegularSeason20242025!$B$3:$B$1315, "&lt;=" &amp; $A104, DataRegularSeason20242025!$D$3:$D$1315, C$1)+SUMIFS(DataRegularSeason20242025!$AB$3:$AB$1315,DataRegularSeason20242025!$B$3:$B$1315, "&lt;=" &amp; $A104, DataRegularSeason20242025!$E$3:$E$1315, C$1)</f>
        <v>9</v>
      </c>
      <c r="D104" s="2">
        <f>SUMIFS(DataRegularSeason20242025!$AA$3:$AA$1315,DataRegularSeason20242025!$B$3:$B$1315, "&lt;=" &amp; $A104, DataRegularSeason20242025!$D$3:$D$1315, D$1)+SUMIFS(DataRegularSeason20242025!$AB$3:$AB$1315,DataRegularSeason20242025!$B$3:$B$1315, "&lt;=" &amp; $A104, DataRegularSeason20242025!$E$3:$E$1315, D$1)</f>
        <v>9</v>
      </c>
      <c r="E104" s="2">
        <f>SUMIFS(DataRegularSeason20242025!$AA$3:$AA$1315,DataRegularSeason20242025!$B$3:$B$1315, "&lt;=" &amp; $A104, DataRegularSeason20242025!$D$3:$D$1315, E$1)+SUMIFS(DataRegularSeason20242025!$AB$3:$AB$1315,DataRegularSeason20242025!$B$3:$B$1315, "&lt;=" &amp; $A104, DataRegularSeason20242025!$E$3:$E$1315, E$1)</f>
        <v>14</v>
      </c>
      <c r="F104" s="2">
        <f>SUMIFS(DataRegularSeason20242025!$AA$3:$AA$1315,DataRegularSeason20242025!$B$3:$B$1315, "&lt;=" &amp; $A104, DataRegularSeason20242025!$D$3:$D$1315, F$1)+SUMIFS(DataRegularSeason20242025!$AB$3:$AB$1315,DataRegularSeason20242025!$B$3:$B$1315, "&lt;=" &amp; $A104, DataRegularSeason20242025!$E$3:$E$1315, F$1)</f>
        <v>11</v>
      </c>
      <c r="G104" s="2">
        <f>SUMIFS(DataRegularSeason20242025!$AA$3:$AA$1315,DataRegularSeason20242025!$B$3:$B$1315, "&lt;=" &amp; $A104, DataRegularSeason20242025!$D$3:$D$1315, G$1)+SUMIFS(DataRegularSeason20242025!$AB$3:$AB$1315,DataRegularSeason20242025!$B$3:$B$1315, "&lt;=" &amp; $A104, DataRegularSeason20242025!$E$3:$E$1315, G$1)</f>
        <v>11</v>
      </c>
      <c r="H104" s="2">
        <f>SUMIFS(DataRegularSeason20242025!$AA$3:$AA$1315,DataRegularSeason20242025!$B$3:$B$1315, "&lt;=" &amp; $A104, DataRegularSeason20242025!$D$3:$D$1315, H$1)+SUMIFS(DataRegularSeason20242025!$AB$3:$AB$1315,DataRegularSeason20242025!$B$3:$B$1315, "&lt;=" &amp; $A104, DataRegularSeason20242025!$E$3:$E$1315, H$1)</f>
        <v>7</v>
      </c>
      <c r="I104" s="2">
        <f>SUMIFS(DataRegularSeason20242025!$AA$3:$AA$1315,DataRegularSeason20242025!$B$3:$B$1315, "&lt;=" &amp; $A104, DataRegularSeason20242025!$D$3:$D$1315, I$1)+SUMIFS(DataRegularSeason20242025!$AB$3:$AB$1315,DataRegularSeason20242025!$B$3:$B$1315, "&lt;=" &amp; $A104, DataRegularSeason20242025!$E$3:$E$1315, I$1)</f>
        <v>10</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9</v>
      </c>
      <c r="L104" s="2">
        <f>SUMIFS(DataRegularSeason20242025!$AA$3:$AA$1315,DataRegularSeason20242025!$B$3:$B$1315, "&lt;=" &amp; $A104, DataRegularSeason20242025!$D$3:$D$1315, L$1)+SUMIFS(DataRegularSeason20242025!$AB$3:$AB$1315,DataRegularSeason20242025!$B$3:$B$1315, "&lt;=" &amp; $A104, DataRegularSeason20242025!$E$3:$E$1315, L$1)</f>
        <v>11</v>
      </c>
      <c r="M104" s="2">
        <f>SUMIFS(DataRegularSeason20242025!$AA$3:$AA$1315,DataRegularSeason20242025!$B$3:$B$1315, "&lt;=" &amp; $A104, DataRegularSeason20242025!$D$3:$D$1315, M$1)+SUMIFS(DataRegularSeason20242025!$AB$3:$AB$1315,DataRegularSeason20242025!$B$3:$B$1315, "&lt;=" &amp; $A104, DataRegularSeason20242025!$E$3:$E$1315, M$1)</f>
        <v>15</v>
      </c>
      <c r="N104" s="2">
        <f>SUMIFS(DataRegularSeason20242025!$AA$3:$AA$1315,DataRegularSeason20242025!$B$3:$B$1315, "&lt;=" &amp; $A104, DataRegularSeason20242025!$D$3:$D$1315, N$1)+SUMIFS(DataRegularSeason20242025!$AB$3:$AB$1315,DataRegularSeason20242025!$B$3:$B$1315, "&lt;=" &amp; $A104, DataRegularSeason20242025!$E$3:$E$1315, N$1)</f>
        <v>14</v>
      </c>
      <c r="O104" s="2">
        <f>SUMIFS(DataRegularSeason20242025!$AA$3:$AA$1315,DataRegularSeason20242025!$B$3:$B$1315, "&lt;=" &amp; $A104, DataRegularSeason20242025!$D$3:$D$1315, O$1)+SUMIFS(DataRegularSeason20242025!$AB$3:$AB$1315,DataRegularSeason20242025!$B$3:$B$1315, "&lt;=" &amp; $A104, DataRegularSeason20242025!$E$3:$E$1315, O$1)</f>
        <v>14</v>
      </c>
      <c r="P104" s="2">
        <f>SUMIFS(DataRegularSeason20242025!$AA$3:$AA$1315,DataRegularSeason20242025!$B$3:$B$1315, "&lt;=" &amp; $A104, DataRegularSeason20242025!$D$3:$D$1315, P$1)+SUMIFS(DataRegularSeason20242025!$AB$3:$AB$1315,DataRegularSeason20242025!$B$3:$B$1315, "&lt;=" &amp; $A104, DataRegularSeason20242025!$E$3:$E$1315, P$1)</f>
        <v>9</v>
      </c>
      <c r="Q104" s="2">
        <f>SUMIFS(DataRegularSeason20242025!$AA$3:$AA$1315,DataRegularSeason20242025!$B$3:$B$1315, "&lt;=" &amp; $A104, DataRegularSeason20242025!$D$3:$D$1315, Q$1)+SUMIFS(DataRegularSeason20242025!$AB$3:$AB$1315,DataRegularSeason20242025!$B$3:$B$1315, "&lt;=" &amp; $A104, DataRegularSeason20242025!$E$3:$E$1315, Q$1)</f>
        <v>16</v>
      </c>
      <c r="R104" s="2">
        <f>SUMIFS(DataRegularSeason20242025!$AA$3:$AA$1315,DataRegularSeason20242025!$B$3:$B$1315, "&lt;=" &amp; $A104, DataRegularSeason20242025!$D$3:$D$1315, R$1)+SUMIFS(DataRegularSeason20242025!$AB$3:$AB$1315,DataRegularSeason20242025!$B$3:$B$1315, "&lt;=" &amp; $A104, DataRegularSeason20242025!$E$3:$E$1315, R$1)</f>
        <v>7</v>
      </c>
      <c r="S104" s="2">
        <f>SUMIFS(DataRegularSeason20242025!$AA$3:$AA$1315,DataRegularSeason20242025!$B$3:$B$1315, "&lt;=" &amp; $A104, DataRegularSeason20242025!$D$3:$D$1315, S$1)+SUMIFS(DataRegularSeason20242025!$AB$3:$AB$1315,DataRegularSeason20242025!$B$3:$B$1315, "&lt;=" &amp; $A104, DataRegularSeason20242025!$E$3:$E$1315, S$1)</f>
        <v>8</v>
      </c>
      <c r="T104" s="2">
        <f>SUMIFS(DataRegularSeason20242025!$AA$3:$AA$1315,DataRegularSeason20242025!$B$3:$B$1315, "&lt;=" &amp; $A104, DataRegularSeason20242025!$D$3:$D$1315, T$1)+SUMIFS(DataRegularSeason20242025!$AB$3:$AB$1315,DataRegularSeason20242025!$B$3:$B$1315, "&lt;=" &amp; $A104, DataRegularSeason20242025!$E$3:$E$1315, T$1)</f>
        <v>13</v>
      </c>
      <c r="U104" s="2">
        <f>SUMIFS(DataRegularSeason20242025!$AA$3:$AA$1315,DataRegularSeason20242025!$B$3:$B$1315, "&lt;=" &amp; $A104, DataRegularSeason20242025!$D$3:$D$1315, U$1)+SUMIFS(DataRegularSeason20242025!$AB$3:$AB$1315,DataRegularSeason20242025!$B$3:$B$1315, "&lt;=" &amp; $A104, DataRegularSeason20242025!$E$3:$E$1315, U$1)</f>
        <v>10</v>
      </c>
      <c r="V104" s="2">
        <f>SUMIFS(DataRegularSeason20242025!$AA$3:$AA$1315,DataRegularSeason20242025!$B$3:$B$1315, "&lt;=" &amp; $A104, DataRegularSeason20242025!$D$3:$D$1315, V$1)+SUMIFS(DataRegularSeason20242025!$AB$3:$AB$1315,DataRegularSeason20242025!$B$3:$B$1315, "&lt;=" &amp; $A104, DataRegularSeason20242025!$E$3:$E$1315, V$1)</f>
        <v>9</v>
      </c>
      <c r="W104" s="2">
        <f>SUMIFS(DataRegularSeason20242025!$AA$3:$AA$1315,DataRegularSeason20242025!$B$3:$B$1315, "&lt;=" &amp; $A104, DataRegularSeason20242025!$D$3:$D$1315, W$1)+SUMIFS(DataRegularSeason20242025!$AB$3:$AB$1315,DataRegularSeason20242025!$B$3:$B$1315, "&lt;=" &amp; $A104, DataRegularSeason20242025!$E$3:$E$1315, W$1)</f>
        <v>9</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8</v>
      </c>
      <c r="Z104" s="2">
        <f>SUMIFS(DataRegularSeason20242025!$AA$3:$AA$1315,DataRegularSeason20242025!$B$3:$B$1315, "&lt;=" &amp; $A104, DataRegularSeason20242025!$D$3:$D$1315, Z$1)+SUMIFS(DataRegularSeason20242025!$AB$3:$AB$1315,DataRegularSeason20242025!$B$3:$B$1315, "&lt;=" &amp; $A104, DataRegularSeason20242025!$E$3:$E$1315, Z$1)</f>
        <v>10</v>
      </c>
      <c r="AA104" s="2">
        <f>SUMIFS(DataRegularSeason20242025!$AA$3:$AA$1315,DataRegularSeason20242025!$B$3:$B$1315, "&lt;=" &amp; $A104, DataRegularSeason20242025!$D$3:$D$1315, AA$1)+SUMIFS(DataRegularSeason20242025!$AB$3:$AB$1315,DataRegularSeason20242025!$B$3:$B$1315, "&lt;=" &amp; $A104, DataRegularSeason20242025!$E$3:$E$1315, AA$1)</f>
        <v>14</v>
      </c>
      <c r="AB104" s="2">
        <f>SUMIFS(DataRegularSeason20242025!$AA$3:$AA$1315,DataRegularSeason20242025!$B$3:$B$1315, "&lt;=" &amp; $A104, DataRegularSeason20242025!$D$3:$D$1315, AB$1)+SUMIFS(DataRegularSeason20242025!$AB$3:$AB$1315,DataRegularSeason20242025!$B$3:$B$1315, "&lt;=" &amp; $A104, DataRegularSeason20242025!$E$3:$E$1315, AB$1)</f>
        <v>13</v>
      </c>
      <c r="AC104" s="2">
        <f>SUMIFS(DataRegularSeason20242025!$AA$3:$AA$1315,DataRegularSeason20242025!$B$3:$B$1315, "&lt;=" &amp; $A104, DataRegularSeason20242025!$D$3:$D$1315, AC$1)+SUMIFS(DataRegularSeason20242025!$AB$3:$AB$1315,DataRegularSeason20242025!$B$3:$B$1315, "&lt;=" &amp; $A104, DataRegularSeason20242025!$E$3:$E$1315, AC$1)</f>
        <v>12</v>
      </c>
      <c r="AD104" s="2">
        <f>SUMIFS(DataRegularSeason20242025!$AA$3:$AA$1315,DataRegularSeason20242025!$B$3:$B$1315, "&lt;=" &amp; $A104, DataRegularSeason20242025!$D$3:$D$1315, AD$1)+SUMIFS(DataRegularSeason20242025!$AB$3:$AB$1315,DataRegularSeason20242025!$B$3:$B$1315, "&lt;=" &amp; $A104, DataRegularSeason20242025!$E$3:$E$1315, AD$1)</f>
        <v>11</v>
      </c>
      <c r="AE104" s="2">
        <f>SUMIFS(DataRegularSeason20242025!$AA$3:$AA$1315,DataRegularSeason20242025!$B$3:$B$1315, "&lt;=" &amp; $A104, DataRegularSeason20242025!$D$3:$D$1315, AE$1)+SUMIFS(DataRegularSeason20242025!$AB$3:$AB$1315,DataRegularSeason20242025!$B$3:$B$1315, "&lt;=" &amp; $A104, DataRegularSeason20242025!$E$3:$E$1315, AE$1)</f>
        <v>15</v>
      </c>
      <c r="AF104" s="2">
        <f>SUMIFS(DataRegularSeason20242025!$AA$3:$AA$1315,DataRegularSeason20242025!$B$3:$B$1315, "&lt;=" &amp; $A104, DataRegularSeason20242025!$D$3:$D$1315, AF$1)+SUMIFS(DataRegularSeason20242025!$AB$3:$AB$1315,DataRegularSeason20242025!$B$3:$B$1315, "&lt;=" &amp; $A104, DataRegularSeason20242025!$E$3:$E$1315, AF$1)</f>
        <v>18</v>
      </c>
      <c r="AG104" s="2">
        <f>SUMIFS(DataRegularSeason20242025!$AA$3:$AA$1315,DataRegularSeason20242025!$B$3:$B$1315, "&lt;=" &amp; $A104, DataRegularSeason20242025!$D$3:$D$1315, AG$1)+SUMIFS(DataRegularSeason20242025!$AB$3:$AB$1315,DataRegularSeason20242025!$B$3:$B$1315, "&lt;=" &amp; $A104, DataRegularSeason20242025!$E$3:$E$1315, AG$1)</f>
        <v>14</v>
      </c>
    </row>
    <row r="105" spans="1:33" x14ac:dyDescent="0.25">
      <c r="A105" s="5">
        <v>45671</v>
      </c>
      <c r="B105" s="2">
        <f>SUMIFS(DataRegularSeason20242025!$AA$3:$AA$1315,DataRegularSeason20242025!$B$3:$B$1315, "&lt;=" &amp; $A105, DataRegularSeason20242025!$D$3:$D$1315, B$1)+SUMIFS(DataRegularSeason20242025!$AB$3:$AB$1315,DataRegularSeason20242025!$B$3:$B$1315, "&lt;=" &amp; $A105, DataRegularSeason20242025!$E$3:$E$1315, B$1)</f>
        <v>10</v>
      </c>
      <c r="C105" s="2">
        <f>SUMIFS(DataRegularSeason20242025!$AA$3:$AA$1315,DataRegularSeason20242025!$B$3:$B$1315, "&lt;=" &amp; $A105, DataRegularSeason20242025!$D$3:$D$1315, C$1)+SUMIFS(DataRegularSeason20242025!$AB$3:$AB$1315,DataRegularSeason20242025!$B$3:$B$1315, "&lt;=" &amp; $A105, DataRegularSeason20242025!$E$3:$E$1315, C$1)</f>
        <v>9</v>
      </c>
      <c r="D105" s="2">
        <f>SUMIFS(DataRegularSeason20242025!$AA$3:$AA$1315,DataRegularSeason20242025!$B$3:$B$1315, "&lt;=" &amp; $A105, DataRegularSeason20242025!$D$3:$D$1315, D$1)+SUMIFS(DataRegularSeason20242025!$AB$3:$AB$1315,DataRegularSeason20242025!$B$3:$B$1315, "&lt;=" &amp; $A105, DataRegularSeason20242025!$E$3:$E$1315, D$1)</f>
        <v>9</v>
      </c>
      <c r="E105" s="2">
        <f>SUMIFS(DataRegularSeason20242025!$AA$3:$AA$1315,DataRegularSeason20242025!$B$3:$B$1315, "&lt;=" &amp; $A105, DataRegularSeason20242025!$D$3:$D$1315, E$1)+SUMIFS(DataRegularSeason20242025!$AB$3:$AB$1315,DataRegularSeason20242025!$B$3:$B$1315, "&lt;=" &amp; $A105, DataRegularSeason20242025!$E$3:$E$1315, E$1)</f>
        <v>14</v>
      </c>
      <c r="F105" s="2">
        <f>SUMIFS(DataRegularSeason20242025!$AA$3:$AA$1315,DataRegularSeason20242025!$B$3:$B$1315, "&lt;=" &amp; $A105, DataRegularSeason20242025!$D$3:$D$1315, F$1)+SUMIFS(DataRegularSeason20242025!$AB$3:$AB$1315,DataRegularSeason20242025!$B$3:$B$1315, "&lt;=" &amp; $A105, DataRegularSeason20242025!$E$3:$E$1315, F$1)</f>
        <v>11</v>
      </c>
      <c r="G105" s="2">
        <f>SUMIFS(DataRegularSeason20242025!$AA$3:$AA$1315,DataRegularSeason20242025!$B$3:$B$1315, "&lt;=" &amp; $A105, DataRegularSeason20242025!$D$3:$D$1315, G$1)+SUMIFS(DataRegularSeason20242025!$AB$3:$AB$1315,DataRegularSeason20242025!$B$3:$B$1315, "&lt;=" &amp; $A105, DataRegularSeason20242025!$E$3:$E$1315, G$1)</f>
        <v>11</v>
      </c>
      <c r="H105" s="2">
        <f>SUMIFS(DataRegularSeason20242025!$AA$3:$AA$1315,DataRegularSeason20242025!$B$3:$B$1315, "&lt;=" &amp; $A105, DataRegularSeason20242025!$D$3:$D$1315, H$1)+SUMIFS(DataRegularSeason20242025!$AB$3:$AB$1315,DataRegularSeason20242025!$B$3:$B$1315, "&lt;=" &amp; $A105, DataRegularSeason20242025!$E$3:$E$1315, H$1)</f>
        <v>7</v>
      </c>
      <c r="I105" s="2">
        <f>SUMIFS(DataRegularSeason20242025!$AA$3:$AA$1315,DataRegularSeason20242025!$B$3:$B$1315, "&lt;=" &amp; $A105, DataRegularSeason20242025!$D$3:$D$1315, I$1)+SUMIFS(DataRegularSeason20242025!$AB$3:$AB$1315,DataRegularSeason20242025!$B$3:$B$1315, "&lt;=" &amp; $A105, DataRegularSeason20242025!$E$3:$E$1315, I$1)</f>
        <v>10</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9</v>
      </c>
      <c r="L105" s="2">
        <f>SUMIFS(DataRegularSeason20242025!$AA$3:$AA$1315,DataRegularSeason20242025!$B$3:$B$1315, "&lt;=" &amp; $A105, DataRegularSeason20242025!$D$3:$D$1315, L$1)+SUMIFS(DataRegularSeason20242025!$AB$3:$AB$1315,DataRegularSeason20242025!$B$3:$B$1315, "&lt;=" &amp; $A105, DataRegularSeason20242025!$E$3:$E$1315, L$1)</f>
        <v>11</v>
      </c>
      <c r="M105" s="2">
        <f>SUMIFS(DataRegularSeason20242025!$AA$3:$AA$1315,DataRegularSeason20242025!$B$3:$B$1315, "&lt;=" &amp; $A105, DataRegularSeason20242025!$D$3:$D$1315, M$1)+SUMIFS(DataRegularSeason20242025!$AB$3:$AB$1315,DataRegularSeason20242025!$B$3:$B$1315, "&lt;=" &amp; $A105, DataRegularSeason20242025!$E$3:$E$1315, M$1)</f>
        <v>15</v>
      </c>
      <c r="N105" s="2">
        <f>SUMIFS(DataRegularSeason20242025!$AA$3:$AA$1315,DataRegularSeason20242025!$B$3:$B$1315, "&lt;=" &amp; $A105, DataRegularSeason20242025!$D$3:$D$1315, N$1)+SUMIFS(DataRegularSeason20242025!$AB$3:$AB$1315,DataRegularSeason20242025!$B$3:$B$1315, "&lt;=" &amp; $A105, DataRegularSeason20242025!$E$3:$E$1315, N$1)</f>
        <v>14</v>
      </c>
      <c r="O105" s="2">
        <f>SUMIFS(DataRegularSeason20242025!$AA$3:$AA$1315,DataRegularSeason20242025!$B$3:$B$1315, "&lt;=" &amp; $A105, DataRegularSeason20242025!$D$3:$D$1315, O$1)+SUMIFS(DataRegularSeason20242025!$AB$3:$AB$1315,DataRegularSeason20242025!$B$3:$B$1315, "&lt;=" &amp; $A105, DataRegularSeason20242025!$E$3:$E$1315, O$1)</f>
        <v>14</v>
      </c>
      <c r="P105" s="2">
        <f>SUMIFS(DataRegularSeason20242025!$AA$3:$AA$1315,DataRegularSeason20242025!$B$3:$B$1315, "&lt;=" &amp; $A105, DataRegularSeason20242025!$D$3:$D$1315, P$1)+SUMIFS(DataRegularSeason20242025!$AB$3:$AB$1315,DataRegularSeason20242025!$B$3:$B$1315, "&lt;=" &amp; $A105, DataRegularSeason20242025!$E$3:$E$1315, P$1)</f>
        <v>9</v>
      </c>
      <c r="Q105" s="2">
        <f>SUMIFS(DataRegularSeason20242025!$AA$3:$AA$1315,DataRegularSeason20242025!$B$3:$B$1315, "&lt;=" &amp; $A105, DataRegularSeason20242025!$D$3:$D$1315, Q$1)+SUMIFS(DataRegularSeason20242025!$AB$3:$AB$1315,DataRegularSeason20242025!$B$3:$B$1315, "&lt;=" &amp; $A105, DataRegularSeason20242025!$E$3:$E$1315, Q$1)</f>
        <v>16</v>
      </c>
      <c r="R105" s="2">
        <f>SUMIFS(DataRegularSeason20242025!$AA$3:$AA$1315,DataRegularSeason20242025!$B$3:$B$1315, "&lt;=" &amp; $A105, DataRegularSeason20242025!$D$3:$D$1315, R$1)+SUMIFS(DataRegularSeason20242025!$AB$3:$AB$1315,DataRegularSeason20242025!$B$3:$B$1315, "&lt;=" &amp; $A105, DataRegularSeason20242025!$E$3:$E$1315, R$1)</f>
        <v>7</v>
      </c>
      <c r="S105" s="2">
        <f>SUMIFS(DataRegularSeason20242025!$AA$3:$AA$1315,DataRegularSeason20242025!$B$3:$B$1315, "&lt;=" &amp; $A105, DataRegularSeason20242025!$D$3:$D$1315, S$1)+SUMIFS(DataRegularSeason20242025!$AB$3:$AB$1315,DataRegularSeason20242025!$B$3:$B$1315, "&lt;=" &amp; $A105, DataRegularSeason20242025!$E$3:$E$1315, S$1)</f>
        <v>8</v>
      </c>
      <c r="T105" s="2">
        <f>SUMIFS(DataRegularSeason20242025!$AA$3:$AA$1315,DataRegularSeason20242025!$B$3:$B$1315, "&lt;=" &amp; $A105, DataRegularSeason20242025!$D$3:$D$1315, T$1)+SUMIFS(DataRegularSeason20242025!$AB$3:$AB$1315,DataRegularSeason20242025!$B$3:$B$1315, "&lt;=" &amp; $A105, DataRegularSeason20242025!$E$3:$E$1315, T$1)</f>
        <v>13</v>
      </c>
      <c r="U105" s="2">
        <f>SUMIFS(DataRegularSeason20242025!$AA$3:$AA$1315,DataRegularSeason20242025!$B$3:$B$1315, "&lt;=" &amp; $A105, DataRegularSeason20242025!$D$3:$D$1315, U$1)+SUMIFS(DataRegularSeason20242025!$AB$3:$AB$1315,DataRegularSeason20242025!$B$3:$B$1315, "&lt;=" &amp; $A105, DataRegularSeason20242025!$E$3:$E$1315, U$1)</f>
        <v>10</v>
      </c>
      <c r="V105" s="2">
        <f>SUMIFS(DataRegularSeason20242025!$AA$3:$AA$1315,DataRegularSeason20242025!$B$3:$B$1315, "&lt;=" &amp; $A105, DataRegularSeason20242025!$D$3:$D$1315, V$1)+SUMIFS(DataRegularSeason20242025!$AB$3:$AB$1315,DataRegularSeason20242025!$B$3:$B$1315, "&lt;=" &amp; $A105, DataRegularSeason20242025!$E$3:$E$1315, V$1)</f>
        <v>9</v>
      </c>
      <c r="W105" s="2">
        <f>SUMIFS(DataRegularSeason20242025!$AA$3:$AA$1315,DataRegularSeason20242025!$B$3:$B$1315, "&lt;=" &amp; $A105, DataRegularSeason20242025!$D$3:$D$1315, W$1)+SUMIFS(DataRegularSeason20242025!$AB$3:$AB$1315,DataRegularSeason20242025!$B$3:$B$1315, "&lt;=" &amp; $A105, DataRegularSeason20242025!$E$3:$E$1315, W$1)</f>
        <v>9</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8</v>
      </c>
      <c r="Z105" s="2">
        <f>SUMIFS(DataRegularSeason20242025!$AA$3:$AA$1315,DataRegularSeason20242025!$B$3:$B$1315, "&lt;=" &amp; $A105, DataRegularSeason20242025!$D$3:$D$1315, Z$1)+SUMIFS(DataRegularSeason20242025!$AB$3:$AB$1315,DataRegularSeason20242025!$B$3:$B$1315, "&lt;=" &amp; $A105, DataRegularSeason20242025!$E$3:$E$1315, Z$1)</f>
        <v>10</v>
      </c>
      <c r="AA105" s="2">
        <f>SUMIFS(DataRegularSeason20242025!$AA$3:$AA$1315,DataRegularSeason20242025!$B$3:$B$1315, "&lt;=" &amp; $A105, DataRegularSeason20242025!$D$3:$D$1315, AA$1)+SUMIFS(DataRegularSeason20242025!$AB$3:$AB$1315,DataRegularSeason20242025!$B$3:$B$1315, "&lt;=" &amp; $A105, DataRegularSeason20242025!$E$3:$E$1315, AA$1)</f>
        <v>14</v>
      </c>
      <c r="AB105" s="2">
        <f>SUMIFS(DataRegularSeason20242025!$AA$3:$AA$1315,DataRegularSeason20242025!$B$3:$B$1315, "&lt;=" &amp; $A105, DataRegularSeason20242025!$D$3:$D$1315, AB$1)+SUMIFS(DataRegularSeason20242025!$AB$3:$AB$1315,DataRegularSeason20242025!$B$3:$B$1315, "&lt;=" &amp; $A105, DataRegularSeason20242025!$E$3:$E$1315, AB$1)</f>
        <v>13</v>
      </c>
      <c r="AC105" s="2">
        <f>SUMIFS(DataRegularSeason20242025!$AA$3:$AA$1315,DataRegularSeason20242025!$B$3:$B$1315, "&lt;=" &amp; $A105, DataRegularSeason20242025!$D$3:$D$1315, AC$1)+SUMIFS(DataRegularSeason20242025!$AB$3:$AB$1315,DataRegularSeason20242025!$B$3:$B$1315, "&lt;=" &amp; $A105, DataRegularSeason20242025!$E$3:$E$1315, AC$1)</f>
        <v>12</v>
      </c>
      <c r="AD105" s="2">
        <f>SUMIFS(DataRegularSeason20242025!$AA$3:$AA$1315,DataRegularSeason20242025!$B$3:$B$1315, "&lt;=" &amp; $A105, DataRegularSeason20242025!$D$3:$D$1315, AD$1)+SUMIFS(DataRegularSeason20242025!$AB$3:$AB$1315,DataRegularSeason20242025!$B$3:$B$1315, "&lt;=" &amp; $A105, DataRegularSeason20242025!$E$3:$E$1315, AD$1)</f>
        <v>11</v>
      </c>
      <c r="AE105" s="2">
        <f>SUMIFS(DataRegularSeason20242025!$AA$3:$AA$1315,DataRegularSeason20242025!$B$3:$B$1315, "&lt;=" &amp; $A105, DataRegularSeason20242025!$D$3:$D$1315, AE$1)+SUMIFS(DataRegularSeason20242025!$AB$3:$AB$1315,DataRegularSeason20242025!$B$3:$B$1315, "&lt;=" &amp; $A105, DataRegularSeason20242025!$E$3:$E$1315, AE$1)</f>
        <v>15</v>
      </c>
      <c r="AF105" s="2">
        <f>SUMIFS(DataRegularSeason20242025!$AA$3:$AA$1315,DataRegularSeason20242025!$B$3:$B$1315, "&lt;=" &amp; $A105, DataRegularSeason20242025!$D$3:$D$1315, AF$1)+SUMIFS(DataRegularSeason20242025!$AB$3:$AB$1315,DataRegularSeason20242025!$B$3:$B$1315, "&lt;=" &amp; $A105, DataRegularSeason20242025!$E$3:$E$1315, AF$1)</f>
        <v>18</v>
      </c>
      <c r="AG105" s="2">
        <f>SUMIFS(DataRegularSeason20242025!$AA$3:$AA$1315,DataRegularSeason20242025!$B$3:$B$1315, "&lt;=" &amp; $A105, DataRegularSeason20242025!$D$3:$D$1315, AG$1)+SUMIFS(DataRegularSeason20242025!$AB$3:$AB$1315,DataRegularSeason20242025!$B$3:$B$1315, "&lt;=" &amp; $A105, DataRegularSeason20242025!$E$3:$E$1315, AG$1)</f>
        <v>14</v>
      </c>
    </row>
    <row r="106" spans="1:33" x14ac:dyDescent="0.25">
      <c r="A106" s="5">
        <v>45672</v>
      </c>
      <c r="B106" s="2">
        <f>SUMIFS(DataRegularSeason20242025!$AA$3:$AA$1315,DataRegularSeason20242025!$B$3:$B$1315, "&lt;=" &amp; $A106, DataRegularSeason20242025!$D$3:$D$1315, B$1)+SUMIFS(DataRegularSeason20242025!$AB$3:$AB$1315,DataRegularSeason20242025!$B$3:$B$1315, "&lt;=" &amp; $A106, DataRegularSeason20242025!$E$3:$E$1315, B$1)</f>
        <v>10</v>
      </c>
      <c r="C106" s="2">
        <f>SUMIFS(DataRegularSeason20242025!$AA$3:$AA$1315,DataRegularSeason20242025!$B$3:$B$1315, "&lt;=" &amp; $A106, DataRegularSeason20242025!$D$3:$D$1315, C$1)+SUMIFS(DataRegularSeason20242025!$AB$3:$AB$1315,DataRegularSeason20242025!$B$3:$B$1315, "&lt;=" &amp; $A106, DataRegularSeason20242025!$E$3:$E$1315, C$1)</f>
        <v>9</v>
      </c>
      <c r="D106" s="2">
        <f>SUMIFS(DataRegularSeason20242025!$AA$3:$AA$1315,DataRegularSeason20242025!$B$3:$B$1315, "&lt;=" &amp; $A106, DataRegularSeason20242025!$D$3:$D$1315, D$1)+SUMIFS(DataRegularSeason20242025!$AB$3:$AB$1315,DataRegularSeason20242025!$B$3:$B$1315, "&lt;=" &amp; $A106, DataRegularSeason20242025!$E$3:$E$1315, D$1)</f>
        <v>9</v>
      </c>
      <c r="E106" s="2">
        <f>SUMIFS(DataRegularSeason20242025!$AA$3:$AA$1315,DataRegularSeason20242025!$B$3:$B$1315, "&lt;=" &amp; $A106, DataRegularSeason20242025!$D$3:$D$1315, E$1)+SUMIFS(DataRegularSeason20242025!$AB$3:$AB$1315,DataRegularSeason20242025!$B$3:$B$1315, "&lt;=" &amp; $A106, DataRegularSeason20242025!$E$3:$E$1315, E$1)</f>
        <v>14</v>
      </c>
      <c r="F106" s="2">
        <f>SUMIFS(DataRegularSeason20242025!$AA$3:$AA$1315,DataRegularSeason20242025!$B$3:$B$1315, "&lt;=" &amp; $A106, DataRegularSeason20242025!$D$3:$D$1315, F$1)+SUMIFS(DataRegularSeason20242025!$AB$3:$AB$1315,DataRegularSeason20242025!$B$3:$B$1315, "&lt;=" &amp; $A106, DataRegularSeason20242025!$E$3:$E$1315, F$1)</f>
        <v>11</v>
      </c>
      <c r="G106" s="2">
        <f>SUMIFS(DataRegularSeason20242025!$AA$3:$AA$1315,DataRegularSeason20242025!$B$3:$B$1315, "&lt;=" &amp; $A106, DataRegularSeason20242025!$D$3:$D$1315, G$1)+SUMIFS(DataRegularSeason20242025!$AB$3:$AB$1315,DataRegularSeason20242025!$B$3:$B$1315, "&lt;=" &amp; $A106, DataRegularSeason20242025!$E$3:$E$1315, G$1)</f>
        <v>11</v>
      </c>
      <c r="H106" s="2">
        <f>SUMIFS(DataRegularSeason20242025!$AA$3:$AA$1315,DataRegularSeason20242025!$B$3:$B$1315, "&lt;=" &amp; $A106, DataRegularSeason20242025!$D$3:$D$1315, H$1)+SUMIFS(DataRegularSeason20242025!$AB$3:$AB$1315,DataRegularSeason20242025!$B$3:$B$1315, "&lt;=" &amp; $A106, DataRegularSeason20242025!$E$3:$E$1315, H$1)</f>
        <v>7</v>
      </c>
      <c r="I106" s="2">
        <f>SUMIFS(DataRegularSeason20242025!$AA$3:$AA$1315,DataRegularSeason20242025!$B$3:$B$1315, "&lt;=" &amp; $A106, DataRegularSeason20242025!$D$3:$D$1315, I$1)+SUMIFS(DataRegularSeason20242025!$AB$3:$AB$1315,DataRegularSeason20242025!$B$3:$B$1315, "&lt;=" &amp; $A106, DataRegularSeason20242025!$E$3:$E$1315, I$1)</f>
        <v>10</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9</v>
      </c>
      <c r="L106" s="2">
        <f>SUMIFS(DataRegularSeason20242025!$AA$3:$AA$1315,DataRegularSeason20242025!$B$3:$B$1315, "&lt;=" &amp; $A106, DataRegularSeason20242025!$D$3:$D$1315, L$1)+SUMIFS(DataRegularSeason20242025!$AB$3:$AB$1315,DataRegularSeason20242025!$B$3:$B$1315, "&lt;=" &amp; $A106, DataRegularSeason20242025!$E$3:$E$1315, L$1)</f>
        <v>11</v>
      </c>
      <c r="M106" s="2">
        <f>SUMIFS(DataRegularSeason20242025!$AA$3:$AA$1315,DataRegularSeason20242025!$B$3:$B$1315, "&lt;=" &amp; $A106, DataRegularSeason20242025!$D$3:$D$1315, M$1)+SUMIFS(DataRegularSeason20242025!$AB$3:$AB$1315,DataRegularSeason20242025!$B$3:$B$1315, "&lt;=" &amp; $A106, DataRegularSeason20242025!$E$3:$E$1315, M$1)</f>
        <v>15</v>
      </c>
      <c r="N106" s="2">
        <f>SUMIFS(DataRegularSeason20242025!$AA$3:$AA$1315,DataRegularSeason20242025!$B$3:$B$1315, "&lt;=" &amp; $A106, DataRegularSeason20242025!$D$3:$D$1315, N$1)+SUMIFS(DataRegularSeason20242025!$AB$3:$AB$1315,DataRegularSeason20242025!$B$3:$B$1315, "&lt;=" &amp; $A106, DataRegularSeason20242025!$E$3:$E$1315, N$1)</f>
        <v>14</v>
      </c>
      <c r="O106" s="2">
        <f>SUMIFS(DataRegularSeason20242025!$AA$3:$AA$1315,DataRegularSeason20242025!$B$3:$B$1315, "&lt;=" &amp; $A106, DataRegularSeason20242025!$D$3:$D$1315, O$1)+SUMIFS(DataRegularSeason20242025!$AB$3:$AB$1315,DataRegularSeason20242025!$B$3:$B$1315, "&lt;=" &amp; $A106, DataRegularSeason20242025!$E$3:$E$1315, O$1)</f>
        <v>14</v>
      </c>
      <c r="P106" s="2">
        <f>SUMIFS(DataRegularSeason20242025!$AA$3:$AA$1315,DataRegularSeason20242025!$B$3:$B$1315, "&lt;=" &amp; $A106, DataRegularSeason20242025!$D$3:$D$1315, P$1)+SUMIFS(DataRegularSeason20242025!$AB$3:$AB$1315,DataRegularSeason20242025!$B$3:$B$1315, "&lt;=" &amp; $A106, DataRegularSeason20242025!$E$3:$E$1315, P$1)</f>
        <v>9</v>
      </c>
      <c r="Q106" s="2">
        <f>SUMIFS(DataRegularSeason20242025!$AA$3:$AA$1315,DataRegularSeason20242025!$B$3:$B$1315, "&lt;=" &amp; $A106, DataRegularSeason20242025!$D$3:$D$1315, Q$1)+SUMIFS(DataRegularSeason20242025!$AB$3:$AB$1315,DataRegularSeason20242025!$B$3:$B$1315, "&lt;=" &amp; $A106, DataRegularSeason20242025!$E$3:$E$1315, Q$1)</f>
        <v>16</v>
      </c>
      <c r="R106" s="2">
        <f>SUMIFS(DataRegularSeason20242025!$AA$3:$AA$1315,DataRegularSeason20242025!$B$3:$B$1315, "&lt;=" &amp; $A106, DataRegularSeason20242025!$D$3:$D$1315, R$1)+SUMIFS(DataRegularSeason20242025!$AB$3:$AB$1315,DataRegularSeason20242025!$B$3:$B$1315, "&lt;=" &amp; $A106, DataRegularSeason20242025!$E$3:$E$1315, R$1)</f>
        <v>7</v>
      </c>
      <c r="S106" s="2">
        <f>SUMIFS(DataRegularSeason20242025!$AA$3:$AA$1315,DataRegularSeason20242025!$B$3:$B$1315, "&lt;=" &amp; $A106, DataRegularSeason20242025!$D$3:$D$1315, S$1)+SUMIFS(DataRegularSeason20242025!$AB$3:$AB$1315,DataRegularSeason20242025!$B$3:$B$1315, "&lt;=" &amp; $A106, DataRegularSeason20242025!$E$3:$E$1315, S$1)</f>
        <v>8</v>
      </c>
      <c r="T106" s="2">
        <f>SUMIFS(DataRegularSeason20242025!$AA$3:$AA$1315,DataRegularSeason20242025!$B$3:$B$1315, "&lt;=" &amp; $A106, DataRegularSeason20242025!$D$3:$D$1315, T$1)+SUMIFS(DataRegularSeason20242025!$AB$3:$AB$1315,DataRegularSeason20242025!$B$3:$B$1315, "&lt;=" &amp; $A106, DataRegularSeason20242025!$E$3:$E$1315, T$1)</f>
        <v>13</v>
      </c>
      <c r="U106" s="2">
        <f>SUMIFS(DataRegularSeason20242025!$AA$3:$AA$1315,DataRegularSeason20242025!$B$3:$B$1315, "&lt;=" &amp; $A106, DataRegularSeason20242025!$D$3:$D$1315, U$1)+SUMIFS(DataRegularSeason20242025!$AB$3:$AB$1315,DataRegularSeason20242025!$B$3:$B$1315, "&lt;=" &amp; $A106, DataRegularSeason20242025!$E$3:$E$1315, U$1)</f>
        <v>10</v>
      </c>
      <c r="V106" s="2">
        <f>SUMIFS(DataRegularSeason20242025!$AA$3:$AA$1315,DataRegularSeason20242025!$B$3:$B$1315, "&lt;=" &amp; $A106, DataRegularSeason20242025!$D$3:$D$1315, V$1)+SUMIFS(DataRegularSeason20242025!$AB$3:$AB$1315,DataRegularSeason20242025!$B$3:$B$1315, "&lt;=" &amp; $A106, DataRegularSeason20242025!$E$3:$E$1315, V$1)</f>
        <v>9</v>
      </c>
      <c r="W106" s="2">
        <f>SUMIFS(DataRegularSeason20242025!$AA$3:$AA$1315,DataRegularSeason20242025!$B$3:$B$1315, "&lt;=" &amp; $A106, DataRegularSeason20242025!$D$3:$D$1315, W$1)+SUMIFS(DataRegularSeason20242025!$AB$3:$AB$1315,DataRegularSeason20242025!$B$3:$B$1315, "&lt;=" &amp; $A106, DataRegularSeason20242025!$E$3:$E$1315, W$1)</f>
        <v>9</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8</v>
      </c>
      <c r="Z106" s="2">
        <f>SUMIFS(DataRegularSeason20242025!$AA$3:$AA$1315,DataRegularSeason20242025!$B$3:$B$1315, "&lt;=" &amp; $A106, DataRegularSeason20242025!$D$3:$D$1315, Z$1)+SUMIFS(DataRegularSeason20242025!$AB$3:$AB$1315,DataRegularSeason20242025!$B$3:$B$1315, "&lt;=" &amp; $A106, DataRegularSeason20242025!$E$3:$E$1315, Z$1)</f>
        <v>10</v>
      </c>
      <c r="AA106" s="2">
        <f>SUMIFS(DataRegularSeason20242025!$AA$3:$AA$1315,DataRegularSeason20242025!$B$3:$B$1315, "&lt;=" &amp; $A106, DataRegularSeason20242025!$D$3:$D$1315, AA$1)+SUMIFS(DataRegularSeason20242025!$AB$3:$AB$1315,DataRegularSeason20242025!$B$3:$B$1315, "&lt;=" &amp; $A106, DataRegularSeason20242025!$E$3:$E$1315, AA$1)</f>
        <v>14</v>
      </c>
      <c r="AB106" s="2">
        <f>SUMIFS(DataRegularSeason20242025!$AA$3:$AA$1315,DataRegularSeason20242025!$B$3:$B$1315, "&lt;=" &amp; $A106, DataRegularSeason20242025!$D$3:$D$1315, AB$1)+SUMIFS(DataRegularSeason20242025!$AB$3:$AB$1315,DataRegularSeason20242025!$B$3:$B$1315, "&lt;=" &amp; $A106, DataRegularSeason20242025!$E$3:$E$1315, AB$1)</f>
        <v>13</v>
      </c>
      <c r="AC106" s="2">
        <f>SUMIFS(DataRegularSeason20242025!$AA$3:$AA$1315,DataRegularSeason20242025!$B$3:$B$1315, "&lt;=" &amp; $A106, DataRegularSeason20242025!$D$3:$D$1315, AC$1)+SUMIFS(DataRegularSeason20242025!$AB$3:$AB$1315,DataRegularSeason20242025!$B$3:$B$1315, "&lt;=" &amp; $A106, DataRegularSeason20242025!$E$3:$E$1315, AC$1)</f>
        <v>12</v>
      </c>
      <c r="AD106" s="2">
        <f>SUMIFS(DataRegularSeason20242025!$AA$3:$AA$1315,DataRegularSeason20242025!$B$3:$B$1315, "&lt;=" &amp; $A106, DataRegularSeason20242025!$D$3:$D$1315, AD$1)+SUMIFS(DataRegularSeason20242025!$AB$3:$AB$1315,DataRegularSeason20242025!$B$3:$B$1315, "&lt;=" &amp; $A106, DataRegularSeason20242025!$E$3:$E$1315, AD$1)</f>
        <v>11</v>
      </c>
      <c r="AE106" s="2">
        <f>SUMIFS(DataRegularSeason20242025!$AA$3:$AA$1315,DataRegularSeason20242025!$B$3:$B$1315, "&lt;=" &amp; $A106, DataRegularSeason20242025!$D$3:$D$1315, AE$1)+SUMIFS(DataRegularSeason20242025!$AB$3:$AB$1315,DataRegularSeason20242025!$B$3:$B$1315, "&lt;=" &amp; $A106, DataRegularSeason20242025!$E$3:$E$1315, AE$1)</f>
        <v>15</v>
      </c>
      <c r="AF106" s="2">
        <f>SUMIFS(DataRegularSeason20242025!$AA$3:$AA$1315,DataRegularSeason20242025!$B$3:$B$1315, "&lt;=" &amp; $A106, DataRegularSeason20242025!$D$3:$D$1315, AF$1)+SUMIFS(DataRegularSeason20242025!$AB$3:$AB$1315,DataRegularSeason20242025!$B$3:$B$1315, "&lt;=" &amp; $A106, DataRegularSeason20242025!$E$3:$E$1315, AF$1)</f>
        <v>18</v>
      </c>
      <c r="AG106" s="2">
        <f>SUMIFS(DataRegularSeason20242025!$AA$3:$AA$1315,DataRegularSeason20242025!$B$3:$B$1315, "&lt;=" &amp; $A106, DataRegularSeason20242025!$D$3:$D$1315, AG$1)+SUMIFS(DataRegularSeason20242025!$AB$3:$AB$1315,DataRegularSeason20242025!$B$3:$B$1315, "&lt;=" &amp; $A106, DataRegularSeason20242025!$E$3:$E$1315, AG$1)</f>
        <v>14</v>
      </c>
    </row>
    <row r="107" spans="1:33" x14ac:dyDescent="0.25">
      <c r="A107" s="5">
        <v>45673</v>
      </c>
      <c r="B107" s="2">
        <f>SUMIFS(DataRegularSeason20242025!$AA$3:$AA$1315,DataRegularSeason20242025!$B$3:$B$1315, "&lt;=" &amp; $A107, DataRegularSeason20242025!$D$3:$D$1315, B$1)+SUMIFS(DataRegularSeason20242025!$AB$3:$AB$1315,DataRegularSeason20242025!$B$3:$B$1315, "&lt;=" &amp; $A107, DataRegularSeason20242025!$E$3:$E$1315, B$1)</f>
        <v>10</v>
      </c>
      <c r="C107" s="2">
        <f>SUMIFS(DataRegularSeason20242025!$AA$3:$AA$1315,DataRegularSeason20242025!$B$3:$B$1315, "&lt;=" &amp; $A107, DataRegularSeason20242025!$D$3:$D$1315, C$1)+SUMIFS(DataRegularSeason20242025!$AB$3:$AB$1315,DataRegularSeason20242025!$B$3:$B$1315, "&lt;=" &amp; $A107, DataRegularSeason20242025!$E$3:$E$1315, C$1)</f>
        <v>9</v>
      </c>
      <c r="D107" s="2">
        <f>SUMIFS(DataRegularSeason20242025!$AA$3:$AA$1315,DataRegularSeason20242025!$B$3:$B$1315, "&lt;=" &amp; $A107, DataRegularSeason20242025!$D$3:$D$1315, D$1)+SUMIFS(DataRegularSeason20242025!$AB$3:$AB$1315,DataRegularSeason20242025!$B$3:$B$1315, "&lt;=" &amp; $A107, DataRegularSeason20242025!$E$3:$E$1315, D$1)</f>
        <v>9</v>
      </c>
      <c r="E107" s="2">
        <f>SUMIFS(DataRegularSeason20242025!$AA$3:$AA$1315,DataRegularSeason20242025!$B$3:$B$1315, "&lt;=" &amp; $A107, DataRegularSeason20242025!$D$3:$D$1315, E$1)+SUMIFS(DataRegularSeason20242025!$AB$3:$AB$1315,DataRegularSeason20242025!$B$3:$B$1315, "&lt;=" &amp; $A107, DataRegularSeason20242025!$E$3:$E$1315, E$1)</f>
        <v>14</v>
      </c>
      <c r="F107" s="2">
        <f>SUMIFS(DataRegularSeason20242025!$AA$3:$AA$1315,DataRegularSeason20242025!$B$3:$B$1315, "&lt;=" &amp; $A107, DataRegularSeason20242025!$D$3:$D$1315, F$1)+SUMIFS(DataRegularSeason20242025!$AB$3:$AB$1315,DataRegularSeason20242025!$B$3:$B$1315, "&lt;=" &amp; $A107, DataRegularSeason20242025!$E$3:$E$1315, F$1)</f>
        <v>11</v>
      </c>
      <c r="G107" s="2">
        <f>SUMIFS(DataRegularSeason20242025!$AA$3:$AA$1315,DataRegularSeason20242025!$B$3:$B$1315, "&lt;=" &amp; $A107, DataRegularSeason20242025!$D$3:$D$1315, G$1)+SUMIFS(DataRegularSeason20242025!$AB$3:$AB$1315,DataRegularSeason20242025!$B$3:$B$1315, "&lt;=" &amp; $A107, DataRegularSeason20242025!$E$3:$E$1315, G$1)</f>
        <v>11</v>
      </c>
      <c r="H107" s="2">
        <f>SUMIFS(DataRegularSeason20242025!$AA$3:$AA$1315,DataRegularSeason20242025!$B$3:$B$1315, "&lt;=" &amp; $A107, DataRegularSeason20242025!$D$3:$D$1315, H$1)+SUMIFS(DataRegularSeason20242025!$AB$3:$AB$1315,DataRegularSeason20242025!$B$3:$B$1315, "&lt;=" &amp; $A107, DataRegularSeason20242025!$E$3:$E$1315, H$1)</f>
        <v>7</v>
      </c>
      <c r="I107" s="2">
        <f>SUMIFS(DataRegularSeason20242025!$AA$3:$AA$1315,DataRegularSeason20242025!$B$3:$B$1315, "&lt;=" &amp; $A107, DataRegularSeason20242025!$D$3:$D$1315, I$1)+SUMIFS(DataRegularSeason20242025!$AB$3:$AB$1315,DataRegularSeason20242025!$B$3:$B$1315, "&lt;=" &amp; $A107, DataRegularSeason20242025!$E$3:$E$1315, I$1)</f>
        <v>10</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9</v>
      </c>
      <c r="L107" s="2">
        <f>SUMIFS(DataRegularSeason20242025!$AA$3:$AA$1315,DataRegularSeason20242025!$B$3:$B$1315, "&lt;=" &amp; $A107, DataRegularSeason20242025!$D$3:$D$1315, L$1)+SUMIFS(DataRegularSeason20242025!$AB$3:$AB$1315,DataRegularSeason20242025!$B$3:$B$1315, "&lt;=" &amp; $A107, DataRegularSeason20242025!$E$3:$E$1315, L$1)</f>
        <v>11</v>
      </c>
      <c r="M107" s="2">
        <f>SUMIFS(DataRegularSeason20242025!$AA$3:$AA$1315,DataRegularSeason20242025!$B$3:$B$1315, "&lt;=" &amp; $A107, DataRegularSeason20242025!$D$3:$D$1315, M$1)+SUMIFS(DataRegularSeason20242025!$AB$3:$AB$1315,DataRegularSeason20242025!$B$3:$B$1315, "&lt;=" &amp; $A107, DataRegularSeason20242025!$E$3:$E$1315, M$1)</f>
        <v>15</v>
      </c>
      <c r="N107" s="2">
        <f>SUMIFS(DataRegularSeason20242025!$AA$3:$AA$1315,DataRegularSeason20242025!$B$3:$B$1315, "&lt;=" &amp; $A107, DataRegularSeason20242025!$D$3:$D$1315, N$1)+SUMIFS(DataRegularSeason20242025!$AB$3:$AB$1315,DataRegularSeason20242025!$B$3:$B$1315, "&lt;=" &amp; $A107, DataRegularSeason20242025!$E$3:$E$1315, N$1)</f>
        <v>14</v>
      </c>
      <c r="O107" s="2">
        <f>SUMIFS(DataRegularSeason20242025!$AA$3:$AA$1315,DataRegularSeason20242025!$B$3:$B$1315, "&lt;=" &amp; $A107, DataRegularSeason20242025!$D$3:$D$1315, O$1)+SUMIFS(DataRegularSeason20242025!$AB$3:$AB$1315,DataRegularSeason20242025!$B$3:$B$1315, "&lt;=" &amp; $A107, DataRegularSeason20242025!$E$3:$E$1315, O$1)</f>
        <v>14</v>
      </c>
      <c r="P107" s="2">
        <f>SUMIFS(DataRegularSeason20242025!$AA$3:$AA$1315,DataRegularSeason20242025!$B$3:$B$1315, "&lt;=" &amp; $A107, DataRegularSeason20242025!$D$3:$D$1315, P$1)+SUMIFS(DataRegularSeason20242025!$AB$3:$AB$1315,DataRegularSeason20242025!$B$3:$B$1315, "&lt;=" &amp; $A107, DataRegularSeason20242025!$E$3:$E$1315, P$1)</f>
        <v>9</v>
      </c>
      <c r="Q107" s="2">
        <f>SUMIFS(DataRegularSeason20242025!$AA$3:$AA$1315,DataRegularSeason20242025!$B$3:$B$1315, "&lt;=" &amp; $A107, DataRegularSeason20242025!$D$3:$D$1315, Q$1)+SUMIFS(DataRegularSeason20242025!$AB$3:$AB$1315,DataRegularSeason20242025!$B$3:$B$1315, "&lt;=" &amp; $A107, DataRegularSeason20242025!$E$3:$E$1315, Q$1)</f>
        <v>16</v>
      </c>
      <c r="R107" s="2">
        <f>SUMIFS(DataRegularSeason20242025!$AA$3:$AA$1315,DataRegularSeason20242025!$B$3:$B$1315, "&lt;=" &amp; $A107, DataRegularSeason20242025!$D$3:$D$1315, R$1)+SUMIFS(DataRegularSeason20242025!$AB$3:$AB$1315,DataRegularSeason20242025!$B$3:$B$1315, "&lt;=" &amp; $A107, DataRegularSeason20242025!$E$3:$E$1315, R$1)</f>
        <v>7</v>
      </c>
      <c r="S107" s="2">
        <f>SUMIFS(DataRegularSeason20242025!$AA$3:$AA$1315,DataRegularSeason20242025!$B$3:$B$1315, "&lt;=" &amp; $A107, DataRegularSeason20242025!$D$3:$D$1315, S$1)+SUMIFS(DataRegularSeason20242025!$AB$3:$AB$1315,DataRegularSeason20242025!$B$3:$B$1315, "&lt;=" &amp; $A107, DataRegularSeason20242025!$E$3:$E$1315, S$1)</f>
        <v>8</v>
      </c>
      <c r="T107" s="2">
        <f>SUMIFS(DataRegularSeason20242025!$AA$3:$AA$1315,DataRegularSeason20242025!$B$3:$B$1315, "&lt;=" &amp; $A107, DataRegularSeason20242025!$D$3:$D$1315, T$1)+SUMIFS(DataRegularSeason20242025!$AB$3:$AB$1315,DataRegularSeason20242025!$B$3:$B$1315, "&lt;=" &amp; $A107, DataRegularSeason20242025!$E$3:$E$1315, T$1)</f>
        <v>13</v>
      </c>
      <c r="U107" s="2">
        <f>SUMIFS(DataRegularSeason20242025!$AA$3:$AA$1315,DataRegularSeason20242025!$B$3:$B$1315, "&lt;=" &amp; $A107, DataRegularSeason20242025!$D$3:$D$1315, U$1)+SUMIFS(DataRegularSeason20242025!$AB$3:$AB$1315,DataRegularSeason20242025!$B$3:$B$1315, "&lt;=" &amp; $A107, DataRegularSeason20242025!$E$3:$E$1315, U$1)</f>
        <v>10</v>
      </c>
      <c r="V107" s="2">
        <f>SUMIFS(DataRegularSeason20242025!$AA$3:$AA$1315,DataRegularSeason20242025!$B$3:$B$1315, "&lt;=" &amp; $A107, DataRegularSeason20242025!$D$3:$D$1315, V$1)+SUMIFS(DataRegularSeason20242025!$AB$3:$AB$1315,DataRegularSeason20242025!$B$3:$B$1315, "&lt;=" &amp; $A107, DataRegularSeason20242025!$E$3:$E$1315, V$1)</f>
        <v>9</v>
      </c>
      <c r="W107" s="2">
        <f>SUMIFS(DataRegularSeason20242025!$AA$3:$AA$1315,DataRegularSeason20242025!$B$3:$B$1315, "&lt;=" &amp; $A107, DataRegularSeason20242025!$D$3:$D$1315, W$1)+SUMIFS(DataRegularSeason20242025!$AB$3:$AB$1315,DataRegularSeason20242025!$B$3:$B$1315, "&lt;=" &amp; $A107, DataRegularSeason20242025!$E$3:$E$1315, W$1)</f>
        <v>9</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8</v>
      </c>
      <c r="Z107" s="2">
        <f>SUMIFS(DataRegularSeason20242025!$AA$3:$AA$1315,DataRegularSeason20242025!$B$3:$B$1315, "&lt;=" &amp; $A107, DataRegularSeason20242025!$D$3:$D$1315, Z$1)+SUMIFS(DataRegularSeason20242025!$AB$3:$AB$1315,DataRegularSeason20242025!$B$3:$B$1315, "&lt;=" &amp; $A107, DataRegularSeason20242025!$E$3:$E$1315, Z$1)</f>
        <v>10</v>
      </c>
      <c r="AA107" s="2">
        <f>SUMIFS(DataRegularSeason20242025!$AA$3:$AA$1315,DataRegularSeason20242025!$B$3:$B$1315, "&lt;=" &amp; $A107, DataRegularSeason20242025!$D$3:$D$1315, AA$1)+SUMIFS(DataRegularSeason20242025!$AB$3:$AB$1315,DataRegularSeason20242025!$B$3:$B$1315, "&lt;=" &amp; $A107, DataRegularSeason20242025!$E$3:$E$1315, AA$1)</f>
        <v>14</v>
      </c>
      <c r="AB107" s="2">
        <f>SUMIFS(DataRegularSeason20242025!$AA$3:$AA$1315,DataRegularSeason20242025!$B$3:$B$1315, "&lt;=" &amp; $A107, DataRegularSeason20242025!$D$3:$D$1315, AB$1)+SUMIFS(DataRegularSeason20242025!$AB$3:$AB$1315,DataRegularSeason20242025!$B$3:$B$1315, "&lt;=" &amp; $A107, DataRegularSeason20242025!$E$3:$E$1315, AB$1)</f>
        <v>13</v>
      </c>
      <c r="AC107" s="2">
        <f>SUMIFS(DataRegularSeason20242025!$AA$3:$AA$1315,DataRegularSeason20242025!$B$3:$B$1315, "&lt;=" &amp; $A107, DataRegularSeason20242025!$D$3:$D$1315, AC$1)+SUMIFS(DataRegularSeason20242025!$AB$3:$AB$1315,DataRegularSeason20242025!$B$3:$B$1315, "&lt;=" &amp; $A107, DataRegularSeason20242025!$E$3:$E$1315, AC$1)</f>
        <v>12</v>
      </c>
      <c r="AD107" s="2">
        <f>SUMIFS(DataRegularSeason20242025!$AA$3:$AA$1315,DataRegularSeason20242025!$B$3:$B$1315, "&lt;=" &amp; $A107, DataRegularSeason20242025!$D$3:$D$1315, AD$1)+SUMIFS(DataRegularSeason20242025!$AB$3:$AB$1315,DataRegularSeason20242025!$B$3:$B$1315, "&lt;=" &amp; $A107, DataRegularSeason20242025!$E$3:$E$1315, AD$1)</f>
        <v>11</v>
      </c>
      <c r="AE107" s="2">
        <f>SUMIFS(DataRegularSeason20242025!$AA$3:$AA$1315,DataRegularSeason20242025!$B$3:$B$1315, "&lt;=" &amp; $A107, DataRegularSeason20242025!$D$3:$D$1315, AE$1)+SUMIFS(DataRegularSeason20242025!$AB$3:$AB$1315,DataRegularSeason20242025!$B$3:$B$1315, "&lt;=" &amp; $A107, DataRegularSeason20242025!$E$3:$E$1315, AE$1)</f>
        <v>15</v>
      </c>
      <c r="AF107" s="2">
        <f>SUMIFS(DataRegularSeason20242025!$AA$3:$AA$1315,DataRegularSeason20242025!$B$3:$B$1315, "&lt;=" &amp; $A107, DataRegularSeason20242025!$D$3:$D$1315, AF$1)+SUMIFS(DataRegularSeason20242025!$AB$3:$AB$1315,DataRegularSeason20242025!$B$3:$B$1315, "&lt;=" &amp; $A107, DataRegularSeason20242025!$E$3:$E$1315, AF$1)</f>
        <v>18</v>
      </c>
      <c r="AG107" s="2">
        <f>SUMIFS(DataRegularSeason20242025!$AA$3:$AA$1315,DataRegularSeason20242025!$B$3:$B$1315, "&lt;=" &amp; $A107, DataRegularSeason20242025!$D$3:$D$1315, AG$1)+SUMIFS(DataRegularSeason20242025!$AB$3:$AB$1315,DataRegularSeason20242025!$B$3:$B$1315, "&lt;=" &amp; $A107, DataRegularSeason20242025!$E$3:$E$1315, AG$1)</f>
        <v>14</v>
      </c>
    </row>
    <row r="108" spans="1:33" x14ac:dyDescent="0.25">
      <c r="A108" s="5">
        <v>45674</v>
      </c>
      <c r="B108" s="2">
        <f>SUMIFS(DataRegularSeason20242025!$AA$3:$AA$1315,DataRegularSeason20242025!$B$3:$B$1315, "&lt;=" &amp; $A108, DataRegularSeason20242025!$D$3:$D$1315, B$1)+SUMIFS(DataRegularSeason20242025!$AB$3:$AB$1315,DataRegularSeason20242025!$B$3:$B$1315, "&lt;=" &amp; $A108, DataRegularSeason20242025!$E$3:$E$1315, B$1)</f>
        <v>10</v>
      </c>
      <c r="C108" s="2">
        <f>SUMIFS(DataRegularSeason20242025!$AA$3:$AA$1315,DataRegularSeason20242025!$B$3:$B$1315, "&lt;=" &amp; $A108, DataRegularSeason20242025!$D$3:$D$1315, C$1)+SUMIFS(DataRegularSeason20242025!$AB$3:$AB$1315,DataRegularSeason20242025!$B$3:$B$1315, "&lt;=" &amp; $A108, DataRegularSeason20242025!$E$3:$E$1315, C$1)</f>
        <v>9</v>
      </c>
      <c r="D108" s="2">
        <f>SUMIFS(DataRegularSeason20242025!$AA$3:$AA$1315,DataRegularSeason20242025!$B$3:$B$1315, "&lt;=" &amp; $A108, DataRegularSeason20242025!$D$3:$D$1315, D$1)+SUMIFS(DataRegularSeason20242025!$AB$3:$AB$1315,DataRegularSeason20242025!$B$3:$B$1315, "&lt;=" &amp; $A108, DataRegularSeason20242025!$E$3:$E$1315, D$1)</f>
        <v>9</v>
      </c>
      <c r="E108" s="2">
        <f>SUMIFS(DataRegularSeason20242025!$AA$3:$AA$1315,DataRegularSeason20242025!$B$3:$B$1315, "&lt;=" &amp; $A108, DataRegularSeason20242025!$D$3:$D$1315, E$1)+SUMIFS(DataRegularSeason20242025!$AB$3:$AB$1315,DataRegularSeason20242025!$B$3:$B$1315, "&lt;=" &amp; $A108, DataRegularSeason20242025!$E$3:$E$1315, E$1)</f>
        <v>14</v>
      </c>
      <c r="F108" s="2">
        <f>SUMIFS(DataRegularSeason20242025!$AA$3:$AA$1315,DataRegularSeason20242025!$B$3:$B$1315, "&lt;=" &amp; $A108, DataRegularSeason20242025!$D$3:$D$1315, F$1)+SUMIFS(DataRegularSeason20242025!$AB$3:$AB$1315,DataRegularSeason20242025!$B$3:$B$1315, "&lt;=" &amp; $A108, DataRegularSeason20242025!$E$3:$E$1315, F$1)</f>
        <v>11</v>
      </c>
      <c r="G108" s="2">
        <f>SUMIFS(DataRegularSeason20242025!$AA$3:$AA$1315,DataRegularSeason20242025!$B$3:$B$1315, "&lt;=" &amp; $A108, DataRegularSeason20242025!$D$3:$D$1315, G$1)+SUMIFS(DataRegularSeason20242025!$AB$3:$AB$1315,DataRegularSeason20242025!$B$3:$B$1315, "&lt;=" &amp; $A108, DataRegularSeason20242025!$E$3:$E$1315, G$1)</f>
        <v>11</v>
      </c>
      <c r="H108" s="2">
        <f>SUMIFS(DataRegularSeason20242025!$AA$3:$AA$1315,DataRegularSeason20242025!$B$3:$B$1315, "&lt;=" &amp; $A108, DataRegularSeason20242025!$D$3:$D$1315, H$1)+SUMIFS(DataRegularSeason20242025!$AB$3:$AB$1315,DataRegularSeason20242025!$B$3:$B$1315, "&lt;=" &amp; $A108, DataRegularSeason20242025!$E$3:$E$1315, H$1)</f>
        <v>7</v>
      </c>
      <c r="I108" s="2">
        <f>SUMIFS(DataRegularSeason20242025!$AA$3:$AA$1315,DataRegularSeason20242025!$B$3:$B$1315, "&lt;=" &amp; $A108, DataRegularSeason20242025!$D$3:$D$1315, I$1)+SUMIFS(DataRegularSeason20242025!$AB$3:$AB$1315,DataRegularSeason20242025!$B$3:$B$1315, "&lt;=" &amp; $A108, DataRegularSeason20242025!$E$3:$E$1315, I$1)</f>
        <v>10</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9</v>
      </c>
      <c r="L108" s="2">
        <f>SUMIFS(DataRegularSeason20242025!$AA$3:$AA$1315,DataRegularSeason20242025!$B$3:$B$1315, "&lt;=" &amp; $A108, DataRegularSeason20242025!$D$3:$D$1315, L$1)+SUMIFS(DataRegularSeason20242025!$AB$3:$AB$1315,DataRegularSeason20242025!$B$3:$B$1315, "&lt;=" &amp; $A108, DataRegularSeason20242025!$E$3:$E$1315, L$1)</f>
        <v>11</v>
      </c>
      <c r="M108" s="2">
        <f>SUMIFS(DataRegularSeason20242025!$AA$3:$AA$1315,DataRegularSeason20242025!$B$3:$B$1315, "&lt;=" &amp; $A108, DataRegularSeason20242025!$D$3:$D$1315, M$1)+SUMIFS(DataRegularSeason20242025!$AB$3:$AB$1315,DataRegularSeason20242025!$B$3:$B$1315, "&lt;=" &amp; $A108, DataRegularSeason20242025!$E$3:$E$1315, M$1)</f>
        <v>15</v>
      </c>
      <c r="N108" s="2">
        <f>SUMIFS(DataRegularSeason20242025!$AA$3:$AA$1315,DataRegularSeason20242025!$B$3:$B$1315, "&lt;=" &amp; $A108, DataRegularSeason20242025!$D$3:$D$1315, N$1)+SUMIFS(DataRegularSeason20242025!$AB$3:$AB$1315,DataRegularSeason20242025!$B$3:$B$1315, "&lt;=" &amp; $A108, DataRegularSeason20242025!$E$3:$E$1315, N$1)</f>
        <v>14</v>
      </c>
      <c r="O108" s="2">
        <f>SUMIFS(DataRegularSeason20242025!$AA$3:$AA$1315,DataRegularSeason20242025!$B$3:$B$1315, "&lt;=" &amp; $A108, DataRegularSeason20242025!$D$3:$D$1315, O$1)+SUMIFS(DataRegularSeason20242025!$AB$3:$AB$1315,DataRegularSeason20242025!$B$3:$B$1315, "&lt;=" &amp; $A108, DataRegularSeason20242025!$E$3:$E$1315, O$1)</f>
        <v>14</v>
      </c>
      <c r="P108" s="2">
        <f>SUMIFS(DataRegularSeason20242025!$AA$3:$AA$1315,DataRegularSeason20242025!$B$3:$B$1315, "&lt;=" &amp; $A108, DataRegularSeason20242025!$D$3:$D$1315, P$1)+SUMIFS(DataRegularSeason20242025!$AB$3:$AB$1315,DataRegularSeason20242025!$B$3:$B$1315, "&lt;=" &amp; $A108, DataRegularSeason20242025!$E$3:$E$1315, P$1)</f>
        <v>9</v>
      </c>
      <c r="Q108" s="2">
        <f>SUMIFS(DataRegularSeason20242025!$AA$3:$AA$1315,DataRegularSeason20242025!$B$3:$B$1315, "&lt;=" &amp; $A108, DataRegularSeason20242025!$D$3:$D$1315, Q$1)+SUMIFS(DataRegularSeason20242025!$AB$3:$AB$1315,DataRegularSeason20242025!$B$3:$B$1315, "&lt;=" &amp; $A108, DataRegularSeason20242025!$E$3:$E$1315, Q$1)</f>
        <v>16</v>
      </c>
      <c r="R108" s="2">
        <f>SUMIFS(DataRegularSeason20242025!$AA$3:$AA$1315,DataRegularSeason20242025!$B$3:$B$1315, "&lt;=" &amp; $A108, DataRegularSeason20242025!$D$3:$D$1315, R$1)+SUMIFS(DataRegularSeason20242025!$AB$3:$AB$1315,DataRegularSeason20242025!$B$3:$B$1315, "&lt;=" &amp; $A108, DataRegularSeason20242025!$E$3:$E$1315, R$1)</f>
        <v>7</v>
      </c>
      <c r="S108" s="2">
        <f>SUMIFS(DataRegularSeason20242025!$AA$3:$AA$1315,DataRegularSeason20242025!$B$3:$B$1315, "&lt;=" &amp; $A108, DataRegularSeason20242025!$D$3:$D$1315, S$1)+SUMIFS(DataRegularSeason20242025!$AB$3:$AB$1315,DataRegularSeason20242025!$B$3:$B$1315, "&lt;=" &amp; $A108, DataRegularSeason20242025!$E$3:$E$1315, S$1)</f>
        <v>8</v>
      </c>
      <c r="T108" s="2">
        <f>SUMIFS(DataRegularSeason20242025!$AA$3:$AA$1315,DataRegularSeason20242025!$B$3:$B$1315, "&lt;=" &amp; $A108, DataRegularSeason20242025!$D$3:$D$1315, T$1)+SUMIFS(DataRegularSeason20242025!$AB$3:$AB$1315,DataRegularSeason20242025!$B$3:$B$1315, "&lt;=" &amp; $A108, DataRegularSeason20242025!$E$3:$E$1315, T$1)</f>
        <v>13</v>
      </c>
      <c r="U108" s="2">
        <f>SUMIFS(DataRegularSeason20242025!$AA$3:$AA$1315,DataRegularSeason20242025!$B$3:$B$1315, "&lt;=" &amp; $A108, DataRegularSeason20242025!$D$3:$D$1315, U$1)+SUMIFS(DataRegularSeason20242025!$AB$3:$AB$1315,DataRegularSeason20242025!$B$3:$B$1315, "&lt;=" &amp; $A108, DataRegularSeason20242025!$E$3:$E$1315, U$1)</f>
        <v>10</v>
      </c>
      <c r="V108" s="2">
        <f>SUMIFS(DataRegularSeason20242025!$AA$3:$AA$1315,DataRegularSeason20242025!$B$3:$B$1315, "&lt;=" &amp; $A108, DataRegularSeason20242025!$D$3:$D$1315, V$1)+SUMIFS(DataRegularSeason20242025!$AB$3:$AB$1315,DataRegularSeason20242025!$B$3:$B$1315, "&lt;=" &amp; $A108, DataRegularSeason20242025!$E$3:$E$1315, V$1)</f>
        <v>9</v>
      </c>
      <c r="W108" s="2">
        <f>SUMIFS(DataRegularSeason20242025!$AA$3:$AA$1315,DataRegularSeason20242025!$B$3:$B$1315, "&lt;=" &amp; $A108, DataRegularSeason20242025!$D$3:$D$1315, W$1)+SUMIFS(DataRegularSeason20242025!$AB$3:$AB$1315,DataRegularSeason20242025!$B$3:$B$1315, "&lt;=" &amp; $A108, DataRegularSeason20242025!$E$3:$E$1315, W$1)</f>
        <v>9</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8</v>
      </c>
      <c r="Z108" s="2">
        <f>SUMIFS(DataRegularSeason20242025!$AA$3:$AA$1315,DataRegularSeason20242025!$B$3:$B$1315, "&lt;=" &amp; $A108, DataRegularSeason20242025!$D$3:$D$1315, Z$1)+SUMIFS(DataRegularSeason20242025!$AB$3:$AB$1315,DataRegularSeason20242025!$B$3:$B$1315, "&lt;=" &amp; $A108, DataRegularSeason20242025!$E$3:$E$1315, Z$1)</f>
        <v>10</v>
      </c>
      <c r="AA108" s="2">
        <f>SUMIFS(DataRegularSeason20242025!$AA$3:$AA$1315,DataRegularSeason20242025!$B$3:$B$1315, "&lt;=" &amp; $A108, DataRegularSeason20242025!$D$3:$D$1315, AA$1)+SUMIFS(DataRegularSeason20242025!$AB$3:$AB$1315,DataRegularSeason20242025!$B$3:$B$1315, "&lt;=" &amp; $A108, DataRegularSeason20242025!$E$3:$E$1315, AA$1)</f>
        <v>14</v>
      </c>
      <c r="AB108" s="2">
        <f>SUMIFS(DataRegularSeason20242025!$AA$3:$AA$1315,DataRegularSeason20242025!$B$3:$B$1315, "&lt;=" &amp; $A108, DataRegularSeason20242025!$D$3:$D$1315, AB$1)+SUMIFS(DataRegularSeason20242025!$AB$3:$AB$1315,DataRegularSeason20242025!$B$3:$B$1315, "&lt;=" &amp; $A108, DataRegularSeason20242025!$E$3:$E$1315, AB$1)</f>
        <v>13</v>
      </c>
      <c r="AC108" s="2">
        <f>SUMIFS(DataRegularSeason20242025!$AA$3:$AA$1315,DataRegularSeason20242025!$B$3:$B$1315, "&lt;=" &amp; $A108, DataRegularSeason20242025!$D$3:$D$1315, AC$1)+SUMIFS(DataRegularSeason20242025!$AB$3:$AB$1315,DataRegularSeason20242025!$B$3:$B$1315, "&lt;=" &amp; $A108, DataRegularSeason20242025!$E$3:$E$1315, AC$1)</f>
        <v>12</v>
      </c>
      <c r="AD108" s="2">
        <f>SUMIFS(DataRegularSeason20242025!$AA$3:$AA$1315,DataRegularSeason20242025!$B$3:$B$1315, "&lt;=" &amp; $A108, DataRegularSeason20242025!$D$3:$D$1315, AD$1)+SUMIFS(DataRegularSeason20242025!$AB$3:$AB$1315,DataRegularSeason20242025!$B$3:$B$1315, "&lt;=" &amp; $A108, DataRegularSeason20242025!$E$3:$E$1315, AD$1)</f>
        <v>11</v>
      </c>
      <c r="AE108" s="2">
        <f>SUMIFS(DataRegularSeason20242025!$AA$3:$AA$1315,DataRegularSeason20242025!$B$3:$B$1315, "&lt;=" &amp; $A108, DataRegularSeason20242025!$D$3:$D$1315, AE$1)+SUMIFS(DataRegularSeason20242025!$AB$3:$AB$1315,DataRegularSeason20242025!$B$3:$B$1315, "&lt;=" &amp; $A108, DataRegularSeason20242025!$E$3:$E$1315, AE$1)</f>
        <v>15</v>
      </c>
      <c r="AF108" s="2">
        <f>SUMIFS(DataRegularSeason20242025!$AA$3:$AA$1315,DataRegularSeason20242025!$B$3:$B$1315, "&lt;=" &amp; $A108, DataRegularSeason20242025!$D$3:$D$1315, AF$1)+SUMIFS(DataRegularSeason20242025!$AB$3:$AB$1315,DataRegularSeason20242025!$B$3:$B$1315, "&lt;=" &amp; $A108, DataRegularSeason20242025!$E$3:$E$1315, AF$1)</f>
        <v>18</v>
      </c>
      <c r="AG108" s="2">
        <f>SUMIFS(DataRegularSeason20242025!$AA$3:$AA$1315,DataRegularSeason20242025!$B$3:$B$1315, "&lt;=" &amp; $A108, DataRegularSeason20242025!$D$3:$D$1315, AG$1)+SUMIFS(DataRegularSeason20242025!$AB$3:$AB$1315,DataRegularSeason20242025!$B$3:$B$1315, "&lt;=" &amp; $A108, DataRegularSeason20242025!$E$3:$E$1315, AG$1)</f>
        <v>14</v>
      </c>
    </row>
    <row r="109" spans="1:33" x14ac:dyDescent="0.25">
      <c r="A109" s="5">
        <v>45675</v>
      </c>
      <c r="B109" s="2">
        <f>SUMIFS(DataRegularSeason20242025!$AA$3:$AA$1315,DataRegularSeason20242025!$B$3:$B$1315, "&lt;=" &amp; $A109, DataRegularSeason20242025!$D$3:$D$1315, B$1)+SUMIFS(DataRegularSeason20242025!$AB$3:$AB$1315,DataRegularSeason20242025!$B$3:$B$1315, "&lt;=" &amp; $A109, DataRegularSeason20242025!$E$3:$E$1315, B$1)</f>
        <v>10</v>
      </c>
      <c r="C109" s="2">
        <f>SUMIFS(DataRegularSeason20242025!$AA$3:$AA$1315,DataRegularSeason20242025!$B$3:$B$1315, "&lt;=" &amp; $A109, DataRegularSeason20242025!$D$3:$D$1315, C$1)+SUMIFS(DataRegularSeason20242025!$AB$3:$AB$1315,DataRegularSeason20242025!$B$3:$B$1315, "&lt;=" &amp; $A109, DataRegularSeason20242025!$E$3:$E$1315, C$1)</f>
        <v>9</v>
      </c>
      <c r="D109" s="2">
        <f>SUMIFS(DataRegularSeason20242025!$AA$3:$AA$1315,DataRegularSeason20242025!$B$3:$B$1315, "&lt;=" &amp; $A109, DataRegularSeason20242025!$D$3:$D$1315, D$1)+SUMIFS(DataRegularSeason20242025!$AB$3:$AB$1315,DataRegularSeason20242025!$B$3:$B$1315, "&lt;=" &amp; $A109, DataRegularSeason20242025!$E$3:$E$1315, D$1)</f>
        <v>9</v>
      </c>
      <c r="E109" s="2">
        <f>SUMIFS(DataRegularSeason20242025!$AA$3:$AA$1315,DataRegularSeason20242025!$B$3:$B$1315, "&lt;=" &amp; $A109, DataRegularSeason20242025!$D$3:$D$1315, E$1)+SUMIFS(DataRegularSeason20242025!$AB$3:$AB$1315,DataRegularSeason20242025!$B$3:$B$1315, "&lt;=" &amp; $A109, DataRegularSeason20242025!$E$3:$E$1315, E$1)</f>
        <v>14</v>
      </c>
      <c r="F109" s="2">
        <f>SUMIFS(DataRegularSeason20242025!$AA$3:$AA$1315,DataRegularSeason20242025!$B$3:$B$1315, "&lt;=" &amp; $A109, DataRegularSeason20242025!$D$3:$D$1315, F$1)+SUMIFS(DataRegularSeason20242025!$AB$3:$AB$1315,DataRegularSeason20242025!$B$3:$B$1315, "&lt;=" &amp; $A109, DataRegularSeason20242025!$E$3:$E$1315, F$1)</f>
        <v>11</v>
      </c>
      <c r="G109" s="2">
        <f>SUMIFS(DataRegularSeason20242025!$AA$3:$AA$1315,DataRegularSeason20242025!$B$3:$B$1315, "&lt;=" &amp; $A109, DataRegularSeason20242025!$D$3:$D$1315, G$1)+SUMIFS(DataRegularSeason20242025!$AB$3:$AB$1315,DataRegularSeason20242025!$B$3:$B$1315, "&lt;=" &amp; $A109, DataRegularSeason20242025!$E$3:$E$1315, G$1)</f>
        <v>11</v>
      </c>
      <c r="H109" s="2">
        <f>SUMIFS(DataRegularSeason20242025!$AA$3:$AA$1315,DataRegularSeason20242025!$B$3:$B$1315, "&lt;=" &amp; $A109, DataRegularSeason20242025!$D$3:$D$1315, H$1)+SUMIFS(DataRegularSeason20242025!$AB$3:$AB$1315,DataRegularSeason20242025!$B$3:$B$1315, "&lt;=" &amp; $A109, DataRegularSeason20242025!$E$3:$E$1315, H$1)</f>
        <v>7</v>
      </c>
      <c r="I109" s="2">
        <f>SUMIFS(DataRegularSeason20242025!$AA$3:$AA$1315,DataRegularSeason20242025!$B$3:$B$1315, "&lt;=" &amp; $A109, DataRegularSeason20242025!$D$3:$D$1315, I$1)+SUMIFS(DataRegularSeason20242025!$AB$3:$AB$1315,DataRegularSeason20242025!$B$3:$B$1315, "&lt;=" &amp; $A109, DataRegularSeason20242025!$E$3:$E$1315, I$1)</f>
        <v>10</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9</v>
      </c>
      <c r="L109" s="2">
        <f>SUMIFS(DataRegularSeason20242025!$AA$3:$AA$1315,DataRegularSeason20242025!$B$3:$B$1315, "&lt;=" &amp; $A109, DataRegularSeason20242025!$D$3:$D$1315, L$1)+SUMIFS(DataRegularSeason20242025!$AB$3:$AB$1315,DataRegularSeason20242025!$B$3:$B$1315, "&lt;=" &amp; $A109, DataRegularSeason20242025!$E$3:$E$1315, L$1)</f>
        <v>11</v>
      </c>
      <c r="M109" s="2">
        <f>SUMIFS(DataRegularSeason20242025!$AA$3:$AA$1315,DataRegularSeason20242025!$B$3:$B$1315, "&lt;=" &amp; $A109, DataRegularSeason20242025!$D$3:$D$1315, M$1)+SUMIFS(DataRegularSeason20242025!$AB$3:$AB$1315,DataRegularSeason20242025!$B$3:$B$1315, "&lt;=" &amp; $A109, DataRegularSeason20242025!$E$3:$E$1315, M$1)</f>
        <v>15</v>
      </c>
      <c r="N109" s="2">
        <f>SUMIFS(DataRegularSeason20242025!$AA$3:$AA$1315,DataRegularSeason20242025!$B$3:$B$1315, "&lt;=" &amp; $A109, DataRegularSeason20242025!$D$3:$D$1315, N$1)+SUMIFS(DataRegularSeason20242025!$AB$3:$AB$1315,DataRegularSeason20242025!$B$3:$B$1315, "&lt;=" &amp; $A109, DataRegularSeason20242025!$E$3:$E$1315, N$1)</f>
        <v>14</v>
      </c>
      <c r="O109" s="2">
        <f>SUMIFS(DataRegularSeason20242025!$AA$3:$AA$1315,DataRegularSeason20242025!$B$3:$B$1315, "&lt;=" &amp; $A109, DataRegularSeason20242025!$D$3:$D$1315, O$1)+SUMIFS(DataRegularSeason20242025!$AB$3:$AB$1315,DataRegularSeason20242025!$B$3:$B$1315, "&lt;=" &amp; $A109, DataRegularSeason20242025!$E$3:$E$1315, O$1)</f>
        <v>14</v>
      </c>
      <c r="P109" s="2">
        <f>SUMIFS(DataRegularSeason20242025!$AA$3:$AA$1315,DataRegularSeason20242025!$B$3:$B$1315, "&lt;=" &amp; $A109, DataRegularSeason20242025!$D$3:$D$1315, P$1)+SUMIFS(DataRegularSeason20242025!$AB$3:$AB$1315,DataRegularSeason20242025!$B$3:$B$1315, "&lt;=" &amp; $A109, DataRegularSeason20242025!$E$3:$E$1315, P$1)</f>
        <v>9</v>
      </c>
      <c r="Q109" s="2">
        <f>SUMIFS(DataRegularSeason20242025!$AA$3:$AA$1315,DataRegularSeason20242025!$B$3:$B$1315, "&lt;=" &amp; $A109, DataRegularSeason20242025!$D$3:$D$1315, Q$1)+SUMIFS(DataRegularSeason20242025!$AB$3:$AB$1315,DataRegularSeason20242025!$B$3:$B$1315, "&lt;=" &amp; $A109, DataRegularSeason20242025!$E$3:$E$1315, Q$1)</f>
        <v>16</v>
      </c>
      <c r="R109" s="2">
        <f>SUMIFS(DataRegularSeason20242025!$AA$3:$AA$1315,DataRegularSeason20242025!$B$3:$B$1315, "&lt;=" &amp; $A109, DataRegularSeason20242025!$D$3:$D$1315, R$1)+SUMIFS(DataRegularSeason20242025!$AB$3:$AB$1315,DataRegularSeason20242025!$B$3:$B$1315, "&lt;=" &amp; $A109, DataRegularSeason20242025!$E$3:$E$1315, R$1)</f>
        <v>7</v>
      </c>
      <c r="S109" s="2">
        <f>SUMIFS(DataRegularSeason20242025!$AA$3:$AA$1315,DataRegularSeason20242025!$B$3:$B$1315, "&lt;=" &amp; $A109, DataRegularSeason20242025!$D$3:$D$1315, S$1)+SUMIFS(DataRegularSeason20242025!$AB$3:$AB$1315,DataRegularSeason20242025!$B$3:$B$1315, "&lt;=" &amp; $A109, DataRegularSeason20242025!$E$3:$E$1315, S$1)</f>
        <v>8</v>
      </c>
      <c r="T109" s="2">
        <f>SUMIFS(DataRegularSeason20242025!$AA$3:$AA$1315,DataRegularSeason20242025!$B$3:$B$1315, "&lt;=" &amp; $A109, DataRegularSeason20242025!$D$3:$D$1315, T$1)+SUMIFS(DataRegularSeason20242025!$AB$3:$AB$1315,DataRegularSeason20242025!$B$3:$B$1315, "&lt;=" &amp; $A109, DataRegularSeason20242025!$E$3:$E$1315, T$1)</f>
        <v>13</v>
      </c>
      <c r="U109" s="2">
        <f>SUMIFS(DataRegularSeason20242025!$AA$3:$AA$1315,DataRegularSeason20242025!$B$3:$B$1315, "&lt;=" &amp; $A109, DataRegularSeason20242025!$D$3:$D$1315, U$1)+SUMIFS(DataRegularSeason20242025!$AB$3:$AB$1315,DataRegularSeason20242025!$B$3:$B$1315, "&lt;=" &amp; $A109, DataRegularSeason20242025!$E$3:$E$1315, U$1)</f>
        <v>10</v>
      </c>
      <c r="V109" s="2">
        <f>SUMIFS(DataRegularSeason20242025!$AA$3:$AA$1315,DataRegularSeason20242025!$B$3:$B$1315, "&lt;=" &amp; $A109, DataRegularSeason20242025!$D$3:$D$1315, V$1)+SUMIFS(DataRegularSeason20242025!$AB$3:$AB$1315,DataRegularSeason20242025!$B$3:$B$1315, "&lt;=" &amp; $A109, DataRegularSeason20242025!$E$3:$E$1315, V$1)</f>
        <v>9</v>
      </c>
      <c r="W109" s="2">
        <f>SUMIFS(DataRegularSeason20242025!$AA$3:$AA$1315,DataRegularSeason20242025!$B$3:$B$1315, "&lt;=" &amp; $A109, DataRegularSeason20242025!$D$3:$D$1315, W$1)+SUMIFS(DataRegularSeason20242025!$AB$3:$AB$1315,DataRegularSeason20242025!$B$3:$B$1315, "&lt;=" &amp; $A109, DataRegularSeason20242025!$E$3:$E$1315, W$1)</f>
        <v>9</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8</v>
      </c>
      <c r="Z109" s="2">
        <f>SUMIFS(DataRegularSeason20242025!$AA$3:$AA$1315,DataRegularSeason20242025!$B$3:$B$1315, "&lt;=" &amp; $A109, DataRegularSeason20242025!$D$3:$D$1315, Z$1)+SUMIFS(DataRegularSeason20242025!$AB$3:$AB$1315,DataRegularSeason20242025!$B$3:$B$1315, "&lt;=" &amp; $A109, DataRegularSeason20242025!$E$3:$E$1315, Z$1)</f>
        <v>10</v>
      </c>
      <c r="AA109" s="2">
        <f>SUMIFS(DataRegularSeason20242025!$AA$3:$AA$1315,DataRegularSeason20242025!$B$3:$B$1315, "&lt;=" &amp; $A109, DataRegularSeason20242025!$D$3:$D$1315, AA$1)+SUMIFS(DataRegularSeason20242025!$AB$3:$AB$1315,DataRegularSeason20242025!$B$3:$B$1315, "&lt;=" &amp; $A109, DataRegularSeason20242025!$E$3:$E$1315, AA$1)</f>
        <v>14</v>
      </c>
      <c r="AB109" s="2">
        <f>SUMIFS(DataRegularSeason20242025!$AA$3:$AA$1315,DataRegularSeason20242025!$B$3:$B$1315, "&lt;=" &amp; $A109, DataRegularSeason20242025!$D$3:$D$1315, AB$1)+SUMIFS(DataRegularSeason20242025!$AB$3:$AB$1315,DataRegularSeason20242025!$B$3:$B$1315, "&lt;=" &amp; $A109, DataRegularSeason20242025!$E$3:$E$1315, AB$1)</f>
        <v>13</v>
      </c>
      <c r="AC109" s="2">
        <f>SUMIFS(DataRegularSeason20242025!$AA$3:$AA$1315,DataRegularSeason20242025!$B$3:$B$1315, "&lt;=" &amp; $A109, DataRegularSeason20242025!$D$3:$D$1315, AC$1)+SUMIFS(DataRegularSeason20242025!$AB$3:$AB$1315,DataRegularSeason20242025!$B$3:$B$1315, "&lt;=" &amp; $A109, DataRegularSeason20242025!$E$3:$E$1315, AC$1)</f>
        <v>12</v>
      </c>
      <c r="AD109" s="2">
        <f>SUMIFS(DataRegularSeason20242025!$AA$3:$AA$1315,DataRegularSeason20242025!$B$3:$B$1315, "&lt;=" &amp; $A109, DataRegularSeason20242025!$D$3:$D$1315, AD$1)+SUMIFS(DataRegularSeason20242025!$AB$3:$AB$1315,DataRegularSeason20242025!$B$3:$B$1315, "&lt;=" &amp; $A109, DataRegularSeason20242025!$E$3:$E$1315, AD$1)</f>
        <v>11</v>
      </c>
      <c r="AE109" s="2">
        <f>SUMIFS(DataRegularSeason20242025!$AA$3:$AA$1315,DataRegularSeason20242025!$B$3:$B$1315, "&lt;=" &amp; $A109, DataRegularSeason20242025!$D$3:$D$1315, AE$1)+SUMIFS(DataRegularSeason20242025!$AB$3:$AB$1315,DataRegularSeason20242025!$B$3:$B$1315, "&lt;=" &amp; $A109, DataRegularSeason20242025!$E$3:$E$1315, AE$1)</f>
        <v>15</v>
      </c>
      <c r="AF109" s="2">
        <f>SUMIFS(DataRegularSeason20242025!$AA$3:$AA$1315,DataRegularSeason20242025!$B$3:$B$1315, "&lt;=" &amp; $A109, DataRegularSeason20242025!$D$3:$D$1315, AF$1)+SUMIFS(DataRegularSeason20242025!$AB$3:$AB$1315,DataRegularSeason20242025!$B$3:$B$1315, "&lt;=" &amp; $A109, DataRegularSeason20242025!$E$3:$E$1315, AF$1)</f>
        <v>18</v>
      </c>
      <c r="AG109" s="2">
        <f>SUMIFS(DataRegularSeason20242025!$AA$3:$AA$1315,DataRegularSeason20242025!$B$3:$B$1315, "&lt;=" &amp; $A109, DataRegularSeason20242025!$D$3:$D$1315, AG$1)+SUMIFS(DataRegularSeason20242025!$AB$3:$AB$1315,DataRegularSeason20242025!$B$3:$B$1315, "&lt;=" &amp; $A109, DataRegularSeason20242025!$E$3:$E$1315, AG$1)</f>
        <v>14</v>
      </c>
    </row>
    <row r="110" spans="1:33" x14ac:dyDescent="0.25">
      <c r="A110" s="5">
        <v>45676</v>
      </c>
      <c r="B110" s="2">
        <f>SUMIFS(DataRegularSeason20242025!$AA$3:$AA$1315,DataRegularSeason20242025!$B$3:$B$1315, "&lt;=" &amp; $A110, DataRegularSeason20242025!$D$3:$D$1315, B$1)+SUMIFS(DataRegularSeason20242025!$AB$3:$AB$1315,DataRegularSeason20242025!$B$3:$B$1315, "&lt;=" &amp; $A110, DataRegularSeason20242025!$E$3:$E$1315, B$1)</f>
        <v>10</v>
      </c>
      <c r="C110" s="2">
        <f>SUMIFS(DataRegularSeason20242025!$AA$3:$AA$1315,DataRegularSeason20242025!$B$3:$B$1315, "&lt;=" &amp; $A110, DataRegularSeason20242025!$D$3:$D$1315, C$1)+SUMIFS(DataRegularSeason20242025!$AB$3:$AB$1315,DataRegularSeason20242025!$B$3:$B$1315, "&lt;=" &amp; $A110, DataRegularSeason20242025!$E$3:$E$1315, C$1)</f>
        <v>9</v>
      </c>
      <c r="D110" s="2">
        <f>SUMIFS(DataRegularSeason20242025!$AA$3:$AA$1315,DataRegularSeason20242025!$B$3:$B$1315, "&lt;=" &amp; $A110, DataRegularSeason20242025!$D$3:$D$1315, D$1)+SUMIFS(DataRegularSeason20242025!$AB$3:$AB$1315,DataRegularSeason20242025!$B$3:$B$1315, "&lt;=" &amp; $A110, DataRegularSeason20242025!$E$3:$E$1315, D$1)</f>
        <v>9</v>
      </c>
      <c r="E110" s="2">
        <f>SUMIFS(DataRegularSeason20242025!$AA$3:$AA$1315,DataRegularSeason20242025!$B$3:$B$1315, "&lt;=" &amp; $A110, DataRegularSeason20242025!$D$3:$D$1315, E$1)+SUMIFS(DataRegularSeason20242025!$AB$3:$AB$1315,DataRegularSeason20242025!$B$3:$B$1315, "&lt;=" &amp; $A110, DataRegularSeason20242025!$E$3:$E$1315, E$1)</f>
        <v>14</v>
      </c>
      <c r="F110" s="2">
        <f>SUMIFS(DataRegularSeason20242025!$AA$3:$AA$1315,DataRegularSeason20242025!$B$3:$B$1315, "&lt;=" &amp; $A110, DataRegularSeason20242025!$D$3:$D$1315, F$1)+SUMIFS(DataRegularSeason20242025!$AB$3:$AB$1315,DataRegularSeason20242025!$B$3:$B$1315, "&lt;=" &amp; $A110, DataRegularSeason20242025!$E$3:$E$1315, F$1)</f>
        <v>11</v>
      </c>
      <c r="G110" s="2">
        <f>SUMIFS(DataRegularSeason20242025!$AA$3:$AA$1315,DataRegularSeason20242025!$B$3:$B$1315, "&lt;=" &amp; $A110, DataRegularSeason20242025!$D$3:$D$1315, G$1)+SUMIFS(DataRegularSeason20242025!$AB$3:$AB$1315,DataRegularSeason20242025!$B$3:$B$1315, "&lt;=" &amp; $A110, DataRegularSeason20242025!$E$3:$E$1315, G$1)</f>
        <v>11</v>
      </c>
      <c r="H110" s="2">
        <f>SUMIFS(DataRegularSeason20242025!$AA$3:$AA$1315,DataRegularSeason20242025!$B$3:$B$1315, "&lt;=" &amp; $A110, DataRegularSeason20242025!$D$3:$D$1315, H$1)+SUMIFS(DataRegularSeason20242025!$AB$3:$AB$1315,DataRegularSeason20242025!$B$3:$B$1315, "&lt;=" &amp; $A110, DataRegularSeason20242025!$E$3:$E$1315, H$1)</f>
        <v>7</v>
      </c>
      <c r="I110" s="2">
        <f>SUMIFS(DataRegularSeason20242025!$AA$3:$AA$1315,DataRegularSeason20242025!$B$3:$B$1315, "&lt;=" &amp; $A110, DataRegularSeason20242025!$D$3:$D$1315, I$1)+SUMIFS(DataRegularSeason20242025!$AB$3:$AB$1315,DataRegularSeason20242025!$B$3:$B$1315, "&lt;=" &amp; $A110, DataRegularSeason20242025!$E$3:$E$1315, I$1)</f>
        <v>10</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9</v>
      </c>
      <c r="L110" s="2">
        <f>SUMIFS(DataRegularSeason20242025!$AA$3:$AA$1315,DataRegularSeason20242025!$B$3:$B$1315, "&lt;=" &amp; $A110, DataRegularSeason20242025!$D$3:$D$1315, L$1)+SUMIFS(DataRegularSeason20242025!$AB$3:$AB$1315,DataRegularSeason20242025!$B$3:$B$1315, "&lt;=" &amp; $A110, DataRegularSeason20242025!$E$3:$E$1315, L$1)</f>
        <v>11</v>
      </c>
      <c r="M110" s="2">
        <f>SUMIFS(DataRegularSeason20242025!$AA$3:$AA$1315,DataRegularSeason20242025!$B$3:$B$1315, "&lt;=" &amp; $A110, DataRegularSeason20242025!$D$3:$D$1315, M$1)+SUMIFS(DataRegularSeason20242025!$AB$3:$AB$1315,DataRegularSeason20242025!$B$3:$B$1315, "&lt;=" &amp; $A110, DataRegularSeason20242025!$E$3:$E$1315, M$1)</f>
        <v>15</v>
      </c>
      <c r="N110" s="2">
        <f>SUMIFS(DataRegularSeason20242025!$AA$3:$AA$1315,DataRegularSeason20242025!$B$3:$B$1315, "&lt;=" &amp; $A110, DataRegularSeason20242025!$D$3:$D$1315, N$1)+SUMIFS(DataRegularSeason20242025!$AB$3:$AB$1315,DataRegularSeason20242025!$B$3:$B$1315, "&lt;=" &amp; $A110, DataRegularSeason20242025!$E$3:$E$1315, N$1)</f>
        <v>14</v>
      </c>
      <c r="O110" s="2">
        <f>SUMIFS(DataRegularSeason20242025!$AA$3:$AA$1315,DataRegularSeason20242025!$B$3:$B$1315, "&lt;=" &amp; $A110, DataRegularSeason20242025!$D$3:$D$1315, O$1)+SUMIFS(DataRegularSeason20242025!$AB$3:$AB$1315,DataRegularSeason20242025!$B$3:$B$1315, "&lt;=" &amp; $A110, DataRegularSeason20242025!$E$3:$E$1315, O$1)</f>
        <v>14</v>
      </c>
      <c r="P110" s="2">
        <f>SUMIFS(DataRegularSeason20242025!$AA$3:$AA$1315,DataRegularSeason20242025!$B$3:$B$1315, "&lt;=" &amp; $A110, DataRegularSeason20242025!$D$3:$D$1315, P$1)+SUMIFS(DataRegularSeason20242025!$AB$3:$AB$1315,DataRegularSeason20242025!$B$3:$B$1315, "&lt;=" &amp; $A110, DataRegularSeason20242025!$E$3:$E$1315, P$1)</f>
        <v>9</v>
      </c>
      <c r="Q110" s="2">
        <f>SUMIFS(DataRegularSeason20242025!$AA$3:$AA$1315,DataRegularSeason20242025!$B$3:$B$1315, "&lt;=" &amp; $A110, DataRegularSeason20242025!$D$3:$D$1315, Q$1)+SUMIFS(DataRegularSeason20242025!$AB$3:$AB$1315,DataRegularSeason20242025!$B$3:$B$1315, "&lt;=" &amp; $A110, DataRegularSeason20242025!$E$3:$E$1315, Q$1)</f>
        <v>16</v>
      </c>
      <c r="R110" s="2">
        <f>SUMIFS(DataRegularSeason20242025!$AA$3:$AA$1315,DataRegularSeason20242025!$B$3:$B$1315, "&lt;=" &amp; $A110, DataRegularSeason20242025!$D$3:$D$1315, R$1)+SUMIFS(DataRegularSeason20242025!$AB$3:$AB$1315,DataRegularSeason20242025!$B$3:$B$1315, "&lt;=" &amp; $A110, DataRegularSeason20242025!$E$3:$E$1315, R$1)</f>
        <v>7</v>
      </c>
      <c r="S110" s="2">
        <f>SUMIFS(DataRegularSeason20242025!$AA$3:$AA$1315,DataRegularSeason20242025!$B$3:$B$1315, "&lt;=" &amp; $A110, DataRegularSeason20242025!$D$3:$D$1315, S$1)+SUMIFS(DataRegularSeason20242025!$AB$3:$AB$1315,DataRegularSeason20242025!$B$3:$B$1315, "&lt;=" &amp; $A110, DataRegularSeason20242025!$E$3:$E$1315, S$1)</f>
        <v>8</v>
      </c>
      <c r="T110" s="2">
        <f>SUMIFS(DataRegularSeason20242025!$AA$3:$AA$1315,DataRegularSeason20242025!$B$3:$B$1315, "&lt;=" &amp; $A110, DataRegularSeason20242025!$D$3:$D$1315, T$1)+SUMIFS(DataRegularSeason20242025!$AB$3:$AB$1315,DataRegularSeason20242025!$B$3:$B$1315, "&lt;=" &amp; $A110, DataRegularSeason20242025!$E$3:$E$1315, T$1)</f>
        <v>13</v>
      </c>
      <c r="U110" s="2">
        <f>SUMIFS(DataRegularSeason20242025!$AA$3:$AA$1315,DataRegularSeason20242025!$B$3:$B$1315, "&lt;=" &amp; $A110, DataRegularSeason20242025!$D$3:$D$1315, U$1)+SUMIFS(DataRegularSeason20242025!$AB$3:$AB$1315,DataRegularSeason20242025!$B$3:$B$1315, "&lt;=" &amp; $A110, DataRegularSeason20242025!$E$3:$E$1315, U$1)</f>
        <v>10</v>
      </c>
      <c r="V110" s="2">
        <f>SUMIFS(DataRegularSeason20242025!$AA$3:$AA$1315,DataRegularSeason20242025!$B$3:$B$1315, "&lt;=" &amp; $A110, DataRegularSeason20242025!$D$3:$D$1315, V$1)+SUMIFS(DataRegularSeason20242025!$AB$3:$AB$1315,DataRegularSeason20242025!$B$3:$B$1315, "&lt;=" &amp; $A110, DataRegularSeason20242025!$E$3:$E$1315, V$1)</f>
        <v>9</v>
      </c>
      <c r="W110" s="2">
        <f>SUMIFS(DataRegularSeason20242025!$AA$3:$AA$1315,DataRegularSeason20242025!$B$3:$B$1315, "&lt;=" &amp; $A110, DataRegularSeason20242025!$D$3:$D$1315, W$1)+SUMIFS(DataRegularSeason20242025!$AB$3:$AB$1315,DataRegularSeason20242025!$B$3:$B$1315, "&lt;=" &amp; $A110, DataRegularSeason20242025!$E$3:$E$1315, W$1)</f>
        <v>9</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8</v>
      </c>
      <c r="Z110" s="2">
        <f>SUMIFS(DataRegularSeason20242025!$AA$3:$AA$1315,DataRegularSeason20242025!$B$3:$B$1315, "&lt;=" &amp; $A110, DataRegularSeason20242025!$D$3:$D$1315, Z$1)+SUMIFS(DataRegularSeason20242025!$AB$3:$AB$1315,DataRegularSeason20242025!$B$3:$B$1315, "&lt;=" &amp; $A110, DataRegularSeason20242025!$E$3:$E$1315, Z$1)</f>
        <v>10</v>
      </c>
      <c r="AA110" s="2">
        <f>SUMIFS(DataRegularSeason20242025!$AA$3:$AA$1315,DataRegularSeason20242025!$B$3:$B$1315, "&lt;=" &amp; $A110, DataRegularSeason20242025!$D$3:$D$1315, AA$1)+SUMIFS(DataRegularSeason20242025!$AB$3:$AB$1315,DataRegularSeason20242025!$B$3:$B$1315, "&lt;=" &amp; $A110, DataRegularSeason20242025!$E$3:$E$1315, AA$1)</f>
        <v>14</v>
      </c>
      <c r="AB110" s="2">
        <f>SUMIFS(DataRegularSeason20242025!$AA$3:$AA$1315,DataRegularSeason20242025!$B$3:$B$1315, "&lt;=" &amp; $A110, DataRegularSeason20242025!$D$3:$D$1315, AB$1)+SUMIFS(DataRegularSeason20242025!$AB$3:$AB$1315,DataRegularSeason20242025!$B$3:$B$1315, "&lt;=" &amp; $A110, DataRegularSeason20242025!$E$3:$E$1315, AB$1)</f>
        <v>13</v>
      </c>
      <c r="AC110" s="2">
        <f>SUMIFS(DataRegularSeason20242025!$AA$3:$AA$1315,DataRegularSeason20242025!$B$3:$B$1315, "&lt;=" &amp; $A110, DataRegularSeason20242025!$D$3:$D$1315, AC$1)+SUMIFS(DataRegularSeason20242025!$AB$3:$AB$1315,DataRegularSeason20242025!$B$3:$B$1315, "&lt;=" &amp; $A110, DataRegularSeason20242025!$E$3:$E$1315, AC$1)</f>
        <v>12</v>
      </c>
      <c r="AD110" s="2">
        <f>SUMIFS(DataRegularSeason20242025!$AA$3:$AA$1315,DataRegularSeason20242025!$B$3:$B$1315, "&lt;=" &amp; $A110, DataRegularSeason20242025!$D$3:$D$1315, AD$1)+SUMIFS(DataRegularSeason20242025!$AB$3:$AB$1315,DataRegularSeason20242025!$B$3:$B$1315, "&lt;=" &amp; $A110, DataRegularSeason20242025!$E$3:$E$1315, AD$1)</f>
        <v>11</v>
      </c>
      <c r="AE110" s="2">
        <f>SUMIFS(DataRegularSeason20242025!$AA$3:$AA$1315,DataRegularSeason20242025!$B$3:$B$1315, "&lt;=" &amp; $A110, DataRegularSeason20242025!$D$3:$D$1315, AE$1)+SUMIFS(DataRegularSeason20242025!$AB$3:$AB$1315,DataRegularSeason20242025!$B$3:$B$1315, "&lt;=" &amp; $A110, DataRegularSeason20242025!$E$3:$E$1315, AE$1)</f>
        <v>15</v>
      </c>
      <c r="AF110" s="2">
        <f>SUMIFS(DataRegularSeason20242025!$AA$3:$AA$1315,DataRegularSeason20242025!$B$3:$B$1315, "&lt;=" &amp; $A110, DataRegularSeason20242025!$D$3:$D$1315, AF$1)+SUMIFS(DataRegularSeason20242025!$AB$3:$AB$1315,DataRegularSeason20242025!$B$3:$B$1315, "&lt;=" &amp; $A110, DataRegularSeason20242025!$E$3:$E$1315, AF$1)</f>
        <v>18</v>
      </c>
      <c r="AG110" s="2">
        <f>SUMIFS(DataRegularSeason20242025!$AA$3:$AA$1315,DataRegularSeason20242025!$B$3:$B$1315, "&lt;=" &amp; $A110, DataRegularSeason20242025!$D$3:$D$1315, AG$1)+SUMIFS(DataRegularSeason20242025!$AB$3:$AB$1315,DataRegularSeason20242025!$B$3:$B$1315, "&lt;=" &amp; $A110, DataRegularSeason20242025!$E$3:$E$1315, AG$1)</f>
        <v>14</v>
      </c>
    </row>
    <row r="111" spans="1:33" x14ac:dyDescent="0.25">
      <c r="A111" s="5">
        <v>45677</v>
      </c>
      <c r="B111" s="2">
        <f>SUMIFS(DataRegularSeason20242025!$AA$3:$AA$1315,DataRegularSeason20242025!$B$3:$B$1315, "&lt;=" &amp; $A111, DataRegularSeason20242025!$D$3:$D$1315, B$1)+SUMIFS(DataRegularSeason20242025!$AB$3:$AB$1315,DataRegularSeason20242025!$B$3:$B$1315, "&lt;=" &amp; $A111, DataRegularSeason20242025!$E$3:$E$1315, B$1)</f>
        <v>10</v>
      </c>
      <c r="C111" s="2">
        <f>SUMIFS(DataRegularSeason20242025!$AA$3:$AA$1315,DataRegularSeason20242025!$B$3:$B$1315, "&lt;=" &amp; $A111, DataRegularSeason20242025!$D$3:$D$1315, C$1)+SUMIFS(DataRegularSeason20242025!$AB$3:$AB$1315,DataRegularSeason20242025!$B$3:$B$1315, "&lt;=" &amp; $A111, DataRegularSeason20242025!$E$3:$E$1315, C$1)</f>
        <v>9</v>
      </c>
      <c r="D111" s="2">
        <f>SUMIFS(DataRegularSeason20242025!$AA$3:$AA$1315,DataRegularSeason20242025!$B$3:$B$1315, "&lt;=" &amp; $A111, DataRegularSeason20242025!$D$3:$D$1315, D$1)+SUMIFS(DataRegularSeason20242025!$AB$3:$AB$1315,DataRegularSeason20242025!$B$3:$B$1315, "&lt;=" &amp; $A111, DataRegularSeason20242025!$E$3:$E$1315, D$1)</f>
        <v>9</v>
      </c>
      <c r="E111" s="2">
        <f>SUMIFS(DataRegularSeason20242025!$AA$3:$AA$1315,DataRegularSeason20242025!$B$3:$B$1315, "&lt;=" &amp; $A111, DataRegularSeason20242025!$D$3:$D$1315, E$1)+SUMIFS(DataRegularSeason20242025!$AB$3:$AB$1315,DataRegularSeason20242025!$B$3:$B$1315, "&lt;=" &amp; $A111, DataRegularSeason20242025!$E$3:$E$1315, E$1)</f>
        <v>14</v>
      </c>
      <c r="F111" s="2">
        <f>SUMIFS(DataRegularSeason20242025!$AA$3:$AA$1315,DataRegularSeason20242025!$B$3:$B$1315, "&lt;=" &amp; $A111, DataRegularSeason20242025!$D$3:$D$1315, F$1)+SUMIFS(DataRegularSeason20242025!$AB$3:$AB$1315,DataRegularSeason20242025!$B$3:$B$1315, "&lt;=" &amp; $A111, DataRegularSeason20242025!$E$3:$E$1315, F$1)</f>
        <v>11</v>
      </c>
      <c r="G111" s="2">
        <f>SUMIFS(DataRegularSeason20242025!$AA$3:$AA$1315,DataRegularSeason20242025!$B$3:$B$1315, "&lt;=" &amp; $A111, DataRegularSeason20242025!$D$3:$D$1315, G$1)+SUMIFS(DataRegularSeason20242025!$AB$3:$AB$1315,DataRegularSeason20242025!$B$3:$B$1315, "&lt;=" &amp; $A111, DataRegularSeason20242025!$E$3:$E$1315, G$1)</f>
        <v>11</v>
      </c>
      <c r="H111" s="2">
        <f>SUMIFS(DataRegularSeason20242025!$AA$3:$AA$1315,DataRegularSeason20242025!$B$3:$B$1315, "&lt;=" &amp; $A111, DataRegularSeason20242025!$D$3:$D$1315, H$1)+SUMIFS(DataRegularSeason20242025!$AB$3:$AB$1315,DataRegularSeason20242025!$B$3:$B$1315, "&lt;=" &amp; $A111, DataRegularSeason20242025!$E$3:$E$1315, H$1)</f>
        <v>7</v>
      </c>
      <c r="I111" s="2">
        <f>SUMIFS(DataRegularSeason20242025!$AA$3:$AA$1315,DataRegularSeason20242025!$B$3:$B$1315, "&lt;=" &amp; $A111, DataRegularSeason20242025!$D$3:$D$1315, I$1)+SUMIFS(DataRegularSeason20242025!$AB$3:$AB$1315,DataRegularSeason20242025!$B$3:$B$1315, "&lt;=" &amp; $A111, DataRegularSeason20242025!$E$3:$E$1315, I$1)</f>
        <v>10</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9</v>
      </c>
      <c r="L111" s="2">
        <f>SUMIFS(DataRegularSeason20242025!$AA$3:$AA$1315,DataRegularSeason20242025!$B$3:$B$1315, "&lt;=" &amp; $A111, DataRegularSeason20242025!$D$3:$D$1315, L$1)+SUMIFS(DataRegularSeason20242025!$AB$3:$AB$1315,DataRegularSeason20242025!$B$3:$B$1315, "&lt;=" &amp; $A111, DataRegularSeason20242025!$E$3:$E$1315, L$1)</f>
        <v>11</v>
      </c>
      <c r="M111" s="2">
        <f>SUMIFS(DataRegularSeason20242025!$AA$3:$AA$1315,DataRegularSeason20242025!$B$3:$B$1315, "&lt;=" &amp; $A111, DataRegularSeason20242025!$D$3:$D$1315, M$1)+SUMIFS(DataRegularSeason20242025!$AB$3:$AB$1315,DataRegularSeason20242025!$B$3:$B$1315, "&lt;=" &amp; $A111, DataRegularSeason20242025!$E$3:$E$1315, M$1)</f>
        <v>15</v>
      </c>
      <c r="N111" s="2">
        <f>SUMIFS(DataRegularSeason20242025!$AA$3:$AA$1315,DataRegularSeason20242025!$B$3:$B$1315, "&lt;=" &amp; $A111, DataRegularSeason20242025!$D$3:$D$1315, N$1)+SUMIFS(DataRegularSeason20242025!$AB$3:$AB$1315,DataRegularSeason20242025!$B$3:$B$1315, "&lt;=" &amp; $A111, DataRegularSeason20242025!$E$3:$E$1315, N$1)</f>
        <v>14</v>
      </c>
      <c r="O111" s="2">
        <f>SUMIFS(DataRegularSeason20242025!$AA$3:$AA$1315,DataRegularSeason20242025!$B$3:$B$1315, "&lt;=" &amp; $A111, DataRegularSeason20242025!$D$3:$D$1315, O$1)+SUMIFS(DataRegularSeason20242025!$AB$3:$AB$1315,DataRegularSeason20242025!$B$3:$B$1315, "&lt;=" &amp; $A111, DataRegularSeason20242025!$E$3:$E$1315, O$1)</f>
        <v>14</v>
      </c>
      <c r="P111" s="2">
        <f>SUMIFS(DataRegularSeason20242025!$AA$3:$AA$1315,DataRegularSeason20242025!$B$3:$B$1315, "&lt;=" &amp; $A111, DataRegularSeason20242025!$D$3:$D$1315, P$1)+SUMIFS(DataRegularSeason20242025!$AB$3:$AB$1315,DataRegularSeason20242025!$B$3:$B$1315, "&lt;=" &amp; $A111, DataRegularSeason20242025!$E$3:$E$1315, P$1)</f>
        <v>9</v>
      </c>
      <c r="Q111" s="2">
        <f>SUMIFS(DataRegularSeason20242025!$AA$3:$AA$1315,DataRegularSeason20242025!$B$3:$B$1315, "&lt;=" &amp; $A111, DataRegularSeason20242025!$D$3:$D$1315, Q$1)+SUMIFS(DataRegularSeason20242025!$AB$3:$AB$1315,DataRegularSeason20242025!$B$3:$B$1315, "&lt;=" &amp; $A111, DataRegularSeason20242025!$E$3:$E$1315, Q$1)</f>
        <v>16</v>
      </c>
      <c r="R111" s="2">
        <f>SUMIFS(DataRegularSeason20242025!$AA$3:$AA$1315,DataRegularSeason20242025!$B$3:$B$1315, "&lt;=" &amp; $A111, DataRegularSeason20242025!$D$3:$D$1315, R$1)+SUMIFS(DataRegularSeason20242025!$AB$3:$AB$1315,DataRegularSeason20242025!$B$3:$B$1315, "&lt;=" &amp; $A111, DataRegularSeason20242025!$E$3:$E$1315, R$1)</f>
        <v>7</v>
      </c>
      <c r="S111" s="2">
        <f>SUMIFS(DataRegularSeason20242025!$AA$3:$AA$1315,DataRegularSeason20242025!$B$3:$B$1315, "&lt;=" &amp; $A111, DataRegularSeason20242025!$D$3:$D$1315, S$1)+SUMIFS(DataRegularSeason20242025!$AB$3:$AB$1315,DataRegularSeason20242025!$B$3:$B$1315, "&lt;=" &amp; $A111, DataRegularSeason20242025!$E$3:$E$1315, S$1)</f>
        <v>8</v>
      </c>
      <c r="T111" s="2">
        <f>SUMIFS(DataRegularSeason20242025!$AA$3:$AA$1315,DataRegularSeason20242025!$B$3:$B$1315, "&lt;=" &amp; $A111, DataRegularSeason20242025!$D$3:$D$1315, T$1)+SUMIFS(DataRegularSeason20242025!$AB$3:$AB$1315,DataRegularSeason20242025!$B$3:$B$1315, "&lt;=" &amp; $A111, DataRegularSeason20242025!$E$3:$E$1315, T$1)</f>
        <v>13</v>
      </c>
      <c r="U111" s="2">
        <f>SUMIFS(DataRegularSeason20242025!$AA$3:$AA$1315,DataRegularSeason20242025!$B$3:$B$1315, "&lt;=" &amp; $A111, DataRegularSeason20242025!$D$3:$D$1315, U$1)+SUMIFS(DataRegularSeason20242025!$AB$3:$AB$1315,DataRegularSeason20242025!$B$3:$B$1315, "&lt;=" &amp; $A111, DataRegularSeason20242025!$E$3:$E$1315, U$1)</f>
        <v>10</v>
      </c>
      <c r="V111" s="2">
        <f>SUMIFS(DataRegularSeason20242025!$AA$3:$AA$1315,DataRegularSeason20242025!$B$3:$B$1315, "&lt;=" &amp; $A111, DataRegularSeason20242025!$D$3:$D$1315, V$1)+SUMIFS(DataRegularSeason20242025!$AB$3:$AB$1315,DataRegularSeason20242025!$B$3:$B$1315, "&lt;=" &amp; $A111, DataRegularSeason20242025!$E$3:$E$1315, V$1)</f>
        <v>9</v>
      </c>
      <c r="W111" s="2">
        <f>SUMIFS(DataRegularSeason20242025!$AA$3:$AA$1315,DataRegularSeason20242025!$B$3:$B$1315, "&lt;=" &amp; $A111, DataRegularSeason20242025!$D$3:$D$1315, W$1)+SUMIFS(DataRegularSeason20242025!$AB$3:$AB$1315,DataRegularSeason20242025!$B$3:$B$1315, "&lt;=" &amp; $A111, DataRegularSeason20242025!$E$3:$E$1315, W$1)</f>
        <v>9</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8</v>
      </c>
      <c r="Z111" s="2">
        <f>SUMIFS(DataRegularSeason20242025!$AA$3:$AA$1315,DataRegularSeason20242025!$B$3:$B$1315, "&lt;=" &amp; $A111, DataRegularSeason20242025!$D$3:$D$1315, Z$1)+SUMIFS(DataRegularSeason20242025!$AB$3:$AB$1315,DataRegularSeason20242025!$B$3:$B$1315, "&lt;=" &amp; $A111, DataRegularSeason20242025!$E$3:$E$1315, Z$1)</f>
        <v>10</v>
      </c>
      <c r="AA111" s="2">
        <f>SUMIFS(DataRegularSeason20242025!$AA$3:$AA$1315,DataRegularSeason20242025!$B$3:$B$1315, "&lt;=" &amp; $A111, DataRegularSeason20242025!$D$3:$D$1315, AA$1)+SUMIFS(DataRegularSeason20242025!$AB$3:$AB$1315,DataRegularSeason20242025!$B$3:$B$1315, "&lt;=" &amp; $A111, DataRegularSeason20242025!$E$3:$E$1315, AA$1)</f>
        <v>14</v>
      </c>
      <c r="AB111" s="2">
        <f>SUMIFS(DataRegularSeason20242025!$AA$3:$AA$1315,DataRegularSeason20242025!$B$3:$B$1315, "&lt;=" &amp; $A111, DataRegularSeason20242025!$D$3:$D$1315, AB$1)+SUMIFS(DataRegularSeason20242025!$AB$3:$AB$1315,DataRegularSeason20242025!$B$3:$B$1315, "&lt;=" &amp; $A111, DataRegularSeason20242025!$E$3:$E$1315, AB$1)</f>
        <v>13</v>
      </c>
      <c r="AC111" s="2">
        <f>SUMIFS(DataRegularSeason20242025!$AA$3:$AA$1315,DataRegularSeason20242025!$B$3:$B$1315, "&lt;=" &amp; $A111, DataRegularSeason20242025!$D$3:$D$1315, AC$1)+SUMIFS(DataRegularSeason20242025!$AB$3:$AB$1315,DataRegularSeason20242025!$B$3:$B$1315, "&lt;=" &amp; $A111, DataRegularSeason20242025!$E$3:$E$1315, AC$1)</f>
        <v>12</v>
      </c>
      <c r="AD111" s="2">
        <f>SUMIFS(DataRegularSeason20242025!$AA$3:$AA$1315,DataRegularSeason20242025!$B$3:$B$1315, "&lt;=" &amp; $A111, DataRegularSeason20242025!$D$3:$D$1315, AD$1)+SUMIFS(DataRegularSeason20242025!$AB$3:$AB$1315,DataRegularSeason20242025!$B$3:$B$1315, "&lt;=" &amp; $A111, DataRegularSeason20242025!$E$3:$E$1315, AD$1)</f>
        <v>11</v>
      </c>
      <c r="AE111" s="2">
        <f>SUMIFS(DataRegularSeason20242025!$AA$3:$AA$1315,DataRegularSeason20242025!$B$3:$B$1315, "&lt;=" &amp; $A111, DataRegularSeason20242025!$D$3:$D$1315, AE$1)+SUMIFS(DataRegularSeason20242025!$AB$3:$AB$1315,DataRegularSeason20242025!$B$3:$B$1315, "&lt;=" &amp; $A111, DataRegularSeason20242025!$E$3:$E$1315, AE$1)</f>
        <v>15</v>
      </c>
      <c r="AF111" s="2">
        <f>SUMIFS(DataRegularSeason20242025!$AA$3:$AA$1315,DataRegularSeason20242025!$B$3:$B$1315, "&lt;=" &amp; $A111, DataRegularSeason20242025!$D$3:$D$1315, AF$1)+SUMIFS(DataRegularSeason20242025!$AB$3:$AB$1315,DataRegularSeason20242025!$B$3:$B$1315, "&lt;=" &amp; $A111, DataRegularSeason20242025!$E$3:$E$1315, AF$1)</f>
        <v>18</v>
      </c>
      <c r="AG111" s="2">
        <f>SUMIFS(DataRegularSeason20242025!$AA$3:$AA$1315,DataRegularSeason20242025!$B$3:$B$1315, "&lt;=" &amp; $A111, DataRegularSeason20242025!$D$3:$D$1315, AG$1)+SUMIFS(DataRegularSeason20242025!$AB$3:$AB$1315,DataRegularSeason20242025!$B$3:$B$1315, "&lt;=" &amp; $A111, DataRegularSeason20242025!$E$3:$E$1315, AG$1)</f>
        <v>14</v>
      </c>
    </row>
    <row r="112" spans="1:33" x14ac:dyDescent="0.25">
      <c r="A112" s="5">
        <v>45678</v>
      </c>
      <c r="B112" s="2">
        <f>SUMIFS(DataRegularSeason20242025!$AA$3:$AA$1315,DataRegularSeason20242025!$B$3:$B$1315, "&lt;=" &amp; $A112, DataRegularSeason20242025!$D$3:$D$1315, B$1)+SUMIFS(DataRegularSeason20242025!$AB$3:$AB$1315,DataRegularSeason20242025!$B$3:$B$1315, "&lt;=" &amp; $A112, DataRegularSeason20242025!$E$3:$E$1315, B$1)</f>
        <v>10</v>
      </c>
      <c r="C112" s="2">
        <f>SUMIFS(DataRegularSeason20242025!$AA$3:$AA$1315,DataRegularSeason20242025!$B$3:$B$1315, "&lt;=" &amp; $A112, DataRegularSeason20242025!$D$3:$D$1315, C$1)+SUMIFS(DataRegularSeason20242025!$AB$3:$AB$1315,DataRegularSeason20242025!$B$3:$B$1315, "&lt;=" &amp; $A112, DataRegularSeason20242025!$E$3:$E$1315, C$1)</f>
        <v>9</v>
      </c>
      <c r="D112" s="2">
        <f>SUMIFS(DataRegularSeason20242025!$AA$3:$AA$1315,DataRegularSeason20242025!$B$3:$B$1315, "&lt;=" &amp; $A112, DataRegularSeason20242025!$D$3:$D$1315, D$1)+SUMIFS(DataRegularSeason20242025!$AB$3:$AB$1315,DataRegularSeason20242025!$B$3:$B$1315, "&lt;=" &amp; $A112, DataRegularSeason20242025!$E$3:$E$1315, D$1)</f>
        <v>9</v>
      </c>
      <c r="E112" s="2">
        <f>SUMIFS(DataRegularSeason20242025!$AA$3:$AA$1315,DataRegularSeason20242025!$B$3:$B$1315, "&lt;=" &amp; $A112, DataRegularSeason20242025!$D$3:$D$1315, E$1)+SUMIFS(DataRegularSeason20242025!$AB$3:$AB$1315,DataRegularSeason20242025!$B$3:$B$1315, "&lt;=" &amp; $A112, DataRegularSeason20242025!$E$3:$E$1315, E$1)</f>
        <v>14</v>
      </c>
      <c r="F112" s="2">
        <f>SUMIFS(DataRegularSeason20242025!$AA$3:$AA$1315,DataRegularSeason20242025!$B$3:$B$1315, "&lt;=" &amp; $A112, DataRegularSeason20242025!$D$3:$D$1315, F$1)+SUMIFS(DataRegularSeason20242025!$AB$3:$AB$1315,DataRegularSeason20242025!$B$3:$B$1315, "&lt;=" &amp; $A112, DataRegularSeason20242025!$E$3:$E$1315, F$1)</f>
        <v>11</v>
      </c>
      <c r="G112" s="2">
        <f>SUMIFS(DataRegularSeason20242025!$AA$3:$AA$1315,DataRegularSeason20242025!$B$3:$B$1315, "&lt;=" &amp; $A112, DataRegularSeason20242025!$D$3:$D$1315, G$1)+SUMIFS(DataRegularSeason20242025!$AB$3:$AB$1315,DataRegularSeason20242025!$B$3:$B$1315, "&lt;=" &amp; $A112, DataRegularSeason20242025!$E$3:$E$1315, G$1)</f>
        <v>11</v>
      </c>
      <c r="H112" s="2">
        <f>SUMIFS(DataRegularSeason20242025!$AA$3:$AA$1315,DataRegularSeason20242025!$B$3:$B$1315, "&lt;=" &amp; $A112, DataRegularSeason20242025!$D$3:$D$1315, H$1)+SUMIFS(DataRegularSeason20242025!$AB$3:$AB$1315,DataRegularSeason20242025!$B$3:$B$1315, "&lt;=" &amp; $A112, DataRegularSeason20242025!$E$3:$E$1315, H$1)</f>
        <v>7</v>
      </c>
      <c r="I112" s="2">
        <f>SUMIFS(DataRegularSeason20242025!$AA$3:$AA$1315,DataRegularSeason20242025!$B$3:$B$1315, "&lt;=" &amp; $A112, DataRegularSeason20242025!$D$3:$D$1315, I$1)+SUMIFS(DataRegularSeason20242025!$AB$3:$AB$1315,DataRegularSeason20242025!$B$3:$B$1315, "&lt;=" &amp; $A112, DataRegularSeason20242025!$E$3:$E$1315, I$1)</f>
        <v>10</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9</v>
      </c>
      <c r="L112" s="2">
        <f>SUMIFS(DataRegularSeason20242025!$AA$3:$AA$1315,DataRegularSeason20242025!$B$3:$B$1315, "&lt;=" &amp; $A112, DataRegularSeason20242025!$D$3:$D$1315, L$1)+SUMIFS(DataRegularSeason20242025!$AB$3:$AB$1315,DataRegularSeason20242025!$B$3:$B$1315, "&lt;=" &amp; $A112, DataRegularSeason20242025!$E$3:$E$1315, L$1)</f>
        <v>11</v>
      </c>
      <c r="M112" s="2">
        <f>SUMIFS(DataRegularSeason20242025!$AA$3:$AA$1315,DataRegularSeason20242025!$B$3:$B$1315, "&lt;=" &amp; $A112, DataRegularSeason20242025!$D$3:$D$1315, M$1)+SUMIFS(DataRegularSeason20242025!$AB$3:$AB$1315,DataRegularSeason20242025!$B$3:$B$1315, "&lt;=" &amp; $A112, DataRegularSeason20242025!$E$3:$E$1315, M$1)</f>
        <v>15</v>
      </c>
      <c r="N112" s="2">
        <f>SUMIFS(DataRegularSeason20242025!$AA$3:$AA$1315,DataRegularSeason20242025!$B$3:$B$1315, "&lt;=" &amp; $A112, DataRegularSeason20242025!$D$3:$D$1315, N$1)+SUMIFS(DataRegularSeason20242025!$AB$3:$AB$1315,DataRegularSeason20242025!$B$3:$B$1315, "&lt;=" &amp; $A112, DataRegularSeason20242025!$E$3:$E$1315, N$1)</f>
        <v>14</v>
      </c>
      <c r="O112" s="2">
        <f>SUMIFS(DataRegularSeason20242025!$AA$3:$AA$1315,DataRegularSeason20242025!$B$3:$B$1315, "&lt;=" &amp; $A112, DataRegularSeason20242025!$D$3:$D$1315, O$1)+SUMIFS(DataRegularSeason20242025!$AB$3:$AB$1315,DataRegularSeason20242025!$B$3:$B$1315, "&lt;=" &amp; $A112, DataRegularSeason20242025!$E$3:$E$1315, O$1)</f>
        <v>14</v>
      </c>
      <c r="P112" s="2">
        <f>SUMIFS(DataRegularSeason20242025!$AA$3:$AA$1315,DataRegularSeason20242025!$B$3:$B$1315, "&lt;=" &amp; $A112, DataRegularSeason20242025!$D$3:$D$1315, P$1)+SUMIFS(DataRegularSeason20242025!$AB$3:$AB$1315,DataRegularSeason20242025!$B$3:$B$1315, "&lt;=" &amp; $A112, DataRegularSeason20242025!$E$3:$E$1315, P$1)</f>
        <v>9</v>
      </c>
      <c r="Q112" s="2">
        <f>SUMIFS(DataRegularSeason20242025!$AA$3:$AA$1315,DataRegularSeason20242025!$B$3:$B$1315, "&lt;=" &amp; $A112, DataRegularSeason20242025!$D$3:$D$1315, Q$1)+SUMIFS(DataRegularSeason20242025!$AB$3:$AB$1315,DataRegularSeason20242025!$B$3:$B$1315, "&lt;=" &amp; $A112, DataRegularSeason20242025!$E$3:$E$1315, Q$1)</f>
        <v>16</v>
      </c>
      <c r="R112" s="2">
        <f>SUMIFS(DataRegularSeason20242025!$AA$3:$AA$1315,DataRegularSeason20242025!$B$3:$B$1315, "&lt;=" &amp; $A112, DataRegularSeason20242025!$D$3:$D$1315, R$1)+SUMIFS(DataRegularSeason20242025!$AB$3:$AB$1315,DataRegularSeason20242025!$B$3:$B$1315, "&lt;=" &amp; $A112, DataRegularSeason20242025!$E$3:$E$1315, R$1)</f>
        <v>7</v>
      </c>
      <c r="S112" s="2">
        <f>SUMIFS(DataRegularSeason20242025!$AA$3:$AA$1315,DataRegularSeason20242025!$B$3:$B$1315, "&lt;=" &amp; $A112, DataRegularSeason20242025!$D$3:$D$1315, S$1)+SUMIFS(DataRegularSeason20242025!$AB$3:$AB$1315,DataRegularSeason20242025!$B$3:$B$1315, "&lt;=" &amp; $A112, DataRegularSeason20242025!$E$3:$E$1315, S$1)</f>
        <v>8</v>
      </c>
      <c r="T112" s="2">
        <f>SUMIFS(DataRegularSeason20242025!$AA$3:$AA$1315,DataRegularSeason20242025!$B$3:$B$1315, "&lt;=" &amp; $A112, DataRegularSeason20242025!$D$3:$D$1315, T$1)+SUMIFS(DataRegularSeason20242025!$AB$3:$AB$1315,DataRegularSeason20242025!$B$3:$B$1315, "&lt;=" &amp; $A112, DataRegularSeason20242025!$E$3:$E$1315, T$1)</f>
        <v>13</v>
      </c>
      <c r="U112" s="2">
        <f>SUMIFS(DataRegularSeason20242025!$AA$3:$AA$1315,DataRegularSeason20242025!$B$3:$B$1315, "&lt;=" &amp; $A112, DataRegularSeason20242025!$D$3:$D$1315, U$1)+SUMIFS(DataRegularSeason20242025!$AB$3:$AB$1315,DataRegularSeason20242025!$B$3:$B$1315, "&lt;=" &amp; $A112, DataRegularSeason20242025!$E$3:$E$1315, U$1)</f>
        <v>10</v>
      </c>
      <c r="V112" s="2">
        <f>SUMIFS(DataRegularSeason20242025!$AA$3:$AA$1315,DataRegularSeason20242025!$B$3:$B$1315, "&lt;=" &amp; $A112, DataRegularSeason20242025!$D$3:$D$1315, V$1)+SUMIFS(DataRegularSeason20242025!$AB$3:$AB$1315,DataRegularSeason20242025!$B$3:$B$1315, "&lt;=" &amp; $A112, DataRegularSeason20242025!$E$3:$E$1315, V$1)</f>
        <v>9</v>
      </c>
      <c r="W112" s="2">
        <f>SUMIFS(DataRegularSeason20242025!$AA$3:$AA$1315,DataRegularSeason20242025!$B$3:$B$1315, "&lt;=" &amp; $A112, DataRegularSeason20242025!$D$3:$D$1315, W$1)+SUMIFS(DataRegularSeason20242025!$AB$3:$AB$1315,DataRegularSeason20242025!$B$3:$B$1315, "&lt;=" &amp; $A112, DataRegularSeason20242025!$E$3:$E$1315, W$1)</f>
        <v>9</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8</v>
      </c>
      <c r="Z112" s="2">
        <f>SUMIFS(DataRegularSeason20242025!$AA$3:$AA$1315,DataRegularSeason20242025!$B$3:$B$1315, "&lt;=" &amp; $A112, DataRegularSeason20242025!$D$3:$D$1315, Z$1)+SUMIFS(DataRegularSeason20242025!$AB$3:$AB$1315,DataRegularSeason20242025!$B$3:$B$1315, "&lt;=" &amp; $A112, DataRegularSeason20242025!$E$3:$E$1315, Z$1)</f>
        <v>10</v>
      </c>
      <c r="AA112" s="2">
        <f>SUMIFS(DataRegularSeason20242025!$AA$3:$AA$1315,DataRegularSeason20242025!$B$3:$B$1315, "&lt;=" &amp; $A112, DataRegularSeason20242025!$D$3:$D$1315, AA$1)+SUMIFS(DataRegularSeason20242025!$AB$3:$AB$1315,DataRegularSeason20242025!$B$3:$B$1315, "&lt;=" &amp; $A112, DataRegularSeason20242025!$E$3:$E$1315, AA$1)</f>
        <v>14</v>
      </c>
      <c r="AB112" s="2">
        <f>SUMIFS(DataRegularSeason20242025!$AA$3:$AA$1315,DataRegularSeason20242025!$B$3:$B$1315, "&lt;=" &amp; $A112, DataRegularSeason20242025!$D$3:$D$1315, AB$1)+SUMIFS(DataRegularSeason20242025!$AB$3:$AB$1315,DataRegularSeason20242025!$B$3:$B$1315, "&lt;=" &amp; $A112, DataRegularSeason20242025!$E$3:$E$1315, AB$1)</f>
        <v>13</v>
      </c>
      <c r="AC112" s="2">
        <f>SUMIFS(DataRegularSeason20242025!$AA$3:$AA$1315,DataRegularSeason20242025!$B$3:$B$1315, "&lt;=" &amp; $A112, DataRegularSeason20242025!$D$3:$D$1315, AC$1)+SUMIFS(DataRegularSeason20242025!$AB$3:$AB$1315,DataRegularSeason20242025!$B$3:$B$1315, "&lt;=" &amp; $A112, DataRegularSeason20242025!$E$3:$E$1315, AC$1)</f>
        <v>12</v>
      </c>
      <c r="AD112" s="2">
        <f>SUMIFS(DataRegularSeason20242025!$AA$3:$AA$1315,DataRegularSeason20242025!$B$3:$B$1315, "&lt;=" &amp; $A112, DataRegularSeason20242025!$D$3:$D$1315, AD$1)+SUMIFS(DataRegularSeason20242025!$AB$3:$AB$1315,DataRegularSeason20242025!$B$3:$B$1315, "&lt;=" &amp; $A112, DataRegularSeason20242025!$E$3:$E$1315, AD$1)</f>
        <v>11</v>
      </c>
      <c r="AE112" s="2">
        <f>SUMIFS(DataRegularSeason20242025!$AA$3:$AA$1315,DataRegularSeason20242025!$B$3:$B$1315, "&lt;=" &amp; $A112, DataRegularSeason20242025!$D$3:$D$1315, AE$1)+SUMIFS(DataRegularSeason20242025!$AB$3:$AB$1315,DataRegularSeason20242025!$B$3:$B$1315, "&lt;=" &amp; $A112, DataRegularSeason20242025!$E$3:$E$1315, AE$1)</f>
        <v>15</v>
      </c>
      <c r="AF112" s="2">
        <f>SUMIFS(DataRegularSeason20242025!$AA$3:$AA$1315,DataRegularSeason20242025!$B$3:$B$1315, "&lt;=" &amp; $A112, DataRegularSeason20242025!$D$3:$D$1315, AF$1)+SUMIFS(DataRegularSeason20242025!$AB$3:$AB$1315,DataRegularSeason20242025!$B$3:$B$1315, "&lt;=" &amp; $A112, DataRegularSeason20242025!$E$3:$E$1315, AF$1)</f>
        <v>18</v>
      </c>
      <c r="AG112" s="2">
        <f>SUMIFS(DataRegularSeason20242025!$AA$3:$AA$1315,DataRegularSeason20242025!$B$3:$B$1315, "&lt;=" &amp; $A112, DataRegularSeason20242025!$D$3:$D$1315, AG$1)+SUMIFS(DataRegularSeason20242025!$AB$3:$AB$1315,DataRegularSeason20242025!$B$3:$B$1315, "&lt;=" &amp; $A112, DataRegularSeason20242025!$E$3:$E$1315, AG$1)</f>
        <v>14</v>
      </c>
    </row>
    <row r="113" spans="1:33" x14ac:dyDescent="0.25">
      <c r="A113" s="5">
        <v>45679</v>
      </c>
      <c r="B113" s="2">
        <f>SUMIFS(DataRegularSeason20242025!$AA$3:$AA$1315,DataRegularSeason20242025!$B$3:$B$1315, "&lt;=" &amp; $A113, DataRegularSeason20242025!$D$3:$D$1315, B$1)+SUMIFS(DataRegularSeason20242025!$AB$3:$AB$1315,DataRegularSeason20242025!$B$3:$B$1315, "&lt;=" &amp; $A113, DataRegularSeason20242025!$E$3:$E$1315, B$1)</f>
        <v>10</v>
      </c>
      <c r="C113" s="2">
        <f>SUMIFS(DataRegularSeason20242025!$AA$3:$AA$1315,DataRegularSeason20242025!$B$3:$B$1315, "&lt;=" &amp; $A113, DataRegularSeason20242025!$D$3:$D$1315, C$1)+SUMIFS(DataRegularSeason20242025!$AB$3:$AB$1315,DataRegularSeason20242025!$B$3:$B$1315, "&lt;=" &amp; $A113, DataRegularSeason20242025!$E$3:$E$1315, C$1)</f>
        <v>9</v>
      </c>
      <c r="D113" s="2">
        <f>SUMIFS(DataRegularSeason20242025!$AA$3:$AA$1315,DataRegularSeason20242025!$B$3:$B$1315, "&lt;=" &amp; $A113, DataRegularSeason20242025!$D$3:$D$1315, D$1)+SUMIFS(DataRegularSeason20242025!$AB$3:$AB$1315,DataRegularSeason20242025!$B$3:$B$1315, "&lt;=" &amp; $A113, DataRegularSeason20242025!$E$3:$E$1315, D$1)</f>
        <v>9</v>
      </c>
      <c r="E113" s="2">
        <f>SUMIFS(DataRegularSeason20242025!$AA$3:$AA$1315,DataRegularSeason20242025!$B$3:$B$1315, "&lt;=" &amp; $A113, DataRegularSeason20242025!$D$3:$D$1315, E$1)+SUMIFS(DataRegularSeason20242025!$AB$3:$AB$1315,DataRegularSeason20242025!$B$3:$B$1315, "&lt;=" &amp; $A113, DataRegularSeason20242025!$E$3:$E$1315, E$1)</f>
        <v>14</v>
      </c>
      <c r="F113" s="2">
        <f>SUMIFS(DataRegularSeason20242025!$AA$3:$AA$1315,DataRegularSeason20242025!$B$3:$B$1315, "&lt;=" &amp; $A113, DataRegularSeason20242025!$D$3:$D$1315, F$1)+SUMIFS(DataRegularSeason20242025!$AB$3:$AB$1315,DataRegularSeason20242025!$B$3:$B$1315, "&lt;=" &amp; $A113, DataRegularSeason20242025!$E$3:$E$1315, F$1)</f>
        <v>11</v>
      </c>
      <c r="G113" s="2">
        <f>SUMIFS(DataRegularSeason20242025!$AA$3:$AA$1315,DataRegularSeason20242025!$B$3:$B$1315, "&lt;=" &amp; $A113, DataRegularSeason20242025!$D$3:$D$1315, G$1)+SUMIFS(DataRegularSeason20242025!$AB$3:$AB$1315,DataRegularSeason20242025!$B$3:$B$1315, "&lt;=" &amp; $A113, DataRegularSeason20242025!$E$3:$E$1315, G$1)</f>
        <v>11</v>
      </c>
      <c r="H113" s="2">
        <f>SUMIFS(DataRegularSeason20242025!$AA$3:$AA$1315,DataRegularSeason20242025!$B$3:$B$1315, "&lt;=" &amp; $A113, DataRegularSeason20242025!$D$3:$D$1315, H$1)+SUMIFS(DataRegularSeason20242025!$AB$3:$AB$1315,DataRegularSeason20242025!$B$3:$B$1315, "&lt;=" &amp; $A113, DataRegularSeason20242025!$E$3:$E$1315, H$1)</f>
        <v>7</v>
      </c>
      <c r="I113" s="2">
        <f>SUMIFS(DataRegularSeason20242025!$AA$3:$AA$1315,DataRegularSeason20242025!$B$3:$B$1315, "&lt;=" &amp; $A113, DataRegularSeason20242025!$D$3:$D$1315, I$1)+SUMIFS(DataRegularSeason20242025!$AB$3:$AB$1315,DataRegularSeason20242025!$B$3:$B$1315, "&lt;=" &amp; $A113, DataRegularSeason20242025!$E$3:$E$1315, I$1)</f>
        <v>10</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9</v>
      </c>
      <c r="L113" s="2">
        <f>SUMIFS(DataRegularSeason20242025!$AA$3:$AA$1315,DataRegularSeason20242025!$B$3:$B$1315, "&lt;=" &amp; $A113, DataRegularSeason20242025!$D$3:$D$1315, L$1)+SUMIFS(DataRegularSeason20242025!$AB$3:$AB$1315,DataRegularSeason20242025!$B$3:$B$1315, "&lt;=" &amp; $A113, DataRegularSeason20242025!$E$3:$E$1315, L$1)</f>
        <v>11</v>
      </c>
      <c r="M113" s="2">
        <f>SUMIFS(DataRegularSeason20242025!$AA$3:$AA$1315,DataRegularSeason20242025!$B$3:$B$1315, "&lt;=" &amp; $A113, DataRegularSeason20242025!$D$3:$D$1315, M$1)+SUMIFS(DataRegularSeason20242025!$AB$3:$AB$1315,DataRegularSeason20242025!$B$3:$B$1315, "&lt;=" &amp; $A113, DataRegularSeason20242025!$E$3:$E$1315, M$1)</f>
        <v>15</v>
      </c>
      <c r="N113" s="2">
        <f>SUMIFS(DataRegularSeason20242025!$AA$3:$AA$1315,DataRegularSeason20242025!$B$3:$B$1315, "&lt;=" &amp; $A113, DataRegularSeason20242025!$D$3:$D$1315, N$1)+SUMIFS(DataRegularSeason20242025!$AB$3:$AB$1315,DataRegularSeason20242025!$B$3:$B$1315, "&lt;=" &amp; $A113, DataRegularSeason20242025!$E$3:$E$1315, N$1)</f>
        <v>14</v>
      </c>
      <c r="O113" s="2">
        <f>SUMIFS(DataRegularSeason20242025!$AA$3:$AA$1315,DataRegularSeason20242025!$B$3:$B$1315, "&lt;=" &amp; $A113, DataRegularSeason20242025!$D$3:$D$1315, O$1)+SUMIFS(DataRegularSeason20242025!$AB$3:$AB$1315,DataRegularSeason20242025!$B$3:$B$1315, "&lt;=" &amp; $A113, DataRegularSeason20242025!$E$3:$E$1315, O$1)</f>
        <v>14</v>
      </c>
      <c r="P113" s="2">
        <f>SUMIFS(DataRegularSeason20242025!$AA$3:$AA$1315,DataRegularSeason20242025!$B$3:$B$1315, "&lt;=" &amp; $A113, DataRegularSeason20242025!$D$3:$D$1315, P$1)+SUMIFS(DataRegularSeason20242025!$AB$3:$AB$1315,DataRegularSeason20242025!$B$3:$B$1315, "&lt;=" &amp; $A113, DataRegularSeason20242025!$E$3:$E$1315, P$1)</f>
        <v>9</v>
      </c>
      <c r="Q113" s="2">
        <f>SUMIFS(DataRegularSeason20242025!$AA$3:$AA$1315,DataRegularSeason20242025!$B$3:$B$1315, "&lt;=" &amp; $A113, DataRegularSeason20242025!$D$3:$D$1315, Q$1)+SUMIFS(DataRegularSeason20242025!$AB$3:$AB$1315,DataRegularSeason20242025!$B$3:$B$1315, "&lt;=" &amp; $A113, DataRegularSeason20242025!$E$3:$E$1315, Q$1)</f>
        <v>16</v>
      </c>
      <c r="R113" s="2">
        <f>SUMIFS(DataRegularSeason20242025!$AA$3:$AA$1315,DataRegularSeason20242025!$B$3:$B$1315, "&lt;=" &amp; $A113, DataRegularSeason20242025!$D$3:$D$1315, R$1)+SUMIFS(DataRegularSeason20242025!$AB$3:$AB$1315,DataRegularSeason20242025!$B$3:$B$1315, "&lt;=" &amp; $A113, DataRegularSeason20242025!$E$3:$E$1315, R$1)</f>
        <v>7</v>
      </c>
      <c r="S113" s="2">
        <f>SUMIFS(DataRegularSeason20242025!$AA$3:$AA$1315,DataRegularSeason20242025!$B$3:$B$1315, "&lt;=" &amp; $A113, DataRegularSeason20242025!$D$3:$D$1315, S$1)+SUMIFS(DataRegularSeason20242025!$AB$3:$AB$1315,DataRegularSeason20242025!$B$3:$B$1315, "&lt;=" &amp; $A113, DataRegularSeason20242025!$E$3:$E$1315, S$1)</f>
        <v>8</v>
      </c>
      <c r="T113" s="2">
        <f>SUMIFS(DataRegularSeason20242025!$AA$3:$AA$1315,DataRegularSeason20242025!$B$3:$B$1315, "&lt;=" &amp; $A113, DataRegularSeason20242025!$D$3:$D$1315, T$1)+SUMIFS(DataRegularSeason20242025!$AB$3:$AB$1315,DataRegularSeason20242025!$B$3:$B$1315, "&lt;=" &amp; $A113, DataRegularSeason20242025!$E$3:$E$1315, T$1)</f>
        <v>13</v>
      </c>
      <c r="U113" s="2">
        <f>SUMIFS(DataRegularSeason20242025!$AA$3:$AA$1315,DataRegularSeason20242025!$B$3:$B$1315, "&lt;=" &amp; $A113, DataRegularSeason20242025!$D$3:$D$1315, U$1)+SUMIFS(DataRegularSeason20242025!$AB$3:$AB$1315,DataRegularSeason20242025!$B$3:$B$1315, "&lt;=" &amp; $A113, DataRegularSeason20242025!$E$3:$E$1315, U$1)</f>
        <v>10</v>
      </c>
      <c r="V113" s="2">
        <f>SUMIFS(DataRegularSeason20242025!$AA$3:$AA$1315,DataRegularSeason20242025!$B$3:$B$1315, "&lt;=" &amp; $A113, DataRegularSeason20242025!$D$3:$D$1315, V$1)+SUMIFS(DataRegularSeason20242025!$AB$3:$AB$1315,DataRegularSeason20242025!$B$3:$B$1315, "&lt;=" &amp; $A113, DataRegularSeason20242025!$E$3:$E$1315, V$1)</f>
        <v>9</v>
      </c>
      <c r="W113" s="2">
        <f>SUMIFS(DataRegularSeason20242025!$AA$3:$AA$1315,DataRegularSeason20242025!$B$3:$B$1315, "&lt;=" &amp; $A113, DataRegularSeason20242025!$D$3:$D$1315, W$1)+SUMIFS(DataRegularSeason20242025!$AB$3:$AB$1315,DataRegularSeason20242025!$B$3:$B$1315, "&lt;=" &amp; $A113, DataRegularSeason20242025!$E$3:$E$1315, W$1)</f>
        <v>9</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8</v>
      </c>
      <c r="Z113" s="2">
        <f>SUMIFS(DataRegularSeason20242025!$AA$3:$AA$1315,DataRegularSeason20242025!$B$3:$B$1315, "&lt;=" &amp; $A113, DataRegularSeason20242025!$D$3:$D$1315, Z$1)+SUMIFS(DataRegularSeason20242025!$AB$3:$AB$1315,DataRegularSeason20242025!$B$3:$B$1315, "&lt;=" &amp; $A113, DataRegularSeason20242025!$E$3:$E$1315, Z$1)</f>
        <v>10</v>
      </c>
      <c r="AA113" s="2">
        <f>SUMIFS(DataRegularSeason20242025!$AA$3:$AA$1315,DataRegularSeason20242025!$B$3:$B$1315, "&lt;=" &amp; $A113, DataRegularSeason20242025!$D$3:$D$1315, AA$1)+SUMIFS(DataRegularSeason20242025!$AB$3:$AB$1315,DataRegularSeason20242025!$B$3:$B$1315, "&lt;=" &amp; $A113, DataRegularSeason20242025!$E$3:$E$1315, AA$1)</f>
        <v>14</v>
      </c>
      <c r="AB113" s="2">
        <f>SUMIFS(DataRegularSeason20242025!$AA$3:$AA$1315,DataRegularSeason20242025!$B$3:$B$1315, "&lt;=" &amp; $A113, DataRegularSeason20242025!$D$3:$D$1315, AB$1)+SUMIFS(DataRegularSeason20242025!$AB$3:$AB$1315,DataRegularSeason20242025!$B$3:$B$1315, "&lt;=" &amp; $A113, DataRegularSeason20242025!$E$3:$E$1315, AB$1)</f>
        <v>13</v>
      </c>
      <c r="AC113" s="2">
        <f>SUMIFS(DataRegularSeason20242025!$AA$3:$AA$1315,DataRegularSeason20242025!$B$3:$B$1315, "&lt;=" &amp; $A113, DataRegularSeason20242025!$D$3:$D$1315, AC$1)+SUMIFS(DataRegularSeason20242025!$AB$3:$AB$1315,DataRegularSeason20242025!$B$3:$B$1315, "&lt;=" &amp; $A113, DataRegularSeason20242025!$E$3:$E$1315, AC$1)</f>
        <v>12</v>
      </c>
      <c r="AD113" s="2">
        <f>SUMIFS(DataRegularSeason20242025!$AA$3:$AA$1315,DataRegularSeason20242025!$B$3:$B$1315, "&lt;=" &amp; $A113, DataRegularSeason20242025!$D$3:$D$1315, AD$1)+SUMIFS(DataRegularSeason20242025!$AB$3:$AB$1315,DataRegularSeason20242025!$B$3:$B$1315, "&lt;=" &amp; $A113, DataRegularSeason20242025!$E$3:$E$1315, AD$1)</f>
        <v>11</v>
      </c>
      <c r="AE113" s="2">
        <f>SUMIFS(DataRegularSeason20242025!$AA$3:$AA$1315,DataRegularSeason20242025!$B$3:$B$1315, "&lt;=" &amp; $A113, DataRegularSeason20242025!$D$3:$D$1315, AE$1)+SUMIFS(DataRegularSeason20242025!$AB$3:$AB$1315,DataRegularSeason20242025!$B$3:$B$1315, "&lt;=" &amp; $A113, DataRegularSeason20242025!$E$3:$E$1315, AE$1)</f>
        <v>15</v>
      </c>
      <c r="AF113" s="2">
        <f>SUMIFS(DataRegularSeason20242025!$AA$3:$AA$1315,DataRegularSeason20242025!$B$3:$B$1315, "&lt;=" &amp; $A113, DataRegularSeason20242025!$D$3:$D$1315, AF$1)+SUMIFS(DataRegularSeason20242025!$AB$3:$AB$1315,DataRegularSeason20242025!$B$3:$B$1315, "&lt;=" &amp; $A113, DataRegularSeason20242025!$E$3:$E$1315, AF$1)</f>
        <v>18</v>
      </c>
      <c r="AG113" s="2">
        <f>SUMIFS(DataRegularSeason20242025!$AA$3:$AA$1315,DataRegularSeason20242025!$B$3:$B$1315, "&lt;=" &amp; $A113, DataRegularSeason20242025!$D$3:$D$1315, AG$1)+SUMIFS(DataRegularSeason20242025!$AB$3:$AB$1315,DataRegularSeason20242025!$B$3:$B$1315, "&lt;=" &amp; $A113, DataRegularSeason20242025!$E$3:$E$1315, AG$1)</f>
        <v>14</v>
      </c>
    </row>
    <row r="114" spans="1:33" x14ac:dyDescent="0.25">
      <c r="A114" s="5">
        <v>45680</v>
      </c>
      <c r="B114" s="2">
        <f>SUMIFS(DataRegularSeason20242025!$AA$3:$AA$1315,DataRegularSeason20242025!$B$3:$B$1315, "&lt;=" &amp; $A114, DataRegularSeason20242025!$D$3:$D$1315, B$1)+SUMIFS(DataRegularSeason20242025!$AB$3:$AB$1315,DataRegularSeason20242025!$B$3:$B$1315, "&lt;=" &amp; $A114, DataRegularSeason20242025!$E$3:$E$1315, B$1)</f>
        <v>10</v>
      </c>
      <c r="C114" s="2">
        <f>SUMIFS(DataRegularSeason20242025!$AA$3:$AA$1315,DataRegularSeason20242025!$B$3:$B$1315, "&lt;=" &amp; $A114, DataRegularSeason20242025!$D$3:$D$1315, C$1)+SUMIFS(DataRegularSeason20242025!$AB$3:$AB$1315,DataRegularSeason20242025!$B$3:$B$1315, "&lt;=" &amp; $A114, DataRegularSeason20242025!$E$3:$E$1315, C$1)</f>
        <v>9</v>
      </c>
      <c r="D114" s="2">
        <f>SUMIFS(DataRegularSeason20242025!$AA$3:$AA$1315,DataRegularSeason20242025!$B$3:$B$1315, "&lt;=" &amp; $A114, DataRegularSeason20242025!$D$3:$D$1315, D$1)+SUMIFS(DataRegularSeason20242025!$AB$3:$AB$1315,DataRegularSeason20242025!$B$3:$B$1315, "&lt;=" &amp; $A114, DataRegularSeason20242025!$E$3:$E$1315, D$1)</f>
        <v>9</v>
      </c>
      <c r="E114" s="2">
        <f>SUMIFS(DataRegularSeason20242025!$AA$3:$AA$1315,DataRegularSeason20242025!$B$3:$B$1315, "&lt;=" &amp; $A114, DataRegularSeason20242025!$D$3:$D$1315, E$1)+SUMIFS(DataRegularSeason20242025!$AB$3:$AB$1315,DataRegularSeason20242025!$B$3:$B$1315, "&lt;=" &amp; $A114, DataRegularSeason20242025!$E$3:$E$1315, E$1)</f>
        <v>14</v>
      </c>
      <c r="F114" s="2">
        <f>SUMIFS(DataRegularSeason20242025!$AA$3:$AA$1315,DataRegularSeason20242025!$B$3:$B$1315, "&lt;=" &amp; $A114, DataRegularSeason20242025!$D$3:$D$1315, F$1)+SUMIFS(DataRegularSeason20242025!$AB$3:$AB$1315,DataRegularSeason20242025!$B$3:$B$1315, "&lt;=" &amp; $A114, DataRegularSeason20242025!$E$3:$E$1315, F$1)</f>
        <v>11</v>
      </c>
      <c r="G114" s="2">
        <f>SUMIFS(DataRegularSeason20242025!$AA$3:$AA$1315,DataRegularSeason20242025!$B$3:$B$1315, "&lt;=" &amp; $A114, DataRegularSeason20242025!$D$3:$D$1315, G$1)+SUMIFS(DataRegularSeason20242025!$AB$3:$AB$1315,DataRegularSeason20242025!$B$3:$B$1315, "&lt;=" &amp; $A114, DataRegularSeason20242025!$E$3:$E$1315, G$1)</f>
        <v>11</v>
      </c>
      <c r="H114" s="2">
        <f>SUMIFS(DataRegularSeason20242025!$AA$3:$AA$1315,DataRegularSeason20242025!$B$3:$B$1315, "&lt;=" &amp; $A114, DataRegularSeason20242025!$D$3:$D$1315, H$1)+SUMIFS(DataRegularSeason20242025!$AB$3:$AB$1315,DataRegularSeason20242025!$B$3:$B$1315, "&lt;=" &amp; $A114, DataRegularSeason20242025!$E$3:$E$1315, H$1)</f>
        <v>7</v>
      </c>
      <c r="I114" s="2">
        <f>SUMIFS(DataRegularSeason20242025!$AA$3:$AA$1315,DataRegularSeason20242025!$B$3:$B$1315, "&lt;=" &amp; $A114, DataRegularSeason20242025!$D$3:$D$1315, I$1)+SUMIFS(DataRegularSeason20242025!$AB$3:$AB$1315,DataRegularSeason20242025!$B$3:$B$1315, "&lt;=" &amp; $A114, DataRegularSeason20242025!$E$3:$E$1315, I$1)</f>
        <v>10</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9</v>
      </c>
      <c r="L114" s="2">
        <f>SUMIFS(DataRegularSeason20242025!$AA$3:$AA$1315,DataRegularSeason20242025!$B$3:$B$1315, "&lt;=" &amp; $A114, DataRegularSeason20242025!$D$3:$D$1315, L$1)+SUMIFS(DataRegularSeason20242025!$AB$3:$AB$1315,DataRegularSeason20242025!$B$3:$B$1315, "&lt;=" &amp; $A114, DataRegularSeason20242025!$E$3:$E$1315, L$1)</f>
        <v>11</v>
      </c>
      <c r="M114" s="2">
        <f>SUMIFS(DataRegularSeason20242025!$AA$3:$AA$1315,DataRegularSeason20242025!$B$3:$B$1315, "&lt;=" &amp; $A114, DataRegularSeason20242025!$D$3:$D$1315, M$1)+SUMIFS(DataRegularSeason20242025!$AB$3:$AB$1315,DataRegularSeason20242025!$B$3:$B$1315, "&lt;=" &amp; $A114, DataRegularSeason20242025!$E$3:$E$1315, M$1)</f>
        <v>15</v>
      </c>
      <c r="N114" s="2">
        <f>SUMIFS(DataRegularSeason20242025!$AA$3:$AA$1315,DataRegularSeason20242025!$B$3:$B$1315, "&lt;=" &amp; $A114, DataRegularSeason20242025!$D$3:$D$1315, N$1)+SUMIFS(DataRegularSeason20242025!$AB$3:$AB$1315,DataRegularSeason20242025!$B$3:$B$1315, "&lt;=" &amp; $A114, DataRegularSeason20242025!$E$3:$E$1315, N$1)</f>
        <v>14</v>
      </c>
      <c r="O114" s="2">
        <f>SUMIFS(DataRegularSeason20242025!$AA$3:$AA$1315,DataRegularSeason20242025!$B$3:$B$1315, "&lt;=" &amp; $A114, DataRegularSeason20242025!$D$3:$D$1315, O$1)+SUMIFS(DataRegularSeason20242025!$AB$3:$AB$1315,DataRegularSeason20242025!$B$3:$B$1315, "&lt;=" &amp; $A114, DataRegularSeason20242025!$E$3:$E$1315, O$1)</f>
        <v>14</v>
      </c>
      <c r="P114" s="2">
        <f>SUMIFS(DataRegularSeason20242025!$AA$3:$AA$1315,DataRegularSeason20242025!$B$3:$B$1315, "&lt;=" &amp; $A114, DataRegularSeason20242025!$D$3:$D$1315, P$1)+SUMIFS(DataRegularSeason20242025!$AB$3:$AB$1315,DataRegularSeason20242025!$B$3:$B$1315, "&lt;=" &amp; $A114, DataRegularSeason20242025!$E$3:$E$1315, P$1)</f>
        <v>9</v>
      </c>
      <c r="Q114" s="2">
        <f>SUMIFS(DataRegularSeason20242025!$AA$3:$AA$1315,DataRegularSeason20242025!$B$3:$B$1315, "&lt;=" &amp; $A114, DataRegularSeason20242025!$D$3:$D$1315, Q$1)+SUMIFS(DataRegularSeason20242025!$AB$3:$AB$1315,DataRegularSeason20242025!$B$3:$B$1315, "&lt;=" &amp; $A114, DataRegularSeason20242025!$E$3:$E$1315, Q$1)</f>
        <v>16</v>
      </c>
      <c r="R114" s="2">
        <f>SUMIFS(DataRegularSeason20242025!$AA$3:$AA$1315,DataRegularSeason20242025!$B$3:$B$1315, "&lt;=" &amp; $A114, DataRegularSeason20242025!$D$3:$D$1315, R$1)+SUMIFS(DataRegularSeason20242025!$AB$3:$AB$1315,DataRegularSeason20242025!$B$3:$B$1315, "&lt;=" &amp; $A114, DataRegularSeason20242025!$E$3:$E$1315, R$1)</f>
        <v>7</v>
      </c>
      <c r="S114" s="2">
        <f>SUMIFS(DataRegularSeason20242025!$AA$3:$AA$1315,DataRegularSeason20242025!$B$3:$B$1315, "&lt;=" &amp; $A114, DataRegularSeason20242025!$D$3:$D$1315, S$1)+SUMIFS(DataRegularSeason20242025!$AB$3:$AB$1315,DataRegularSeason20242025!$B$3:$B$1315, "&lt;=" &amp; $A114, DataRegularSeason20242025!$E$3:$E$1315, S$1)</f>
        <v>8</v>
      </c>
      <c r="T114" s="2">
        <f>SUMIFS(DataRegularSeason20242025!$AA$3:$AA$1315,DataRegularSeason20242025!$B$3:$B$1315, "&lt;=" &amp; $A114, DataRegularSeason20242025!$D$3:$D$1315, T$1)+SUMIFS(DataRegularSeason20242025!$AB$3:$AB$1315,DataRegularSeason20242025!$B$3:$B$1315, "&lt;=" &amp; $A114, DataRegularSeason20242025!$E$3:$E$1315, T$1)</f>
        <v>13</v>
      </c>
      <c r="U114" s="2">
        <f>SUMIFS(DataRegularSeason20242025!$AA$3:$AA$1315,DataRegularSeason20242025!$B$3:$B$1315, "&lt;=" &amp; $A114, DataRegularSeason20242025!$D$3:$D$1315, U$1)+SUMIFS(DataRegularSeason20242025!$AB$3:$AB$1315,DataRegularSeason20242025!$B$3:$B$1315, "&lt;=" &amp; $A114, DataRegularSeason20242025!$E$3:$E$1315, U$1)</f>
        <v>10</v>
      </c>
      <c r="V114" s="2">
        <f>SUMIFS(DataRegularSeason20242025!$AA$3:$AA$1315,DataRegularSeason20242025!$B$3:$B$1315, "&lt;=" &amp; $A114, DataRegularSeason20242025!$D$3:$D$1315, V$1)+SUMIFS(DataRegularSeason20242025!$AB$3:$AB$1315,DataRegularSeason20242025!$B$3:$B$1315, "&lt;=" &amp; $A114, DataRegularSeason20242025!$E$3:$E$1315, V$1)</f>
        <v>9</v>
      </c>
      <c r="W114" s="2">
        <f>SUMIFS(DataRegularSeason20242025!$AA$3:$AA$1315,DataRegularSeason20242025!$B$3:$B$1315, "&lt;=" &amp; $A114, DataRegularSeason20242025!$D$3:$D$1315, W$1)+SUMIFS(DataRegularSeason20242025!$AB$3:$AB$1315,DataRegularSeason20242025!$B$3:$B$1315, "&lt;=" &amp; $A114, DataRegularSeason20242025!$E$3:$E$1315, W$1)</f>
        <v>9</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8</v>
      </c>
      <c r="Z114" s="2">
        <f>SUMIFS(DataRegularSeason20242025!$AA$3:$AA$1315,DataRegularSeason20242025!$B$3:$B$1315, "&lt;=" &amp; $A114, DataRegularSeason20242025!$D$3:$D$1315, Z$1)+SUMIFS(DataRegularSeason20242025!$AB$3:$AB$1315,DataRegularSeason20242025!$B$3:$B$1315, "&lt;=" &amp; $A114, DataRegularSeason20242025!$E$3:$E$1315, Z$1)</f>
        <v>10</v>
      </c>
      <c r="AA114" s="2">
        <f>SUMIFS(DataRegularSeason20242025!$AA$3:$AA$1315,DataRegularSeason20242025!$B$3:$B$1315, "&lt;=" &amp; $A114, DataRegularSeason20242025!$D$3:$D$1315, AA$1)+SUMIFS(DataRegularSeason20242025!$AB$3:$AB$1315,DataRegularSeason20242025!$B$3:$B$1315, "&lt;=" &amp; $A114, DataRegularSeason20242025!$E$3:$E$1315, AA$1)</f>
        <v>14</v>
      </c>
      <c r="AB114" s="2">
        <f>SUMIFS(DataRegularSeason20242025!$AA$3:$AA$1315,DataRegularSeason20242025!$B$3:$B$1315, "&lt;=" &amp; $A114, DataRegularSeason20242025!$D$3:$D$1315, AB$1)+SUMIFS(DataRegularSeason20242025!$AB$3:$AB$1315,DataRegularSeason20242025!$B$3:$B$1315, "&lt;=" &amp; $A114, DataRegularSeason20242025!$E$3:$E$1315, AB$1)</f>
        <v>13</v>
      </c>
      <c r="AC114" s="2">
        <f>SUMIFS(DataRegularSeason20242025!$AA$3:$AA$1315,DataRegularSeason20242025!$B$3:$B$1315, "&lt;=" &amp; $A114, DataRegularSeason20242025!$D$3:$D$1315, AC$1)+SUMIFS(DataRegularSeason20242025!$AB$3:$AB$1315,DataRegularSeason20242025!$B$3:$B$1315, "&lt;=" &amp; $A114, DataRegularSeason20242025!$E$3:$E$1315, AC$1)</f>
        <v>12</v>
      </c>
      <c r="AD114" s="2">
        <f>SUMIFS(DataRegularSeason20242025!$AA$3:$AA$1315,DataRegularSeason20242025!$B$3:$B$1315, "&lt;=" &amp; $A114, DataRegularSeason20242025!$D$3:$D$1315, AD$1)+SUMIFS(DataRegularSeason20242025!$AB$3:$AB$1315,DataRegularSeason20242025!$B$3:$B$1315, "&lt;=" &amp; $A114, DataRegularSeason20242025!$E$3:$E$1315, AD$1)</f>
        <v>11</v>
      </c>
      <c r="AE114" s="2">
        <f>SUMIFS(DataRegularSeason20242025!$AA$3:$AA$1315,DataRegularSeason20242025!$B$3:$B$1315, "&lt;=" &amp; $A114, DataRegularSeason20242025!$D$3:$D$1315, AE$1)+SUMIFS(DataRegularSeason20242025!$AB$3:$AB$1315,DataRegularSeason20242025!$B$3:$B$1315, "&lt;=" &amp; $A114, DataRegularSeason20242025!$E$3:$E$1315, AE$1)</f>
        <v>15</v>
      </c>
      <c r="AF114" s="2">
        <f>SUMIFS(DataRegularSeason20242025!$AA$3:$AA$1315,DataRegularSeason20242025!$B$3:$B$1315, "&lt;=" &amp; $A114, DataRegularSeason20242025!$D$3:$D$1315, AF$1)+SUMIFS(DataRegularSeason20242025!$AB$3:$AB$1315,DataRegularSeason20242025!$B$3:$B$1315, "&lt;=" &amp; $A114, DataRegularSeason20242025!$E$3:$E$1315, AF$1)</f>
        <v>18</v>
      </c>
      <c r="AG114" s="2">
        <f>SUMIFS(DataRegularSeason20242025!$AA$3:$AA$1315,DataRegularSeason20242025!$B$3:$B$1315, "&lt;=" &amp; $A114, DataRegularSeason20242025!$D$3:$D$1315, AG$1)+SUMIFS(DataRegularSeason20242025!$AB$3:$AB$1315,DataRegularSeason20242025!$B$3:$B$1315, "&lt;=" &amp; $A114, DataRegularSeason20242025!$E$3:$E$1315, AG$1)</f>
        <v>14</v>
      </c>
    </row>
    <row r="115" spans="1:33" x14ac:dyDescent="0.25">
      <c r="A115" s="5">
        <v>45681</v>
      </c>
      <c r="B115" s="2">
        <f>SUMIFS(DataRegularSeason20242025!$AA$3:$AA$1315,DataRegularSeason20242025!$B$3:$B$1315, "&lt;=" &amp; $A115, DataRegularSeason20242025!$D$3:$D$1315, B$1)+SUMIFS(DataRegularSeason20242025!$AB$3:$AB$1315,DataRegularSeason20242025!$B$3:$B$1315, "&lt;=" &amp; $A115, DataRegularSeason20242025!$E$3:$E$1315, B$1)</f>
        <v>10</v>
      </c>
      <c r="C115" s="2">
        <f>SUMIFS(DataRegularSeason20242025!$AA$3:$AA$1315,DataRegularSeason20242025!$B$3:$B$1315, "&lt;=" &amp; $A115, DataRegularSeason20242025!$D$3:$D$1315, C$1)+SUMIFS(DataRegularSeason20242025!$AB$3:$AB$1315,DataRegularSeason20242025!$B$3:$B$1315, "&lt;=" &amp; $A115, DataRegularSeason20242025!$E$3:$E$1315, C$1)</f>
        <v>9</v>
      </c>
      <c r="D115" s="2">
        <f>SUMIFS(DataRegularSeason20242025!$AA$3:$AA$1315,DataRegularSeason20242025!$B$3:$B$1315, "&lt;=" &amp; $A115, DataRegularSeason20242025!$D$3:$D$1315, D$1)+SUMIFS(DataRegularSeason20242025!$AB$3:$AB$1315,DataRegularSeason20242025!$B$3:$B$1315, "&lt;=" &amp; $A115, DataRegularSeason20242025!$E$3:$E$1315, D$1)</f>
        <v>9</v>
      </c>
      <c r="E115" s="2">
        <f>SUMIFS(DataRegularSeason20242025!$AA$3:$AA$1315,DataRegularSeason20242025!$B$3:$B$1315, "&lt;=" &amp; $A115, DataRegularSeason20242025!$D$3:$D$1315, E$1)+SUMIFS(DataRegularSeason20242025!$AB$3:$AB$1315,DataRegularSeason20242025!$B$3:$B$1315, "&lt;=" &amp; $A115, DataRegularSeason20242025!$E$3:$E$1315, E$1)</f>
        <v>14</v>
      </c>
      <c r="F115" s="2">
        <f>SUMIFS(DataRegularSeason20242025!$AA$3:$AA$1315,DataRegularSeason20242025!$B$3:$B$1315, "&lt;=" &amp; $A115, DataRegularSeason20242025!$D$3:$D$1315, F$1)+SUMIFS(DataRegularSeason20242025!$AB$3:$AB$1315,DataRegularSeason20242025!$B$3:$B$1315, "&lt;=" &amp; $A115, DataRegularSeason20242025!$E$3:$E$1315, F$1)</f>
        <v>11</v>
      </c>
      <c r="G115" s="2">
        <f>SUMIFS(DataRegularSeason20242025!$AA$3:$AA$1315,DataRegularSeason20242025!$B$3:$B$1315, "&lt;=" &amp; $A115, DataRegularSeason20242025!$D$3:$D$1315, G$1)+SUMIFS(DataRegularSeason20242025!$AB$3:$AB$1315,DataRegularSeason20242025!$B$3:$B$1315, "&lt;=" &amp; $A115, DataRegularSeason20242025!$E$3:$E$1315, G$1)</f>
        <v>11</v>
      </c>
      <c r="H115" s="2">
        <f>SUMIFS(DataRegularSeason20242025!$AA$3:$AA$1315,DataRegularSeason20242025!$B$3:$B$1315, "&lt;=" &amp; $A115, DataRegularSeason20242025!$D$3:$D$1315, H$1)+SUMIFS(DataRegularSeason20242025!$AB$3:$AB$1315,DataRegularSeason20242025!$B$3:$B$1315, "&lt;=" &amp; $A115, DataRegularSeason20242025!$E$3:$E$1315, H$1)</f>
        <v>7</v>
      </c>
      <c r="I115" s="2">
        <f>SUMIFS(DataRegularSeason20242025!$AA$3:$AA$1315,DataRegularSeason20242025!$B$3:$B$1315, "&lt;=" &amp; $A115, DataRegularSeason20242025!$D$3:$D$1315, I$1)+SUMIFS(DataRegularSeason20242025!$AB$3:$AB$1315,DataRegularSeason20242025!$B$3:$B$1315, "&lt;=" &amp; $A115, DataRegularSeason20242025!$E$3:$E$1315, I$1)</f>
        <v>10</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9</v>
      </c>
      <c r="L115" s="2">
        <f>SUMIFS(DataRegularSeason20242025!$AA$3:$AA$1315,DataRegularSeason20242025!$B$3:$B$1315, "&lt;=" &amp; $A115, DataRegularSeason20242025!$D$3:$D$1315, L$1)+SUMIFS(DataRegularSeason20242025!$AB$3:$AB$1315,DataRegularSeason20242025!$B$3:$B$1315, "&lt;=" &amp; $A115, DataRegularSeason20242025!$E$3:$E$1315, L$1)</f>
        <v>11</v>
      </c>
      <c r="M115" s="2">
        <f>SUMIFS(DataRegularSeason20242025!$AA$3:$AA$1315,DataRegularSeason20242025!$B$3:$B$1315, "&lt;=" &amp; $A115, DataRegularSeason20242025!$D$3:$D$1315, M$1)+SUMIFS(DataRegularSeason20242025!$AB$3:$AB$1315,DataRegularSeason20242025!$B$3:$B$1315, "&lt;=" &amp; $A115, DataRegularSeason20242025!$E$3:$E$1315, M$1)</f>
        <v>15</v>
      </c>
      <c r="N115" s="2">
        <f>SUMIFS(DataRegularSeason20242025!$AA$3:$AA$1315,DataRegularSeason20242025!$B$3:$B$1315, "&lt;=" &amp; $A115, DataRegularSeason20242025!$D$3:$D$1315, N$1)+SUMIFS(DataRegularSeason20242025!$AB$3:$AB$1315,DataRegularSeason20242025!$B$3:$B$1315, "&lt;=" &amp; $A115, DataRegularSeason20242025!$E$3:$E$1315, N$1)</f>
        <v>14</v>
      </c>
      <c r="O115" s="2">
        <f>SUMIFS(DataRegularSeason20242025!$AA$3:$AA$1315,DataRegularSeason20242025!$B$3:$B$1315, "&lt;=" &amp; $A115, DataRegularSeason20242025!$D$3:$D$1315, O$1)+SUMIFS(DataRegularSeason20242025!$AB$3:$AB$1315,DataRegularSeason20242025!$B$3:$B$1315, "&lt;=" &amp; $A115, DataRegularSeason20242025!$E$3:$E$1315, O$1)</f>
        <v>14</v>
      </c>
      <c r="P115" s="2">
        <f>SUMIFS(DataRegularSeason20242025!$AA$3:$AA$1315,DataRegularSeason20242025!$B$3:$B$1315, "&lt;=" &amp; $A115, DataRegularSeason20242025!$D$3:$D$1315, P$1)+SUMIFS(DataRegularSeason20242025!$AB$3:$AB$1315,DataRegularSeason20242025!$B$3:$B$1315, "&lt;=" &amp; $A115, DataRegularSeason20242025!$E$3:$E$1315, P$1)</f>
        <v>9</v>
      </c>
      <c r="Q115" s="2">
        <f>SUMIFS(DataRegularSeason20242025!$AA$3:$AA$1315,DataRegularSeason20242025!$B$3:$B$1315, "&lt;=" &amp; $A115, DataRegularSeason20242025!$D$3:$D$1315, Q$1)+SUMIFS(DataRegularSeason20242025!$AB$3:$AB$1315,DataRegularSeason20242025!$B$3:$B$1315, "&lt;=" &amp; $A115, DataRegularSeason20242025!$E$3:$E$1315, Q$1)</f>
        <v>16</v>
      </c>
      <c r="R115" s="2">
        <f>SUMIFS(DataRegularSeason20242025!$AA$3:$AA$1315,DataRegularSeason20242025!$B$3:$B$1315, "&lt;=" &amp; $A115, DataRegularSeason20242025!$D$3:$D$1315, R$1)+SUMIFS(DataRegularSeason20242025!$AB$3:$AB$1315,DataRegularSeason20242025!$B$3:$B$1315, "&lt;=" &amp; $A115, DataRegularSeason20242025!$E$3:$E$1315, R$1)</f>
        <v>7</v>
      </c>
      <c r="S115" s="2">
        <f>SUMIFS(DataRegularSeason20242025!$AA$3:$AA$1315,DataRegularSeason20242025!$B$3:$B$1315, "&lt;=" &amp; $A115, DataRegularSeason20242025!$D$3:$D$1315, S$1)+SUMIFS(DataRegularSeason20242025!$AB$3:$AB$1315,DataRegularSeason20242025!$B$3:$B$1315, "&lt;=" &amp; $A115, DataRegularSeason20242025!$E$3:$E$1315, S$1)</f>
        <v>8</v>
      </c>
      <c r="T115" s="2">
        <f>SUMIFS(DataRegularSeason20242025!$AA$3:$AA$1315,DataRegularSeason20242025!$B$3:$B$1315, "&lt;=" &amp; $A115, DataRegularSeason20242025!$D$3:$D$1315, T$1)+SUMIFS(DataRegularSeason20242025!$AB$3:$AB$1315,DataRegularSeason20242025!$B$3:$B$1315, "&lt;=" &amp; $A115, DataRegularSeason20242025!$E$3:$E$1315, T$1)</f>
        <v>13</v>
      </c>
      <c r="U115" s="2">
        <f>SUMIFS(DataRegularSeason20242025!$AA$3:$AA$1315,DataRegularSeason20242025!$B$3:$B$1315, "&lt;=" &amp; $A115, DataRegularSeason20242025!$D$3:$D$1315, U$1)+SUMIFS(DataRegularSeason20242025!$AB$3:$AB$1315,DataRegularSeason20242025!$B$3:$B$1315, "&lt;=" &amp; $A115, DataRegularSeason20242025!$E$3:$E$1315, U$1)</f>
        <v>10</v>
      </c>
      <c r="V115" s="2">
        <f>SUMIFS(DataRegularSeason20242025!$AA$3:$AA$1315,DataRegularSeason20242025!$B$3:$B$1315, "&lt;=" &amp; $A115, DataRegularSeason20242025!$D$3:$D$1315, V$1)+SUMIFS(DataRegularSeason20242025!$AB$3:$AB$1315,DataRegularSeason20242025!$B$3:$B$1315, "&lt;=" &amp; $A115, DataRegularSeason20242025!$E$3:$E$1315, V$1)</f>
        <v>9</v>
      </c>
      <c r="W115" s="2">
        <f>SUMIFS(DataRegularSeason20242025!$AA$3:$AA$1315,DataRegularSeason20242025!$B$3:$B$1315, "&lt;=" &amp; $A115, DataRegularSeason20242025!$D$3:$D$1315, W$1)+SUMIFS(DataRegularSeason20242025!$AB$3:$AB$1315,DataRegularSeason20242025!$B$3:$B$1315, "&lt;=" &amp; $A115, DataRegularSeason20242025!$E$3:$E$1315, W$1)</f>
        <v>9</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8</v>
      </c>
      <c r="Z115" s="2">
        <f>SUMIFS(DataRegularSeason20242025!$AA$3:$AA$1315,DataRegularSeason20242025!$B$3:$B$1315, "&lt;=" &amp; $A115, DataRegularSeason20242025!$D$3:$D$1315, Z$1)+SUMIFS(DataRegularSeason20242025!$AB$3:$AB$1315,DataRegularSeason20242025!$B$3:$B$1315, "&lt;=" &amp; $A115, DataRegularSeason20242025!$E$3:$E$1315, Z$1)</f>
        <v>10</v>
      </c>
      <c r="AA115" s="2">
        <f>SUMIFS(DataRegularSeason20242025!$AA$3:$AA$1315,DataRegularSeason20242025!$B$3:$B$1315, "&lt;=" &amp; $A115, DataRegularSeason20242025!$D$3:$D$1315, AA$1)+SUMIFS(DataRegularSeason20242025!$AB$3:$AB$1315,DataRegularSeason20242025!$B$3:$B$1315, "&lt;=" &amp; $A115, DataRegularSeason20242025!$E$3:$E$1315, AA$1)</f>
        <v>14</v>
      </c>
      <c r="AB115" s="2">
        <f>SUMIFS(DataRegularSeason20242025!$AA$3:$AA$1315,DataRegularSeason20242025!$B$3:$B$1315, "&lt;=" &amp; $A115, DataRegularSeason20242025!$D$3:$D$1315, AB$1)+SUMIFS(DataRegularSeason20242025!$AB$3:$AB$1315,DataRegularSeason20242025!$B$3:$B$1315, "&lt;=" &amp; $A115, DataRegularSeason20242025!$E$3:$E$1315, AB$1)</f>
        <v>13</v>
      </c>
      <c r="AC115" s="2">
        <f>SUMIFS(DataRegularSeason20242025!$AA$3:$AA$1315,DataRegularSeason20242025!$B$3:$B$1315, "&lt;=" &amp; $A115, DataRegularSeason20242025!$D$3:$D$1315, AC$1)+SUMIFS(DataRegularSeason20242025!$AB$3:$AB$1315,DataRegularSeason20242025!$B$3:$B$1315, "&lt;=" &amp; $A115, DataRegularSeason20242025!$E$3:$E$1315, AC$1)</f>
        <v>12</v>
      </c>
      <c r="AD115" s="2">
        <f>SUMIFS(DataRegularSeason20242025!$AA$3:$AA$1315,DataRegularSeason20242025!$B$3:$B$1315, "&lt;=" &amp; $A115, DataRegularSeason20242025!$D$3:$D$1315, AD$1)+SUMIFS(DataRegularSeason20242025!$AB$3:$AB$1315,DataRegularSeason20242025!$B$3:$B$1315, "&lt;=" &amp; $A115, DataRegularSeason20242025!$E$3:$E$1315, AD$1)</f>
        <v>11</v>
      </c>
      <c r="AE115" s="2">
        <f>SUMIFS(DataRegularSeason20242025!$AA$3:$AA$1315,DataRegularSeason20242025!$B$3:$B$1315, "&lt;=" &amp; $A115, DataRegularSeason20242025!$D$3:$D$1315, AE$1)+SUMIFS(DataRegularSeason20242025!$AB$3:$AB$1315,DataRegularSeason20242025!$B$3:$B$1315, "&lt;=" &amp; $A115, DataRegularSeason20242025!$E$3:$E$1315, AE$1)</f>
        <v>15</v>
      </c>
      <c r="AF115" s="2">
        <f>SUMIFS(DataRegularSeason20242025!$AA$3:$AA$1315,DataRegularSeason20242025!$B$3:$B$1315, "&lt;=" &amp; $A115, DataRegularSeason20242025!$D$3:$D$1315, AF$1)+SUMIFS(DataRegularSeason20242025!$AB$3:$AB$1315,DataRegularSeason20242025!$B$3:$B$1315, "&lt;=" &amp; $A115, DataRegularSeason20242025!$E$3:$E$1315, AF$1)</f>
        <v>18</v>
      </c>
      <c r="AG115" s="2">
        <f>SUMIFS(DataRegularSeason20242025!$AA$3:$AA$1315,DataRegularSeason20242025!$B$3:$B$1315, "&lt;=" &amp; $A115, DataRegularSeason20242025!$D$3:$D$1315, AG$1)+SUMIFS(DataRegularSeason20242025!$AB$3:$AB$1315,DataRegularSeason20242025!$B$3:$B$1315, "&lt;=" &amp; $A115, DataRegularSeason20242025!$E$3:$E$1315, AG$1)</f>
        <v>14</v>
      </c>
    </row>
    <row r="116" spans="1:33" x14ac:dyDescent="0.25">
      <c r="A116" s="5">
        <v>45682</v>
      </c>
      <c r="B116" s="2">
        <f>SUMIFS(DataRegularSeason20242025!$AA$3:$AA$1315,DataRegularSeason20242025!$B$3:$B$1315, "&lt;=" &amp; $A116, DataRegularSeason20242025!$D$3:$D$1315, B$1)+SUMIFS(DataRegularSeason20242025!$AB$3:$AB$1315,DataRegularSeason20242025!$B$3:$B$1315, "&lt;=" &amp; $A116, DataRegularSeason20242025!$E$3:$E$1315, B$1)</f>
        <v>10</v>
      </c>
      <c r="C116" s="2">
        <f>SUMIFS(DataRegularSeason20242025!$AA$3:$AA$1315,DataRegularSeason20242025!$B$3:$B$1315, "&lt;=" &amp; $A116, DataRegularSeason20242025!$D$3:$D$1315, C$1)+SUMIFS(DataRegularSeason20242025!$AB$3:$AB$1315,DataRegularSeason20242025!$B$3:$B$1315, "&lt;=" &amp; $A116, DataRegularSeason20242025!$E$3:$E$1315, C$1)</f>
        <v>9</v>
      </c>
      <c r="D116" s="2">
        <f>SUMIFS(DataRegularSeason20242025!$AA$3:$AA$1315,DataRegularSeason20242025!$B$3:$B$1315, "&lt;=" &amp; $A116, DataRegularSeason20242025!$D$3:$D$1315, D$1)+SUMIFS(DataRegularSeason20242025!$AB$3:$AB$1315,DataRegularSeason20242025!$B$3:$B$1315, "&lt;=" &amp; $A116, DataRegularSeason20242025!$E$3:$E$1315, D$1)</f>
        <v>9</v>
      </c>
      <c r="E116" s="2">
        <f>SUMIFS(DataRegularSeason20242025!$AA$3:$AA$1315,DataRegularSeason20242025!$B$3:$B$1315, "&lt;=" &amp; $A116, DataRegularSeason20242025!$D$3:$D$1315, E$1)+SUMIFS(DataRegularSeason20242025!$AB$3:$AB$1315,DataRegularSeason20242025!$B$3:$B$1315, "&lt;=" &amp; $A116, DataRegularSeason20242025!$E$3:$E$1315, E$1)</f>
        <v>14</v>
      </c>
      <c r="F116" s="2">
        <f>SUMIFS(DataRegularSeason20242025!$AA$3:$AA$1315,DataRegularSeason20242025!$B$3:$B$1315, "&lt;=" &amp; $A116, DataRegularSeason20242025!$D$3:$D$1315, F$1)+SUMIFS(DataRegularSeason20242025!$AB$3:$AB$1315,DataRegularSeason20242025!$B$3:$B$1315, "&lt;=" &amp; $A116, DataRegularSeason20242025!$E$3:$E$1315, F$1)</f>
        <v>11</v>
      </c>
      <c r="G116" s="2">
        <f>SUMIFS(DataRegularSeason20242025!$AA$3:$AA$1315,DataRegularSeason20242025!$B$3:$B$1315, "&lt;=" &amp; $A116, DataRegularSeason20242025!$D$3:$D$1315, G$1)+SUMIFS(DataRegularSeason20242025!$AB$3:$AB$1315,DataRegularSeason20242025!$B$3:$B$1315, "&lt;=" &amp; $A116, DataRegularSeason20242025!$E$3:$E$1315, G$1)</f>
        <v>11</v>
      </c>
      <c r="H116" s="2">
        <f>SUMIFS(DataRegularSeason20242025!$AA$3:$AA$1315,DataRegularSeason20242025!$B$3:$B$1315, "&lt;=" &amp; $A116, DataRegularSeason20242025!$D$3:$D$1315, H$1)+SUMIFS(DataRegularSeason20242025!$AB$3:$AB$1315,DataRegularSeason20242025!$B$3:$B$1315, "&lt;=" &amp; $A116, DataRegularSeason20242025!$E$3:$E$1315, H$1)</f>
        <v>7</v>
      </c>
      <c r="I116" s="2">
        <f>SUMIFS(DataRegularSeason20242025!$AA$3:$AA$1315,DataRegularSeason20242025!$B$3:$B$1315, "&lt;=" &amp; $A116, DataRegularSeason20242025!$D$3:$D$1315, I$1)+SUMIFS(DataRegularSeason20242025!$AB$3:$AB$1315,DataRegularSeason20242025!$B$3:$B$1315, "&lt;=" &amp; $A116, DataRegularSeason20242025!$E$3:$E$1315, I$1)</f>
        <v>10</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9</v>
      </c>
      <c r="L116" s="2">
        <f>SUMIFS(DataRegularSeason20242025!$AA$3:$AA$1315,DataRegularSeason20242025!$B$3:$B$1315, "&lt;=" &amp; $A116, DataRegularSeason20242025!$D$3:$D$1315, L$1)+SUMIFS(DataRegularSeason20242025!$AB$3:$AB$1315,DataRegularSeason20242025!$B$3:$B$1315, "&lt;=" &amp; $A116, DataRegularSeason20242025!$E$3:$E$1315, L$1)</f>
        <v>11</v>
      </c>
      <c r="M116" s="2">
        <f>SUMIFS(DataRegularSeason20242025!$AA$3:$AA$1315,DataRegularSeason20242025!$B$3:$B$1315, "&lt;=" &amp; $A116, DataRegularSeason20242025!$D$3:$D$1315, M$1)+SUMIFS(DataRegularSeason20242025!$AB$3:$AB$1315,DataRegularSeason20242025!$B$3:$B$1315, "&lt;=" &amp; $A116, DataRegularSeason20242025!$E$3:$E$1315, M$1)</f>
        <v>15</v>
      </c>
      <c r="N116" s="2">
        <f>SUMIFS(DataRegularSeason20242025!$AA$3:$AA$1315,DataRegularSeason20242025!$B$3:$B$1315, "&lt;=" &amp; $A116, DataRegularSeason20242025!$D$3:$D$1315, N$1)+SUMIFS(DataRegularSeason20242025!$AB$3:$AB$1315,DataRegularSeason20242025!$B$3:$B$1315, "&lt;=" &amp; $A116, DataRegularSeason20242025!$E$3:$E$1315, N$1)</f>
        <v>14</v>
      </c>
      <c r="O116" s="2">
        <f>SUMIFS(DataRegularSeason20242025!$AA$3:$AA$1315,DataRegularSeason20242025!$B$3:$B$1315, "&lt;=" &amp; $A116, DataRegularSeason20242025!$D$3:$D$1315, O$1)+SUMIFS(DataRegularSeason20242025!$AB$3:$AB$1315,DataRegularSeason20242025!$B$3:$B$1315, "&lt;=" &amp; $A116, DataRegularSeason20242025!$E$3:$E$1315, O$1)</f>
        <v>14</v>
      </c>
      <c r="P116" s="2">
        <f>SUMIFS(DataRegularSeason20242025!$AA$3:$AA$1315,DataRegularSeason20242025!$B$3:$B$1315, "&lt;=" &amp; $A116, DataRegularSeason20242025!$D$3:$D$1315, P$1)+SUMIFS(DataRegularSeason20242025!$AB$3:$AB$1315,DataRegularSeason20242025!$B$3:$B$1315, "&lt;=" &amp; $A116, DataRegularSeason20242025!$E$3:$E$1315, P$1)</f>
        <v>9</v>
      </c>
      <c r="Q116" s="2">
        <f>SUMIFS(DataRegularSeason20242025!$AA$3:$AA$1315,DataRegularSeason20242025!$B$3:$B$1315, "&lt;=" &amp; $A116, DataRegularSeason20242025!$D$3:$D$1315, Q$1)+SUMIFS(DataRegularSeason20242025!$AB$3:$AB$1315,DataRegularSeason20242025!$B$3:$B$1315, "&lt;=" &amp; $A116, DataRegularSeason20242025!$E$3:$E$1315, Q$1)</f>
        <v>16</v>
      </c>
      <c r="R116" s="2">
        <f>SUMIFS(DataRegularSeason20242025!$AA$3:$AA$1315,DataRegularSeason20242025!$B$3:$B$1315, "&lt;=" &amp; $A116, DataRegularSeason20242025!$D$3:$D$1315, R$1)+SUMIFS(DataRegularSeason20242025!$AB$3:$AB$1315,DataRegularSeason20242025!$B$3:$B$1315, "&lt;=" &amp; $A116, DataRegularSeason20242025!$E$3:$E$1315, R$1)</f>
        <v>7</v>
      </c>
      <c r="S116" s="2">
        <f>SUMIFS(DataRegularSeason20242025!$AA$3:$AA$1315,DataRegularSeason20242025!$B$3:$B$1315, "&lt;=" &amp; $A116, DataRegularSeason20242025!$D$3:$D$1315, S$1)+SUMIFS(DataRegularSeason20242025!$AB$3:$AB$1315,DataRegularSeason20242025!$B$3:$B$1315, "&lt;=" &amp; $A116, DataRegularSeason20242025!$E$3:$E$1315, S$1)</f>
        <v>8</v>
      </c>
      <c r="T116" s="2">
        <f>SUMIFS(DataRegularSeason20242025!$AA$3:$AA$1315,DataRegularSeason20242025!$B$3:$B$1315, "&lt;=" &amp; $A116, DataRegularSeason20242025!$D$3:$D$1315, T$1)+SUMIFS(DataRegularSeason20242025!$AB$3:$AB$1315,DataRegularSeason20242025!$B$3:$B$1315, "&lt;=" &amp; $A116, DataRegularSeason20242025!$E$3:$E$1315, T$1)</f>
        <v>13</v>
      </c>
      <c r="U116" s="2">
        <f>SUMIFS(DataRegularSeason20242025!$AA$3:$AA$1315,DataRegularSeason20242025!$B$3:$B$1315, "&lt;=" &amp; $A116, DataRegularSeason20242025!$D$3:$D$1315, U$1)+SUMIFS(DataRegularSeason20242025!$AB$3:$AB$1315,DataRegularSeason20242025!$B$3:$B$1315, "&lt;=" &amp; $A116, DataRegularSeason20242025!$E$3:$E$1315, U$1)</f>
        <v>10</v>
      </c>
      <c r="V116" s="2">
        <f>SUMIFS(DataRegularSeason20242025!$AA$3:$AA$1315,DataRegularSeason20242025!$B$3:$B$1315, "&lt;=" &amp; $A116, DataRegularSeason20242025!$D$3:$D$1315, V$1)+SUMIFS(DataRegularSeason20242025!$AB$3:$AB$1315,DataRegularSeason20242025!$B$3:$B$1315, "&lt;=" &amp; $A116, DataRegularSeason20242025!$E$3:$E$1315, V$1)</f>
        <v>9</v>
      </c>
      <c r="W116" s="2">
        <f>SUMIFS(DataRegularSeason20242025!$AA$3:$AA$1315,DataRegularSeason20242025!$B$3:$B$1315, "&lt;=" &amp; $A116, DataRegularSeason20242025!$D$3:$D$1315, W$1)+SUMIFS(DataRegularSeason20242025!$AB$3:$AB$1315,DataRegularSeason20242025!$B$3:$B$1315, "&lt;=" &amp; $A116, DataRegularSeason20242025!$E$3:$E$1315, W$1)</f>
        <v>9</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8</v>
      </c>
      <c r="Z116" s="2">
        <f>SUMIFS(DataRegularSeason20242025!$AA$3:$AA$1315,DataRegularSeason20242025!$B$3:$B$1315, "&lt;=" &amp; $A116, DataRegularSeason20242025!$D$3:$D$1315, Z$1)+SUMIFS(DataRegularSeason20242025!$AB$3:$AB$1315,DataRegularSeason20242025!$B$3:$B$1315, "&lt;=" &amp; $A116, DataRegularSeason20242025!$E$3:$E$1315, Z$1)</f>
        <v>10</v>
      </c>
      <c r="AA116" s="2">
        <f>SUMIFS(DataRegularSeason20242025!$AA$3:$AA$1315,DataRegularSeason20242025!$B$3:$B$1315, "&lt;=" &amp; $A116, DataRegularSeason20242025!$D$3:$D$1315, AA$1)+SUMIFS(DataRegularSeason20242025!$AB$3:$AB$1315,DataRegularSeason20242025!$B$3:$B$1315, "&lt;=" &amp; $A116, DataRegularSeason20242025!$E$3:$E$1315, AA$1)</f>
        <v>14</v>
      </c>
      <c r="AB116" s="2">
        <f>SUMIFS(DataRegularSeason20242025!$AA$3:$AA$1315,DataRegularSeason20242025!$B$3:$B$1315, "&lt;=" &amp; $A116, DataRegularSeason20242025!$D$3:$D$1315, AB$1)+SUMIFS(DataRegularSeason20242025!$AB$3:$AB$1315,DataRegularSeason20242025!$B$3:$B$1315, "&lt;=" &amp; $A116, DataRegularSeason20242025!$E$3:$E$1315, AB$1)</f>
        <v>13</v>
      </c>
      <c r="AC116" s="2">
        <f>SUMIFS(DataRegularSeason20242025!$AA$3:$AA$1315,DataRegularSeason20242025!$B$3:$B$1315, "&lt;=" &amp; $A116, DataRegularSeason20242025!$D$3:$D$1315, AC$1)+SUMIFS(DataRegularSeason20242025!$AB$3:$AB$1315,DataRegularSeason20242025!$B$3:$B$1315, "&lt;=" &amp; $A116, DataRegularSeason20242025!$E$3:$E$1315, AC$1)</f>
        <v>12</v>
      </c>
      <c r="AD116" s="2">
        <f>SUMIFS(DataRegularSeason20242025!$AA$3:$AA$1315,DataRegularSeason20242025!$B$3:$B$1315, "&lt;=" &amp; $A116, DataRegularSeason20242025!$D$3:$D$1315, AD$1)+SUMIFS(DataRegularSeason20242025!$AB$3:$AB$1315,DataRegularSeason20242025!$B$3:$B$1315, "&lt;=" &amp; $A116, DataRegularSeason20242025!$E$3:$E$1315, AD$1)</f>
        <v>11</v>
      </c>
      <c r="AE116" s="2">
        <f>SUMIFS(DataRegularSeason20242025!$AA$3:$AA$1315,DataRegularSeason20242025!$B$3:$B$1315, "&lt;=" &amp; $A116, DataRegularSeason20242025!$D$3:$D$1315, AE$1)+SUMIFS(DataRegularSeason20242025!$AB$3:$AB$1315,DataRegularSeason20242025!$B$3:$B$1315, "&lt;=" &amp; $A116, DataRegularSeason20242025!$E$3:$E$1315, AE$1)</f>
        <v>15</v>
      </c>
      <c r="AF116" s="2">
        <f>SUMIFS(DataRegularSeason20242025!$AA$3:$AA$1315,DataRegularSeason20242025!$B$3:$B$1315, "&lt;=" &amp; $A116, DataRegularSeason20242025!$D$3:$D$1315, AF$1)+SUMIFS(DataRegularSeason20242025!$AB$3:$AB$1315,DataRegularSeason20242025!$B$3:$B$1315, "&lt;=" &amp; $A116, DataRegularSeason20242025!$E$3:$E$1315, AF$1)</f>
        <v>18</v>
      </c>
      <c r="AG116" s="2">
        <f>SUMIFS(DataRegularSeason20242025!$AA$3:$AA$1315,DataRegularSeason20242025!$B$3:$B$1315, "&lt;=" &amp; $A116, DataRegularSeason20242025!$D$3:$D$1315, AG$1)+SUMIFS(DataRegularSeason20242025!$AB$3:$AB$1315,DataRegularSeason20242025!$B$3:$B$1315, "&lt;=" &amp; $A116, DataRegularSeason20242025!$E$3:$E$1315, AG$1)</f>
        <v>14</v>
      </c>
    </row>
    <row r="117" spans="1:33" x14ac:dyDescent="0.25">
      <c r="A117" s="5">
        <v>45683</v>
      </c>
      <c r="B117" s="2">
        <f>SUMIFS(DataRegularSeason20242025!$AA$3:$AA$1315,DataRegularSeason20242025!$B$3:$B$1315, "&lt;=" &amp; $A117, DataRegularSeason20242025!$D$3:$D$1315, B$1)+SUMIFS(DataRegularSeason20242025!$AB$3:$AB$1315,DataRegularSeason20242025!$B$3:$B$1315, "&lt;=" &amp; $A117, DataRegularSeason20242025!$E$3:$E$1315, B$1)</f>
        <v>10</v>
      </c>
      <c r="C117" s="2">
        <f>SUMIFS(DataRegularSeason20242025!$AA$3:$AA$1315,DataRegularSeason20242025!$B$3:$B$1315, "&lt;=" &amp; $A117, DataRegularSeason20242025!$D$3:$D$1315, C$1)+SUMIFS(DataRegularSeason20242025!$AB$3:$AB$1315,DataRegularSeason20242025!$B$3:$B$1315, "&lt;=" &amp; $A117, DataRegularSeason20242025!$E$3:$E$1315, C$1)</f>
        <v>9</v>
      </c>
      <c r="D117" s="2">
        <f>SUMIFS(DataRegularSeason20242025!$AA$3:$AA$1315,DataRegularSeason20242025!$B$3:$B$1315, "&lt;=" &amp; $A117, DataRegularSeason20242025!$D$3:$D$1315, D$1)+SUMIFS(DataRegularSeason20242025!$AB$3:$AB$1315,DataRegularSeason20242025!$B$3:$B$1315, "&lt;=" &amp; $A117, DataRegularSeason20242025!$E$3:$E$1315, D$1)</f>
        <v>9</v>
      </c>
      <c r="E117" s="2">
        <f>SUMIFS(DataRegularSeason20242025!$AA$3:$AA$1315,DataRegularSeason20242025!$B$3:$B$1315, "&lt;=" &amp; $A117, DataRegularSeason20242025!$D$3:$D$1315, E$1)+SUMIFS(DataRegularSeason20242025!$AB$3:$AB$1315,DataRegularSeason20242025!$B$3:$B$1315, "&lt;=" &amp; $A117, DataRegularSeason20242025!$E$3:$E$1315, E$1)</f>
        <v>14</v>
      </c>
      <c r="F117" s="2">
        <f>SUMIFS(DataRegularSeason20242025!$AA$3:$AA$1315,DataRegularSeason20242025!$B$3:$B$1315, "&lt;=" &amp; $A117, DataRegularSeason20242025!$D$3:$D$1315, F$1)+SUMIFS(DataRegularSeason20242025!$AB$3:$AB$1315,DataRegularSeason20242025!$B$3:$B$1315, "&lt;=" &amp; $A117, DataRegularSeason20242025!$E$3:$E$1315, F$1)</f>
        <v>11</v>
      </c>
      <c r="G117" s="2">
        <f>SUMIFS(DataRegularSeason20242025!$AA$3:$AA$1315,DataRegularSeason20242025!$B$3:$B$1315, "&lt;=" &amp; $A117, DataRegularSeason20242025!$D$3:$D$1315, G$1)+SUMIFS(DataRegularSeason20242025!$AB$3:$AB$1315,DataRegularSeason20242025!$B$3:$B$1315, "&lt;=" &amp; $A117, DataRegularSeason20242025!$E$3:$E$1315, G$1)</f>
        <v>11</v>
      </c>
      <c r="H117" s="2">
        <f>SUMIFS(DataRegularSeason20242025!$AA$3:$AA$1315,DataRegularSeason20242025!$B$3:$B$1315, "&lt;=" &amp; $A117, DataRegularSeason20242025!$D$3:$D$1315, H$1)+SUMIFS(DataRegularSeason20242025!$AB$3:$AB$1315,DataRegularSeason20242025!$B$3:$B$1315, "&lt;=" &amp; $A117, DataRegularSeason20242025!$E$3:$E$1315, H$1)</f>
        <v>7</v>
      </c>
      <c r="I117" s="2">
        <f>SUMIFS(DataRegularSeason20242025!$AA$3:$AA$1315,DataRegularSeason20242025!$B$3:$B$1315, "&lt;=" &amp; $A117, DataRegularSeason20242025!$D$3:$D$1315, I$1)+SUMIFS(DataRegularSeason20242025!$AB$3:$AB$1315,DataRegularSeason20242025!$B$3:$B$1315, "&lt;=" &amp; $A117, DataRegularSeason20242025!$E$3:$E$1315, I$1)</f>
        <v>10</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9</v>
      </c>
      <c r="L117" s="2">
        <f>SUMIFS(DataRegularSeason20242025!$AA$3:$AA$1315,DataRegularSeason20242025!$B$3:$B$1315, "&lt;=" &amp; $A117, DataRegularSeason20242025!$D$3:$D$1315, L$1)+SUMIFS(DataRegularSeason20242025!$AB$3:$AB$1315,DataRegularSeason20242025!$B$3:$B$1315, "&lt;=" &amp; $A117, DataRegularSeason20242025!$E$3:$E$1315, L$1)</f>
        <v>11</v>
      </c>
      <c r="M117" s="2">
        <f>SUMIFS(DataRegularSeason20242025!$AA$3:$AA$1315,DataRegularSeason20242025!$B$3:$B$1315, "&lt;=" &amp; $A117, DataRegularSeason20242025!$D$3:$D$1315, M$1)+SUMIFS(DataRegularSeason20242025!$AB$3:$AB$1315,DataRegularSeason20242025!$B$3:$B$1315, "&lt;=" &amp; $A117, DataRegularSeason20242025!$E$3:$E$1315, M$1)</f>
        <v>15</v>
      </c>
      <c r="N117" s="2">
        <f>SUMIFS(DataRegularSeason20242025!$AA$3:$AA$1315,DataRegularSeason20242025!$B$3:$B$1315, "&lt;=" &amp; $A117, DataRegularSeason20242025!$D$3:$D$1315, N$1)+SUMIFS(DataRegularSeason20242025!$AB$3:$AB$1315,DataRegularSeason20242025!$B$3:$B$1315, "&lt;=" &amp; $A117, DataRegularSeason20242025!$E$3:$E$1315, N$1)</f>
        <v>14</v>
      </c>
      <c r="O117" s="2">
        <f>SUMIFS(DataRegularSeason20242025!$AA$3:$AA$1315,DataRegularSeason20242025!$B$3:$B$1315, "&lt;=" &amp; $A117, DataRegularSeason20242025!$D$3:$D$1315, O$1)+SUMIFS(DataRegularSeason20242025!$AB$3:$AB$1315,DataRegularSeason20242025!$B$3:$B$1315, "&lt;=" &amp; $A117, DataRegularSeason20242025!$E$3:$E$1315, O$1)</f>
        <v>14</v>
      </c>
      <c r="P117" s="2">
        <f>SUMIFS(DataRegularSeason20242025!$AA$3:$AA$1315,DataRegularSeason20242025!$B$3:$B$1315, "&lt;=" &amp; $A117, DataRegularSeason20242025!$D$3:$D$1315, P$1)+SUMIFS(DataRegularSeason20242025!$AB$3:$AB$1315,DataRegularSeason20242025!$B$3:$B$1315, "&lt;=" &amp; $A117, DataRegularSeason20242025!$E$3:$E$1315, P$1)</f>
        <v>9</v>
      </c>
      <c r="Q117" s="2">
        <f>SUMIFS(DataRegularSeason20242025!$AA$3:$AA$1315,DataRegularSeason20242025!$B$3:$B$1315, "&lt;=" &amp; $A117, DataRegularSeason20242025!$D$3:$D$1315, Q$1)+SUMIFS(DataRegularSeason20242025!$AB$3:$AB$1315,DataRegularSeason20242025!$B$3:$B$1315, "&lt;=" &amp; $A117, DataRegularSeason20242025!$E$3:$E$1315, Q$1)</f>
        <v>16</v>
      </c>
      <c r="R117" s="2">
        <f>SUMIFS(DataRegularSeason20242025!$AA$3:$AA$1315,DataRegularSeason20242025!$B$3:$B$1315, "&lt;=" &amp; $A117, DataRegularSeason20242025!$D$3:$D$1315, R$1)+SUMIFS(DataRegularSeason20242025!$AB$3:$AB$1315,DataRegularSeason20242025!$B$3:$B$1315, "&lt;=" &amp; $A117, DataRegularSeason20242025!$E$3:$E$1315, R$1)</f>
        <v>7</v>
      </c>
      <c r="S117" s="2">
        <f>SUMIFS(DataRegularSeason20242025!$AA$3:$AA$1315,DataRegularSeason20242025!$B$3:$B$1315, "&lt;=" &amp; $A117, DataRegularSeason20242025!$D$3:$D$1315, S$1)+SUMIFS(DataRegularSeason20242025!$AB$3:$AB$1315,DataRegularSeason20242025!$B$3:$B$1315, "&lt;=" &amp; $A117, DataRegularSeason20242025!$E$3:$E$1315, S$1)</f>
        <v>8</v>
      </c>
      <c r="T117" s="2">
        <f>SUMIFS(DataRegularSeason20242025!$AA$3:$AA$1315,DataRegularSeason20242025!$B$3:$B$1315, "&lt;=" &amp; $A117, DataRegularSeason20242025!$D$3:$D$1315, T$1)+SUMIFS(DataRegularSeason20242025!$AB$3:$AB$1315,DataRegularSeason20242025!$B$3:$B$1315, "&lt;=" &amp; $A117, DataRegularSeason20242025!$E$3:$E$1315, T$1)</f>
        <v>13</v>
      </c>
      <c r="U117" s="2">
        <f>SUMIFS(DataRegularSeason20242025!$AA$3:$AA$1315,DataRegularSeason20242025!$B$3:$B$1315, "&lt;=" &amp; $A117, DataRegularSeason20242025!$D$3:$D$1315, U$1)+SUMIFS(DataRegularSeason20242025!$AB$3:$AB$1315,DataRegularSeason20242025!$B$3:$B$1315, "&lt;=" &amp; $A117, DataRegularSeason20242025!$E$3:$E$1315, U$1)</f>
        <v>10</v>
      </c>
      <c r="V117" s="2">
        <f>SUMIFS(DataRegularSeason20242025!$AA$3:$AA$1315,DataRegularSeason20242025!$B$3:$B$1315, "&lt;=" &amp; $A117, DataRegularSeason20242025!$D$3:$D$1315, V$1)+SUMIFS(DataRegularSeason20242025!$AB$3:$AB$1315,DataRegularSeason20242025!$B$3:$B$1315, "&lt;=" &amp; $A117, DataRegularSeason20242025!$E$3:$E$1315, V$1)</f>
        <v>9</v>
      </c>
      <c r="W117" s="2">
        <f>SUMIFS(DataRegularSeason20242025!$AA$3:$AA$1315,DataRegularSeason20242025!$B$3:$B$1315, "&lt;=" &amp; $A117, DataRegularSeason20242025!$D$3:$D$1315, W$1)+SUMIFS(DataRegularSeason20242025!$AB$3:$AB$1315,DataRegularSeason20242025!$B$3:$B$1315, "&lt;=" &amp; $A117, DataRegularSeason20242025!$E$3:$E$1315, W$1)</f>
        <v>9</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8</v>
      </c>
      <c r="Z117" s="2">
        <f>SUMIFS(DataRegularSeason20242025!$AA$3:$AA$1315,DataRegularSeason20242025!$B$3:$B$1315, "&lt;=" &amp; $A117, DataRegularSeason20242025!$D$3:$D$1315, Z$1)+SUMIFS(DataRegularSeason20242025!$AB$3:$AB$1315,DataRegularSeason20242025!$B$3:$B$1315, "&lt;=" &amp; $A117, DataRegularSeason20242025!$E$3:$E$1315, Z$1)</f>
        <v>10</v>
      </c>
      <c r="AA117" s="2">
        <f>SUMIFS(DataRegularSeason20242025!$AA$3:$AA$1315,DataRegularSeason20242025!$B$3:$B$1315, "&lt;=" &amp; $A117, DataRegularSeason20242025!$D$3:$D$1315, AA$1)+SUMIFS(DataRegularSeason20242025!$AB$3:$AB$1315,DataRegularSeason20242025!$B$3:$B$1315, "&lt;=" &amp; $A117, DataRegularSeason20242025!$E$3:$E$1315, AA$1)</f>
        <v>14</v>
      </c>
      <c r="AB117" s="2">
        <f>SUMIFS(DataRegularSeason20242025!$AA$3:$AA$1315,DataRegularSeason20242025!$B$3:$B$1315, "&lt;=" &amp; $A117, DataRegularSeason20242025!$D$3:$D$1315, AB$1)+SUMIFS(DataRegularSeason20242025!$AB$3:$AB$1315,DataRegularSeason20242025!$B$3:$B$1315, "&lt;=" &amp; $A117, DataRegularSeason20242025!$E$3:$E$1315, AB$1)</f>
        <v>13</v>
      </c>
      <c r="AC117" s="2">
        <f>SUMIFS(DataRegularSeason20242025!$AA$3:$AA$1315,DataRegularSeason20242025!$B$3:$B$1315, "&lt;=" &amp; $A117, DataRegularSeason20242025!$D$3:$D$1315, AC$1)+SUMIFS(DataRegularSeason20242025!$AB$3:$AB$1315,DataRegularSeason20242025!$B$3:$B$1315, "&lt;=" &amp; $A117, DataRegularSeason20242025!$E$3:$E$1315, AC$1)</f>
        <v>12</v>
      </c>
      <c r="AD117" s="2">
        <f>SUMIFS(DataRegularSeason20242025!$AA$3:$AA$1315,DataRegularSeason20242025!$B$3:$B$1315, "&lt;=" &amp; $A117, DataRegularSeason20242025!$D$3:$D$1315, AD$1)+SUMIFS(DataRegularSeason20242025!$AB$3:$AB$1315,DataRegularSeason20242025!$B$3:$B$1315, "&lt;=" &amp; $A117, DataRegularSeason20242025!$E$3:$E$1315, AD$1)</f>
        <v>11</v>
      </c>
      <c r="AE117" s="2">
        <f>SUMIFS(DataRegularSeason20242025!$AA$3:$AA$1315,DataRegularSeason20242025!$B$3:$B$1315, "&lt;=" &amp; $A117, DataRegularSeason20242025!$D$3:$D$1315, AE$1)+SUMIFS(DataRegularSeason20242025!$AB$3:$AB$1315,DataRegularSeason20242025!$B$3:$B$1315, "&lt;=" &amp; $A117, DataRegularSeason20242025!$E$3:$E$1315, AE$1)</f>
        <v>15</v>
      </c>
      <c r="AF117" s="2">
        <f>SUMIFS(DataRegularSeason20242025!$AA$3:$AA$1315,DataRegularSeason20242025!$B$3:$B$1315, "&lt;=" &amp; $A117, DataRegularSeason20242025!$D$3:$D$1315, AF$1)+SUMIFS(DataRegularSeason20242025!$AB$3:$AB$1315,DataRegularSeason20242025!$B$3:$B$1315, "&lt;=" &amp; $A117, DataRegularSeason20242025!$E$3:$E$1315, AF$1)</f>
        <v>18</v>
      </c>
      <c r="AG117" s="2">
        <f>SUMIFS(DataRegularSeason20242025!$AA$3:$AA$1315,DataRegularSeason20242025!$B$3:$B$1315, "&lt;=" &amp; $A117, DataRegularSeason20242025!$D$3:$D$1315, AG$1)+SUMIFS(DataRegularSeason20242025!$AB$3:$AB$1315,DataRegularSeason20242025!$B$3:$B$1315, "&lt;=" &amp; $A117, DataRegularSeason20242025!$E$3:$E$1315, AG$1)</f>
        <v>14</v>
      </c>
    </row>
    <row r="118" spans="1:33" x14ac:dyDescent="0.25">
      <c r="A118" s="5">
        <v>45684</v>
      </c>
      <c r="B118" s="2">
        <f>SUMIFS(DataRegularSeason20242025!$AA$3:$AA$1315,DataRegularSeason20242025!$B$3:$B$1315, "&lt;=" &amp; $A118, DataRegularSeason20242025!$D$3:$D$1315, B$1)+SUMIFS(DataRegularSeason20242025!$AB$3:$AB$1315,DataRegularSeason20242025!$B$3:$B$1315, "&lt;=" &amp; $A118, DataRegularSeason20242025!$E$3:$E$1315, B$1)</f>
        <v>10</v>
      </c>
      <c r="C118" s="2">
        <f>SUMIFS(DataRegularSeason20242025!$AA$3:$AA$1315,DataRegularSeason20242025!$B$3:$B$1315, "&lt;=" &amp; $A118, DataRegularSeason20242025!$D$3:$D$1315, C$1)+SUMIFS(DataRegularSeason20242025!$AB$3:$AB$1315,DataRegularSeason20242025!$B$3:$B$1315, "&lt;=" &amp; $A118, DataRegularSeason20242025!$E$3:$E$1315, C$1)</f>
        <v>9</v>
      </c>
      <c r="D118" s="2">
        <f>SUMIFS(DataRegularSeason20242025!$AA$3:$AA$1315,DataRegularSeason20242025!$B$3:$B$1315, "&lt;=" &amp; $A118, DataRegularSeason20242025!$D$3:$D$1315, D$1)+SUMIFS(DataRegularSeason20242025!$AB$3:$AB$1315,DataRegularSeason20242025!$B$3:$B$1315, "&lt;=" &amp; $A118, DataRegularSeason20242025!$E$3:$E$1315, D$1)</f>
        <v>9</v>
      </c>
      <c r="E118" s="2">
        <f>SUMIFS(DataRegularSeason20242025!$AA$3:$AA$1315,DataRegularSeason20242025!$B$3:$B$1315, "&lt;=" &amp; $A118, DataRegularSeason20242025!$D$3:$D$1315, E$1)+SUMIFS(DataRegularSeason20242025!$AB$3:$AB$1315,DataRegularSeason20242025!$B$3:$B$1315, "&lt;=" &amp; $A118, DataRegularSeason20242025!$E$3:$E$1315, E$1)</f>
        <v>14</v>
      </c>
      <c r="F118" s="2">
        <f>SUMIFS(DataRegularSeason20242025!$AA$3:$AA$1315,DataRegularSeason20242025!$B$3:$B$1315, "&lt;=" &amp; $A118, DataRegularSeason20242025!$D$3:$D$1315, F$1)+SUMIFS(DataRegularSeason20242025!$AB$3:$AB$1315,DataRegularSeason20242025!$B$3:$B$1315, "&lt;=" &amp; $A118, DataRegularSeason20242025!$E$3:$E$1315, F$1)</f>
        <v>11</v>
      </c>
      <c r="G118" s="2">
        <f>SUMIFS(DataRegularSeason20242025!$AA$3:$AA$1315,DataRegularSeason20242025!$B$3:$B$1315, "&lt;=" &amp; $A118, DataRegularSeason20242025!$D$3:$D$1315, G$1)+SUMIFS(DataRegularSeason20242025!$AB$3:$AB$1315,DataRegularSeason20242025!$B$3:$B$1315, "&lt;=" &amp; $A118, DataRegularSeason20242025!$E$3:$E$1315, G$1)</f>
        <v>11</v>
      </c>
      <c r="H118" s="2">
        <f>SUMIFS(DataRegularSeason20242025!$AA$3:$AA$1315,DataRegularSeason20242025!$B$3:$B$1315, "&lt;=" &amp; $A118, DataRegularSeason20242025!$D$3:$D$1315, H$1)+SUMIFS(DataRegularSeason20242025!$AB$3:$AB$1315,DataRegularSeason20242025!$B$3:$B$1315, "&lt;=" &amp; $A118, DataRegularSeason20242025!$E$3:$E$1315, H$1)</f>
        <v>7</v>
      </c>
      <c r="I118" s="2">
        <f>SUMIFS(DataRegularSeason20242025!$AA$3:$AA$1315,DataRegularSeason20242025!$B$3:$B$1315, "&lt;=" &amp; $A118, DataRegularSeason20242025!$D$3:$D$1315, I$1)+SUMIFS(DataRegularSeason20242025!$AB$3:$AB$1315,DataRegularSeason20242025!$B$3:$B$1315, "&lt;=" &amp; $A118, DataRegularSeason20242025!$E$3:$E$1315, I$1)</f>
        <v>10</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9</v>
      </c>
      <c r="L118" s="2">
        <f>SUMIFS(DataRegularSeason20242025!$AA$3:$AA$1315,DataRegularSeason20242025!$B$3:$B$1315, "&lt;=" &amp; $A118, DataRegularSeason20242025!$D$3:$D$1315, L$1)+SUMIFS(DataRegularSeason20242025!$AB$3:$AB$1315,DataRegularSeason20242025!$B$3:$B$1315, "&lt;=" &amp; $A118, DataRegularSeason20242025!$E$3:$E$1315, L$1)</f>
        <v>11</v>
      </c>
      <c r="M118" s="2">
        <f>SUMIFS(DataRegularSeason20242025!$AA$3:$AA$1315,DataRegularSeason20242025!$B$3:$B$1315, "&lt;=" &amp; $A118, DataRegularSeason20242025!$D$3:$D$1315, M$1)+SUMIFS(DataRegularSeason20242025!$AB$3:$AB$1315,DataRegularSeason20242025!$B$3:$B$1315, "&lt;=" &amp; $A118, DataRegularSeason20242025!$E$3:$E$1315, M$1)</f>
        <v>15</v>
      </c>
      <c r="N118" s="2">
        <f>SUMIFS(DataRegularSeason20242025!$AA$3:$AA$1315,DataRegularSeason20242025!$B$3:$B$1315, "&lt;=" &amp; $A118, DataRegularSeason20242025!$D$3:$D$1315, N$1)+SUMIFS(DataRegularSeason20242025!$AB$3:$AB$1315,DataRegularSeason20242025!$B$3:$B$1315, "&lt;=" &amp; $A118, DataRegularSeason20242025!$E$3:$E$1315, N$1)</f>
        <v>14</v>
      </c>
      <c r="O118" s="2">
        <f>SUMIFS(DataRegularSeason20242025!$AA$3:$AA$1315,DataRegularSeason20242025!$B$3:$B$1315, "&lt;=" &amp; $A118, DataRegularSeason20242025!$D$3:$D$1315, O$1)+SUMIFS(DataRegularSeason20242025!$AB$3:$AB$1315,DataRegularSeason20242025!$B$3:$B$1315, "&lt;=" &amp; $A118, DataRegularSeason20242025!$E$3:$E$1315, O$1)</f>
        <v>14</v>
      </c>
      <c r="P118" s="2">
        <f>SUMIFS(DataRegularSeason20242025!$AA$3:$AA$1315,DataRegularSeason20242025!$B$3:$B$1315, "&lt;=" &amp; $A118, DataRegularSeason20242025!$D$3:$D$1315, P$1)+SUMIFS(DataRegularSeason20242025!$AB$3:$AB$1315,DataRegularSeason20242025!$B$3:$B$1315, "&lt;=" &amp; $A118, DataRegularSeason20242025!$E$3:$E$1315, P$1)</f>
        <v>9</v>
      </c>
      <c r="Q118" s="2">
        <f>SUMIFS(DataRegularSeason20242025!$AA$3:$AA$1315,DataRegularSeason20242025!$B$3:$B$1315, "&lt;=" &amp; $A118, DataRegularSeason20242025!$D$3:$D$1315, Q$1)+SUMIFS(DataRegularSeason20242025!$AB$3:$AB$1315,DataRegularSeason20242025!$B$3:$B$1315, "&lt;=" &amp; $A118, DataRegularSeason20242025!$E$3:$E$1315, Q$1)</f>
        <v>16</v>
      </c>
      <c r="R118" s="2">
        <f>SUMIFS(DataRegularSeason20242025!$AA$3:$AA$1315,DataRegularSeason20242025!$B$3:$B$1315, "&lt;=" &amp; $A118, DataRegularSeason20242025!$D$3:$D$1315, R$1)+SUMIFS(DataRegularSeason20242025!$AB$3:$AB$1315,DataRegularSeason20242025!$B$3:$B$1315, "&lt;=" &amp; $A118, DataRegularSeason20242025!$E$3:$E$1315, R$1)</f>
        <v>7</v>
      </c>
      <c r="S118" s="2">
        <f>SUMIFS(DataRegularSeason20242025!$AA$3:$AA$1315,DataRegularSeason20242025!$B$3:$B$1315, "&lt;=" &amp; $A118, DataRegularSeason20242025!$D$3:$D$1315, S$1)+SUMIFS(DataRegularSeason20242025!$AB$3:$AB$1315,DataRegularSeason20242025!$B$3:$B$1315, "&lt;=" &amp; $A118, DataRegularSeason20242025!$E$3:$E$1315, S$1)</f>
        <v>8</v>
      </c>
      <c r="T118" s="2">
        <f>SUMIFS(DataRegularSeason20242025!$AA$3:$AA$1315,DataRegularSeason20242025!$B$3:$B$1315, "&lt;=" &amp; $A118, DataRegularSeason20242025!$D$3:$D$1315, T$1)+SUMIFS(DataRegularSeason20242025!$AB$3:$AB$1315,DataRegularSeason20242025!$B$3:$B$1315, "&lt;=" &amp; $A118, DataRegularSeason20242025!$E$3:$E$1315, T$1)</f>
        <v>13</v>
      </c>
      <c r="U118" s="2">
        <f>SUMIFS(DataRegularSeason20242025!$AA$3:$AA$1315,DataRegularSeason20242025!$B$3:$B$1315, "&lt;=" &amp; $A118, DataRegularSeason20242025!$D$3:$D$1315, U$1)+SUMIFS(DataRegularSeason20242025!$AB$3:$AB$1315,DataRegularSeason20242025!$B$3:$B$1315, "&lt;=" &amp; $A118, DataRegularSeason20242025!$E$3:$E$1315, U$1)</f>
        <v>10</v>
      </c>
      <c r="V118" s="2">
        <f>SUMIFS(DataRegularSeason20242025!$AA$3:$AA$1315,DataRegularSeason20242025!$B$3:$B$1315, "&lt;=" &amp; $A118, DataRegularSeason20242025!$D$3:$D$1315, V$1)+SUMIFS(DataRegularSeason20242025!$AB$3:$AB$1315,DataRegularSeason20242025!$B$3:$B$1315, "&lt;=" &amp; $A118, DataRegularSeason20242025!$E$3:$E$1315, V$1)</f>
        <v>9</v>
      </c>
      <c r="W118" s="2">
        <f>SUMIFS(DataRegularSeason20242025!$AA$3:$AA$1315,DataRegularSeason20242025!$B$3:$B$1315, "&lt;=" &amp; $A118, DataRegularSeason20242025!$D$3:$D$1315, W$1)+SUMIFS(DataRegularSeason20242025!$AB$3:$AB$1315,DataRegularSeason20242025!$B$3:$B$1315, "&lt;=" &amp; $A118, DataRegularSeason20242025!$E$3:$E$1315, W$1)</f>
        <v>9</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8</v>
      </c>
      <c r="Z118" s="2">
        <f>SUMIFS(DataRegularSeason20242025!$AA$3:$AA$1315,DataRegularSeason20242025!$B$3:$B$1315, "&lt;=" &amp; $A118, DataRegularSeason20242025!$D$3:$D$1315, Z$1)+SUMIFS(DataRegularSeason20242025!$AB$3:$AB$1315,DataRegularSeason20242025!$B$3:$B$1315, "&lt;=" &amp; $A118, DataRegularSeason20242025!$E$3:$E$1315, Z$1)</f>
        <v>10</v>
      </c>
      <c r="AA118" s="2">
        <f>SUMIFS(DataRegularSeason20242025!$AA$3:$AA$1315,DataRegularSeason20242025!$B$3:$B$1315, "&lt;=" &amp; $A118, DataRegularSeason20242025!$D$3:$D$1315, AA$1)+SUMIFS(DataRegularSeason20242025!$AB$3:$AB$1315,DataRegularSeason20242025!$B$3:$B$1315, "&lt;=" &amp; $A118, DataRegularSeason20242025!$E$3:$E$1315, AA$1)</f>
        <v>14</v>
      </c>
      <c r="AB118" s="2">
        <f>SUMIFS(DataRegularSeason20242025!$AA$3:$AA$1315,DataRegularSeason20242025!$B$3:$B$1315, "&lt;=" &amp; $A118, DataRegularSeason20242025!$D$3:$D$1315, AB$1)+SUMIFS(DataRegularSeason20242025!$AB$3:$AB$1315,DataRegularSeason20242025!$B$3:$B$1315, "&lt;=" &amp; $A118, DataRegularSeason20242025!$E$3:$E$1315, AB$1)</f>
        <v>13</v>
      </c>
      <c r="AC118" s="2">
        <f>SUMIFS(DataRegularSeason20242025!$AA$3:$AA$1315,DataRegularSeason20242025!$B$3:$B$1315, "&lt;=" &amp; $A118, DataRegularSeason20242025!$D$3:$D$1315, AC$1)+SUMIFS(DataRegularSeason20242025!$AB$3:$AB$1315,DataRegularSeason20242025!$B$3:$B$1315, "&lt;=" &amp; $A118, DataRegularSeason20242025!$E$3:$E$1315, AC$1)</f>
        <v>12</v>
      </c>
      <c r="AD118" s="2">
        <f>SUMIFS(DataRegularSeason20242025!$AA$3:$AA$1315,DataRegularSeason20242025!$B$3:$B$1315, "&lt;=" &amp; $A118, DataRegularSeason20242025!$D$3:$D$1315, AD$1)+SUMIFS(DataRegularSeason20242025!$AB$3:$AB$1315,DataRegularSeason20242025!$B$3:$B$1315, "&lt;=" &amp; $A118, DataRegularSeason20242025!$E$3:$E$1315, AD$1)</f>
        <v>11</v>
      </c>
      <c r="AE118" s="2">
        <f>SUMIFS(DataRegularSeason20242025!$AA$3:$AA$1315,DataRegularSeason20242025!$B$3:$B$1315, "&lt;=" &amp; $A118, DataRegularSeason20242025!$D$3:$D$1315, AE$1)+SUMIFS(DataRegularSeason20242025!$AB$3:$AB$1315,DataRegularSeason20242025!$B$3:$B$1315, "&lt;=" &amp; $A118, DataRegularSeason20242025!$E$3:$E$1315, AE$1)</f>
        <v>15</v>
      </c>
      <c r="AF118" s="2">
        <f>SUMIFS(DataRegularSeason20242025!$AA$3:$AA$1315,DataRegularSeason20242025!$B$3:$B$1315, "&lt;=" &amp; $A118, DataRegularSeason20242025!$D$3:$D$1315, AF$1)+SUMIFS(DataRegularSeason20242025!$AB$3:$AB$1315,DataRegularSeason20242025!$B$3:$B$1315, "&lt;=" &amp; $A118, DataRegularSeason20242025!$E$3:$E$1315, AF$1)</f>
        <v>18</v>
      </c>
      <c r="AG118" s="2">
        <f>SUMIFS(DataRegularSeason20242025!$AA$3:$AA$1315,DataRegularSeason20242025!$B$3:$B$1315, "&lt;=" &amp; $A118, DataRegularSeason20242025!$D$3:$D$1315, AG$1)+SUMIFS(DataRegularSeason20242025!$AB$3:$AB$1315,DataRegularSeason20242025!$B$3:$B$1315, "&lt;=" &amp; $A118, DataRegularSeason20242025!$E$3:$E$1315, AG$1)</f>
        <v>14</v>
      </c>
    </row>
    <row r="119" spans="1:33" x14ac:dyDescent="0.25">
      <c r="A119" s="5">
        <v>45685</v>
      </c>
      <c r="B119" s="2">
        <f>SUMIFS(DataRegularSeason20242025!$AA$3:$AA$1315,DataRegularSeason20242025!$B$3:$B$1315, "&lt;=" &amp; $A119, DataRegularSeason20242025!$D$3:$D$1315, B$1)+SUMIFS(DataRegularSeason20242025!$AB$3:$AB$1315,DataRegularSeason20242025!$B$3:$B$1315, "&lt;=" &amp; $A119, DataRegularSeason20242025!$E$3:$E$1315, B$1)</f>
        <v>10</v>
      </c>
      <c r="C119" s="2">
        <f>SUMIFS(DataRegularSeason20242025!$AA$3:$AA$1315,DataRegularSeason20242025!$B$3:$B$1315, "&lt;=" &amp; $A119, DataRegularSeason20242025!$D$3:$D$1315, C$1)+SUMIFS(DataRegularSeason20242025!$AB$3:$AB$1315,DataRegularSeason20242025!$B$3:$B$1315, "&lt;=" &amp; $A119, DataRegularSeason20242025!$E$3:$E$1315, C$1)</f>
        <v>9</v>
      </c>
      <c r="D119" s="2">
        <f>SUMIFS(DataRegularSeason20242025!$AA$3:$AA$1315,DataRegularSeason20242025!$B$3:$B$1315, "&lt;=" &amp; $A119, DataRegularSeason20242025!$D$3:$D$1315, D$1)+SUMIFS(DataRegularSeason20242025!$AB$3:$AB$1315,DataRegularSeason20242025!$B$3:$B$1315, "&lt;=" &amp; $A119, DataRegularSeason20242025!$E$3:$E$1315, D$1)</f>
        <v>9</v>
      </c>
      <c r="E119" s="2">
        <f>SUMIFS(DataRegularSeason20242025!$AA$3:$AA$1315,DataRegularSeason20242025!$B$3:$B$1315, "&lt;=" &amp; $A119, DataRegularSeason20242025!$D$3:$D$1315, E$1)+SUMIFS(DataRegularSeason20242025!$AB$3:$AB$1315,DataRegularSeason20242025!$B$3:$B$1315, "&lt;=" &amp; $A119, DataRegularSeason20242025!$E$3:$E$1315, E$1)</f>
        <v>14</v>
      </c>
      <c r="F119" s="2">
        <f>SUMIFS(DataRegularSeason20242025!$AA$3:$AA$1315,DataRegularSeason20242025!$B$3:$B$1315, "&lt;=" &amp; $A119, DataRegularSeason20242025!$D$3:$D$1315, F$1)+SUMIFS(DataRegularSeason20242025!$AB$3:$AB$1315,DataRegularSeason20242025!$B$3:$B$1315, "&lt;=" &amp; $A119, DataRegularSeason20242025!$E$3:$E$1315, F$1)</f>
        <v>11</v>
      </c>
      <c r="G119" s="2">
        <f>SUMIFS(DataRegularSeason20242025!$AA$3:$AA$1315,DataRegularSeason20242025!$B$3:$B$1315, "&lt;=" &amp; $A119, DataRegularSeason20242025!$D$3:$D$1315, G$1)+SUMIFS(DataRegularSeason20242025!$AB$3:$AB$1315,DataRegularSeason20242025!$B$3:$B$1315, "&lt;=" &amp; $A119, DataRegularSeason20242025!$E$3:$E$1315, G$1)</f>
        <v>11</v>
      </c>
      <c r="H119" s="2">
        <f>SUMIFS(DataRegularSeason20242025!$AA$3:$AA$1315,DataRegularSeason20242025!$B$3:$B$1315, "&lt;=" &amp; $A119, DataRegularSeason20242025!$D$3:$D$1315, H$1)+SUMIFS(DataRegularSeason20242025!$AB$3:$AB$1315,DataRegularSeason20242025!$B$3:$B$1315, "&lt;=" &amp; $A119, DataRegularSeason20242025!$E$3:$E$1315, H$1)</f>
        <v>7</v>
      </c>
      <c r="I119" s="2">
        <f>SUMIFS(DataRegularSeason20242025!$AA$3:$AA$1315,DataRegularSeason20242025!$B$3:$B$1315, "&lt;=" &amp; $A119, DataRegularSeason20242025!$D$3:$D$1315, I$1)+SUMIFS(DataRegularSeason20242025!$AB$3:$AB$1315,DataRegularSeason20242025!$B$3:$B$1315, "&lt;=" &amp; $A119, DataRegularSeason20242025!$E$3:$E$1315, I$1)</f>
        <v>10</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9</v>
      </c>
      <c r="L119" s="2">
        <f>SUMIFS(DataRegularSeason20242025!$AA$3:$AA$1315,DataRegularSeason20242025!$B$3:$B$1315, "&lt;=" &amp; $A119, DataRegularSeason20242025!$D$3:$D$1315, L$1)+SUMIFS(DataRegularSeason20242025!$AB$3:$AB$1315,DataRegularSeason20242025!$B$3:$B$1315, "&lt;=" &amp; $A119, DataRegularSeason20242025!$E$3:$E$1315, L$1)</f>
        <v>11</v>
      </c>
      <c r="M119" s="2">
        <f>SUMIFS(DataRegularSeason20242025!$AA$3:$AA$1315,DataRegularSeason20242025!$B$3:$B$1315, "&lt;=" &amp; $A119, DataRegularSeason20242025!$D$3:$D$1315, M$1)+SUMIFS(DataRegularSeason20242025!$AB$3:$AB$1315,DataRegularSeason20242025!$B$3:$B$1315, "&lt;=" &amp; $A119, DataRegularSeason20242025!$E$3:$E$1315, M$1)</f>
        <v>15</v>
      </c>
      <c r="N119" s="2">
        <f>SUMIFS(DataRegularSeason20242025!$AA$3:$AA$1315,DataRegularSeason20242025!$B$3:$B$1315, "&lt;=" &amp; $A119, DataRegularSeason20242025!$D$3:$D$1315, N$1)+SUMIFS(DataRegularSeason20242025!$AB$3:$AB$1315,DataRegularSeason20242025!$B$3:$B$1315, "&lt;=" &amp; $A119, DataRegularSeason20242025!$E$3:$E$1315, N$1)</f>
        <v>14</v>
      </c>
      <c r="O119" s="2">
        <f>SUMIFS(DataRegularSeason20242025!$AA$3:$AA$1315,DataRegularSeason20242025!$B$3:$B$1315, "&lt;=" &amp; $A119, DataRegularSeason20242025!$D$3:$D$1315, O$1)+SUMIFS(DataRegularSeason20242025!$AB$3:$AB$1315,DataRegularSeason20242025!$B$3:$B$1315, "&lt;=" &amp; $A119, DataRegularSeason20242025!$E$3:$E$1315, O$1)</f>
        <v>14</v>
      </c>
      <c r="P119" s="2">
        <f>SUMIFS(DataRegularSeason20242025!$AA$3:$AA$1315,DataRegularSeason20242025!$B$3:$B$1315, "&lt;=" &amp; $A119, DataRegularSeason20242025!$D$3:$D$1315, P$1)+SUMIFS(DataRegularSeason20242025!$AB$3:$AB$1315,DataRegularSeason20242025!$B$3:$B$1315, "&lt;=" &amp; $A119, DataRegularSeason20242025!$E$3:$E$1315, P$1)</f>
        <v>9</v>
      </c>
      <c r="Q119" s="2">
        <f>SUMIFS(DataRegularSeason20242025!$AA$3:$AA$1315,DataRegularSeason20242025!$B$3:$B$1315, "&lt;=" &amp; $A119, DataRegularSeason20242025!$D$3:$D$1315, Q$1)+SUMIFS(DataRegularSeason20242025!$AB$3:$AB$1315,DataRegularSeason20242025!$B$3:$B$1315, "&lt;=" &amp; $A119, DataRegularSeason20242025!$E$3:$E$1315, Q$1)</f>
        <v>16</v>
      </c>
      <c r="R119" s="2">
        <f>SUMIFS(DataRegularSeason20242025!$AA$3:$AA$1315,DataRegularSeason20242025!$B$3:$B$1315, "&lt;=" &amp; $A119, DataRegularSeason20242025!$D$3:$D$1315, R$1)+SUMIFS(DataRegularSeason20242025!$AB$3:$AB$1315,DataRegularSeason20242025!$B$3:$B$1315, "&lt;=" &amp; $A119, DataRegularSeason20242025!$E$3:$E$1315, R$1)</f>
        <v>7</v>
      </c>
      <c r="S119" s="2">
        <f>SUMIFS(DataRegularSeason20242025!$AA$3:$AA$1315,DataRegularSeason20242025!$B$3:$B$1315, "&lt;=" &amp; $A119, DataRegularSeason20242025!$D$3:$D$1315, S$1)+SUMIFS(DataRegularSeason20242025!$AB$3:$AB$1315,DataRegularSeason20242025!$B$3:$B$1315, "&lt;=" &amp; $A119, DataRegularSeason20242025!$E$3:$E$1315, S$1)</f>
        <v>8</v>
      </c>
      <c r="T119" s="2">
        <f>SUMIFS(DataRegularSeason20242025!$AA$3:$AA$1315,DataRegularSeason20242025!$B$3:$B$1315, "&lt;=" &amp; $A119, DataRegularSeason20242025!$D$3:$D$1315, T$1)+SUMIFS(DataRegularSeason20242025!$AB$3:$AB$1315,DataRegularSeason20242025!$B$3:$B$1315, "&lt;=" &amp; $A119, DataRegularSeason20242025!$E$3:$E$1315, T$1)</f>
        <v>13</v>
      </c>
      <c r="U119" s="2">
        <f>SUMIFS(DataRegularSeason20242025!$AA$3:$AA$1315,DataRegularSeason20242025!$B$3:$B$1315, "&lt;=" &amp; $A119, DataRegularSeason20242025!$D$3:$D$1315, U$1)+SUMIFS(DataRegularSeason20242025!$AB$3:$AB$1315,DataRegularSeason20242025!$B$3:$B$1315, "&lt;=" &amp; $A119, DataRegularSeason20242025!$E$3:$E$1315, U$1)</f>
        <v>10</v>
      </c>
      <c r="V119" s="2">
        <f>SUMIFS(DataRegularSeason20242025!$AA$3:$AA$1315,DataRegularSeason20242025!$B$3:$B$1315, "&lt;=" &amp; $A119, DataRegularSeason20242025!$D$3:$D$1315, V$1)+SUMIFS(DataRegularSeason20242025!$AB$3:$AB$1315,DataRegularSeason20242025!$B$3:$B$1315, "&lt;=" &amp; $A119, DataRegularSeason20242025!$E$3:$E$1315, V$1)</f>
        <v>9</v>
      </c>
      <c r="W119" s="2">
        <f>SUMIFS(DataRegularSeason20242025!$AA$3:$AA$1315,DataRegularSeason20242025!$B$3:$B$1315, "&lt;=" &amp; $A119, DataRegularSeason20242025!$D$3:$D$1315, W$1)+SUMIFS(DataRegularSeason20242025!$AB$3:$AB$1315,DataRegularSeason20242025!$B$3:$B$1315, "&lt;=" &amp; $A119, DataRegularSeason20242025!$E$3:$E$1315, W$1)</f>
        <v>9</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8</v>
      </c>
      <c r="Z119" s="2">
        <f>SUMIFS(DataRegularSeason20242025!$AA$3:$AA$1315,DataRegularSeason20242025!$B$3:$B$1315, "&lt;=" &amp; $A119, DataRegularSeason20242025!$D$3:$D$1315, Z$1)+SUMIFS(DataRegularSeason20242025!$AB$3:$AB$1315,DataRegularSeason20242025!$B$3:$B$1315, "&lt;=" &amp; $A119, DataRegularSeason20242025!$E$3:$E$1315, Z$1)</f>
        <v>10</v>
      </c>
      <c r="AA119" s="2">
        <f>SUMIFS(DataRegularSeason20242025!$AA$3:$AA$1315,DataRegularSeason20242025!$B$3:$B$1315, "&lt;=" &amp; $A119, DataRegularSeason20242025!$D$3:$D$1315, AA$1)+SUMIFS(DataRegularSeason20242025!$AB$3:$AB$1315,DataRegularSeason20242025!$B$3:$B$1315, "&lt;=" &amp; $A119, DataRegularSeason20242025!$E$3:$E$1315, AA$1)</f>
        <v>14</v>
      </c>
      <c r="AB119" s="2">
        <f>SUMIFS(DataRegularSeason20242025!$AA$3:$AA$1315,DataRegularSeason20242025!$B$3:$B$1315, "&lt;=" &amp; $A119, DataRegularSeason20242025!$D$3:$D$1315, AB$1)+SUMIFS(DataRegularSeason20242025!$AB$3:$AB$1315,DataRegularSeason20242025!$B$3:$B$1315, "&lt;=" &amp; $A119, DataRegularSeason20242025!$E$3:$E$1315, AB$1)</f>
        <v>13</v>
      </c>
      <c r="AC119" s="2">
        <f>SUMIFS(DataRegularSeason20242025!$AA$3:$AA$1315,DataRegularSeason20242025!$B$3:$B$1315, "&lt;=" &amp; $A119, DataRegularSeason20242025!$D$3:$D$1315, AC$1)+SUMIFS(DataRegularSeason20242025!$AB$3:$AB$1315,DataRegularSeason20242025!$B$3:$B$1315, "&lt;=" &amp; $A119, DataRegularSeason20242025!$E$3:$E$1315, AC$1)</f>
        <v>12</v>
      </c>
      <c r="AD119" s="2">
        <f>SUMIFS(DataRegularSeason20242025!$AA$3:$AA$1315,DataRegularSeason20242025!$B$3:$B$1315, "&lt;=" &amp; $A119, DataRegularSeason20242025!$D$3:$D$1315, AD$1)+SUMIFS(DataRegularSeason20242025!$AB$3:$AB$1315,DataRegularSeason20242025!$B$3:$B$1315, "&lt;=" &amp; $A119, DataRegularSeason20242025!$E$3:$E$1315, AD$1)</f>
        <v>11</v>
      </c>
      <c r="AE119" s="2">
        <f>SUMIFS(DataRegularSeason20242025!$AA$3:$AA$1315,DataRegularSeason20242025!$B$3:$B$1315, "&lt;=" &amp; $A119, DataRegularSeason20242025!$D$3:$D$1315, AE$1)+SUMIFS(DataRegularSeason20242025!$AB$3:$AB$1315,DataRegularSeason20242025!$B$3:$B$1315, "&lt;=" &amp; $A119, DataRegularSeason20242025!$E$3:$E$1315, AE$1)</f>
        <v>15</v>
      </c>
      <c r="AF119" s="2">
        <f>SUMIFS(DataRegularSeason20242025!$AA$3:$AA$1315,DataRegularSeason20242025!$B$3:$B$1315, "&lt;=" &amp; $A119, DataRegularSeason20242025!$D$3:$D$1315, AF$1)+SUMIFS(DataRegularSeason20242025!$AB$3:$AB$1315,DataRegularSeason20242025!$B$3:$B$1315, "&lt;=" &amp; $A119, DataRegularSeason20242025!$E$3:$E$1315, AF$1)</f>
        <v>18</v>
      </c>
      <c r="AG119" s="2">
        <f>SUMIFS(DataRegularSeason20242025!$AA$3:$AA$1315,DataRegularSeason20242025!$B$3:$B$1315, "&lt;=" &amp; $A119, DataRegularSeason20242025!$D$3:$D$1315, AG$1)+SUMIFS(DataRegularSeason20242025!$AB$3:$AB$1315,DataRegularSeason20242025!$B$3:$B$1315, "&lt;=" &amp; $A119, DataRegularSeason20242025!$E$3:$E$1315, AG$1)</f>
        <v>14</v>
      </c>
    </row>
    <row r="120" spans="1:33" x14ac:dyDescent="0.25">
      <c r="A120" s="5">
        <v>45686</v>
      </c>
      <c r="B120" s="2">
        <f>SUMIFS(DataRegularSeason20242025!$AA$3:$AA$1315,DataRegularSeason20242025!$B$3:$B$1315, "&lt;=" &amp; $A120, DataRegularSeason20242025!$D$3:$D$1315, B$1)+SUMIFS(DataRegularSeason20242025!$AB$3:$AB$1315,DataRegularSeason20242025!$B$3:$B$1315, "&lt;=" &amp; $A120, DataRegularSeason20242025!$E$3:$E$1315, B$1)</f>
        <v>10</v>
      </c>
      <c r="C120" s="2">
        <f>SUMIFS(DataRegularSeason20242025!$AA$3:$AA$1315,DataRegularSeason20242025!$B$3:$B$1315, "&lt;=" &amp; $A120, DataRegularSeason20242025!$D$3:$D$1315, C$1)+SUMIFS(DataRegularSeason20242025!$AB$3:$AB$1315,DataRegularSeason20242025!$B$3:$B$1315, "&lt;=" &amp; $A120, DataRegularSeason20242025!$E$3:$E$1315, C$1)</f>
        <v>9</v>
      </c>
      <c r="D120" s="2">
        <f>SUMIFS(DataRegularSeason20242025!$AA$3:$AA$1315,DataRegularSeason20242025!$B$3:$B$1315, "&lt;=" &amp; $A120, DataRegularSeason20242025!$D$3:$D$1315, D$1)+SUMIFS(DataRegularSeason20242025!$AB$3:$AB$1315,DataRegularSeason20242025!$B$3:$B$1315, "&lt;=" &amp; $A120, DataRegularSeason20242025!$E$3:$E$1315, D$1)</f>
        <v>9</v>
      </c>
      <c r="E120" s="2">
        <f>SUMIFS(DataRegularSeason20242025!$AA$3:$AA$1315,DataRegularSeason20242025!$B$3:$B$1315, "&lt;=" &amp; $A120, DataRegularSeason20242025!$D$3:$D$1315, E$1)+SUMIFS(DataRegularSeason20242025!$AB$3:$AB$1315,DataRegularSeason20242025!$B$3:$B$1315, "&lt;=" &amp; $A120, DataRegularSeason20242025!$E$3:$E$1315, E$1)</f>
        <v>14</v>
      </c>
      <c r="F120" s="2">
        <f>SUMIFS(DataRegularSeason20242025!$AA$3:$AA$1315,DataRegularSeason20242025!$B$3:$B$1315, "&lt;=" &amp; $A120, DataRegularSeason20242025!$D$3:$D$1315, F$1)+SUMIFS(DataRegularSeason20242025!$AB$3:$AB$1315,DataRegularSeason20242025!$B$3:$B$1315, "&lt;=" &amp; $A120, DataRegularSeason20242025!$E$3:$E$1315, F$1)</f>
        <v>11</v>
      </c>
      <c r="G120" s="2">
        <f>SUMIFS(DataRegularSeason20242025!$AA$3:$AA$1315,DataRegularSeason20242025!$B$3:$B$1315, "&lt;=" &amp; $A120, DataRegularSeason20242025!$D$3:$D$1315, G$1)+SUMIFS(DataRegularSeason20242025!$AB$3:$AB$1315,DataRegularSeason20242025!$B$3:$B$1315, "&lt;=" &amp; $A120, DataRegularSeason20242025!$E$3:$E$1315, G$1)</f>
        <v>11</v>
      </c>
      <c r="H120" s="2">
        <f>SUMIFS(DataRegularSeason20242025!$AA$3:$AA$1315,DataRegularSeason20242025!$B$3:$B$1315, "&lt;=" &amp; $A120, DataRegularSeason20242025!$D$3:$D$1315, H$1)+SUMIFS(DataRegularSeason20242025!$AB$3:$AB$1315,DataRegularSeason20242025!$B$3:$B$1315, "&lt;=" &amp; $A120, DataRegularSeason20242025!$E$3:$E$1315, H$1)</f>
        <v>7</v>
      </c>
      <c r="I120" s="2">
        <f>SUMIFS(DataRegularSeason20242025!$AA$3:$AA$1315,DataRegularSeason20242025!$B$3:$B$1315, "&lt;=" &amp; $A120, DataRegularSeason20242025!$D$3:$D$1315, I$1)+SUMIFS(DataRegularSeason20242025!$AB$3:$AB$1315,DataRegularSeason20242025!$B$3:$B$1315, "&lt;=" &amp; $A120, DataRegularSeason20242025!$E$3:$E$1315, I$1)</f>
        <v>10</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9</v>
      </c>
      <c r="L120" s="2">
        <f>SUMIFS(DataRegularSeason20242025!$AA$3:$AA$1315,DataRegularSeason20242025!$B$3:$B$1315, "&lt;=" &amp; $A120, DataRegularSeason20242025!$D$3:$D$1315, L$1)+SUMIFS(DataRegularSeason20242025!$AB$3:$AB$1315,DataRegularSeason20242025!$B$3:$B$1315, "&lt;=" &amp; $A120, DataRegularSeason20242025!$E$3:$E$1315, L$1)</f>
        <v>11</v>
      </c>
      <c r="M120" s="2">
        <f>SUMIFS(DataRegularSeason20242025!$AA$3:$AA$1315,DataRegularSeason20242025!$B$3:$B$1315, "&lt;=" &amp; $A120, DataRegularSeason20242025!$D$3:$D$1315, M$1)+SUMIFS(DataRegularSeason20242025!$AB$3:$AB$1315,DataRegularSeason20242025!$B$3:$B$1315, "&lt;=" &amp; $A120, DataRegularSeason20242025!$E$3:$E$1315, M$1)</f>
        <v>15</v>
      </c>
      <c r="N120" s="2">
        <f>SUMIFS(DataRegularSeason20242025!$AA$3:$AA$1315,DataRegularSeason20242025!$B$3:$B$1315, "&lt;=" &amp; $A120, DataRegularSeason20242025!$D$3:$D$1315, N$1)+SUMIFS(DataRegularSeason20242025!$AB$3:$AB$1315,DataRegularSeason20242025!$B$3:$B$1315, "&lt;=" &amp; $A120, DataRegularSeason20242025!$E$3:$E$1315, N$1)</f>
        <v>14</v>
      </c>
      <c r="O120" s="2">
        <f>SUMIFS(DataRegularSeason20242025!$AA$3:$AA$1315,DataRegularSeason20242025!$B$3:$B$1315, "&lt;=" &amp; $A120, DataRegularSeason20242025!$D$3:$D$1315, O$1)+SUMIFS(DataRegularSeason20242025!$AB$3:$AB$1315,DataRegularSeason20242025!$B$3:$B$1315, "&lt;=" &amp; $A120, DataRegularSeason20242025!$E$3:$E$1315, O$1)</f>
        <v>14</v>
      </c>
      <c r="P120" s="2">
        <f>SUMIFS(DataRegularSeason20242025!$AA$3:$AA$1315,DataRegularSeason20242025!$B$3:$B$1315, "&lt;=" &amp; $A120, DataRegularSeason20242025!$D$3:$D$1315, P$1)+SUMIFS(DataRegularSeason20242025!$AB$3:$AB$1315,DataRegularSeason20242025!$B$3:$B$1315, "&lt;=" &amp; $A120, DataRegularSeason20242025!$E$3:$E$1315, P$1)</f>
        <v>9</v>
      </c>
      <c r="Q120" s="2">
        <f>SUMIFS(DataRegularSeason20242025!$AA$3:$AA$1315,DataRegularSeason20242025!$B$3:$B$1315, "&lt;=" &amp; $A120, DataRegularSeason20242025!$D$3:$D$1315, Q$1)+SUMIFS(DataRegularSeason20242025!$AB$3:$AB$1315,DataRegularSeason20242025!$B$3:$B$1315, "&lt;=" &amp; $A120, DataRegularSeason20242025!$E$3:$E$1315, Q$1)</f>
        <v>16</v>
      </c>
      <c r="R120" s="2">
        <f>SUMIFS(DataRegularSeason20242025!$AA$3:$AA$1315,DataRegularSeason20242025!$B$3:$B$1315, "&lt;=" &amp; $A120, DataRegularSeason20242025!$D$3:$D$1315, R$1)+SUMIFS(DataRegularSeason20242025!$AB$3:$AB$1315,DataRegularSeason20242025!$B$3:$B$1315, "&lt;=" &amp; $A120, DataRegularSeason20242025!$E$3:$E$1315, R$1)</f>
        <v>7</v>
      </c>
      <c r="S120" s="2">
        <f>SUMIFS(DataRegularSeason20242025!$AA$3:$AA$1315,DataRegularSeason20242025!$B$3:$B$1315, "&lt;=" &amp; $A120, DataRegularSeason20242025!$D$3:$D$1315, S$1)+SUMIFS(DataRegularSeason20242025!$AB$3:$AB$1315,DataRegularSeason20242025!$B$3:$B$1315, "&lt;=" &amp; $A120, DataRegularSeason20242025!$E$3:$E$1315, S$1)</f>
        <v>8</v>
      </c>
      <c r="T120" s="2">
        <f>SUMIFS(DataRegularSeason20242025!$AA$3:$AA$1315,DataRegularSeason20242025!$B$3:$B$1315, "&lt;=" &amp; $A120, DataRegularSeason20242025!$D$3:$D$1315, T$1)+SUMIFS(DataRegularSeason20242025!$AB$3:$AB$1315,DataRegularSeason20242025!$B$3:$B$1315, "&lt;=" &amp; $A120, DataRegularSeason20242025!$E$3:$E$1315, T$1)</f>
        <v>13</v>
      </c>
      <c r="U120" s="2">
        <f>SUMIFS(DataRegularSeason20242025!$AA$3:$AA$1315,DataRegularSeason20242025!$B$3:$B$1315, "&lt;=" &amp; $A120, DataRegularSeason20242025!$D$3:$D$1315, U$1)+SUMIFS(DataRegularSeason20242025!$AB$3:$AB$1315,DataRegularSeason20242025!$B$3:$B$1315, "&lt;=" &amp; $A120, DataRegularSeason20242025!$E$3:$E$1315, U$1)</f>
        <v>10</v>
      </c>
      <c r="V120" s="2">
        <f>SUMIFS(DataRegularSeason20242025!$AA$3:$AA$1315,DataRegularSeason20242025!$B$3:$B$1315, "&lt;=" &amp; $A120, DataRegularSeason20242025!$D$3:$D$1315, V$1)+SUMIFS(DataRegularSeason20242025!$AB$3:$AB$1315,DataRegularSeason20242025!$B$3:$B$1315, "&lt;=" &amp; $A120, DataRegularSeason20242025!$E$3:$E$1315, V$1)</f>
        <v>9</v>
      </c>
      <c r="W120" s="2">
        <f>SUMIFS(DataRegularSeason20242025!$AA$3:$AA$1315,DataRegularSeason20242025!$B$3:$B$1315, "&lt;=" &amp; $A120, DataRegularSeason20242025!$D$3:$D$1315, W$1)+SUMIFS(DataRegularSeason20242025!$AB$3:$AB$1315,DataRegularSeason20242025!$B$3:$B$1315, "&lt;=" &amp; $A120, DataRegularSeason20242025!$E$3:$E$1315, W$1)</f>
        <v>9</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8</v>
      </c>
      <c r="Z120" s="2">
        <f>SUMIFS(DataRegularSeason20242025!$AA$3:$AA$1315,DataRegularSeason20242025!$B$3:$B$1315, "&lt;=" &amp; $A120, DataRegularSeason20242025!$D$3:$D$1315, Z$1)+SUMIFS(DataRegularSeason20242025!$AB$3:$AB$1315,DataRegularSeason20242025!$B$3:$B$1315, "&lt;=" &amp; $A120, DataRegularSeason20242025!$E$3:$E$1315, Z$1)</f>
        <v>10</v>
      </c>
      <c r="AA120" s="2">
        <f>SUMIFS(DataRegularSeason20242025!$AA$3:$AA$1315,DataRegularSeason20242025!$B$3:$B$1315, "&lt;=" &amp; $A120, DataRegularSeason20242025!$D$3:$D$1315, AA$1)+SUMIFS(DataRegularSeason20242025!$AB$3:$AB$1315,DataRegularSeason20242025!$B$3:$B$1315, "&lt;=" &amp; $A120, DataRegularSeason20242025!$E$3:$E$1315, AA$1)</f>
        <v>14</v>
      </c>
      <c r="AB120" s="2">
        <f>SUMIFS(DataRegularSeason20242025!$AA$3:$AA$1315,DataRegularSeason20242025!$B$3:$B$1315, "&lt;=" &amp; $A120, DataRegularSeason20242025!$D$3:$D$1315, AB$1)+SUMIFS(DataRegularSeason20242025!$AB$3:$AB$1315,DataRegularSeason20242025!$B$3:$B$1315, "&lt;=" &amp; $A120, DataRegularSeason20242025!$E$3:$E$1315, AB$1)</f>
        <v>13</v>
      </c>
      <c r="AC120" s="2">
        <f>SUMIFS(DataRegularSeason20242025!$AA$3:$AA$1315,DataRegularSeason20242025!$B$3:$B$1315, "&lt;=" &amp; $A120, DataRegularSeason20242025!$D$3:$D$1315, AC$1)+SUMIFS(DataRegularSeason20242025!$AB$3:$AB$1315,DataRegularSeason20242025!$B$3:$B$1315, "&lt;=" &amp; $A120, DataRegularSeason20242025!$E$3:$E$1315, AC$1)</f>
        <v>12</v>
      </c>
      <c r="AD120" s="2">
        <f>SUMIFS(DataRegularSeason20242025!$AA$3:$AA$1315,DataRegularSeason20242025!$B$3:$B$1315, "&lt;=" &amp; $A120, DataRegularSeason20242025!$D$3:$D$1315, AD$1)+SUMIFS(DataRegularSeason20242025!$AB$3:$AB$1315,DataRegularSeason20242025!$B$3:$B$1315, "&lt;=" &amp; $A120, DataRegularSeason20242025!$E$3:$E$1315, AD$1)</f>
        <v>11</v>
      </c>
      <c r="AE120" s="2">
        <f>SUMIFS(DataRegularSeason20242025!$AA$3:$AA$1315,DataRegularSeason20242025!$B$3:$B$1315, "&lt;=" &amp; $A120, DataRegularSeason20242025!$D$3:$D$1315, AE$1)+SUMIFS(DataRegularSeason20242025!$AB$3:$AB$1315,DataRegularSeason20242025!$B$3:$B$1315, "&lt;=" &amp; $A120, DataRegularSeason20242025!$E$3:$E$1315, AE$1)</f>
        <v>15</v>
      </c>
      <c r="AF120" s="2">
        <f>SUMIFS(DataRegularSeason20242025!$AA$3:$AA$1315,DataRegularSeason20242025!$B$3:$B$1315, "&lt;=" &amp; $A120, DataRegularSeason20242025!$D$3:$D$1315, AF$1)+SUMIFS(DataRegularSeason20242025!$AB$3:$AB$1315,DataRegularSeason20242025!$B$3:$B$1315, "&lt;=" &amp; $A120, DataRegularSeason20242025!$E$3:$E$1315, AF$1)</f>
        <v>18</v>
      </c>
      <c r="AG120" s="2">
        <f>SUMIFS(DataRegularSeason20242025!$AA$3:$AA$1315,DataRegularSeason20242025!$B$3:$B$1315, "&lt;=" &amp; $A120, DataRegularSeason20242025!$D$3:$D$1315, AG$1)+SUMIFS(DataRegularSeason20242025!$AB$3:$AB$1315,DataRegularSeason20242025!$B$3:$B$1315, "&lt;=" &amp; $A120, DataRegularSeason20242025!$E$3:$E$1315, AG$1)</f>
        <v>14</v>
      </c>
    </row>
    <row r="121" spans="1:33" x14ac:dyDescent="0.25">
      <c r="A121" s="5">
        <v>45687</v>
      </c>
      <c r="B121" s="2">
        <f>SUMIFS(DataRegularSeason20242025!$AA$3:$AA$1315,DataRegularSeason20242025!$B$3:$B$1315, "&lt;=" &amp; $A121, DataRegularSeason20242025!$D$3:$D$1315, B$1)+SUMIFS(DataRegularSeason20242025!$AB$3:$AB$1315,DataRegularSeason20242025!$B$3:$B$1315, "&lt;=" &amp; $A121, DataRegularSeason20242025!$E$3:$E$1315, B$1)</f>
        <v>10</v>
      </c>
      <c r="C121" s="2">
        <f>SUMIFS(DataRegularSeason20242025!$AA$3:$AA$1315,DataRegularSeason20242025!$B$3:$B$1315, "&lt;=" &amp; $A121, DataRegularSeason20242025!$D$3:$D$1315, C$1)+SUMIFS(DataRegularSeason20242025!$AB$3:$AB$1315,DataRegularSeason20242025!$B$3:$B$1315, "&lt;=" &amp; $A121, DataRegularSeason20242025!$E$3:$E$1315, C$1)</f>
        <v>9</v>
      </c>
      <c r="D121" s="2">
        <f>SUMIFS(DataRegularSeason20242025!$AA$3:$AA$1315,DataRegularSeason20242025!$B$3:$B$1315, "&lt;=" &amp; $A121, DataRegularSeason20242025!$D$3:$D$1315, D$1)+SUMIFS(DataRegularSeason20242025!$AB$3:$AB$1315,DataRegularSeason20242025!$B$3:$B$1315, "&lt;=" &amp; $A121, DataRegularSeason20242025!$E$3:$E$1315, D$1)</f>
        <v>9</v>
      </c>
      <c r="E121" s="2">
        <f>SUMIFS(DataRegularSeason20242025!$AA$3:$AA$1315,DataRegularSeason20242025!$B$3:$B$1315, "&lt;=" &amp; $A121, DataRegularSeason20242025!$D$3:$D$1315, E$1)+SUMIFS(DataRegularSeason20242025!$AB$3:$AB$1315,DataRegularSeason20242025!$B$3:$B$1315, "&lt;=" &amp; $A121, DataRegularSeason20242025!$E$3:$E$1315, E$1)</f>
        <v>14</v>
      </c>
      <c r="F121" s="2">
        <f>SUMIFS(DataRegularSeason20242025!$AA$3:$AA$1315,DataRegularSeason20242025!$B$3:$B$1315, "&lt;=" &amp; $A121, DataRegularSeason20242025!$D$3:$D$1315, F$1)+SUMIFS(DataRegularSeason20242025!$AB$3:$AB$1315,DataRegularSeason20242025!$B$3:$B$1315, "&lt;=" &amp; $A121, DataRegularSeason20242025!$E$3:$E$1315, F$1)</f>
        <v>11</v>
      </c>
      <c r="G121" s="2">
        <f>SUMIFS(DataRegularSeason20242025!$AA$3:$AA$1315,DataRegularSeason20242025!$B$3:$B$1315, "&lt;=" &amp; $A121, DataRegularSeason20242025!$D$3:$D$1315, G$1)+SUMIFS(DataRegularSeason20242025!$AB$3:$AB$1315,DataRegularSeason20242025!$B$3:$B$1315, "&lt;=" &amp; $A121, DataRegularSeason20242025!$E$3:$E$1315, G$1)</f>
        <v>11</v>
      </c>
      <c r="H121" s="2">
        <f>SUMIFS(DataRegularSeason20242025!$AA$3:$AA$1315,DataRegularSeason20242025!$B$3:$B$1315, "&lt;=" &amp; $A121, DataRegularSeason20242025!$D$3:$D$1315, H$1)+SUMIFS(DataRegularSeason20242025!$AB$3:$AB$1315,DataRegularSeason20242025!$B$3:$B$1315, "&lt;=" &amp; $A121, DataRegularSeason20242025!$E$3:$E$1315, H$1)</f>
        <v>7</v>
      </c>
      <c r="I121" s="2">
        <f>SUMIFS(DataRegularSeason20242025!$AA$3:$AA$1315,DataRegularSeason20242025!$B$3:$B$1315, "&lt;=" &amp; $A121, DataRegularSeason20242025!$D$3:$D$1315, I$1)+SUMIFS(DataRegularSeason20242025!$AB$3:$AB$1315,DataRegularSeason20242025!$B$3:$B$1315, "&lt;=" &amp; $A121, DataRegularSeason20242025!$E$3:$E$1315, I$1)</f>
        <v>10</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9</v>
      </c>
      <c r="L121" s="2">
        <f>SUMIFS(DataRegularSeason20242025!$AA$3:$AA$1315,DataRegularSeason20242025!$B$3:$B$1315, "&lt;=" &amp; $A121, DataRegularSeason20242025!$D$3:$D$1315, L$1)+SUMIFS(DataRegularSeason20242025!$AB$3:$AB$1315,DataRegularSeason20242025!$B$3:$B$1315, "&lt;=" &amp; $A121, DataRegularSeason20242025!$E$3:$E$1315, L$1)</f>
        <v>11</v>
      </c>
      <c r="M121" s="2">
        <f>SUMIFS(DataRegularSeason20242025!$AA$3:$AA$1315,DataRegularSeason20242025!$B$3:$B$1315, "&lt;=" &amp; $A121, DataRegularSeason20242025!$D$3:$D$1315, M$1)+SUMIFS(DataRegularSeason20242025!$AB$3:$AB$1315,DataRegularSeason20242025!$B$3:$B$1315, "&lt;=" &amp; $A121, DataRegularSeason20242025!$E$3:$E$1315, M$1)</f>
        <v>15</v>
      </c>
      <c r="N121" s="2">
        <f>SUMIFS(DataRegularSeason20242025!$AA$3:$AA$1315,DataRegularSeason20242025!$B$3:$B$1315, "&lt;=" &amp; $A121, DataRegularSeason20242025!$D$3:$D$1315, N$1)+SUMIFS(DataRegularSeason20242025!$AB$3:$AB$1315,DataRegularSeason20242025!$B$3:$B$1315, "&lt;=" &amp; $A121, DataRegularSeason20242025!$E$3:$E$1315, N$1)</f>
        <v>14</v>
      </c>
      <c r="O121" s="2">
        <f>SUMIFS(DataRegularSeason20242025!$AA$3:$AA$1315,DataRegularSeason20242025!$B$3:$B$1315, "&lt;=" &amp; $A121, DataRegularSeason20242025!$D$3:$D$1315, O$1)+SUMIFS(DataRegularSeason20242025!$AB$3:$AB$1315,DataRegularSeason20242025!$B$3:$B$1315, "&lt;=" &amp; $A121, DataRegularSeason20242025!$E$3:$E$1315, O$1)</f>
        <v>14</v>
      </c>
      <c r="P121" s="2">
        <f>SUMIFS(DataRegularSeason20242025!$AA$3:$AA$1315,DataRegularSeason20242025!$B$3:$B$1315, "&lt;=" &amp; $A121, DataRegularSeason20242025!$D$3:$D$1315, P$1)+SUMIFS(DataRegularSeason20242025!$AB$3:$AB$1315,DataRegularSeason20242025!$B$3:$B$1315, "&lt;=" &amp; $A121, DataRegularSeason20242025!$E$3:$E$1315, P$1)</f>
        <v>9</v>
      </c>
      <c r="Q121" s="2">
        <f>SUMIFS(DataRegularSeason20242025!$AA$3:$AA$1315,DataRegularSeason20242025!$B$3:$B$1315, "&lt;=" &amp; $A121, DataRegularSeason20242025!$D$3:$D$1315, Q$1)+SUMIFS(DataRegularSeason20242025!$AB$3:$AB$1315,DataRegularSeason20242025!$B$3:$B$1315, "&lt;=" &amp; $A121, DataRegularSeason20242025!$E$3:$E$1315, Q$1)</f>
        <v>16</v>
      </c>
      <c r="R121" s="2">
        <f>SUMIFS(DataRegularSeason20242025!$AA$3:$AA$1315,DataRegularSeason20242025!$B$3:$B$1315, "&lt;=" &amp; $A121, DataRegularSeason20242025!$D$3:$D$1315, R$1)+SUMIFS(DataRegularSeason20242025!$AB$3:$AB$1315,DataRegularSeason20242025!$B$3:$B$1315, "&lt;=" &amp; $A121, DataRegularSeason20242025!$E$3:$E$1315, R$1)</f>
        <v>7</v>
      </c>
      <c r="S121" s="2">
        <f>SUMIFS(DataRegularSeason20242025!$AA$3:$AA$1315,DataRegularSeason20242025!$B$3:$B$1315, "&lt;=" &amp; $A121, DataRegularSeason20242025!$D$3:$D$1315, S$1)+SUMIFS(DataRegularSeason20242025!$AB$3:$AB$1315,DataRegularSeason20242025!$B$3:$B$1315, "&lt;=" &amp; $A121, DataRegularSeason20242025!$E$3:$E$1315, S$1)</f>
        <v>8</v>
      </c>
      <c r="T121" s="2">
        <f>SUMIFS(DataRegularSeason20242025!$AA$3:$AA$1315,DataRegularSeason20242025!$B$3:$B$1315, "&lt;=" &amp; $A121, DataRegularSeason20242025!$D$3:$D$1315, T$1)+SUMIFS(DataRegularSeason20242025!$AB$3:$AB$1315,DataRegularSeason20242025!$B$3:$B$1315, "&lt;=" &amp; $A121, DataRegularSeason20242025!$E$3:$E$1315, T$1)</f>
        <v>13</v>
      </c>
      <c r="U121" s="2">
        <f>SUMIFS(DataRegularSeason20242025!$AA$3:$AA$1315,DataRegularSeason20242025!$B$3:$B$1315, "&lt;=" &amp; $A121, DataRegularSeason20242025!$D$3:$D$1315, U$1)+SUMIFS(DataRegularSeason20242025!$AB$3:$AB$1315,DataRegularSeason20242025!$B$3:$B$1315, "&lt;=" &amp; $A121, DataRegularSeason20242025!$E$3:$E$1315, U$1)</f>
        <v>10</v>
      </c>
      <c r="V121" s="2">
        <f>SUMIFS(DataRegularSeason20242025!$AA$3:$AA$1315,DataRegularSeason20242025!$B$3:$B$1315, "&lt;=" &amp; $A121, DataRegularSeason20242025!$D$3:$D$1315, V$1)+SUMIFS(DataRegularSeason20242025!$AB$3:$AB$1315,DataRegularSeason20242025!$B$3:$B$1315, "&lt;=" &amp; $A121, DataRegularSeason20242025!$E$3:$E$1315, V$1)</f>
        <v>9</v>
      </c>
      <c r="W121" s="2">
        <f>SUMIFS(DataRegularSeason20242025!$AA$3:$AA$1315,DataRegularSeason20242025!$B$3:$B$1315, "&lt;=" &amp; $A121, DataRegularSeason20242025!$D$3:$D$1315, W$1)+SUMIFS(DataRegularSeason20242025!$AB$3:$AB$1315,DataRegularSeason20242025!$B$3:$B$1315, "&lt;=" &amp; $A121, DataRegularSeason20242025!$E$3:$E$1315, W$1)</f>
        <v>9</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8</v>
      </c>
      <c r="Z121" s="2">
        <f>SUMIFS(DataRegularSeason20242025!$AA$3:$AA$1315,DataRegularSeason20242025!$B$3:$B$1315, "&lt;=" &amp; $A121, DataRegularSeason20242025!$D$3:$D$1315, Z$1)+SUMIFS(DataRegularSeason20242025!$AB$3:$AB$1315,DataRegularSeason20242025!$B$3:$B$1315, "&lt;=" &amp; $A121, DataRegularSeason20242025!$E$3:$E$1315, Z$1)</f>
        <v>10</v>
      </c>
      <c r="AA121" s="2">
        <f>SUMIFS(DataRegularSeason20242025!$AA$3:$AA$1315,DataRegularSeason20242025!$B$3:$B$1315, "&lt;=" &amp; $A121, DataRegularSeason20242025!$D$3:$D$1315, AA$1)+SUMIFS(DataRegularSeason20242025!$AB$3:$AB$1315,DataRegularSeason20242025!$B$3:$B$1315, "&lt;=" &amp; $A121, DataRegularSeason20242025!$E$3:$E$1315, AA$1)</f>
        <v>14</v>
      </c>
      <c r="AB121" s="2">
        <f>SUMIFS(DataRegularSeason20242025!$AA$3:$AA$1315,DataRegularSeason20242025!$B$3:$B$1315, "&lt;=" &amp; $A121, DataRegularSeason20242025!$D$3:$D$1315, AB$1)+SUMIFS(DataRegularSeason20242025!$AB$3:$AB$1315,DataRegularSeason20242025!$B$3:$B$1315, "&lt;=" &amp; $A121, DataRegularSeason20242025!$E$3:$E$1315, AB$1)</f>
        <v>13</v>
      </c>
      <c r="AC121" s="2">
        <f>SUMIFS(DataRegularSeason20242025!$AA$3:$AA$1315,DataRegularSeason20242025!$B$3:$B$1315, "&lt;=" &amp; $A121, DataRegularSeason20242025!$D$3:$D$1315, AC$1)+SUMIFS(DataRegularSeason20242025!$AB$3:$AB$1315,DataRegularSeason20242025!$B$3:$B$1315, "&lt;=" &amp; $A121, DataRegularSeason20242025!$E$3:$E$1315, AC$1)</f>
        <v>12</v>
      </c>
      <c r="AD121" s="2">
        <f>SUMIFS(DataRegularSeason20242025!$AA$3:$AA$1315,DataRegularSeason20242025!$B$3:$B$1315, "&lt;=" &amp; $A121, DataRegularSeason20242025!$D$3:$D$1315, AD$1)+SUMIFS(DataRegularSeason20242025!$AB$3:$AB$1315,DataRegularSeason20242025!$B$3:$B$1315, "&lt;=" &amp; $A121, DataRegularSeason20242025!$E$3:$E$1315, AD$1)</f>
        <v>11</v>
      </c>
      <c r="AE121" s="2">
        <f>SUMIFS(DataRegularSeason20242025!$AA$3:$AA$1315,DataRegularSeason20242025!$B$3:$B$1315, "&lt;=" &amp; $A121, DataRegularSeason20242025!$D$3:$D$1315, AE$1)+SUMIFS(DataRegularSeason20242025!$AB$3:$AB$1315,DataRegularSeason20242025!$B$3:$B$1315, "&lt;=" &amp; $A121, DataRegularSeason20242025!$E$3:$E$1315, AE$1)</f>
        <v>15</v>
      </c>
      <c r="AF121" s="2">
        <f>SUMIFS(DataRegularSeason20242025!$AA$3:$AA$1315,DataRegularSeason20242025!$B$3:$B$1315, "&lt;=" &amp; $A121, DataRegularSeason20242025!$D$3:$D$1315, AF$1)+SUMIFS(DataRegularSeason20242025!$AB$3:$AB$1315,DataRegularSeason20242025!$B$3:$B$1315, "&lt;=" &amp; $A121, DataRegularSeason20242025!$E$3:$E$1315, AF$1)</f>
        <v>18</v>
      </c>
      <c r="AG121" s="2">
        <f>SUMIFS(DataRegularSeason20242025!$AA$3:$AA$1315,DataRegularSeason20242025!$B$3:$B$1315, "&lt;=" &amp; $A121, DataRegularSeason20242025!$D$3:$D$1315, AG$1)+SUMIFS(DataRegularSeason20242025!$AB$3:$AB$1315,DataRegularSeason20242025!$B$3:$B$1315, "&lt;=" &amp; $A121, DataRegularSeason20242025!$E$3:$E$1315, AG$1)</f>
        <v>14</v>
      </c>
    </row>
    <row r="122" spans="1:33" x14ac:dyDescent="0.25">
      <c r="A122" s="5">
        <v>45688</v>
      </c>
      <c r="B122" s="2">
        <f>SUMIFS(DataRegularSeason20242025!$AA$3:$AA$1315,DataRegularSeason20242025!$B$3:$B$1315, "&lt;=" &amp; $A122, DataRegularSeason20242025!$D$3:$D$1315, B$1)+SUMIFS(DataRegularSeason20242025!$AB$3:$AB$1315,DataRegularSeason20242025!$B$3:$B$1315, "&lt;=" &amp; $A122, DataRegularSeason20242025!$E$3:$E$1315, B$1)</f>
        <v>10</v>
      </c>
      <c r="C122" s="2">
        <f>SUMIFS(DataRegularSeason20242025!$AA$3:$AA$1315,DataRegularSeason20242025!$B$3:$B$1315, "&lt;=" &amp; $A122, DataRegularSeason20242025!$D$3:$D$1315, C$1)+SUMIFS(DataRegularSeason20242025!$AB$3:$AB$1315,DataRegularSeason20242025!$B$3:$B$1315, "&lt;=" &amp; $A122, DataRegularSeason20242025!$E$3:$E$1315, C$1)</f>
        <v>9</v>
      </c>
      <c r="D122" s="2">
        <f>SUMIFS(DataRegularSeason20242025!$AA$3:$AA$1315,DataRegularSeason20242025!$B$3:$B$1315, "&lt;=" &amp; $A122, DataRegularSeason20242025!$D$3:$D$1315, D$1)+SUMIFS(DataRegularSeason20242025!$AB$3:$AB$1315,DataRegularSeason20242025!$B$3:$B$1315, "&lt;=" &amp; $A122, DataRegularSeason20242025!$E$3:$E$1315, D$1)</f>
        <v>9</v>
      </c>
      <c r="E122" s="2">
        <f>SUMIFS(DataRegularSeason20242025!$AA$3:$AA$1315,DataRegularSeason20242025!$B$3:$B$1315, "&lt;=" &amp; $A122, DataRegularSeason20242025!$D$3:$D$1315, E$1)+SUMIFS(DataRegularSeason20242025!$AB$3:$AB$1315,DataRegularSeason20242025!$B$3:$B$1315, "&lt;=" &amp; $A122, DataRegularSeason20242025!$E$3:$E$1315, E$1)</f>
        <v>14</v>
      </c>
      <c r="F122" s="2">
        <f>SUMIFS(DataRegularSeason20242025!$AA$3:$AA$1315,DataRegularSeason20242025!$B$3:$B$1315, "&lt;=" &amp; $A122, DataRegularSeason20242025!$D$3:$D$1315, F$1)+SUMIFS(DataRegularSeason20242025!$AB$3:$AB$1315,DataRegularSeason20242025!$B$3:$B$1315, "&lt;=" &amp; $A122, DataRegularSeason20242025!$E$3:$E$1315, F$1)</f>
        <v>11</v>
      </c>
      <c r="G122" s="2">
        <f>SUMIFS(DataRegularSeason20242025!$AA$3:$AA$1315,DataRegularSeason20242025!$B$3:$B$1315, "&lt;=" &amp; $A122, DataRegularSeason20242025!$D$3:$D$1315, G$1)+SUMIFS(DataRegularSeason20242025!$AB$3:$AB$1315,DataRegularSeason20242025!$B$3:$B$1315, "&lt;=" &amp; $A122, DataRegularSeason20242025!$E$3:$E$1315, G$1)</f>
        <v>11</v>
      </c>
      <c r="H122" s="2">
        <f>SUMIFS(DataRegularSeason20242025!$AA$3:$AA$1315,DataRegularSeason20242025!$B$3:$B$1315, "&lt;=" &amp; $A122, DataRegularSeason20242025!$D$3:$D$1315, H$1)+SUMIFS(DataRegularSeason20242025!$AB$3:$AB$1315,DataRegularSeason20242025!$B$3:$B$1315, "&lt;=" &amp; $A122, DataRegularSeason20242025!$E$3:$E$1315, H$1)</f>
        <v>7</v>
      </c>
      <c r="I122" s="2">
        <f>SUMIFS(DataRegularSeason20242025!$AA$3:$AA$1315,DataRegularSeason20242025!$B$3:$B$1315, "&lt;=" &amp; $A122, DataRegularSeason20242025!$D$3:$D$1315, I$1)+SUMIFS(DataRegularSeason20242025!$AB$3:$AB$1315,DataRegularSeason20242025!$B$3:$B$1315, "&lt;=" &amp; $A122, DataRegularSeason20242025!$E$3:$E$1315, I$1)</f>
        <v>10</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9</v>
      </c>
      <c r="L122" s="2">
        <f>SUMIFS(DataRegularSeason20242025!$AA$3:$AA$1315,DataRegularSeason20242025!$B$3:$B$1315, "&lt;=" &amp; $A122, DataRegularSeason20242025!$D$3:$D$1315, L$1)+SUMIFS(DataRegularSeason20242025!$AB$3:$AB$1315,DataRegularSeason20242025!$B$3:$B$1315, "&lt;=" &amp; $A122, DataRegularSeason20242025!$E$3:$E$1315, L$1)</f>
        <v>11</v>
      </c>
      <c r="M122" s="2">
        <f>SUMIFS(DataRegularSeason20242025!$AA$3:$AA$1315,DataRegularSeason20242025!$B$3:$B$1315, "&lt;=" &amp; $A122, DataRegularSeason20242025!$D$3:$D$1315, M$1)+SUMIFS(DataRegularSeason20242025!$AB$3:$AB$1315,DataRegularSeason20242025!$B$3:$B$1315, "&lt;=" &amp; $A122, DataRegularSeason20242025!$E$3:$E$1315, M$1)</f>
        <v>15</v>
      </c>
      <c r="N122" s="2">
        <f>SUMIFS(DataRegularSeason20242025!$AA$3:$AA$1315,DataRegularSeason20242025!$B$3:$B$1315, "&lt;=" &amp; $A122, DataRegularSeason20242025!$D$3:$D$1315, N$1)+SUMIFS(DataRegularSeason20242025!$AB$3:$AB$1315,DataRegularSeason20242025!$B$3:$B$1315, "&lt;=" &amp; $A122, DataRegularSeason20242025!$E$3:$E$1315, N$1)</f>
        <v>14</v>
      </c>
      <c r="O122" s="2">
        <f>SUMIFS(DataRegularSeason20242025!$AA$3:$AA$1315,DataRegularSeason20242025!$B$3:$B$1315, "&lt;=" &amp; $A122, DataRegularSeason20242025!$D$3:$D$1315, O$1)+SUMIFS(DataRegularSeason20242025!$AB$3:$AB$1315,DataRegularSeason20242025!$B$3:$B$1315, "&lt;=" &amp; $A122, DataRegularSeason20242025!$E$3:$E$1315, O$1)</f>
        <v>14</v>
      </c>
      <c r="P122" s="2">
        <f>SUMIFS(DataRegularSeason20242025!$AA$3:$AA$1315,DataRegularSeason20242025!$B$3:$B$1315, "&lt;=" &amp; $A122, DataRegularSeason20242025!$D$3:$D$1315, P$1)+SUMIFS(DataRegularSeason20242025!$AB$3:$AB$1315,DataRegularSeason20242025!$B$3:$B$1315, "&lt;=" &amp; $A122, DataRegularSeason20242025!$E$3:$E$1315, P$1)</f>
        <v>9</v>
      </c>
      <c r="Q122" s="2">
        <f>SUMIFS(DataRegularSeason20242025!$AA$3:$AA$1315,DataRegularSeason20242025!$B$3:$B$1315, "&lt;=" &amp; $A122, DataRegularSeason20242025!$D$3:$D$1315, Q$1)+SUMIFS(DataRegularSeason20242025!$AB$3:$AB$1315,DataRegularSeason20242025!$B$3:$B$1315, "&lt;=" &amp; $A122, DataRegularSeason20242025!$E$3:$E$1315, Q$1)</f>
        <v>16</v>
      </c>
      <c r="R122" s="2">
        <f>SUMIFS(DataRegularSeason20242025!$AA$3:$AA$1315,DataRegularSeason20242025!$B$3:$B$1315, "&lt;=" &amp; $A122, DataRegularSeason20242025!$D$3:$D$1315, R$1)+SUMIFS(DataRegularSeason20242025!$AB$3:$AB$1315,DataRegularSeason20242025!$B$3:$B$1315, "&lt;=" &amp; $A122, DataRegularSeason20242025!$E$3:$E$1315, R$1)</f>
        <v>7</v>
      </c>
      <c r="S122" s="2">
        <f>SUMIFS(DataRegularSeason20242025!$AA$3:$AA$1315,DataRegularSeason20242025!$B$3:$B$1315, "&lt;=" &amp; $A122, DataRegularSeason20242025!$D$3:$D$1315, S$1)+SUMIFS(DataRegularSeason20242025!$AB$3:$AB$1315,DataRegularSeason20242025!$B$3:$B$1315, "&lt;=" &amp; $A122, DataRegularSeason20242025!$E$3:$E$1315, S$1)</f>
        <v>8</v>
      </c>
      <c r="T122" s="2">
        <f>SUMIFS(DataRegularSeason20242025!$AA$3:$AA$1315,DataRegularSeason20242025!$B$3:$B$1315, "&lt;=" &amp; $A122, DataRegularSeason20242025!$D$3:$D$1315, T$1)+SUMIFS(DataRegularSeason20242025!$AB$3:$AB$1315,DataRegularSeason20242025!$B$3:$B$1315, "&lt;=" &amp; $A122, DataRegularSeason20242025!$E$3:$E$1315, T$1)</f>
        <v>13</v>
      </c>
      <c r="U122" s="2">
        <f>SUMIFS(DataRegularSeason20242025!$AA$3:$AA$1315,DataRegularSeason20242025!$B$3:$B$1315, "&lt;=" &amp; $A122, DataRegularSeason20242025!$D$3:$D$1315, U$1)+SUMIFS(DataRegularSeason20242025!$AB$3:$AB$1315,DataRegularSeason20242025!$B$3:$B$1315, "&lt;=" &amp; $A122, DataRegularSeason20242025!$E$3:$E$1315, U$1)</f>
        <v>10</v>
      </c>
      <c r="V122" s="2">
        <f>SUMIFS(DataRegularSeason20242025!$AA$3:$AA$1315,DataRegularSeason20242025!$B$3:$B$1315, "&lt;=" &amp; $A122, DataRegularSeason20242025!$D$3:$D$1315, V$1)+SUMIFS(DataRegularSeason20242025!$AB$3:$AB$1315,DataRegularSeason20242025!$B$3:$B$1315, "&lt;=" &amp; $A122, DataRegularSeason20242025!$E$3:$E$1315, V$1)</f>
        <v>9</v>
      </c>
      <c r="W122" s="2">
        <f>SUMIFS(DataRegularSeason20242025!$AA$3:$AA$1315,DataRegularSeason20242025!$B$3:$B$1315, "&lt;=" &amp; $A122, DataRegularSeason20242025!$D$3:$D$1315, W$1)+SUMIFS(DataRegularSeason20242025!$AB$3:$AB$1315,DataRegularSeason20242025!$B$3:$B$1315, "&lt;=" &amp; $A122, DataRegularSeason20242025!$E$3:$E$1315, W$1)</f>
        <v>9</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8</v>
      </c>
      <c r="Z122" s="2">
        <f>SUMIFS(DataRegularSeason20242025!$AA$3:$AA$1315,DataRegularSeason20242025!$B$3:$B$1315, "&lt;=" &amp; $A122, DataRegularSeason20242025!$D$3:$D$1315, Z$1)+SUMIFS(DataRegularSeason20242025!$AB$3:$AB$1315,DataRegularSeason20242025!$B$3:$B$1315, "&lt;=" &amp; $A122, DataRegularSeason20242025!$E$3:$E$1315, Z$1)</f>
        <v>10</v>
      </c>
      <c r="AA122" s="2">
        <f>SUMIFS(DataRegularSeason20242025!$AA$3:$AA$1315,DataRegularSeason20242025!$B$3:$B$1315, "&lt;=" &amp; $A122, DataRegularSeason20242025!$D$3:$D$1315, AA$1)+SUMIFS(DataRegularSeason20242025!$AB$3:$AB$1315,DataRegularSeason20242025!$B$3:$B$1315, "&lt;=" &amp; $A122, DataRegularSeason20242025!$E$3:$E$1315, AA$1)</f>
        <v>14</v>
      </c>
      <c r="AB122" s="2">
        <f>SUMIFS(DataRegularSeason20242025!$AA$3:$AA$1315,DataRegularSeason20242025!$B$3:$B$1315, "&lt;=" &amp; $A122, DataRegularSeason20242025!$D$3:$D$1315, AB$1)+SUMIFS(DataRegularSeason20242025!$AB$3:$AB$1315,DataRegularSeason20242025!$B$3:$B$1315, "&lt;=" &amp; $A122, DataRegularSeason20242025!$E$3:$E$1315, AB$1)</f>
        <v>13</v>
      </c>
      <c r="AC122" s="2">
        <f>SUMIFS(DataRegularSeason20242025!$AA$3:$AA$1315,DataRegularSeason20242025!$B$3:$B$1315, "&lt;=" &amp; $A122, DataRegularSeason20242025!$D$3:$D$1315, AC$1)+SUMIFS(DataRegularSeason20242025!$AB$3:$AB$1315,DataRegularSeason20242025!$B$3:$B$1315, "&lt;=" &amp; $A122, DataRegularSeason20242025!$E$3:$E$1315, AC$1)</f>
        <v>12</v>
      </c>
      <c r="AD122" s="2">
        <f>SUMIFS(DataRegularSeason20242025!$AA$3:$AA$1315,DataRegularSeason20242025!$B$3:$B$1315, "&lt;=" &amp; $A122, DataRegularSeason20242025!$D$3:$D$1315, AD$1)+SUMIFS(DataRegularSeason20242025!$AB$3:$AB$1315,DataRegularSeason20242025!$B$3:$B$1315, "&lt;=" &amp; $A122, DataRegularSeason20242025!$E$3:$E$1315, AD$1)</f>
        <v>11</v>
      </c>
      <c r="AE122" s="2">
        <f>SUMIFS(DataRegularSeason20242025!$AA$3:$AA$1315,DataRegularSeason20242025!$B$3:$B$1315, "&lt;=" &amp; $A122, DataRegularSeason20242025!$D$3:$D$1315, AE$1)+SUMIFS(DataRegularSeason20242025!$AB$3:$AB$1315,DataRegularSeason20242025!$B$3:$B$1315, "&lt;=" &amp; $A122, DataRegularSeason20242025!$E$3:$E$1315, AE$1)</f>
        <v>15</v>
      </c>
      <c r="AF122" s="2">
        <f>SUMIFS(DataRegularSeason20242025!$AA$3:$AA$1315,DataRegularSeason20242025!$B$3:$B$1315, "&lt;=" &amp; $A122, DataRegularSeason20242025!$D$3:$D$1315, AF$1)+SUMIFS(DataRegularSeason20242025!$AB$3:$AB$1315,DataRegularSeason20242025!$B$3:$B$1315, "&lt;=" &amp; $A122, DataRegularSeason20242025!$E$3:$E$1315, AF$1)</f>
        <v>18</v>
      </c>
      <c r="AG122" s="2">
        <f>SUMIFS(DataRegularSeason20242025!$AA$3:$AA$1315,DataRegularSeason20242025!$B$3:$B$1315, "&lt;=" &amp; $A122, DataRegularSeason20242025!$D$3:$D$1315, AG$1)+SUMIFS(DataRegularSeason20242025!$AB$3:$AB$1315,DataRegularSeason20242025!$B$3:$B$1315, "&lt;=" &amp; $A122, DataRegularSeason20242025!$E$3:$E$1315, AG$1)</f>
        <v>14</v>
      </c>
    </row>
    <row r="123" spans="1:33" x14ac:dyDescent="0.25">
      <c r="A123" s="5">
        <v>45689</v>
      </c>
      <c r="B123" s="2">
        <f>SUMIFS(DataRegularSeason20242025!$AA$3:$AA$1315,DataRegularSeason20242025!$B$3:$B$1315, "&lt;=" &amp; $A123, DataRegularSeason20242025!$D$3:$D$1315, B$1)+SUMIFS(DataRegularSeason20242025!$AB$3:$AB$1315,DataRegularSeason20242025!$B$3:$B$1315, "&lt;=" &amp; $A123, DataRegularSeason20242025!$E$3:$E$1315, B$1)</f>
        <v>10</v>
      </c>
      <c r="C123" s="2">
        <f>SUMIFS(DataRegularSeason20242025!$AA$3:$AA$1315,DataRegularSeason20242025!$B$3:$B$1315, "&lt;=" &amp; $A123, DataRegularSeason20242025!$D$3:$D$1315, C$1)+SUMIFS(DataRegularSeason20242025!$AB$3:$AB$1315,DataRegularSeason20242025!$B$3:$B$1315, "&lt;=" &amp; $A123, DataRegularSeason20242025!$E$3:$E$1315, C$1)</f>
        <v>9</v>
      </c>
      <c r="D123" s="2">
        <f>SUMIFS(DataRegularSeason20242025!$AA$3:$AA$1315,DataRegularSeason20242025!$B$3:$B$1315, "&lt;=" &amp; $A123, DataRegularSeason20242025!$D$3:$D$1315, D$1)+SUMIFS(DataRegularSeason20242025!$AB$3:$AB$1315,DataRegularSeason20242025!$B$3:$B$1315, "&lt;=" &amp; $A123, DataRegularSeason20242025!$E$3:$E$1315, D$1)</f>
        <v>9</v>
      </c>
      <c r="E123" s="2">
        <f>SUMIFS(DataRegularSeason20242025!$AA$3:$AA$1315,DataRegularSeason20242025!$B$3:$B$1315, "&lt;=" &amp; $A123, DataRegularSeason20242025!$D$3:$D$1315, E$1)+SUMIFS(DataRegularSeason20242025!$AB$3:$AB$1315,DataRegularSeason20242025!$B$3:$B$1315, "&lt;=" &amp; $A123, DataRegularSeason20242025!$E$3:$E$1315, E$1)</f>
        <v>14</v>
      </c>
      <c r="F123" s="2">
        <f>SUMIFS(DataRegularSeason20242025!$AA$3:$AA$1315,DataRegularSeason20242025!$B$3:$B$1315, "&lt;=" &amp; $A123, DataRegularSeason20242025!$D$3:$D$1315, F$1)+SUMIFS(DataRegularSeason20242025!$AB$3:$AB$1315,DataRegularSeason20242025!$B$3:$B$1315, "&lt;=" &amp; $A123, DataRegularSeason20242025!$E$3:$E$1315, F$1)</f>
        <v>11</v>
      </c>
      <c r="G123" s="2">
        <f>SUMIFS(DataRegularSeason20242025!$AA$3:$AA$1315,DataRegularSeason20242025!$B$3:$B$1315, "&lt;=" &amp; $A123, DataRegularSeason20242025!$D$3:$D$1315, G$1)+SUMIFS(DataRegularSeason20242025!$AB$3:$AB$1315,DataRegularSeason20242025!$B$3:$B$1315, "&lt;=" &amp; $A123, DataRegularSeason20242025!$E$3:$E$1315, G$1)</f>
        <v>11</v>
      </c>
      <c r="H123" s="2">
        <f>SUMIFS(DataRegularSeason20242025!$AA$3:$AA$1315,DataRegularSeason20242025!$B$3:$B$1315, "&lt;=" &amp; $A123, DataRegularSeason20242025!$D$3:$D$1315, H$1)+SUMIFS(DataRegularSeason20242025!$AB$3:$AB$1315,DataRegularSeason20242025!$B$3:$B$1315, "&lt;=" &amp; $A123, DataRegularSeason20242025!$E$3:$E$1315, H$1)</f>
        <v>7</v>
      </c>
      <c r="I123" s="2">
        <f>SUMIFS(DataRegularSeason20242025!$AA$3:$AA$1315,DataRegularSeason20242025!$B$3:$B$1315, "&lt;=" &amp; $A123, DataRegularSeason20242025!$D$3:$D$1315, I$1)+SUMIFS(DataRegularSeason20242025!$AB$3:$AB$1315,DataRegularSeason20242025!$B$3:$B$1315, "&lt;=" &amp; $A123, DataRegularSeason20242025!$E$3:$E$1315, I$1)</f>
        <v>10</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9</v>
      </c>
      <c r="L123" s="2">
        <f>SUMIFS(DataRegularSeason20242025!$AA$3:$AA$1315,DataRegularSeason20242025!$B$3:$B$1315, "&lt;=" &amp; $A123, DataRegularSeason20242025!$D$3:$D$1315, L$1)+SUMIFS(DataRegularSeason20242025!$AB$3:$AB$1315,DataRegularSeason20242025!$B$3:$B$1315, "&lt;=" &amp; $A123, DataRegularSeason20242025!$E$3:$E$1315, L$1)</f>
        <v>11</v>
      </c>
      <c r="M123" s="2">
        <f>SUMIFS(DataRegularSeason20242025!$AA$3:$AA$1315,DataRegularSeason20242025!$B$3:$B$1315, "&lt;=" &amp; $A123, DataRegularSeason20242025!$D$3:$D$1315, M$1)+SUMIFS(DataRegularSeason20242025!$AB$3:$AB$1315,DataRegularSeason20242025!$B$3:$B$1315, "&lt;=" &amp; $A123, DataRegularSeason20242025!$E$3:$E$1315, M$1)</f>
        <v>15</v>
      </c>
      <c r="N123" s="2">
        <f>SUMIFS(DataRegularSeason20242025!$AA$3:$AA$1315,DataRegularSeason20242025!$B$3:$B$1315, "&lt;=" &amp; $A123, DataRegularSeason20242025!$D$3:$D$1315, N$1)+SUMIFS(DataRegularSeason20242025!$AB$3:$AB$1315,DataRegularSeason20242025!$B$3:$B$1315, "&lt;=" &amp; $A123, DataRegularSeason20242025!$E$3:$E$1315, N$1)</f>
        <v>14</v>
      </c>
      <c r="O123" s="2">
        <f>SUMIFS(DataRegularSeason20242025!$AA$3:$AA$1315,DataRegularSeason20242025!$B$3:$B$1315, "&lt;=" &amp; $A123, DataRegularSeason20242025!$D$3:$D$1315, O$1)+SUMIFS(DataRegularSeason20242025!$AB$3:$AB$1315,DataRegularSeason20242025!$B$3:$B$1315, "&lt;=" &amp; $A123, DataRegularSeason20242025!$E$3:$E$1315, O$1)</f>
        <v>14</v>
      </c>
      <c r="P123" s="2">
        <f>SUMIFS(DataRegularSeason20242025!$AA$3:$AA$1315,DataRegularSeason20242025!$B$3:$B$1315, "&lt;=" &amp; $A123, DataRegularSeason20242025!$D$3:$D$1315, P$1)+SUMIFS(DataRegularSeason20242025!$AB$3:$AB$1315,DataRegularSeason20242025!$B$3:$B$1315, "&lt;=" &amp; $A123, DataRegularSeason20242025!$E$3:$E$1315, P$1)</f>
        <v>9</v>
      </c>
      <c r="Q123" s="2">
        <f>SUMIFS(DataRegularSeason20242025!$AA$3:$AA$1315,DataRegularSeason20242025!$B$3:$B$1315, "&lt;=" &amp; $A123, DataRegularSeason20242025!$D$3:$D$1315, Q$1)+SUMIFS(DataRegularSeason20242025!$AB$3:$AB$1315,DataRegularSeason20242025!$B$3:$B$1315, "&lt;=" &amp; $A123, DataRegularSeason20242025!$E$3:$E$1315, Q$1)</f>
        <v>16</v>
      </c>
      <c r="R123" s="2">
        <f>SUMIFS(DataRegularSeason20242025!$AA$3:$AA$1315,DataRegularSeason20242025!$B$3:$B$1315, "&lt;=" &amp; $A123, DataRegularSeason20242025!$D$3:$D$1315, R$1)+SUMIFS(DataRegularSeason20242025!$AB$3:$AB$1315,DataRegularSeason20242025!$B$3:$B$1315, "&lt;=" &amp; $A123, DataRegularSeason20242025!$E$3:$E$1315, R$1)</f>
        <v>7</v>
      </c>
      <c r="S123" s="2">
        <f>SUMIFS(DataRegularSeason20242025!$AA$3:$AA$1315,DataRegularSeason20242025!$B$3:$B$1315, "&lt;=" &amp; $A123, DataRegularSeason20242025!$D$3:$D$1315, S$1)+SUMIFS(DataRegularSeason20242025!$AB$3:$AB$1315,DataRegularSeason20242025!$B$3:$B$1315, "&lt;=" &amp; $A123, DataRegularSeason20242025!$E$3:$E$1315, S$1)</f>
        <v>8</v>
      </c>
      <c r="T123" s="2">
        <f>SUMIFS(DataRegularSeason20242025!$AA$3:$AA$1315,DataRegularSeason20242025!$B$3:$B$1315, "&lt;=" &amp; $A123, DataRegularSeason20242025!$D$3:$D$1315, T$1)+SUMIFS(DataRegularSeason20242025!$AB$3:$AB$1315,DataRegularSeason20242025!$B$3:$B$1315, "&lt;=" &amp; $A123, DataRegularSeason20242025!$E$3:$E$1315, T$1)</f>
        <v>13</v>
      </c>
      <c r="U123" s="2">
        <f>SUMIFS(DataRegularSeason20242025!$AA$3:$AA$1315,DataRegularSeason20242025!$B$3:$B$1315, "&lt;=" &amp; $A123, DataRegularSeason20242025!$D$3:$D$1315, U$1)+SUMIFS(DataRegularSeason20242025!$AB$3:$AB$1315,DataRegularSeason20242025!$B$3:$B$1315, "&lt;=" &amp; $A123, DataRegularSeason20242025!$E$3:$E$1315, U$1)</f>
        <v>10</v>
      </c>
      <c r="V123" s="2">
        <f>SUMIFS(DataRegularSeason20242025!$AA$3:$AA$1315,DataRegularSeason20242025!$B$3:$B$1315, "&lt;=" &amp; $A123, DataRegularSeason20242025!$D$3:$D$1315, V$1)+SUMIFS(DataRegularSeason20242025!$AB$3:$AB$1315,DataRegularSeason20242025!$B$3:$B$1315, "&lt;=" &amp; $A123, DataRegularSeason20242025!$E$3:$E$1315, V$1)</f>
        <v>9</v>
      </c>
      <c r="W123" s="2">
        <f>SUMIFS(DataRegularSeason20242025!$AA$3:$AA$1315,DataRegularSeason20242025!$B$3:$B$1315, "&lt;=" &amp; $A123, DataRegularSeason20242025!$D$3:$D$1315, W$1)+SUMIFS(DataRegularSeason20242025!$AB$3:$AB$1315,DataRegularSeason20242025!$B$3:$B$1315, "&lt;=" &amp; $A123, DataRegularSeason20242025!$E$3:$E$1315, W$1)</f>
        <v>9</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8</v>
      </c>
      <c r="Z123" s="2">
        <f>SUMIFS(DataRegularSeason20242025!$AA$3:$AA$1315,DataRegularSeason20242025!$B$3:$B$1315, "&lt;=" &amp; $A123, DataRegularSeason20242025!$D$3:$D$1315, Z$1)+SUMIFS(DataRegularSeason20242025!$AB$3:$AB$1315,DataRegularSeason20242025!$B$3:$B$1315, "&lt;=" &amp; $A123, DataRegularSeason20242025!$E$3:$E$1315, Z$1)</f>
        <v>10</v>
      </c>
      <c r="AA123" s="2">
        <f>SUMIFS(DataRegularSeason20242025!$AA$3:$AA$1315,DataRegularSeason20242025!$B$3:$B$1315, "&lt;=" &amp; $A123, DataRegularSeason20242025!$D$3:$D$1315, AA$1)+SUMIFS(DataRegularSeason20242025!$AB$3:$AB$1315,DataRegularSeason20242025!$B$3:$B$1315, "&lt;=" &amp; $A123, DataRegularSeason20242025!$E$3:$E$1315, AA$1)</f>
        <v>14</v>
      </c>
      <c r="AB123" s="2">
        <f>SUMIFS(DataRegularSeason20242025!$AA$3:$AA$1315,DataRegularSeason20242025!$B$3:$B$1315, "&lt;=" &amp; $A123, DataRegularSeason20242025!$D$3:$D$1315, AB$1)+SUMIFS(DataRegularSeason20242025!$AB$3:$AB$1315,DataRegularSeason20242025!$B$3:$B$1315, "&lt;=" &amp; $A123, DataRegularSeason20242025!$E$3:$E$1315, AB$1)</f>
        <v>13</v>
      </c>
      <c r="AC123" s="2">
        <f>SUMIFS(DataRegularSeason20242025!$AA$3:$AA$1315,DataRegularSeason20242025!$B$3:$B$1315, "&lt;=" &amp; $A123, DataRegularSeason20242025!$D$3:$D$1315, AC$1)+SUMIFS(DataRegularSeason20242025!$AB$3:$AB$1315,DataRegularSeason20242025!$B$3:$B$1315, "&lt;=" &amp; $A123, DataRegularSeason20242025!$E$3:$E$1315, AC$1)</f>
        <v>12</v>
      </c>
      <c r="AD123" s="2">
        <f>SUMIFS(DataRegularSeason20242025!$AA$3:$AA$1315,DataRegularSeason20242025!$B$3:$B$1315, "&lt;=" &amp; $A123, DataRegularSeason20242025!$D$3:$D$1315, AD$1)+SUMIFS(DataRegularSeason20242025!$AB$3:$AB$1315,DataRegularSeason20242025!$B$3:$B$1315, "&lt;=" &amp; $A123, DataRegularSeason20242025!$E$3:$E$1315, AD$1)</f>
        <v>11</v>
      </c>
      <c r="AE123" s="2">
        <f>SUMIFS(DataRegularSeason20242025!$AA$3:$AA$1315,DataRegularSeason20242025!$B$3:$B$1315, "&lt;=" &amp; $A123, DataRegularSeason20242025!$D$3:$D$1315, AE$1)+SUMIFS(DataRegularSeason20242025!$AB$3:$AB$1315,DataRegularSeason20242025!$B$3:$B$1315, "&lt;=" &amp; $A123, DataRegularSeason20242025!$E$3:$E$1315, AE$1)</f>
        <v>15</v>
      </c>
      <c r="AF123" s="2">
        <f>SUMIFS(DataRegularSeason20242025!$AA$3:$AA$1315,DataRegularSeason20242025!$B$3:$B$1315, "&lt;=" &amp; $A123, DataRegularSeason20242025!$D$3:$D$1315, AF$1)+SUMIFS(DataRegularSeason20242025!$AB$3:$AB$1315,DataRegularSeason20242025!$B$3:$B$1315, "&lt;=" &amp; $A123, DataRegularSeason20242025!$E$3:$E$1315, AF$1)</f>
        <v>18</v>
      </c>
      <c r="AG123" s="2">
        <f>SUMIFS(DataRegularSeason20242025!$AA$3:$AA$1315,DataRegularSeason20242025!$B$3:$B$1315, "&lt;=" &amp; $A123, DataRegularSeason20242025!$D$3:$D$1315, AG$1)+SUMIFS(DataRegularSeason20242025!$AB$3:$AB$1315,DataRegularSeason20242025!$B$3:$B$1315, "&lt;=" &amp; $A123, DataRegularSeason20242025!$E$3:$E$1315, AG$1)</f>
        <v>14</v>
      </c>
    </row>
    <row r="124" spans="1:33" x14ac:dyDescent="0.25">
      <c r="A124" s="5">
        <v>45690</v>
      </c>
      <c r="B124" s="2">
        <f>SUMIFS(DataRegularSeason20242025!$AA$3:$AA$1315,DataRegularSeason20242025!$B$3:$B$1315, "&lt;=" &amp; $A124, DataRegularSeason20242025!$D$3:$D$1315, B$1)+SUMIFS(DataRegularSeason20242025!$AB$3:$AB$1315,DataRegularSeason20242025!$B$3:$B$1315, "&lt;=" &amp; $A124, DataRegularSeason20242025!$E$3:$E$1315, B$1)</f>
        <v>10</v>
      </c>
      <c r="C124" s="2">
        <f>SUMIFS(DataRegularSeason20242025!$AA$3:$AA$1315,DataRegularSeason20242025!$B$3:$B$1315, "&lt;=" &amp; $A124, DataRegularSeason20242025!$D$3:$D$1315, C$1)+SUMIFS(DataRegularSeason20242025!$AB$3:$AB$1315,DataRegularSeason20242025!$B$3:$B$1315, "&lt;=" &amp; $A124, DataRegularSeason20242025!$E$3:$E$1315, C$1)</f>
        <v>9</v>
      </c>
      <c r="D124" s="2">
        <f>SUMIFS(DataRegularSeason20242025!$AA$3:$AA$1315,DataRegularSeason20242025!$B$3:$B$1315, "&lt;=" &amp; $A124, DataRegularSeason20242025!$D$3:$D$1315, D$1)+SUMIFS(DataRegularSeason20242025!$AB$3:$AB$1315,DataRegularSeason20242025!$B$3:$B$1315, "&lt;=" &amp; $A124, DataRegularSeason20242025!$E$3:$E$1315, D$1)</f>
        <v>9</v>
      </c>
      <c r="E124" s="2">
        <f>SUMIFS(DataRegularSeason20242025!$AA$3:$AA$1315,DataRegularSeason20242025!$B$3:$B$1315, "&lt;=" &amp; $A124, DataRegularSeason20242025!$D$3:$D$1315, E$1)+SUMIFS(DataRegularSeason20242025!$AB$3:$AB$1315,DataRegularSeason20242025!$B$3:$B$1315, "&lt;=" &amp; $A124, DataRegularSeason20242025!$E$3:$E$1315, E$1)</f>
        <v>14</v>
      </c>
      <c r="F124" s="2">
        <f>SUMIFS(DataRegularSeason20242025!$AA$3:$AA$1315,DataRegularSeason20242025!$B$3:$B$1315, "&lt;=" &amp; $A124, DataRegularSeason20242025!$D$3:$D$1315, F$1)+SUMIFS(DataRegularSeason20242025!$AB$3:$AB$1315,DataRegularSeason20242025!$B$3:$B$1315, "&lt;=" &amp; $A124, DataRegularSeason20242025!$E$3:$E$1315, F$1)</f>
        <v>11</v>
      </c>
      <c r="G124" s="2">
        <f>SUMIFS(DataRegularSeason20242025!$AA$3:$AA$1315,DataRegularSeason20242025!$B$3:$B$1315, "&lt;=" &amp; $A124, DataRegularSeason20242025!$D$3:$D$1315, G$1)+SUMIFS(DataRegularSeason20242025!$AB$3:$AB$1315,DataRegularSeason20242025!$B$3:$B$1315, "&lt;=" &amp; $A124, DataRegularSeason20242025!$E$3:$E$1315, G$1)</f>
        <v>11</v>
      </c>
      <c r="H124" s="2">
        <f>SUMIFS(DataRegularSeason20242025!$AA$3:$AA$1315,DataRegularSeason20242025!$B$3:$B$1315, "&lt;=" &amp; $A124, DataRegularSeason20242025!$D$3:$D$1315, H$1)+SUMIFS(DataRegularSeason20242025!$AB$3:$AB$1315,DataRegularSeason20242025!$B$3:$B$1315, "&lt;=" &amp; $A124, DataRegularSeason20242025!$E$3:$E$1315, H$1)</f>
        <v>7</v>
      </c>
      <c r="I124" s="2">
        <f>SUMIFS(DataRegularSeason20242025!$AA$3:$AA$1315,DataRegularSeason20242025!$B$3:$B$1315, "&lt;=" &amp; $A124, DataRegularSeason20242025!$D$3:$D$1315, I$1)+SUMIFS(DataRegularSeason20242025!$AB$3:$AB$1315,DataRegularSeason20242025!$B$3:$B$1315, "&lt;=" &amp; $A124, DataRegularSeason20242025!$E$3:$E$1315, I$1)</f>
        <v>10</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9</v>
      </c>
      <c r="L124" s="2">
        <f>SUMIFS(DataRegularSeason20242025!$AA$3:$AA$1315,DataRegularSeason20242025!$B$3:$B$1315, "&lt;=" &amp; $A124, DataRegularSeason20242025!$D$3:$D$1315, L$1)+SUMIFS(DataRegularSeason20242025!$AB$3:$AB$1315,DataRegularSeason20242025!$B$3:$B$1315, "&lt;=" &amp; $A124, DataRegularSeason20242025!$E$3:$E$1315, L$1)</f>
        <v>11</v>
      </c>
      <c r="M124" s="2">
        <f>SUMIFS(DataRegularSeason20242025!$AA$3:$AA$1315,DataRegularSeason20242025!$B$3:$B$1315, "&lt;=" &amp; $A124, DataRegularSeason20242025!$D$3:$D$1315, M$1)+SUMIFS(DataRegularSeason20242025!$AB$3:$AB$1315,DataRegularSeason20242025!$B$3:$B$1315, "&lt;=" &amp; $A124, DataRegularSeason20242025!$E$3:$E$1315, M$1)</f>
        <v>15</v>
      </c>
      <c r="N124" s="2">
        <f>SUMIFS(DataRegularSeason20242025!$AA$3:$AA$1315,DataRegularSeason20242025!$B$3:$B$1315, "&lt;=" &amp; $A124, DataRegularSeason20242025!$D$3:$D$1315, N$1)+SUMIFS(DataRegularSeason20242025!$AB$3:$AB$1315,DataRegularSeason20242025!$B$3:$B$1315, "&lt;=" &amp; $A124, DataRegularSeason20242025!$E$3:$E$1315, N$1)</f>
        <v>14</v>
      </c>
      <c r="O124" s="2">
        <f>SUMIFS(DataRegularSeason20242025!$AA$3:$AA$1315,DataRegularSeason20242025!$B$3:$B$1315, "&lt;=" &amp; $A124, DataRegularSeason20242025!$D$3:$D$1315, O$1)+SUMIFS(DataRegularSeason20242025!$AB$3:$AB$1315,DataRegularSeason20242025!$B$3:$B$1315, "&lt;=" &amp; $A124, DataRegularSeason20242025!$E$3:$E$1315, O$1)</f>
        <v>14</v>
      </c>
      <c r="P124" s="2">
        <f>SUMIFS(DataRegularSeason20242025!$AA$3:$AA$1315,DataRegularSeason20242025!$B$3:$B$1315, "&lt;=" &amp; $A124, DataRegularSeason20242025!$D$3:$D$1315, P$1)+SUMIFS(DataRegularSeason20242025!$AB$3:$AB$1315,DataRegularSeason20242025!$B$3:$B$1315, "&lt;=" &amp; $A124, DataRegularSeason20242025!$E$3:$E$1315, P$1)</f>
        <v>9</v>
      </c>
      <c r="Q124" s="2">
        <f>SUMIFS(DataRegularSeason20242025!$AA$3:$AA$1315,DataRegularSeason20242025!$B$3:$B$1315, "&lt;=" &amp; $A124, DataRegularSeason20242025!$D$3:$D$1315, Q$1)+SUMIFS(DataRegularSeason20242025!$AB$3:$AB$1315,DataRegularSeason20242025!$B$3:$B$1315, "&lt;=" &amp; $A124, DataRegularSeason20242025!$E$3:$E$1315, Q$1)</f>
        <v>16</v>
      </c>
      <c r="R124" s="2">
        <f>SUMIFS(DataRegularSeason20242025!$AA$3:$AA$1315,DataRegularSeason20242025!$B$3:$B$1315, "&lt;=" &amp; $A124, DataRegularSeason20242025!$D$3:$D$1315, R$1)+SUMIFS(DataRegularSeason20242025!$AB$3:$AB$1315,DataRegularSeason20242025!$B$3:$B$1315, "&lt;=" &amp; $A124, DataRegularSeason20242025!$E$3:$E$1315, R$1)</f>
        <v>7</v>
      </c>
      <c r="S124" s="2">
        <f>SUMIFS(DataRegularSeason20242025!$AA$3:$AA$1315,DataRegularSeason20242025!$B$3:$B$1315, "&lt;=" &amp; $A124, DataRegularSeason20242025!$D$3:$D$1315, S$1)+SUMIFS(DataRegularSeason20242025!$AB$3:$AB$1315,DataRegularSeason20242025!$B$3:$B$1315, "&lt;=" &amp; $A124, DataRegularSeason20242025!$E$3:$E$1315, S$1)</f>
        <v>8</v>
      </c>
      <c r="T124" s="2">
        <f>SUMIFS(DataRegularSeason20242025!$AA$3:$AA$1315,DataRegularSeason20242025!$B$3:$B$1315, "&lt;=" &amp; $A124, DataRegularSeason20242025!$D$3:$D$1315, T$1)+SUMIFS(DataRegularSeason20242025!$AB$3:$AB$1315,DataRegularSeason20242025!$B$3:$B$1315, "&lt;=" &amp; $A124, DataRegularSeason20242025!$E$3:$E$1315, T$1)</f>
        <v>13</v>
      </c>
      <c r="U124" s="2">
        <f>SUMIFS(DataRegularSeason20242025!$AA$3:$AA$1315,DataRegularSeason20242025!$B$3:$B$1315, "&lt;=" &amp; $A124, DataRegularSeason20242025!$D$3:$D$1315, U$1)+SUMIFS(DataRegularSeason20242025!$AB$3:$AB$1315,DataRegularSeason20242025!$B$3:$B$1315, "&lt;=" &amp; $A124, DataRegularSeason20242025!$E$3:$E$1315, U$1)</f>
        <v>10</v>
      </c>
      <c r="V124" s="2">
        <f>SUMIFS(DataRegularSeason20242025!$AA$3:$AA$1315,DataRegularSeason20242025!$B$3:$B$1315, "&lt;=" &amp; $A124, DataRegularSeason20242025!$D$3:$D$1315, V$1)+SUMIFS(DataRegularSeason20242025!$AB$3:$AB$1315,DataRegularSeason20242025!$B$3:$B$1315, "&lt;=" &amp; $A124, DataRegularSeason20242025!$E$3:$E$1315, V$1)</f>
        <v>9</v>
      </c>
      <c r="W124" s="2">
        <f>SUMIFS(DataRegularSeason20242025!$AA$3:$AA$1315,DataRegularSeason20242025!$B$3:$B$1315, "&lt;=" &amp; $A124, DataRegularSeason20242025!$D$3:$D$1315, W$1)+SUMIFS(DataRegularSeason20242025!$AB$3:$AB$1315,DataRegularSeason20242025!$B$3:$B$1315, "&lt;=" &amp; $A124, DataRegularSeason20242025!$E$3:$E$1315, W$1)</f>
        <v>9</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8</v>
      </c>
      <c r="Z124" s="2">
        <f>SUMIFS(DataRegularSeason20242025!$AA$3:$AA$1315,DataRegularSeason20242025!$B$3:$B$1315, "&lt;=" &amp; $A124, DataRegularSeason20242025!$D$3:$D$1315, Z$1)+SUMIFS(DataRegularSeason20242025!$AB$3:$AB$1315,DataRegularSeason20242025!$B$3:$B$1315, "&lt;=" &amp; $A124, DataRegularSeason20242025!$E$3:$E$1315, Z$1)</f>
        <v>10</v>
      </c>
      <c r="AA124" s="2">
        <f>SUMIFS(DataRegularSeason20242025!$AA$3:$AA$1315,DataRegularSeason20242025!$B$3:$B$1315, "&lt;=" &amp; $A124, DataRegularSeason20242025!$D$3:$D$1315, AA$1)+SUMIFS(DataRegularSeason20242025!$AB$3:$AB$1315,DataRegularSeason20242025!$B$3:$B$1315, "&lt;=" &amp; $A124, DataRegularSeason20242025!$E$3:$E$1315, AA$1)</f>
        <v>14</v>
      </c>
      <c r="AB124" s="2">
        <f>SUMIFS(DataRegularSeason20242025!$AA$3:$AA$1315,DataRegularSeason20242025!$B$3:$B$1315, "&lt;=" &amp; $A124, DataRegularSeason20242025!$D$3:$D$1315, AB$1)+SUMIFS(DataRegularSeason20242025!$AB$3:$AB$1315,DataRegularSeason20242025!$B$3:$B$1315, "&lt;=" &amp; $A124, DataRegularSeason20242025!$E$3:$E$1315, AB$1)</f>
        <v>13</v>
      </c>
      <c r="AC124" s="2">
        <f>SUMIFS(DataRegularSeason20242025!$AA$3:$AA$1315,DataRegularSeason20242025!$B$3:$B$1315, "&lt;=" &amp; $A124, DataRegularSeason20242025!$D$3:$D$1315, AC$1)+SUMIFS(DataRegularSeason20242025!$AB$3:$AB$1315,DataRegularSeason20242025!$B$3:$B$1315, "&lt;=" &amp; $A124, DataRegularSeason20242025!$E$3:$E$1315, AC$1)</f>
        <v>12</v>
      </c>
      <c r="AD124" s="2">
        <f>SUMIFS(DataRegularSeason20242025!$AA$3:$AA$1315,DataRegularSeason20242025!$B$3:$B$1315, "&lt;=" &amp; $A124, DataRegularSeason20242025!$D$3:$D$1315, AD$1)+SUMIFS(DataRegularSeason20242025!$AB$3:$AB$1315,DataRegularSeason20242025!$B$3:$B$1315, "&lt;=" &amp; $A124, DataRegularSeason20242025!$E$3:$E$1315, AD$1)</f>
        <v>11</v>
      </c>
      <c r="AE124" s="2">
        <f>SUMIFS(DataRegularSeason20242025!$AA$3:$AA$1315,DataRegularSeason20242025!$B$3:$B$1315, "&lt;=" &amp; $A124, DataRegularSeason20242025!$D$3:$D$1315, AE$1)+SUMIFS(DataRegularSeason20242025!$AB$3:$AB$1315,DataRegularSeason20242025!$B$3:$B$1315, "&lt;=" &amp; $A124, DataRegularSeason20242025!$E$3:$E$1315, AE$1)</f>
        <v>15</v>
      </c>
      <c r="AF124" s="2">
        <f>SUMIFS(DataRegularSeason20242025!$AA$3:$AA$1315,DataRegularSeason20242025!$B$3:$B$1315, "&lt;=" &amp; $A124, DataRegularSeason20242025!$D$3:$D$1315, AF$1)+SUMIFS(DataRegularSeason20242025!$AB$3:$AB$1315,DataRegularSeason20242025!$B$3:$B$1315, "&lt;=" &amp; $A124, DataRegularSeason20242025!$E$3:$E$1315, AF$1)</f>
        <v>18</v>
      </c>
      <c r="AG124" s="2">
        <f>SUMIFS(DataRegularSeason20242025!$AA$3:$AA$1315,DataRegularSeason20242025!$B$3:$B$1315, "&lt;=" &amp; $A124, DataRegularSeason20242025!$D$3:$D$1315, AG$1)+SUMIFS(DataRegularSeason20242025!$AB$3:$AB$1315,DataRegularSeason20242025!$B$3:$B$1315, "&lt;=" &amp; $A124, DataRegularSeason20242025!$E$3:$E$1315, AG$1)</f>
        <v>14</v>
      </c>
    </row>
    <row r="125" spans="1:33" x14ac:dyDescent="0.25">
      <c r="A125" s="5">
        <v>45691</v>
      </c>
      <c r="B125" s="2">
        <f>SUMIFS(DataRegularSeason20242025!$AA$3:$AA$1315,DataRegularSeason20242025!$B$3:$B$1315, "&lt;=" &amp; $A125, DataRegularSeason20242025!$D$3:$D$1315, B$1)+SUMIFS(DataRegularSeason20242025!$AB$3:$AB$1315,DataRegularSeason20242025!$B$3:$B$1315, "&lt;=" &amp; $A125, DataRegularSeason20242025!$E$3:$E$1315, B$1)</f>
        <v>10</v>
      </c>
      <c r="C125" s="2">
        <f>SUMIFS(DataRegularSeason20242025!$AA$3:$AA$1315,DataRegularSeason20242025!$B$3:$B$1315, "&lt;=" &amp; $A125, DataRegularSeason20242025!$D$3:$D$1315, C$1)+SUMIFS(DataRegularSeason20242025!$AB$3:$AB$1315,DataRegularSeason20242025!$B$3:$B$1315, "&lt;=" &amp; $A125, DataRegularSeason20242025!$E$3:$E$1315, C$1)</f>
        <v>9</v>
      </c>
      <c r="D125" s="2">
        <f>SUMIFS(DataRegularSeason20242025!$AA$3:$AA$1315,DataRegularSeason20242025!$B$3:$B$1315, "&lt;=" &amp; $A125, DataRegularSeason20242025!$D$3:$D$1315, D$1)+SUMIFS(DataRegularSeason20242025!$AB$3:$AB$1315,DataRegularSeason20242025!$B$3:$B$1315, "&lt;=" &amp; $A125, DataRegularSeason20242025!$E$3:$E$1315, D$1)</f>
        <v>9</v>
      </c>
      <c r="E125" s="2">
        <f>SUMIFS(DataRegularSeason20242025!$AA$3:$AA$1315,DataRegularSeason20242025!$B$3:$B$1315, "&lt;=" &amp; $A125, DataRegularSeason20242025!$D$3:$D$1315, E$1)+SUMIFS(DataRegularSeason20242025!$AB$3:$AB$1315,DataRegularSeason20242025!$B$3:$B$1315, "&lt;=" &amp; $A125, DataRegularSeason20242025!$E$3:$E$1315, E$1)</f>
        <v>14</v>
      </c>
      <c r="F125" s="2">
        <f>SUMIFS(DataRegularSeason20242025!$AA$3:$AA$1315,DataRegularSeason20242025!$B$3:$B$1315, "&lt;=" &amp; $A125, DataRegularSeason20242025!$D$3:$D$1315, F$1)+SUMIFS(DataRegularSeason20242025!$AB$3:$AB$1315,DataRegularSeason20242025!$B$3:$B$1315, "&lt;=" &amp; $A125, DataRegularSeason20242025!$E$3:$E$1315, F$1)</f>
        <v>11</v>
      </c>
      <c r="G125" s="2">
        <f>SUMIFS(DataRegularSeason20242025!$AA$3:$AA$1315,DataRegularSeason20242025!$B$3:$B$1315, "&lt;=" &amp; $A125, DataRegularSeason20242025!$D$3:$D$1315, G$1)+SUMIFS(DataRegularSeason20242025!$AB$3:$AB$1315,DataRegularSeason20242025!$B$3:$B$1315, "&lt;=" &amp; $A125, DataRegularSeason20242025!$E$3:$E$1315, G$1)</f>
        <v>11</v>
      </c>
      <c r="H125" s="2">
        <f>SUMIFS(DataRegularSeason20242025!$AA$3:$AA$1315,DataRegularSeason20242025!$B$3:$B$1315, "&lt;=" &amp; $A125, DataRegularSeason20242025!$D$3:$D$1315, H$1)+SUMIFS(DataRegularSeason20242025!$AB$3:$AB$1315,DataRegularSeason20242025!$B$3:$B$1315, "&lt;=" &amp; $A125, DataRegularSeason20242025!$E$3:$E$1315, H$1)</f>
        <v>7</v>
      </c>
      <c r="I125" s="2">
        <f>SUMIFS(DataRegularSeason20242025!$AA$3:$AA$1315,DataRegularSeason20242025!$B$3:$B$1315, "&lt;=" &amp; $A125, DataRegularSeason20242025!$D$3:$D$1315, I$1)+SUMIFS(DataRegularSeason20242025!$AB$3:$AB$1315,DataRegularSeason20242025!$B$3:$B$1315, "&lt;=" &amp; $A125, DataRegularSeason20242025!$E$3:$E$1315, I$1)</f>
        <v>10</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9</v>
      </c>
      <c r="L125" s="2">
        <f>SUMIFS(DataRegularSeason20242025!$AA$3:$AA$1315,DataRegularSeason20242025!$B$3:$B$1315, "&lt;=" &amp; $A125, DataRegularSeason20242025!$D$3:$D$1315, L$1)+SUMIFS(DataRegularSeason20242025!$AB$3:$AB$1315,DataRegularSeason20242025!$B$3:$B$1315, "&lt;=" &amp; $A125, DataRegularSeason20242025!$E$3:$E$1315, L$1)</f>
        <v>11</v>
      </c>
      <c r="M125" s="2">
        <f>SUMIFS(DataRegularSeason20242025!$AA$3:$AA$1315,DataRegularSeason20242025!$B$3:$B$1315, "&lt;=" &amp; $A125, DataRegularSeason20242025!$D$3:$D$1315, M$1)+SUMIFS(DataRegularSeason20242025!$AB$3:$AB$1315,DataRegularSeason20242025!$B$3:$B$1315, "&lt;=" &amp; $A125, DataRegularSeason20242025!$E$3:$E$1315, M$1)</f>
        <v>15</v>
      </c>
      <c r="N125" s="2">
        <f>SUMIFS(DataRegularSeason20242025!$AA$3:$AA$1315,DataRegularSeason20242025!$B$3:$B$1315, "&lt;=" &amp; $A125, DataRegularSeason20242025!$D$3:$D$1315, N$1)+SUMIFS(DataRegularSeason20242025!$AB$3:$AB$1315,DataRegularSeason20242025!$B$3:$B$1315, "&lt;=" &amp; $A125, DataRegularSeason20242025!$E$3:$E$1315, N$1)</f>
        <v>14</v>
      </c>
      <c r="O125" s="2">
        <f>SUMIFS(DataRegularSeason20242025!$AA$3:$AA$1315,DataRegularSeason20242025!$B$3:$B$1315, "&lt;=" &amp; $A125, DataRegularSeason20242025!$D$3:$D$1315, O$1)+SUMIFS(DataRegularSeason20242025!$AB$3:$AB$1315,DataRegularSeason20242025!$B$3:$B$1315, "&lt;=" &amp; $A125, DataRegularSeason20242025!$E$3:$E$1315, O$1)</f>
        <v>14</v>
      </c>
      <c r="P125" s="2">
        <f>SUMIFS(DataRegularSeason20242025!$AA$3:$AA$1315,DataRegularSeason20242025!$B$3:$B$1315, "&lt;=" &amp; $A125, DataRegularSeason20242025!$D$3:$D$1315, P$1)+SUMIFS(DataRegularSeason20242025!$AB$3:$AB$1315,DataRegularSeason20242025!$B$3:$B$1315, "&lt;=" &amp; $A125, DataRegularSeason20242025!$E$3:$E$1315, P$1)</f>
        <v>9</v>
      </c>
      <c r="Q125" s="2">
        <f>SUMIFS(DataRegularSeason20242025!$AA$3:$AA$1315,DataRegularSeason20242025!$B$3:$B$1315, "&lt;=" &amp; $A125, DataRegularSeason20242025!$D$3:$D$1315, Q$1)+SUMIFS(DataRegularSeason20242025!$AB$3:$AB$1315,DataRegularSeason20242025!$B$3:$B$1315, "&lt;=" &amp; $A125, DataRegularSeason20242025!$E$3:$E$1315, Q$1)</f>
        <v>16</v>
      </c>
      <c r="R125" s="2">
        <f>SUMIFS(DataRegularSeason20242025!$AA$3:$AA$1315,DataRegularSeason20242025!$B$3:$B$1315, "&lt;=" &amp; $A125, DataRegularSeason20242025!$D$3:$D$1315, R$1)+SUMIFS(DataRegularSeason20242025!$AB$3:$AB$1315,DataRegularSeason20242025!$B$3:$B$1315, "&lt;=" &amp; $A125, DataRegularSeason20242025!$E$3:$E$1315, R$1)</f>
        <v>7</v>
      </c>
      <c r="S125" s="2">
        <f>SUMIFS(DataRegularSeason20242025!$AA$3:$AA$1315,DataRegularSeason20242025!$B$3:$B$1315, "&lt;=" &amp; $A125, DataRegularSeason20242025!$D$3:$D$1315, S$1)+SUMIFS(DataRegularSeason20242025!$AB$3:$AB$1315,DataRegularSeason20242025!$B$3:$B$1315, "&lt;=" &amp; $A125, DataRegularSeason20242025!$E$3:$E$1315, S$1)</f>
        <v>8</v>
      </c>
      <c r="T125" s="2">
        <f>SUMIFS(DataRegularSeason20242025!$AA$3:$AA$1315,DataRegularSeason20242025!$B$3:$B$1315, "&lt;=" &amp; $A125, DataRegularSeason20242025!$D$3:$D$1315, T$1)+SUMIFS(DataRegularSeason20242025!$AB$3:$AB$1315,DataRegularSeason20242025!$B$3:$B$1315, "&lt;=" &amp; $A125, DataRegularSeason20242025!$E$3:$E$1315, T$1)</f>
        <v>13</v>
      </c>
      <c r="U125" s="2">
        <f>SUMIFS(DataRegularSeason20242025!$AA$3:$AA$1315,DataRegularSeason20242025!$B$3:$B$1315, "&lt;=" &amp; $A125, DataRegularSeason20242025!$D$3:$D$1315, U$1)+SUMIFS(DataRegularSeason20242025!$AB$3:$AB$1315,DataRegularSeason20242025!$B$3:$B$1315, "&lt;=" &amp; $A125, DataRegularSeason20242025!$E$3:$E$1315, U$1)</f>
        <v>10</v>
      </c>
      <c r="V125" s="2">
        <f>SUMIFS(DataRegularSeason20242025!$AA$3:$AA$1315,DataRegularSeason20242025!$B$3:$B$1315, "&lt;=" &amp; $A125, DataRegularSeason20242025!$D$3:$D$1315, V$1)+SUMIFS(DataRegularSeason20242025!$AB$3:$AB$1315,DataRegularSeason20242025!$B$3:$B$1315, "&lt;=" &amp; $A125, DataRegularSeason20242025!$E$3:$E$1315, V$1)</f>
        <v>9</v>
      </c>
      <c r="W125" s="2">
        <f>SUMIFS(DataRegularSeason20242025!$AA$3:$AA$1315,DataRegularSeason20242025!$B$3:$B$1315, "&lt;=" &amp; $A125, DataRegularSeason20242025!$D$3:$D$1315, W$1)+SUMIFS(DataRegularSeason20242025!$AB$3:$AB$1315,DataRegularSeason20242025!$B$3:$B$1315, "&lt;=" &amp; $A125, DataRegularSeason20242025!$E$3:$E$1315, W$1)</f>
        <v>9</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8</v>
      </c>
      <c r="Z125" s="2">
        <f>SUMIFS(DataRegularSeason20242025!$AA$3:$AA$1315,DataRegularSeason20242025!$B$3:$B$1315, "&lt;=" &amp; $A125, DataRegularSeason20242025!$D$3:$D$1315, Z$1)+SUMIFS(DataRegularSeason20242025!$AB$3:$AB$1315,DataRegularSeason20242025!$B$3:$B$1315, "&lt;=" &amp; $A125, DataRegularSeason20242025!$E$3:$E$1315, Z$1)</f>
        <v>10</v>
      </c>
      <c r="AA125" s="2">
        <f>SUMIFS(DataRegularSeason20242025!$AA$3:$AA$1315,DataRegularSeason20242025!$B$3:$B$1315, "&lt;=" &amp; $A125, DataRegularSeason20242025!$D$3:$D$1315, AA$1)+SUMIFS(DataRegularSeason20242025!$AB$3:$AB$1315,DataRegularSeason20242025!$B$3:$B$1315, "&lt;=" &amp; $A125, DataRegularSeason20242025!$E$3:$E$1315, AA$1)</f>
        <v>14</v>
      </c>
      <c r="AB125" s="2">
        <f>SUMIFS(DataRegularSeason20242025!$AA$3:$AA$1315,DataRegularSeason20242025!$B$3:$B$1315, "&lt;=" &amp; $A125, DataRegularSeason20242025!$D$3:$D$1315, AB$1)+SUMIFS(DataRegularSeason20242025!$AB$3:$AB$1315,DataRegularSeason20242025!$B$3:$B$1315, "&lt;=" &amp; $A125, DataRegularSeason20242025!$E$3:$E$1315, AB$1)</f>
        <v>13</v>
      </c>
      <c r="AC125" s="2">
        <f>SUMIFS(DataRegularSeason20242025!$AA$3:$AA$1315,DataRegularSeason20242025!$B$3:$B$1315, "&lt;=" &amp; $A125, DataRegularSeason20242025!$D$3:$D$1315, AC$1)+SUMIFS(DataRegularSeason20242025!$AB$3:$AB$1315,DataRegularSeason20242025!$B$3:$B$1315, "&lt;=" &amp; $A125, DataRegularSeason20242025!$E$3:$E$1315, AC$1)</f>
        <v>12</v>
      </c>
      <c r="AD125" s="2">
        <f>SUMIFS(DataRegularSeason20242025!$AA$3:$AA$1315,DataRegularSeason20242025!$B$3:$B$1315, "&lt;=" &amp; $A125, DataRegularSeason20242025!$D$3:$D$1315, AD$1)+SUMIFS(DataRegularSeason20242025!$AB$3:$AB$1315,DataRegularSeason20242025!$B$3:$B$1315, "&lt;=" &amp; $A125, DataRegularSeason20242025!$E$3:$E$1315, AD$1)</f>
        <v>11</v>
      </c>
      <c r="AE125" s="2">
        <f>SUMIFS(DataRegularSeason20242025!$AA$3:$AA$1315,DataRegularSeason20242025!$B$3:$B$1315, "&lt;=" &amp; $A125, DataRegularSeason20242025!$D$3:$D$1315, AE$1)+SUMIFS(DataRegularSeason20242025!$AB$3:$AB$1315,DataRegularSeason20242025!$B$3:$B$1315, "&lt;=" &amp; $A125, DataRegularSeason20242025!$E$3:$E$1315, AE$1)</f>
        <v>15</v>
      </c>
      <c r="AF125" s="2">
        <f>SUMIFS(DataRegularSeason20242025!$AA$3:$AA$1315,DataRegularSeason20242025!$B$3:$B$1315, "&lt;=" &amp; $A125, DataRegularSeason20242025!$D$3:$D$1315, AF$1)+SUMIFS(DataRegularSeason20242025!$AB$3:$AB$1315,DataRegularSeason20242025!$B$3:$B$1315, "&lt;=" &amp; $A125, DataRegularSeason20242025!$E$3:$E$1315, AF$1)</f>
        <v>18</v>
      </c>
      <c r="AG125" s="2">
        <f>SUMIFS(DataRegularSeason20242025!$AA$3:$AA$1315,DataRegularSeason20242025!$B$3:$B$1315, "&lt;=" &amp; $A125, DataRegularSeason20242025!$D$3:$D$1315, AG$1)+SUMIFS(DataRegularSeason20242025!$AB$3:$AB$1315,DataRegularSeason20242025!$B$3:$B$1315, "&lt;=" &amp; $A125, DataRegularSeason20242025!$E$3:$E$1315, AG$1)</f>
        <v>14</v>
      </c>
    </row>
    <row r="126" spans="1:33" x14ac:dyDescent="0.25">
      <c r="A126" s="5">
        <v>45692</v>
      </c>
      <c r="B126" s="2">
        <f>SUMIFS(DataRegularSeason20242025!$AA$3:$AA$1315,DataRegularSeason20242025!$B$3:$B$1315, "&lt;=" &amp; $A126, DataRegularSeason20242025!$D$3:$D$1315, B$1)+SUMIFS(DataRegularSeason20242025!$AB$3:$AB$1315,DataRegularSeason20242025!$B$3:$B$1315, "&lt;=" &amp; $A126, DataRegularSeason20242025!$E$3:$E$1315, B$1)</f>
        <v>10</v>
      </c>
      <c r="C126" s="2">
        <f>SUMIFS(DataRegularSeason20242025!$AA$3:$AA$1315,DataRegularSeason20242025!$B$3:$B$1315, "&lt;=" &amp; $A126, DataRegularSeason20242025!$D$3:$D$1315, C$1)+SUMIFS(DataRegularSeason20242025!$AB$3:$AB$1315,DataRegularSeason20242025!$B$3:$B$1315, "&lt;=" &amp; $A126, DataRegularSeason20242025!$E$3:$E$1315, C$1)</f>
        <v>9</v>
      </c>
      <c r="D126" s="2">
        <f>SUMIFS(DataRegularSeason20242025!$AA$3:$AA$1315,DataRegularSeason20242025!$B$3:$B$1315, "&lt;=" &amp; $A126, DataRegularSeason20242025!$D$3:$D$1315, D$1)+SUMIFS(DataRegularSeason20242025!$AB$3:$AB$1315,DataRegularSeason20242025!$B$3:$B$1315, "&lt;=" &amp; $A126, DataRegularSeason20242025!$E$3:$E$1315, D$1)</f>
        <v>9</v>
      </c>
      <c r="E126" s="2">
        <f>SUMIFS(DataRegularSeason20242025!$AA$3:$AA$1315,DataRegularSeason20242025!$B$3:$B$1315, "&lt;=" &amp; $A126, DataRegularSeason20242025!$D$3:$D$1315, E$1)+SUMIFS(DataRegularSeason20242025!$AB$3:$AB$1315,DataRegularSeason20242025!$B$3:$B$1315, "&lt;=" &amp; $A126, DataRegularSeason20242025!$E$3:$E$1315, E$1)</f>
        <v>14</v>
      </c>
      <c r="F126" s="2">
        <f>SUMIFS(DataRegularSeason20242025!$AA$3:$AA$1315,DataRegularSeason20242025!$B$3:$B$1315, "&lt;=" &amp; $A126, DataRegularSeason20242025!$D$3:$D$1315, F$1)+SUMIFS(DataRegularSeason20242025!$AB$3:$AB$1315,DataRegularSeason20242025!$B$3:$B$1315, "&lt;=" &amp; $A126, DataRegularSeason20242025!$E$3:$E$1315, F$1)</f>
        <v>11</v>
      </c>
      <c r="G126" s="2">
        <f>SUMIFS(DataRegularSeason20242025!$AA$3:$AA$1315,DataRegularSeason20242025!$B$3:$B$1315, "&lt;=" &amp; $A126, DataRegularSeason20242025!$D$3:$D$1315, G$1)+SUMIFS(DataRegularSeason20242025!$AB$3:$AB$1315,DataRegularSeason20242025!$B$3:$B$1315, "&lt;=" &amp; $A126, DataRegularSeason20242025!$E$3:$E$1315, G$1)</f>
        <v>11</v>
      </c>
      <c r="H126" s="2">
        <f>SUMIFS(DataRegularSeason20242025!$AA$3:$AA$1315,DataRegularSeason20242025!$B$3:$B$1315, "&lt;=" &amp; $A126, DataRegularSeason20242025!$D$3:$D$1315, H$1)+SUMIFS(DataRegularSeason20242025!$AB$3:$AB$1315,DataRegularSeason20242025!$B$3:$B$1315, "&lt;=" &amp; $A126, DataRegularSeason20242025!$E$3:$E$1315, H$1)</f>
        <v>7</v>
      </c>
      <c r="I126" s="2">
        <f>SUMIFS(DataRegularSeason20242025!$AA$3:$AA$1315,DataRegularSeason20242025!$B$3:$B$1315, "&lt;=" &amp; $A126, DataRegularSeason20242025!$D$3:$D$1315, I$1)+SUMIFS(DataRegularSeason20242025!$AB$3:$AB$1315,DataRegularSeason20242025!$B$3:$B$1315, "&lt;=" &amp; $A126, DataRegularSeason20242025!$E$3:$E$1315, I$1)</f>
        <v>10</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9</v>
      </c>
      <c r="L126" s="2">
        <f>SUMIFS(DataRegularSeason20242025!$AA$3:$AA$1315,DataRegularSeason20242025!$B$3:$B$1315, "&lt;=" &amp; $A126, DataRegularSeason20242025!$D$3:$D$1315, L$1)+SUMIFS(DataRegularSeason20242025!$AB$3:$AB$1315,DataRegularSeason20242025!$B$3:$B$1315, "&lt;=" &amp; $A126, DataRegularSeason20242025!$E$3:$E$1315, L$1)</f>
        <v>11</v>
      </c>
      <c r="M126" s="2">
        <f>SUMIFS(DataRegularSeason20242025!$AA$3:$AA$1315,DataRegularSeason20242025!$B$3:$B$1315, "&lt;=" &amp; $A126, DataRegularSeason20242025!$D$3:$D$1315, M$1)+SUMIFS(DataRegularSeason20242025!$AB$3:$AB$1315,DataRegularSeason20242025!$B$3:$B$1315, "&lt;=" &amp; $A126, DataRegularSeason20242025!$E$3:$E$1315, M$1)</f>
        <v>15</v>
      </c>
      <c r="N126" s="2">
        <f>SUMIFS(DataRegularSeason20242025!$AA$3:$AA$1315,DataRegularSeason20242025!$B$3:$B$1315, "&lt;=" &amp; $A126, DataRegularSeason20242025!$D$3:$D$1315, N$1)+SUMIFS(DataRegularSeason20242025!$AB$3:$AB$1315,DataRegularSeason20242025!$B$3:$B$1315, "&lt;=" &amp; $A126, DataRegularSeason20242025!$E$3:$E$1315, N$1)</f>
        <v>14</v>
      </c>
      <c r="O126" s="2">
        <f>SUMIFS(DataRegularSeason20242025!$AA$3:$AA$1315,DataRegularSeason20242025!$B$3:$B$1315, "&lt;=" &amp; $A126, DataRegularSeason20242025!$D$3:$D$1315, O$1)+SUMIFS(DataRegularSeason20242025!$AB$3:$AB$1315,DataRegularSeason20242025!$B$3:$B$1315, "&lt;=" &amp; $A126, DataRegularSeason20242025!$E$3:$E$1315, O$1)</f>
        <v>14</v>
      </c>
      <c r="P126" s="2">
        <f>SUMIFS(DataRegularSeason20242025!$AA$3:$AA$1315,DataRegularSeason20242025!$B$3:$B$1315, "&lt;=" &amp; $A126, DataRegularSeason20242025!$D$3:$D$1315, P$1)+SUMIFS(DataRegularSeason20242025!$AB$3:$AB$1315,DataRegularSeason20242025!$B$3:$B$1315, "&lt;=" &amp; $A126, DataRegularSeason20242025!$E$3:$E$1315, P$1)</f>
        <v>9</v>
      </c>
      <c r="Q126" s="2">
        <f>SUMIFS(DataRegularSeason20242025!$AA$3:$AA$1315,DataRegularSeason20242025!$B$3:$B$1315, "&lt;=" &amp; $A126, DataRegularSeason20242025!$D$3:$D$1315, Q$1)+SUMIFS(DataRegularSeason20242025!$AB$3:$AB$1315,DataRegularSeason20242025!$B$3:$B$1315, "&lt;=" &amp; $A126, DataRegularSeason20242025!$E$3:$E$1315, Q$1)</f>
        <v>16</v>
      </c>
      <c r="R126" s="2">
        <f>SUMIFS(DataRegularSeason20242025!$AA$3:$AA$1315,DataRegularSeason20242025!$B$3:$B$1315, "&lt;=" &amp; $A126, DataRegularSeason20242025!$D$3:$D$1315, R$1)+SUMIFS(DataRegularSeason20242025!$AB$3:$AB$1315,DataRegularSeason20242025!$B$3:$B$1315, "&lt;=" &amp; $A126, DataRegularSeason20242025!$E$3:$E$1315, R$1)</f>
        <v>7</v>
      </c>
      <c r="S126" s="2">
        <f>SUMIFS(DataRegularSeason20242025!$AA$3:$AA$1315,DataRegularSeason20242025!$B$3:$B$1315, "&lt;=" &amp; $A126, DataRegularSeason20242025!$D$3:$D$1315, S$1)+SUMIFS(DataRegularSeason20242025!$AB$3:$AB$1315,DataRegularSeason20242025!$B$3:$B$1315, "&lt;=" &amp; $A126, DataRegularSeason20242025!$E$3:$E$1315, S$1)</f>
        <v>8</v>
      </c>
      <c r="T126" s="2">
        <f>SUMIFS(DataRegularSeason20242025!$AA$3:$AA$1315,DataRegularSeason20242025!$B$3:$B$1315, "&lt;=" &amp; $A126, DataRegularSeason20242025!$D$3:$D$1315, T$1)+SUMIFS(DataRegularSeason20242025!$AB$3:$AB$1315,DataRegularSeason20242025!$B$3:$B$1315, "&lt;=" &amp; $A126, DataRegularSeason20242025!$E$3:$E$1315, T$1)</f>
        <v>13</v>
      </c>
      <c r="U126" s="2">
        <f>SUMIFS(DataRegularSeason20242025!$AA$3:$AA$1315,DataRegularSeason20242025!$B$3:$B$1315, "&lt;=" &amp; $A126, DataRegularSeason20242025!$D$3:$D$1315, U$1)+SUMIFS(DataRegularSeason20242025!$AB$3:$AB$1315,DataRegularSeason20242025!$B$3:$B$1315, "&lt;=" &amp; $A126, DataRegularSeason20242025!$E$3:$E$1315, U$1)</f>
        <v>10</v>
      </c>
      <c r="V126" s="2">
        <f>SUMIFS(DataRegularSeason20242025!$AA$3:$AA$1315,DataRegularSeason20242025!$B$3:$B$1315, "&lt;=" &amp; $A126, DataRegularSeason20242025!$D$3:$D$1315, V$1)+SUMIFS(DataRegularSeason20242025!$AB$3:$AB$1315,DataRegularSeason20242025!$B$3:$B$1315, "&lt;=" &amp; $A126, DataRegularSeason20242025!$E$3:$E$1315, V$1)</f>
        <v>9</v>
      </c>
      <c r="W126" s="2">
        <f>SUMIFS(DataRegularSeason20242025!$AA$3:$AA$1315,DataRegularSeason20242025!$B$3:$B$1315, "&lt;=" &amp; $A126, DataRegularSeason20242025!$D$3:$D$1315, W$1)+SUMIFS(DataRegularSeason20242025!$AB$3:$AB$1315,DataRegularSeason20242025!$B$3:$B$1315, "&lt;=" &amp; $A126, DataRegularSeason20242025!$E$3:$E$1315, W$1)</f>
        <v>9</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8</v>
      </c>
      <c r="Z126" s="2">
        <f>SUMIFS(DataRegularSeason20242025!$AA$3:$AA$1315,DataRegularSeason20242025!$B$3:$B$1315, "&lt;=" &amp; $A126, DataRegularSeason20242025!$D$3:$D$1315, Z$1)+SUMIFS(DataRegularSeason20242025!$AB$3:$AB$1315,DataRegularSeason20242025!$B$3:$B$1315, "&lt;=" &amp; $A126, DataRegularSeason20242025!$E$3:$E$1315, Z$1)</f>
        <v>10</v>
      </c>
      <c r="AA126" s="2">
        <f>SUMIFS(DataRegularSeason20242025!$AA$3:$AA$1315,DataRegularSeason20242025!$B$3:$B$1315, "&lt;=" &amp; $A126, DataRegularSeason20242025!$D$3:$D$1315, AA$1)+SUMIFS(DataRegularSeason20242025!$AB$3:$AB$1315,DataRegularSeason20242025!$B$3:$B$1315, "&lt;=" &amp; $A126, DataRegularSeason20242025!$E$3:$E$1315, AA$1)</f>
        <v>14</v>
      </c>
      <c r="AB126" s="2">
        <f>SUMIFS(DataRegularSeason20242025!$AA$3:$AA$1315,DataRegularSeason20242025!$B$3:$B$1315, "&lt;=" &amp; $A126, DataRegularSeason20242025!$D$3:$D$1315, AB$1)+SUMIFS(DataRegularSeason20242025!$AB$3:$AB$1315,DataRegularSeason20242025!$B$3:$B$1315, "&lt;=" &amp; $A126, DataRegularSeason20242025!$E$3:$E$1315, AB$1)</f>
        <v>13</v>
      </c>
      <c r="AC126" s="2">
        <f>SUMIFS(DataRegularSeason20242025!$AA$3:$AA$1315,DataRegularSeason20242025!$B$3:$B$1315, "&lt;=" &amp; $A126, DataRegularSeason20242025!$D$3:$D$1315, AC$1)+SUMIFS(DataRegularSeason20242025!$AB$3:$AB$1315,DataRegularSeason20242025!$B$3:$B$1315, "&lt;=" &amp; $A126, DataRegularSeason20242025!$E$3:$E$1315, AC$1)</f>
        <v>12</v>
      </c>
      <c r="AD126" s="2">
        <f>SUMIFS(DataRegularSeason20242025!$AA$3:$AA$1315,DataRegularSeason20242025!$B$3:$B$1315, "&lt;=" &amp; $A126, DataRegularSeason20242025!$D$3:$D$1315, AD$1)+SUMIFS(DataRegularSeason20242025!$AB$3:$AB$1315,DataRegularSeason20242025!$B$3:$B$1315, "&lt;=" &amp; $A126, DataRegularSeason20242025!$E$3:$E$1315, AD$1)</f>
        <v>11</v>
      </c>
      <c r="AE126" s="2">
        <f>SUMIFS(DataRegularSeason20242025!$AA$3:$AA$1315,DataRegularSeason20242025!$B$3:$B$1315, "&lt;=" &amp; $A126, DataRegularSeason20242025!$D$3:$D$1315, AE$1)+SUMIFS(DataRegularSeason20242025!$AB$3:$AB$1315,DataRegularSeason20242025!$B$3:$B$1315, "&lt;=" &amp; $A126, DataRegularSeason20242025!$E$3:$E$1315, AE$1)</f>
        <v>15</v>
      </c>
      <c r="AF126" s="2">
        <f>SUMIFS(DataRegularSeason20242025!$AA$3:$AA$1315,DataRegularSeason20242025!$B$3:$B$1315, "&lt;=" &amp; $A126, DataRegularSeason20242025!$D$3:$D$1315, AF$1)+SUMIFS(DataRegularSeason20242025!$AB$3:$AB$1315,DataRegularSeason20242025!$B$3:$B$1315, "&lt;=" &amp; $A126, DataRegularSeason20242025!$E$3:$E$1315, AF$1)</f>
        <v>18</v>
      </c>
      <c r="AG126" s="2">
        <f>SUMIFS(DataRegularSeason20242025!$AA$3:$AA$1315,DataRegularSeason20242025!$B$3:$B$1315, "&lt;=" &amp; $A126, DataRegularSeason20242025!$D$3:$D$1315, AG$1)+SUMIFS(DataRegularSeason20242025!$AB$3:$AB$1315,DataRegularSeason20242025!$B$3:$B$1315, "&lt;=" &amp; $A126, DataRegularSeason20242025!$E$3:$E$1315, AG$1)</f>
        <v>14</v>
      </c>
    </row>
    <row r="127" spans="1:33" x14ac:dyDescent="0.25">
      <c r="A127" s="5">
        <v>45693</v>
      </c>
      <c r="B127" s="2">
        <f>SUMIFS(DataRegularSeason20242025!$AA$3:$AA$1315,DataRegularSeason20242025!$B$3:$B$1315, "&lt;=" &amp; $A127, DataRegularSeason20242025!$D$3:$D$1315, B$1)+SUMIFS(DataRegularSeason20242025!$AB$3:$AB$1315,DataRegularSeason20242025!$B$3:$B$1315, "&lt;=" &amp; $A127, DataRegularSeason20242025!$E$3:$E$1315, B$1)</f>
        <v>10</v>
      </c>
      <c r="C127" s="2">
        <f>SUMIFS(DataRegularSeason20242025!$AA$3:$AA$1315,DataRegularSeason20242025!$B$3:$B$1315, "&lt;=" &amp; $A127, DataRegularSeason20242025!$D$3:$D$1315, C$1)+SUMIFS(DataRegularSeason20242025!$AB$3:$AB$1315,DataRegularSeason20242025!$B$3:$B$1315, "&lt;=" &amp; $A127, DataRegularSeason20242025!$E$3:$E$1315, C$1)</f>
        <v>9</v>
      </c>
      <c r="D127" s="2">
        <f>SUMIFS(DataRegularSeason20242025!$AA$3:$AA$1315,DataRegularSeason20242025!$B$3:$B$1315, "&lt;=" &amp; $A127, DataRegularSeason20242025!$D$3:$D$1315, D$1)+SUMIFS(DataRegularSeason20242025!$AB$3:$AB$1315,DataRegularSeason20242025!$B$3:$B$1315, "&lt;=" &amp; $A127, DataRegularSeason20242025!$E$3:$E$1315, D$1)</f>
        <v>9</v>
      </c>
      <c r="E127" s="2">
        <f>SUMIFS(DataRegularSeason20242025!$AA$3:$AA$1315,DataRegularSeason20242025!$B$3:$B$1315, "&lt;=" &amp; $A127, DataRegularSeason20242025!$D$3:$D$1315, E$1)+SUMIFS(DataRegularSeason20242025!$AB$3:$AB$1315,DataRegularSeason20242025!$B$3:$B$1315, "&lt;=" &amp; $A127, DataRegularSeason20242025!$E$3:$E$1315, E$1)</f>
        <v>14</v>
      </c>
      <c r="F127" s="2">
        <f>SUMIFS(DataRegularSeason20242025!$AA$3:$AA$1315,DataRegularSeason20242025!$B$3:$B$1315, "&lt;=" &amp; $A127, DataRegularSeason20242025!$D$3:$D$1315, F$1)+SUMIFS(DataRegularSeason20242025!$AB$3:$AB$1315,DataRegularSeason20242025!$B$3:$B$1315, "&lt;=" &amp; $A127, DataRegularSeason20242025!$E$3:$E$1315, F$1)</f>
        <v>11</v>
      </c>
      <c r="G127" s="2">
        <f>SUMIFS(DataRegularSeason20242025!$AA$3:$AA$1315,DataRegularSeason20242025!$B$3:$B$1315, "&lt;=" &amp; $A127, DataRegularSeason20242025!$D$3:$D$1315, G$1)+SUMIFS(DataRegularSeason20242025!$AB$3:$AB$1315,DataRegularSeason20242025!$B$3:$B$1315, "&lt;=" &amp; $A127, DataRegularSeason20242025!$E$3:$E$1315, G$1)</f>
        <v>11</v>
      </c>
      <c r="H127" s="2">
        <f>SUMIFS(DataRegularSeason20242025!$AA$3:$AA$1315,DataRegularSeason20242025!$B$3:$B$1315, "&lt;=" &amp; $A127, DataRegularSeason20242025!$D$3:$D$1315, H$1)+SUMIFS(DataRegularSeason20242025!$AB$3:$AB$1315,DataRegularSeason20242025!$B$3:$B$1315, "&lt;=" &amp; $A127, DataRegularSeason20242025!$E$3:$E$1315, H$1)</f>
        <v>7</v>
      </c>
      <c r="I127" s="2">
        <f>SUMIFS(DataRegularSeason20242025!$AA$3:$AA$1315,DataRegularSeason20242025!$B$3:$B$1315, "&lt;=" &amp; $A127, DataRegularSeason20242025!$D$3:$D$1315, I$1)+SUMIFS(DataRegularSeason20242025!$AB$3:$AB$1315,DataRegularSeason20242025!$B$3:$B$1315, "&lt;=" &amp; $A127, DataRegularSeason20242025!$E$3:$E$1315, I$1)</f>
        <v>10</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9</v>
      </c>
      <c r="L127" s="2">
        <f>SUMIFS(DataRegularSeason20242025!$AA$3:$AA$1315,DataRegularSeason20242025!$B$3:$B$1315, "&lt;=" &amp; $A127, DataRegularSeason20242025!$D$3:$D$1315, L$1)+SUMIFS(DataRegularSeason20242025!$AB$3:$AB$1315,DataRegularSeason20242025!$B$3:$B$1315, "&lt;=" &amp; $A127, DataRegularSeason20242025!$E$3:$E$1315, L$1)</f>
        <v>11</v>
      </c>
      <c r="M127" s="2">
        <f>SUMIFS(DataRegularSeason20242025!$AA$3:$AA$1315,DataRegularSeason20242025!$B$3:$B$1315, "&lt;=" &amp; $A127, DataRegularSeason20242025!$D$3:$D$1315, M$1)+SUMIFS(DataRegularSeason20242025!$AB$3:$AB$1315,DataRegularSeason20242025!$B$3:$B$1315, "&lt;=" &amp; $A127, DataRegularSeason20242025!$E$3:$E$1315, M$1)</f>
        <v>15</v>
      </c>
      <c r="N127" s="2">
        <f>SUMIFS(DataRegularSeason20242025!$AA$3:$AA$1315,DataRegularSeason20242025!$B$3:$B$1315, "&lt;=" &amp; $A127, DataRegularSeason20242025!$D$3:$D$1315, N$1)+SUMIFS(DataRegularSeason20242025!$AB$3:$AB$1315,DataRegularSeason20242025!$B$3:$B$1315, "&lt;=" &amp; $A127, DataRegularSeason20242025!$E$3:$E$1315, N$1)</f>
        <v>14</v>
      </c>
      <c r="O127" s="2">
        <f>SUMIFS(DataRegularSeason20242025!$AA$3:$AA$1315,DataRegularSeason20242025!$B$3:$B$1315, "&lt;=" &amp; $A127, DataRegularSeason20242025!$D$3:$D$1315, O$1)+SUMIFS(DataRegularSeason20242025!$AB$3:$AB$1315,DataRegularSeason20242025!$B$3:$B$1315, "&lt;=" &amp; $A127, DataRegularSeason20242025!$E$3:$E$1315, O$1)</f>
        <v>14</v>
      </c>
      <c r="P127" s="2">
        <f>SUMIFS(DataRegularSeason20242025!$AA$3:$AA$1315,DataRegularSeason20242025!$B$3:$B$1315, "&lt;=" &amp; $A127, DataRegularSeason20242025!$D$3:$D$1315, P$1)+SUMIFS(DataRegularSeason20242025!$AB$3:$AB$1315,DataRegularSeason20242025!$B$3:$B$1315, "&lt;=" &amp; $A127, DataRegularSeason20242025!$E$3:$E$1315, P$1)</f>
        <v>9</v>
      </c>
      <c r="Q127" s="2">
        <f>SUMIFS(DataRegularSeason20242025!$AA$3:$AA$1315,DataRegularSeason20242025!$B$3:$B$1315, "&lt;=" &amp; $A127, DataRegularSeason20242025!$D$3:$D$1315, Q$1)+SUMIFS(DataRegularSeason20242025!$AB$3:$AB$1315,DataRegularSeason20242025!$B$3:$B$1315, "&lt;=" &amp; $A127, DataRegularSeason20242025!$E$3:$E$1315, Q$1)</f>
        <v>16</v>
      </c>
      <c r="R127" s="2">
        <f>SUMIFS(DataRegularSeason20242025!$AA$3:$AA$1315,DataRegularSeason20242025!$B$3:$B$1315, "&lt;=" &amp; $A127, DataRegularSeason20242025!$D$3:$D$1315, R$1)+SUMIFS(DataRegularSeason20242025!$AB$3:$AB$1315,DataRegularSeason20242025!$B$3:$B$1315, "&lt;=" &amp; $A127, DataRegularSeason20242025!$E$3:$E$1315, R$1)</f>
        <v>7</v>
      </c>
      <c r="S127" s="2">
        <f>SUMIFS(DataRegularSeason20242025!$AA$3:$AA$1315,DataRegularSeason20242025!$B$3:$B$1315, "&lt;=" &amp; $A127, DataRegularSeason20242025!$D$3:$D$1315, S$1)+SUMIFS(DataRegularSeason20242025!$AB$3:$AB$1315,DataRegularSeason20242025!$B$3:$B$1315, "&lt;=" &amp; $A127, DataRegularSeason20242025!$E$3:$E$1315, S$1)</f>
        <v>8</v>
      </c>
      <c r="T127" s="2">
        <f>SUMIFS(DataRegularSeason20242025!$AA$3:$AA$1315,DataRegularSeason20242025!$B$3:$B$1315, "&lt;=" &amp; $A127, DataRegularSeason20242025!$D$3:$D$1315, T$1)+SUMIFS(DataRegularSeason20242025!$AB$3:$AB$1315,DataRegularSeason20242025!$B$3:$B$1315, "&lt;=" &amp; $A127, DataRegularSeason20242025!$E$3:$E$1315, T$1)</f>
        <v>13</v>
      </c>
      <c r="U127" s="2">
        <f>SUMIFS(DataRegularSeason20242025!$AA$3:$AA$1315,DataRegularSeason20242025!$B$3:$B$1315, "&lt;=" &amp; $A127, DataRegularSeason20242025!$D$3:$D$1315, U$1)+SUMIFS(DataRegularSeason20242025!$AB$3:$AB$1315,DataRegularSeason20242025!$B$3:$B$1315, "&lt;=" &amp; $A127, DataRegularSeason20242025!$E$3:$E$1315, U$1)</f>
        <v>10</v>
      </c>
      <c r="V127" s="2">
        <f>SUMIFS(DataRegularSeason20242025!$AA$3:$AA$1315,DataRegularSeason20242025!$B$3:$B$1315, "&lt;=" &amp; $A127, DataRegularSeason20242025!$D$3:$D$1315, V$1)+SUMIFS(DataRegularSeason20242025!$AB$3:$AB$1315,DataRegularSeason20242025!$B$3:$B$1315, "&lt;=" &amp; $A127, DataRegularSeason20242025!$E$3:$E$1315, V$1)</f>
        <v>9</v>
      </c>
      <c r="W127" s="2">
        <f>SUMIFS(DataRegularSeason20242025!$AA$3:$AA$1315,DataRegularSeason20242025!$B$3:$B$1315, "&lt;=" &amp; $A127, DataRegularSeason20242025!$D$3:$D$1315, W$1)+SUMIFS(DataRegularSeason20242025!$AB$3:$AB$1315,DataRegularSeason20242025!$B$3:$B$1315, "&lt;=" &amp; $A127, DataRegularSeason20242025!$E$3:$E$1315, W$1)</f>
        <v>9</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8</v>
      </c>
      <c r="Z127" s="2">
        <f>SUMIFS(DataRegularSeason20242025!$AA$3:$AA$1315,DataRegularSeason20242025!$B$3:$B$1315, "&lt;=" &amp; $A127, DataRegularSeason20242025!$D$3:$D$1315, Z$1)+SUMIFS(DataRegularSeason20242025!$AB$3:$AB$1315,DataRegularSeason20242025!$B$3:$B$1315, "&lt;=" &amp; $A127, DataRegularSeason20242025!$E$3:$E$1315, Z$1)</f>
        <v>10</v>
      </c>
      <c r="AA127" s="2">
        <f>SUMIFS(DataRegularSeason20242025!$AA$3:$AA$1315,DataRegularSeason20242025!$B$3:$B$1315, "&lt;=" &amp; $A127, DataRegularSeason20242025!$D$3:$D$1315, AA$1)+SUMIFS(DataRegularSeason20242025!$AB$3:$AB$1315,DataRegularSeason20242025!$B$3:$B$1315, "&lt;=" &amp; $A127, DataRegularSeason20242025!$E$3:$E$1315, AA$1)</f>
        <v>14</v>
      </c>
      <c r="AB127" s="2">
        <f>SUMIFS(DataRegularSeason20242025!$AA$3:$AA$1315,DataRegularSeason20242025!$B$3:$B$1315, "&lt;=" &amp; $A127, DataRegularSeason20242025!$D$3:$D$1315, AB$1)+SUMIFS(DataRegularSeason20242025!$AB$3:$AB$1315,DataRegularSeason20242025!$B$3:$B$1315, "&lt;=" &amp; $A127, DataRegularSeason20242025!$E$3:$E$1315, AB$1)</f>
        <v>13</v>
      </c>
      <c r="AC127" s="2">
        <f>SUMIFS(DataRegularSeason20242025!$AA$3:$AA$1315,DataRegularSeason20242025!$B$3:$B$1315, "&lt;=" &amp; $A127, DataRegularSeason20242025!$D$3:$D$1315, AC$1)+SUMIFS(DataRegularSeason20242025!$AB$3:$AB$1315,DataRegularSeason20242025!$B$3:$B$1315, "&lt;=" &amp; $A127, DataRegularSeason20242025!$E$3:$E$1315, AC$1)</f>
        <v>12</v>
      </c>
      <c r="AD127" s="2">
        <f>SUMIFS(DataRegularSeason20242025!$AA$3:$AA$1315,DataRegularSeason20242025!$B$3:$B$1315, "&lt;=" &amp; $A127, DataRegularSeason20242025!$D$3:$D$1315, AD$1)+SUMIFS(DataRegularSeason20242025!$AB$3:$AB$1315,DataRegularSeason20242025!$B$3:$B$1315, "&lt;=" &amp; $A127, DataRegularSeason20242025!$E$3:$E$1315, AD$1)</f>
        <v>11</v>
      </c>
      <c r="AE127" s="2">
        <f>SUMIFS(DataRegularSeason20242025!$AA$3:$AA$1315,DataRegularSeason20242025!$B$3:$B$1315, "&lt;=" &amp; $A127, DataRegularSeason20242025!$D$3:$D$1315, AE$1)+SUMIFS(DataRegularSeason20242025!$AB$3:$AB$1315,DataRegularSeason20242025!$B$3:$B$1315, "&lt;=" &amp; $A127, DataRegularSeason20242025!$E$3:$E$1315, AE$1)</f>
        <v>15</v>
      </c>
      <c r="AF127" s="2">
        <f>SUMIFS(DataRegularSeason20242025!$AA$3:$AA$1315,DataRegularSeason20242025!$B$3:$B$1315, "&lt;=" &amp; $A127, DataRegularSeason20242025!$D$3:$D$1315, AF$1)+SUMIFS(DataRegularSeason20242025!$AB$3:$AB$1315,DataRegularSeason20242025!$B$3:$B$1315, "&lt;=" &amp; $A127, DataRegularSeason20242025!$E$3:$E$1315, AF$1)</f>
        <v>18</v>
      </c>
      <c r="AG127" s="2">
        <f>SUMIFS(DataRegularSeason20242025!$AA$3:$AA$1315,DataRegularSeason20242025!$B$3:$B$1315, "&lt;=" &amp; $A127, DataRegularSeason20242025!$D$3:$D$1315, AG$1)+SUMIFS(DataRegularSeason20242025!$AB$3:$AB$1315,DataRegularSeason20242025!$B$3:$B$1315, "&lt;=" &amp; $A127, DataRegularSeason20242025!$E$3:$E$1315, AG$1)</f>
        <v>14</v>
      </c>
    </row>
    <row r="128" spans="1:33" x14ac:dyDescent="0.25">
      <c r="A128" s="5">
        <v>45694</v>
      </c>
      <c r="B128" s="2">
        <f>SUMIFS(DataRegularSeason20242025!$AA$3:$AA$1315,DataRegularSeason20242025!$B$3:$B$1315, "&lt;=" &amp; $A128, DataRegularSeason20242025!$D$3:$D$1315, B$1)+SUMIFS(DataRegularSeason20242025!$AB$3:$AB$1315,DataRegularSeason20242025!$B$3:$B$1315, "&lt;=" &amp; $A128, DataRegularSeason20242025!$E$3:$E$1315, B$1)</f>
        <v>10</v>
      </c>
      <c r="C128" s="2">
        <f>SUMIFS(DataRegularSeason20242025!$AA$3:$AA$1315,DataRegularSeason20242025!$B$3:$B$1315, "&lt;=" &amp; $A128, DataRegularSeason20242025!$D$3:$D$1315, C$1)+SUMIFS(DataRegularSeason20242025!$AB$3:$AB$1315,DataRegularSeason20242025!$B$3:$B$1315, "&lt;=" &amp; $A128, DataRegularSeason20242025!$E$3:$E$1315, C$1)</f>
        <v>9</v>
      </c>
      <c r="D128" s="2">
        <f>SUMIFS(DataRegularSeason20242025!$AA$3:$AA$1315,DataRegularSeason20242025!$B$3:$B$1315, "&lt;=" &amp; $A128, DataRegularSeason20242025!$D$3:$D$1315, D$1)+SUMIFS(DataRegularSeason20242025!$AB$3:$AB$1315,DataRegularSeason20242025!$B$3:$B$1315, "&lt;=" &amp; $A128, DataRegularSeason20242025!$E$3:$E$1315, D$1)</f>
        <v>9</v>
      </c>
      <c r="E128" s="2">
        <f>SUMIFS(DataRegularSeason20242025!$AA$3:$AA$1315,DataRegularSeason20242025!$B$3:$B$1315, "&lt;=" &amp; $A128, DataRegularSeason20242025!$D$3:$D$1315, E$1)+SUMIFS(DataRegularSeason20242025!$AB$3:$AB$1315,DataRegularSeason20242025!$B$3:$B$1315, "&lt;=" &amp; $A128, DataRegularSeason20242025!$E$3:$E$1315, E$1)</f>
        <v>14</v>
      </c>
      <c r="F128" s="2">
        <f>SUMIFS(DataRegularSeason20242025!$AA$3:$AA$1315,DataRegularSeason20242025!$B$3:$B$1315, "&lt;=" &amp; $A128, DataRegularSeason20242025!$D$3:$D$1315, F$1)+SUMIFS(DataRegularSeason20242025!$AB$3:$AB$1315,DataRegularSeason20242025!$B$3:$B$1315, "&lt;=" &amp; $A128, DataRegularSeason20242025!$E$3:$E$1315, F$1)</f>
        <v>11</v>
      </c>
      <c r="G128" s="2">
        <f>SUMIFS(DataRegularSeason20242025!$AA$3:$AA$1315,DataRegularSeason20242025!$B$3:$B$1315, "&lt;=" &amp; $A128, DataRegularSeason20242025!$D$3:$D$1315, G$1)+SUMIFS(DataRegularSeason20242025!$AB$3:$AB$1315,DataRegularSeason20242025!$B$3:$B$1315, "&lt;=" &amp; $A128, DataRegularSeason20242025!$E$3:$E$1315, G$1)</f>
        <v>11</v>
      </c>
      <c r="H128" s="2">
        <f>SUMIFS(DataRegularSeason20242025!$AA$3:$AA$1315,DataRegularSeason20242025!$B$3:$B$1315, "&lt;=" &amp; $A128, DataRegularSeason20242025!$D$3:$D$1315, H$1)+SUMIFS(DataRegularSeason20242025!$AB$3:$AB$1315,DataRegularSeason20242025!$B$3:$B$1315, "&lt;=" &amp; $A128, DataRegularSeason20242025!$E$3:$E$1315, H$1)</f>
        <v>7</v>
      </c>
      <c r="I128" s="2">
        <f>SUMIFS(DataRegularSeason20242025!$AA$3:$AA$1315,DataRegularSeason20242025!$B$3:$B$1315, "&lt;=" &amp; $A128, DataRegularSeason20242025!$D$3:$D$1315, I$1)+SUMIFS(DataRegularSeason20242025!$AB$3:$AB$1315,DataRegularSeason20242025!$B$3:$B$1315, "&lt;=" &amp; $A128, DataRegularSeason20242025!$E$3:$E$1315, I$1)</f>
        <v>10</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9</v>
      </c>
      <c r="L128" s="2">
        <f>SUMIFS(DataRegularSeason20242025!$AA$3:$AA$1315,DataRegularSeason20242025!$B$3:$B$1315, "&lt;=" &amp; $A128, DataRegularSeason20242025!$D$3:$D$1315, L$1)+SUMIFS(DataRegularSeason20242025!$AB$3:$AB$1315,DataRegularSeason20242025!$B$3:$B$1315, "&lt;=" &amp; $A128, DataRegularSeason20242025!$E$3:$E$1315, L$1)</f>
        <v>11</v>
      </c>
      <c r="M128" s="2">
        <f>SUMIFS(DataRegularSeason20242025!$AA$3:$AA$1315,DataRegularSeason20242025!$B$3:$B$1315, "&lt;=" &amp; $A128, DataRegularSeason20242025!$D$3:$D$1315, M$1)+SUMIFS(DataRegularSeason20242025!$AB$3:$AB$1315,DataRegularSeason20242025!$B$3:$B$1315, "&lt;=" &amp; $A128, DataRegularSeason20242025!$E$3:$E$1315, M$1)</f>
        <v>15</v>
      </c>
      <c r="N128" s="2">
        <f>SUMIFS(DataRegularSeason20242025!$AA$3:$AA$1315,DataRegularSeason20242025!$B$3:$B$1315, "&lt;=" &amp; $A128, DataRegularSeason20242025!$D$3:$D$1315, N$1)+SUMIFS(DataRegularSeason20242025!$AB$3:$AB$1315,DataRegularSeason20242025!$B$3:$B$1315, "&lt;=" &amp; $A128, DataRegularSeason20242025!$E$3:$E$1315, N$1)</f>
        <v>14</v>
      </c>
      <c r="O128" s="2">
        <f>SUMIFS(DataRegularSeason20242025!$AA$3:$AA$1315,DataRegularSeason20242025!$B$3:$B$1315, "&lt;=" &amp; $A128, DataRegularSeason20242025!$D$3:$D$1315, O$1)+SUMIFS(DataRegularSeason20242025!$AB$3:$AB$1315,DataRegularSeason20242025!$B$3:$B$1315, "&lt;=" &amp; $A128, DataRegularSeason20242025!$E$3:$E$1315, O$1)</f>
        <v>14</v>
      </c>
      <c r="P128" s="2">
        <f>SUMIFS(DataRegularSeason20242025!$AA$3:$AA$1315,DataRegularSeason20242025!$B$3:$B$1315, "&lt;=" &amp; $A128, DataRegularSeason20242025!$D$3:$D$1315, P$1)+SUMIFS(DataRegularSeason20242025!$AB$3:$AB$1315,DataRegularSeason20242025!$B$3:$B$1315, "&lt;=" &amp; $A128, DataRegularSeason20242025!$E$3:$E$1315, P$1)</f>
        <v>9</v>
      </c>
      <c r="Q128" s="2">
        <f>SUMIFS(DataRegularSeason20242025!$AA$3:$AA$1315,DataRegularSeason20242025!$B$3:$B$1315, "&lt;=" &amp; $A128, DataRegularSeason20242025!$D$3:$D$1315, Q$1)+SUMIFS(DataRegularSeason20242025!$AB$3:$AB$1315,DataRegularSeason20242025!$B$3:$B$1315, "&lt;=" &amp; $A128, DataRegularSeason20242025!$E$3:$E$1315, Q$1)</f>
        <v>16</v>
      </c>
      <c r="R128" s="2">
        <f>SUMIFS(DataRegularSeason20242025!$AA$3:$AA$1315,DataRegularSeason20242025!$B$3:$B$1315, "&lt;=" &amp; $A128, DataRegularSeason20242025!$D$3:$D$1315, R$1)+SUMIFS(DataRegularSeason20242025!$AB$3:$AB$1315,DataRegularSeason20242025!$B$3:$B$1315, "&lt;=" &amp; $A128, DataRegularSeason20242025!$E$3:$E$1315, R$1)</f>
        <v>7</v>
      </c>
      <c r="S128" s="2">
        <f>SUMIFS(DataRegularSeason20242025!$AA$3:$AA$1315,DataRegularSeason20242025!$B$3:$B$1315, "&lt;=" &amp; $A128, DataRegularSeason20242025!$D$3:$D$1315, S$1)+SUMIFS(DataRegularSeason20242025!$AB$3:$AB$1315,DataRegularSeason20242025!$B$3:$B$1315, "&lt;=" &amp; $A128, DataRegularSeason20242025!$E$3:$E$1315, S$1)</f>
        <v>8</v>
      </c>
      <c r="T128" s="2">
        <f>SUMIFS(DataRegularSeason20242025!$AA$3:$AA$1315,DataRegularSeason20242025!$B$3:$B$1315, "&lt;=" &amp; $A128, DataRegularSeason20242025!$D$3:$D$1315, T$1)+SUMIFS(DataRegularSeason20242025!$AB$3:$AB$1315,DataRegularSeason20242025!$B$3:$B$1315, "&lt;=" &amp; $A128, DataRegularSeason20242025!$E$3:$E$1315, T$1)</f>
        <v>13</v>
      </c>
      <c r="U128" s="2">
        <f>SUMIFS(DataRegularSeason20242025!$AA$3:$AA$1315,DataRegularSeason20242025!$B$3:$B$1315, "&lt;=" &amp; $A128, DataRegularSeason20242025!$D$3:$D$1315, U$1)+SUMIFS(DataRegularSeason20242025!$AB$3:$AB$1315,DataRegularSeason20242025!$B$3:$B$1315, "&lt;=" &amp; $A128, DataRegularSeason20242025!$E$3:$E$1315, U$1)</f>
        <v>10</v>
      </c>
      <c r="V128" s="2">
        <f>SUMIFS(DataRegularSeason20242025!$AA$3:$AA$1315,DataRegularSeason20242025!$B$3:$B$1315, "&lt;=" &amp; $A128, DataRegularSeason20242025!$D$3:$D$1315, V$1)+SUMIFS(DataRegularSeason20242025!$AB$3:$AB$1315,DataRegularSeason20242025!$B$3:$B$1315, "&lt;=" &amp; $A128, DataRegularSeason20242025!$E$3:$E$1315, V$1)</f>
        <v>9</v>
      </c>
      <c r="W128" s="2">
        <f>SUMIFS(DataRegularSeason20242025!$AA$3:$AA$1315,DataRegularSeason20242025!$B$3:$B$1315, "&lt;=" &amp; $A128, DataRegularSeason20242025!$D$3:$D$1315, W$1)+SUMIFS(DataRegularSeason20242025!$AB$3:$AB$1315,DataRegularSeason20242025!$B$3:$B$1315, "&lt;=" &amp; $A128, DataRegularSeason20242025!$E$3:$E$1315, W$1)</f>
        <v>9</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8</v>
      </c>
      <c r="Z128" s="2">
        <f>SUMIFS(DataRegularSeason20242025!$AA$3:$AA$1315,DataRegularSeason20242025!$B$3:$B$1315, "&lt;=" &amp; $A128, DataRegularSeason20242025!$D$3:$D$1315, Z$1)+SUMIFS(DataRegularSeason20242025!$AB$3:$AB$1315,DataRegularSeason20242025!$B$3:$B$1315, "&lt;=" &amp; $A128, DataRegularSeason20242025!$E$3:$E$1315, Z$1)</f>
        <v>10</v>
      </c>
      <c r="AA128" s="2">
        <f>SUMIFS(DataRegularSeason20242025!$AA$3:$AA$1315,DataRegularSeason20242025!$B$3:$B$1315, "&lt;=" &amp; $A128, DataRegularSeason20242025!$D$3:$D$1315, AA$1)+SUMIFS(DataRegularSeason20242025!$AB$3:$AB$1315,DataRegularSeason20242025!$B$3:$B$1315, "&lt;=" &amp; $A128, DataRegularSeason20242025!$E$3:$E$1315, AA$1)</f>
        <v>14</v>
      </c>
      <c r="AB128" s="2">
        <f>SUMIFS(DataRegularSeason20242025!$AA$3:$AA$1315,DataRegularSeason20242025!$B$3:$B$1315, "&lt;=" &amp; $A128, DataRegularSeason20242025!$D$3:$D$1315, AB$1)+SUMIFS(DataRegularSeason20242025!$AB$3:$AB$1315,DataRegularSeason20242025!$B$3:$B$1315, "&lt;=" &amp; $A128, DataRegularSeason20242025!$E$3:$E$1315, AB$1)</f>
        <v>13</v>
      </c>
      <c r="AC128" s="2">
        <f>SUMIFS(DataRegularSeason20242025!$AA$3:$AA$1315,DataRegularSeason20242025!$B$3:$B$1315, "&lt;=" &amp; $A128, DataRegularSeason20242025!$D$3:$D$1315, AC$1)+SUMIFS(DataRegularSeason20242025!$AB$3:$AB$1315,DataRegularSeason20242025!$B$3:$B$1315, "&lt;=" &amp; $A128, DataRegularSeason20242025!$E$3:$E$1315, AC$1)</f>
        <v>12</v>
      </c>
      <c r="AD128" s="2">
        <f>SUMIFS(DataRegularSeason20242025!$AA$3:$AA$1315,DataRegularSeason20242025!$B$3:$B$1315, "&lt;=" &amp; $A128, DataRegularSeason20242025!$D$3:$D$1315, AD$1)+SUMIFS(DataRegularSeason20242025!$AB$3:$AB$1315,DataRegularSeason20242025!$B$3:$B$1315, "&lt;=" &amp; $A128, DataRegularSeason20242025!$E$3:$E$1315, AD$1)</f>
        <v>11</v>
      </c>
      <c r="AE128" s="2">
        <f>SUMIFS(DataRegularSeason20242025!$AA$3:$AA$1315,DataRegularSeason20242025!$B$3:$B$1315, "&lt;=" &amp; $A128, DataRegularSeason20242025!$D$3:$D$1315, AE$1)+SUMIFS(DataRegularSeason20242025!$AB$3:$AB$1315,DataRegularSeason20242025!$B$3:$B$1315, "&lt;=" &amp; $A128, DataRegularSeason20242025!$E$3:$E$1315, AE$1)</f>
        <v>15</v>
      </c>
      <c r="AF128" s="2">
        <f>SUMIFS(DataRegularSeason20242025!$AA$3:$AA$1315,DataRegularSeason20242025!$B$3:$B$1315, "&lt;=" &amp; $A128, DataRegularSeason20242025!$D$3:$D$1315, AF$1)+SUMIFS(DataRegularSeason20242025!$AB$3:$AB$1315,DataRegularSeason20242025!$B$3:$B$1315, "&lt;=" &amp; $A128, DataRegularSeason20242025!$E$3:$E$1315, AF$1)</f>
        <v>18</v>
      </c>
      <c r="AG128" s="2">
        <f>SUMIFS(DataRegularSeason20242025!$AA$3:$AA$1315,DataRegularSeason20242025!$B$3:$B$1315, "&lt;=" &amp; $A128, DataRegularSeason20242025!$D$3:$D$1315, AG$1)+SUMIFS(DataRegularSeason20242025!$AB$3:$AB$1315,DataRegularSeason20242025!$B$3:$B$1315, "&lt;=" &amp; $A128, DataRegularSeason20242025!$E$3:$E$1315, AG$1)</f>
        <v>14</v>
      </c>
    </row>
    <row r="129" spans="1:33" x14ac:dyDescent="0.25">
      <c r="A129" s="5">
        <v>45695</v>
      </c>
      <c r="B129" s="2">
        <f>SUMIFS(DataRegularSeason20242025!$AA$3:$AA$1315,DataRegularSeason20242025!$B$3:$B$1315, "&lt;=" &amp; $A129, DataRegularSeason20242025!$D$3:$D$1315, B$1)+SUMIFS(DataRegularSeason20242025!$AB$3:$AB$1315,DataRegularSeason20242025!$B$3:$B$1315, "&lt;=" &amp; $A129, DataRegularSeason20242025!$E$3:$E$1315, B$1)</f>
        <v>10</v>
      </c>
      <c r="C129" s="2">
        <f>SUMIFS(DataRegularSeason20242025!$AA$3:$AA$1315,DataRegularSeason20242025!$B$3:$B$1315, "&lt;=" &amp; $A129, DataRegularSeason20242025!$D$3:$D$1315, C$1)+SUMIFS(DataRegularSeason20242025!$AB$3:$AB$1315,DataRegularSeason20242025!$B$3:$B$1315, "&lt;=" &amp; $A129, DataRegularSeason20242025!$E$3:$E$1315, C$1)</f>
        <v>9</v>
      </c>
      <c r="D129" s="2">
        <f>SUMIFS(DataRegularSeason20242025!$AA$3:$AA$1315,DataRegularSeason20242025!$B$3:$B$1315, "&lt;=" &amp; $A129, DataRegularSeason20242025!$D$3:$D$1315, D$1)+SUMIFS(DataRegularSeason20242025!$AB$3:$AB$1315,DataRegularSeason20242025!$B$3:$B$1315, "&lt;=" &amp; $A129, DataRegularSeason20242025!$E$3:$E$1315, D$1)</f>
        <v>9</v>
      </c>
      <c r="E129" s="2">
        <f>SUMIFS(DataRegularSeason20242025!$AA$3:$AA$1315,DataRegularSeason20242025!$B$3:$B$1315, "&lt;=" &amp; $A129, DataRegularSeason20242025!$D$3:$D$1315, E$1)+SUMIFS(DataRegularSeason20242025!$AB$3:$AB$1315,DataRegularSeason20242025!$B$3:$B$1315, "&lt;=" &amp; $A129, DataRegularSeason20242025!$E$3:$E$1315, E$1)</f>
        <v>14</v>
      </c>
      <c r="F129" s="2">
        <f>SUMIFS(DataRegularSeason20242025!$AA$3:$AA$1315,DataRegularSeason20242025!$B$3:$B$1315, "&lt;=" &amp; $A129, DataRegularSeason20242025!$D$3:$D$1315, F$1)+SUMIFS(DataRegularSeason20242025!$AB$3:$AB$1315,DataRegularSeason20242025!$B$3:$B$1315, "&lt;=" &amp; $A129, DataRegularSeason20242025!$E$3:$E$1315, F$1)</f>
        <v>11</v>
      </c>
      <c r="G129" s="2">
        <f>SUMIFS(DataRegularSeason20242025!$AA$3:$AA$1315,DataRegularSeason20242025!$B$3:$B$1315, "&lt;=" &amp; $A129, DataRegularSeason20242025!$D$3:$D$1315, G$1)+SUMIFS(DataRegularSeason20242025!$AB$3:$AB$1315,DataRegularSeason20242025!$B$3:$B$1315, "&lt;=" &amp; $A129, DataRegularSeason20242025!$E$3:$E$1315, G$1)</f>
        <v>11</v>
      </c>
      <c r="H129" s="2">
        <f>SUMIFS(DataRegularSeason20242025!$AA$3:$AA$1315,DataRegularSeason20242025!$B$3:$B$1315, "&lt;=" &amp; $A129, DataRegularSeason20242025!$D$3:$D$1315, H$1)+SUMIFS(DataRegularSeason20242025!$AB$3:$AB$1315,DataRegularSeason20242025!$B$3:$B$1315, "&lt;=" &amp; $A129, DataRegularSeason20242025!$E$3:$E$1315, H$1)</f>
        <v>7</v>
      </c>
      <c r="I129" s="2">
        <f>SUMIFS(DataRegularSeason20242025!$AA$3:$AA$1315,DataRegularSeason20242025!$B$3:$B$1315, "&lt;=" &amp; $A129, DataRegularSeason20242025!$D$3:$D$1315, I$1)+SUMIFS(DataRegularSeason20242025!$AB$3:$AB$1315,DataRegularSeason20242025!$B$3:$B$1315, "&lt;=" &amp; $A129, DataRegularSeason20242025!$E$3:$E$1315, I$1)</f>
        <v>10</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9</v>
      </c>
      <c r="L129" s="2">
        <f>SUMIFS(DataRegularSeason20242025!$AA$3:$AA$1315,DataRegularSeason20242025!$B$3:$B$1315, "&lt;=" &amp; $A129, DataRegularSeason20242025!$D$3:$D$1315, L$1)+SUMIFS(DataRegularSeason20242025!$AB$3:$AB$1315,DataRegularSeason20242025!$B$3:$B$1315, "&lt;=" &amp; $A129, DataRegularSeason20242025!$E$3:$E$1315, L$1)</f>
        <v>11</v>
      </c>
      <c r="M129" s="2">
        <f>SUMIFS(DataRegularSeason20242025!$AA$3:$AA$1315,DataRegularSeason20242025!$B$3:$B$1315, "&lt;=" &amp; $A129, DataRegularSeason20242025!$D$3:$D$1315, M$1)+SUMIFS(DataRegularSeason20242025!$AB$3:$AB$1315,DataRegularSeason20242025!$B$3:$B$1315, "&lt;=" &amp; $A129, DataRegularSeason20242025!$E$3:$E$1315, M$1)</f>
        <v>15</v>
      </c>
      <c r="N129" s="2">
        <f>SUMIFS(DataRegularSeason20242025!$AA$3:$AA$1315,DataRegularSeason20242025!$B$3:$B$1315, "&lt;=" &amp; $A129, DataRegularSeason20242025!$D$3:$D$1315, N$1)+SUMIFS(DataRegularSeason20242025!$AB$3:$AB$1315,DataRegularSeason20242025!$B$3:$B$1315, "&lt;=" &amp; $A129, DataRegularSeason20242025!$E$3:$E$1315, N$1)</f>
        <v>14</v>
      </c>
      <c r="O129" s="2">
        <f>SUMIFS(DataRegularSeason20242025!$AA$3:$AA$1315,DataRegularSeason20242025!$B$3:$B$1315, "&lt;=" &amp; $A129, DataRegularSeason20242025!$D$3:$D$1315, O$1)+SUMIFS(DataRegularSeason20242025!$AB$3:$AB$1315,DataRegularSeason20242025!$B$3:$B$1315, "&lt;=" &amp; $A129, DataRegularSeason20242025!$E$3:$E$1315, O$1)</f>
        <v>14</v>
      </c>
      <c r="P129" s="2">
        <f>SUMIFS(DataRegularSeason20242025!$AA$3:$AA$1315,DataRegularSeason20242025!$B$3:$B$1315, "&lt;=" &amp; $A129, DataRegularSeason20242025!$D$3:$D$1315, P$1)+SUMIFS(DataRegularSeason20242025!$AB$3:$AB$1315,DataRegularSeason20242025!$B$3:$B$1315, "&lt;=" &amp; $A129, DataRegularSeason20242025!$E$3:$E$1315, P$1)</f>
        <v>9</v>
      </c>
      <c r="Q129" s="2">
        <f>SUMIFS(DataRegularSeason20242025!$AA$3:$AA$1315,DataRegularSeason20242025!$B$3:$B$1315, "&lt;=" &amp; $A129, DataRegularSeason20242025!$D$3:$D$1315, Q$1)+SUMIFS(DataRegularSeason20242025!$AB$3:$AB$1315,DataRegularSeason20242025!$B$3:$B$1315, "&lt;=" &amp; $A129, DataRegularSeason20242025!$E$3:$E$1315, Q$1)</f>
        <v>16</v>
      </c>
      <c r="R129" s="2">
        <f>SUMIFS(DataRegularSeason20242025!$AA$3:$AA$1315,DataRegularSeason20242025!$B$3:$B$1315, "&lt;=" &amp; $A129, DataRegularSeason20242025!$D$3:$D$1315, R$1)+SUMIFS(DataRegularSeason20242025!$AB$3:$AB$1315,DataRegularSeason20242025!$B$3:$B$1315, "&lt;=" &amp; $A129, DataRegularSeason20242025!$E$3:$E$1315, R$1)</f>
        <v>7</v>
      </c>
      <c r="S129" s="2">
        <f>SUMIFS(DataRegularSeason20242025!$AA$3:$AA$1315,DataRegularSeason20242025!$B$3:$B$1315, "&lt;=" &amp; $A129, DataRegularSeason20242025!$D$3:$D$1315, S$1)+SUMIFS(DataRegularSeason20242025!$AB$3:$AB$1315,DataRegularSeason20242025!$B$3:$B$1315, "&lt;=" &amp; $A129, DataRegularSeason20242025!$E$3:$E$1315, S$1)</f>
        <v>8</v>
      </c>
      <c r="T129" s="2">
        <f>SUMIFS(DataRegularSeason20242025!$AA$3:$AA$1315,DataRegularSeason20242025!$B$3:$B$1315, "&lt;=" &amp; $A129, DataRegularSeason20242025!$D$3:$D$1315, T$1)+SUMIFS(DataRegularSeason20242025!$AB$3:$AB$1315,DataRegularSeason20242025!$B$3:$B$1315, "&lt;=" &amp; $A129, DataRegularSeason20242025!$E$3:$E$1315, T$1)</f>
        <v>13</v>
      </c>
      <c r="U129" s="2">
        <f>SUMIFS(DataRegularSeason20242025!$AA$3:$AA$1315,DataRegularSeason20242025!$B$3:$B$1315, "&lt;=" &amp; $A129, DataRegularSeason20242025!$D$3:$D$1315, U$1)+SUMIFS(DataRegularSeason20242025!$AB$3:$AB$1315,DataRegularSeason20242025!$B$3:$B$1315, "&lt;=" &amp; $A129, DataRegularSeason20242025!$E$3:$E$1315, U$1)</f>
        <v>10</v>
      </c>
      <c r="V129" s="2">
        <f>SUMIFS(DataRegularSeason20242025!$AA$3:$AA$1315,DataRegularSeason20242025!$B$3:$B$1315, "&lt;=" &amp; $A129, DataRegularSeason20242025!$D$3:$D$1315, V$1)+SUMIFS(DataRegularSeason20242025!$AB$3:$AB$1315,DataRegularSeason20242025!$B$3:$B$1315, "&lt;=" &amp; $A129, DataRegularSeason20242025!$E$3:$E$1315, V$1)</f>
        <v>9</v>
      </c>
      <c r="W129" s="2">
        <f>SUMIFS(DataRegularSeason20242025!$AA$3:$AA$1315,DataRegularSeason20242025!$B$3:$B$1315, "&lt;=" &amp; $A129, DataRegularSeason20242025!$D$3:$D$1315, W$1)+SUMIFS(DataRegularSeason20242025!$AB$3:$AB$1315,DataRegularSeason20242025!$B$3:$B$1315, "&lt;=" &amp; $A129, DataRegularSeason20242025!$E$3:$E$1315, W$1)</f>
        <v>9</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8</v>
      </c>
      <c r="Z129" s="2">
        <f>SUMIFS(DataRegularSeason20242025!$AA$3:$AA$1315,DataRegularSeason20242025!$B$3:$B$1315, "&lt;=" &amp; $A129, DataRegularSeason20242025!$D$3:$D$1315, Z$1)+SUMIFS(DataRegularSeason20242025!$AB$3:$AB$1315,DataRegularSeason20242025!$B$3:$B$1315, "&lt;=" &amp; $A129, DataRegularSeason20242025!$E$3:$E$1315, Z$1)</f>
        <v>10</v>
      </c>
      <c r="AA129" s="2">
        <f>SUMIFS(DataRegularSeason20242025!$AA$3:$AA$1315,DataRegularSeason20242025!$B$3:$B$1315, "&lt;=" &amp; $A129, DataRegularSeason20242025!$D$3:$D$1315, AA$1)+SUMIFS(DataRegularSeason20242025!$AB$3:$AB$1315,DataRegularSeason20242025!$B$3:$B$1315, "&lt;=" &amp; $A129, DataRegularSeason20242025!$E$3:$E$1315, AA$1)</f>
        <v>14</v>
      </c>
      <c r="AB129" s="2">
        <f>SUMIFS(DataRegularSeason20242025!$AA$3:$AA$1315,DataRegularSeason20242025!$B$3:$B$1315, "&lt;=" &amp; $A129, DataRegularSeason20242025!$D$3:$D$1315, AB$1)+SUMIFS(DataRegularSeason20242025!$AB$3:$AB$1315,DataRegularSeason20242025!$B$3:$B$1315, "&lt;=" &amp; $A129, DataRegularSeason20242025!$E$3:$E$1315, AB$1)</f>
        <v>13</v>
      </c>
      <c r="AC129" s="2">
        <f>SUMIFS(DataRegularSeason20242025!$AA$3:$AA$1315,DataRegularSeason20242025!$B$3:$B$1315, "&lt;=" &amp; $A129, DataRegularSeason20242025!$D$3:$D$1315, AC$1)+SUMIFS(DataRegularSeason20242025!$AB$3:$AB$1315,DataRegularSeason20242025!$B$3:$B$1315, "&lt;=" &amp; $A129, DataRegularSeason20242025!$E$3:$E$1315, AC$1)</f>
        <v>12</v>
      </c>
      <c r="AD129" s="2">
        <f>SUMIFS(DataRegularSeason20242025!$AA$3:$AA$1315,DataRegularSeason20242025!$B$3:$B$1315, "&lt;=" &amp; $A129, DataRegularSeason20242025!$D$3:$D$1315, AD$1)+SUMIFS(DataRegularSeason20242025!$AB$3:$AB$1315,DataRegularSeason20242025!$B$3:$B$1315, "&lt;=" &amp; $A129, DataRegularSeason20242025!$E$3:$E$1315, AD$1)</f>
        <v>11</v>
      </c>
      <c r="AE129" s="2">
        <f>SUMIFS(DataRegularSeason20242025!$AA$3:$AA$1315,DataRegularSeason20242025!$B$3:$B$1315, "&lt;=" &amp; $A129, DataRegularSeason20242025!$D$3:$D$1315, AE$1)+SUMIFS(DataRegularSeason20242025!$AB$3:$AB$1315,DataRegularSeason20242025!$B$3:$B$1315, "&lt;=" &amp; $A129, DataRegularSeason20242025!$E$3:$E$1315, AE$1)</f>
        <v>15</v>
      </c>
      <c r="AF129" s="2">
        <f>SUMIFS(DataRegularSeason20242025!$AA$3:$AA$1315,DataRegularSeason20242025!$B$3:$B$1315, "&lt;=" &amp; $A129, DataRegularSeason20242025!$D$3:$D$1315, AF$1)+SUMIFS(DataRegularSeason20242025!$AB$3:$AB$1315,DataRegularSeason20242025!$B$3:$B$1315, "&lt;=" &amp; $A129, DataRegularSeason20242025!$E$3:$E$1315, AF$1)</f>
        <v>18</v>
      </c>
      <c r="AG129" s="2">
        <f>SUMIFS(DataRegularSeason20242025!$AA$3:$AA$1315,DataRegularSeason20242025!$B$3:$B$1315, "&lt;=" &amp; $A129, DataRegularSeason20242025!$D$3:$D$1315, AG$1)+SUMIFS(DataRegularSeason20242025!$AB$3:$AB$1315,DataRegularSeason20242025!$B$3:$B$1315, "&lt;=" &amp; $A129, DataRegularSeason20242025!$E$3:$E$1315, AG$1)</f>
        <v>14</v>
      </c>
    </row>
    <row r="130" spans="1:33" x14ac:dyDescent="0.25">
      <c r="A130" s="5">
        <v>45696</v>
      </c>
      <c r="B130" s="2">
        <f>SUMIFS(DataRegularSeason20242025!$AA$3:$AA$1315,DataRegularSeason20242025!$B$3:$B$1315, "&lt;=" &amp; $A130, DataRegularSeason20242025!$D$3:$D$1315, B$1)+SUMIFS(DataRegularSeason20242025!$AB$3:$AB$1315,DataRegularSeason20242025!$B$3:$B$1315, "&lt;=" &amp; $A130, DataRegularSeason20242025!$E$3:$E$1315, B$1)</f>
        <v>10</v>
      </c>
      <c r="C130" s="2">
        <f>SUMIFS(DataRegularSeason20242025!$AA$3:$AA$1315,DataRegularSeason20242025!$B$3:$B$1315, "&lt;=" &amp; $A130, DataRegularSeason20242025!$D$3:$D$1315, C$1)+SUMIFS(DataRegularSeason20242025!$AB$3:$AB$1315,DataRegularSeason20242025!$B$3:$B$1315, "&lt;=" &amp; $A130, DataRegularSeason20242025!$E$3:$E$1315, C$1)</f>
        <v>9</v>
      </c>
      <c r="D130" s="2">
        <f>SUMIFS(DataRegularSeason20242025!$AA$3:$AA$1315,DataRegularSeason20242025!$B$3:$B$1315, "&lt;=" &amp; $A130, DataRegularSeason20242025!$D$3:$D$1315, D$1)+SUMIFS(DataRegularSeason20242025!$AB$3:$AB$1315,DataRegularSeason20242025!$B$3:$B$1315, "&lt;=" &amp; $A130, DataRegularSeason20242025!$E$3:$E$1315, D$1)</f>
        <v>9</v>
      </c>
      <c r="E130" s="2">
        <f>SUMIFS(DataRegularSeason20242025!$AA$3:$AA$1315,DataRegularSeason20242025!$B$3:$B$1315, "&lt;=" &amp; $A130, DataRegularSeason20242025!$D$3:$D$1315, E$1)+SUMIFS(DataRegularSeason20242025!$AB$3:$AB$1315,DataRegularSeason20242025!$B$3:$B$1315, "&lt;=" &amp; $A130, DataRegularSeason20242025!$E$3:$E$1315, E$1)</f>
        <v>14</v>
      </c>
      <c r="F130" s="2">
        <f>SUMIFS(DataRegularSeason20242025!$AA$3:$AA$1315,DataRegularSeason20242025!$B$3:$B$1315, "&lt;=" &amp; $A130, DataRegularSeason20242025!$D$3:$D$1315, F$1)+SUMIFS(DataRegularSeason20242025!$AB$3:$AB$1315,DataRegularSeason20242025!$B$3:$B$1315, "&lt;=" &amp; $A130, DataRegularSeason20242025!$E$3:$E$1315, F$1)</f>
        <v>11</v>
      </c>
      <c r="G130" s="2">
        <f>SUMIFS(DataRegularSeason20242025!$AA$3:$AA$1315,DataRegularSeason20242025!$B$3:$B$1315, "&lt;=" &amp; $A130, DataRegularSeason20242025!$D$3:$D$1315, G$1)+SUMIFS(DataRegularSeason20242025!$AB$3:$AB$1315,DataRegularSeason20242025!$B$3:$B$1315, "&lt;=" &amp; $A130, DataRegularSeason20242025!$E$3:$E$1315, G$1)</f>
        <v>11</v>
      </c>
      <c r="H130" s="2">
        <f>SUMIFS(DataRegularSeason20242025!$AA$3:$AA$1315,DataRegularSeason20242025!$B$3:$B$1315, "&lt;=" &amp; $A130, DataRegularSeason20242025!$D$3:$D$1315, H$1)+SUMIFS(DataRegularSeason20242025!$AB$3:$AB$1315,DataRegularSeason20242025!$B$3:$B$1315, "&lt;=" &amp; $A130, DataRegularSeason20242025!$E$3:$E$1315, H$1)</f>
        <v>7</v>
      </c>
      <c r="I130" s="2">
        <f>SUMIFS(DataRegularSeason20242025!$AA$3:$AA$1315,DataRegularSeason20242025!$B$3:$B$1315, "&lt;=" &amp; $A130, DataRegularSeason20242025!$D$3:$D$1315, I$1)+SUMIFS(DataRegularSeason20242025!$AB$3:$AB$1315,DataRegularSeason20242025!$B$3:$B$1315, "&lt;=" &amp; $A130, DataRegularSeason20242025!$E$3:$E$1315, I$1)</f>
        <v>10</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9</v>
      </c>
      <c r="L130" s="2">
        <f>SUMIFS(DataRegularSeason20242025!$AA$3:$AA$1315,DataRegularSeason20242025!$B$3:$B$1315, "&lt;=" &amp; $A130, DataRegularSeason20242025!$D$3:$D$1315, L$1)+SUMIFS(DataRegularSeason20242025!$AB$3:$AB$1315,DataRegularSeason20242025!$B$3:$B$1315, "&lt;=" &amp; $A130, DataRegularSeason20242025!$E$3:$E$1315, L$1)</f>
        <v>11</v>
      </c>
      <c r="M130" s="2">
        <f>SUMIFS(DataRegularSeason20242025!$AA$3:$AA$1315,DataRegularSeason20242025!$B$3:$B$1315, "&lt;=" &amp; $A130, DataRegularSeason20242025!$D$3:$D$1315, M$1)+SUMIFS(DataRegularSeason20242025!$AB$3:$AB$1315,DataRegularSeason20242025!$B$3:$B$1315, "&lt;=" &amp; $A130, DataRegularSeason20242025!$E$3:$E$1315, M$1)</f>
        <v>15</v>
      </c>
      <c r="N130" s="2">
        <f>SUMIFS(DataRegularSeason20242025!$AA$3:$AA$1315,DataRegularSeason20242025!$B$3:$B$1315, "&lt;=" &amp; $A130, DataRegularSeason20242025!$D$3:$D$1315, N$1)+SUMIFS(DataRegularSeason20242025!$AB$3:$AB$1315,DataRegularSeason20242025!$B$3:$B$1315, "&lt;=" &amp; $A130, DataRegularSeason20242025!$E$3:$E$1315, N$1)</f>
        <v>14</v>
      </c>
      <c r="O130" s="2">
        <f>SUMIFS(DataRegularSeason20242025!$AA$3:$AA$1315,DataRegularSeason20242025!$B$3:$B$1315, "&lt;=" &amp; $A130, DataRegularSeason20242025!$D$3:$D$1315, O$1)+SUMIFS(DataRegularSeason20242025!$AB$3:$AB$1315,DataRegularSeason20242025!$B$3:$B$1315, "&lt;=" &amp; $A130, DataRegularSeason20242025!$E$3:$E$1315, O$1)</f>
        <v>14</v>
      </c>
      <c r="P130" s="2">
        <f>SUMIFS(DataRegularSeason20242025!$AA$3:$AA$1315,DataRegularSeason20242025!$B$3:$B$1315, "&lt;=" &amp; $A130, DataRegularSeason20242025!$D$3:$D$1315, P$1)+SUMIFS(DataRegularSeason20242025!$AB$3:$AB$1315,DataRegularSeason20242025!$B$3:$B$1315, "&lt;=" &amp; $A130, DataRegularSeason20242025!$E$3:$E$1315, P$1)</f>
        <v>9</v>
      </c>
      <c r="Q130" s="2">
        <f>SUMIFS(DataRegularSeason20242025!$AA$3:$AA$1315,DataRegularSeason20242025!$B$3:$B$1315, "&lt;=" &amp; $A130, DataRegularSeason20242025!$D$3:$D$1315, Q$1)+SUMIFS(DataRegularSeason20242025!$AB$3:$AB$1315,DataRegularSeason20242025!$B$3:$B$1315, "&lt;=" &amp; $A130, DataRegularSeason20242025!$E$3:$E$1315, Q$1)</f>
        <v>16</v>
      </c>
      <c r="R130" s="2">
        <f>SUMIFS(DataRegularSeason20242025!$AA$3:$AA$1315,DataRegularSeason20242025!$B$3:$B$1315, "&lt;=" &amp; $A130, DataRegularSeason20242025!$D$3:$D$1315, R$1)+SUMIFS(DataRegularSeason20242025!$AB$3:$AB$1315,DataRegularSeason20242025!$B$3:$B$1315, "&lt;=" &amp; $A130, DataRegularSeason20242025!$E$3:$E$1315, R$1)</f>
        <v>7</v>
      </c>
      <c r="S130" s="2">
        <f>SUMIFS(DataRegularSeason20242025!$AA$3:$AA$1315,DataRegularSeason20242025!$B$3:$B$1315, "&lt;=" &amp; $A130, DataRegularSeason20242025!$D$3:$D$1315, S$1)+SUMIFS(DataRegularSeason20242025!$AB$3:$AB$1315,DataRegularSeason20242025!$B$3:$B$1315, "&lt;=" &amp; $A130, DataRegularSeason20242025!$E$3:$E$1315, S$1)</f>
        <v>8</v>
      </c>
      <c r="T130" s="2">
        <f>SUMIFS(DataRegularSeason20242025!$AA$3:$AA$1315,DataRegularSeason20242025!$B$3:$B$1315, "&lt;=" &amp; $A130, DataRegularSeason20242025!$D$3:$D$1315, T$1)+SUMIFS(DataRegularSeason20242025!$AB$3:$AB$1315,DataRegularSeason20242025!$B$3:$B$1315, "&lt;=" &amp; $A130, DataRegularSeason20242025!$E$3:$E$1315, T$1)</f>
        <v>13</v>
      </c>
      <c r="U130" s="2">
        <f>SUMIFS(DataRegularSeason20242025!$AA$3:$AA$1315,DataRegularSeason20242025!$B$3:$B$1315, "&lt;=" &amp; $A130, DataRegularSeason20242025!$D$3:$D$1315, U$1)+SUMIFS(DataRegularSeason20242025!$AB$3:$AB$1315,DataRegularSeason20242025!$B$3:$B$1315, "&lt;=" &amp; $A130, DataRegularSeason20242025!$E$3:$E$1315, U$1)</f>
        <v>10</v>
      </c>
      <c r="V130" s="2">
        <f>SUMIFS(DataRegularSeason20242025!$AA$3:$AA$1315,DataRegularSeason20242025!$B$3:$B$1315, "&lt;=" &amp; $A130, DataRegularSeason20242025!$D$3:$D$1315, V$1)+SUMIFS(DataRegularSeason20242025!$AB$3:$AB$1315,DataRegularSeason20242025!$B$3:$B$1315, "&lt;=" &amp; $A130, DataRegularSeason20242025!$E$3:$E$1315, V$1)</f>
        <v>9</v>
      </c>
      <c r="W130" s="2">
        <f>SUMIFS(DataRegularSeason20242025!$AA$3:$AA$1315,DataRegularSeason20242025!$B$3:$B$1315, "&lt;=" &amp; $A130, DataRegularSeason20242025!$D$3:$D$1315, W$1)+SUMIFS(DataRegularSeason20242025!$AB$3:$AB$1315,DataRegularSeason20242025!$B$3:$B$1315, "&lt;=" &amp; $A130, DataRegularSeason20242025!$E$3:$E$1315, W$1)</f>
        <v>9</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8</v>
      </c>
      <c r="Z130" s="2">
        <f>SUMIFS(DataRegularSeason20242025!$AA$3:$AA$1315,DataRegularSeason20242025!$B$3:$B$1315, "&lt;=" &amp; $A130, DataRegularSeason20242025!$D$3:$D$1315, Z$1)+SUMIFS(DataRegularSeason20242025!$AB$3:$AB$1315,DataRegularSeason20242025!$B$3:$B$1315, "&lt;=" &amp; $A130, DataRegularSeason20242025!$E$3:$E$1315, Z$1)</f>
        <v>10</v>
      </c>
      <c r="AA130" s="2">
        <f>SUMIFS(DataRegularSeason20242025!$AA$3:$AA$1315,DataRegularSeason20242025!$B$3:$B$1315, "&lt;=" &amp; $A130, DataRegularSeason20242025!$D$3:$D$1315, AA$1)+SUMIFS(DataRegularSeason20242025!$AB$3:$AB$1315,DataRegularSeason20242025!$B$3:$B$1315, "&lt;=" &amp; $A130, DataRegularSeason20242025!$E$3:$E$1315, AA$1)</f>
        <v>14</v>
      </c>
      <c r="AB130" s="2">
        <f>SUMIFS(DataRegularSeason20242025!$AA$3:$AA$1315,DataRegularSeason20242025!$B$3:$B$1315, "&lt;=" &amp; $A130, DataRegularSeason20242025!$D$3:$D$1315, AB$1)+SUMIFS(DataRegularSeason20242025!$AB$3:$AB$1315,DataRegularSeason20242025!$B$3:$B$1315, "&lt;=" &amp; $A130, DataRegularSeason20242025!$E$3:$E$1315, AB$1)</f>
        <v>13</v>
      </c>
      <c r="AC130" s="2">
        <f>SUMIFS(DataRegularSeason20242025!$AA$3:$AA$1315,DataRegularSeason20242025!$B$3:$B$1315, "&lt;=" &amp; $A130, DataRegularSeason20242025!$D$3:$D$1315, AC$1)+SUMIFS(DataRegularSeason20242025!$AB$3:$AB$1315,DataRegularSeason20242025!$B$3:$B$1315, "&lt;=" &amp; $A130, DataRegularSeason20242025!$E$3:$E$1315, AC$1)</f>
        <v>12</v>
      </c>
      <c r="AD130" s="2">
        <f>SUMIFS(DataRegularSeason20242025!$AA$3:$AA$1315,DataRegularSeason20242025!$B$3:$B$1315, "&lt;=" &amp; $A130, DataRegularSeason20242025!$D$3:$D$1315, AD$1)+SUMIFS(DataRegularSeason20242025!$AB$3:$AB$1315,DataRegularSeason20242025!$B$3:$B$1315, "&lt;=" &amp; $A130, DataRegularSeason20242025!$E$3:$E$1315, AD$1)</f>
        <v>11</v>
      </c>
      <c r="AE130" s="2">
        <f>SUMIFS(DataRegularSeason20242025!$AA$3:$AA$1315,DataRegularSeason20242025!$B$3:$B$1315, "&lt;=" &amp; $A130, DataRegularSeason20242025!$D$3:$D$1315, AE$1)+SUMIFS(DataRegularSeason20242025!$AB$3:$AB$1315,DataRegularSeason20242025!$B$3:$B$1315, "&lt;=" &amp; $A130, DataRegularSeason20242025!$E$3:$E$1315, AE$1)</f>
        <v>15</v>
      </c>
      <c r="AF130" s="2">
        <f>SUMIFS(DataRegularSeason20242025!$AA$3:$AA$1315,DataRegularSeason20242025!$B$3:$B$1315, "&lt;=" &amp; $A130, DataRegularSeason20242025!$D$3:$D$1315, AF$1)+SUMIFS(DataRegularSeason20242025!$AB$3:$AB$1315,DataRegularSeason20242025!$B$3:$B$1315, "&lt;=" &amp; $A130, DataRegularSeason20242025!$E$3:$E$1315, AF$1)</f>
        <v>18</v>
      </c>
      <c r="AG130" s="2">
        <f>SUMIFS(DataRegularSeason20242025!$AA$3:$AA$1315,DataRegularSeason20242025!$B$3:$B$1315, "&lt;=" &amp; $A130, DataRegularSeason20242025!$D$3:$D$1315, AG$1)+SUMIFS(DataRegularSeason20242025!$AB$3:$AB$1315,DataRegularSeason20242025!$B$3:$B$1315, "&lt;=" &amp; $A130, DataRegularSeason20242025!$E$3:$E$1315, AG$1)</f>
        <v>14</v>
      </c>
    </row>
    <row r="131" spans="1:33" x14ac:dyDescent="0.25">
      <c r="A131" s="5">
        <v>45697</v>
      </c>
      <c r="B131" s="2">
        <f>SUMIFS(DataRegularSeason20242025!$AA$3:$AA$1315,DataRegularSeason20242025!$B$3:$B$1315, "&lt;=" &amp; $A131, DataRegularSeason20242025!$D$3:$D$1315, B$1)+SUMIFS(DataRegularSeason20242025!$AB$3:$AB$1315,DataRegularSeason20242025!$B$3:$B$1315, "&lt;=" &amp; $A131, DataRegularSeason20242025!$E$3:$E$1315, B$1)</f>
        <v>10</v>
      </c>
      <c r="C131" s="2">
        <f>SUMIFS(DataRegularSeason20242025!$AA$3:$AA$1315,DataRegularSeason20242025!$B$3:$B$1315, "&lt;=" &amp; $A131, DataRegularSeason20242025!$D$3:$D$1315, C$1)+SUMIFS(DataRegularSeason20242025!$AB$3:$AB$1315,DataRegularSeason20242025!$B$3:$B$1315, "&lt;=" &amp; $A131, DataRegularSeason20242025!$E$3:$E$1315, C$1)</f>
        <v>9</v>
      </c>
      <c r="D131" s="2">
        <f>SUMIFS(DataRegularSeason20242025!$AA$3:$AA$1315,DataRegularSeason20242025!$B$3:$B$1315, "&lt;=" &amp; $A131, DataRegularSeason20242025!$D$3:$D$1315, D$1)+SUMIFS(DataRegularSeason20242025!$AB$3:$AB$1315,DataRegularSeason20242025!$B$3:$B$1315, "&lt;=" &amp; $A131, DataRegularSeason20242025!$E$3:$E$1315, D$1)</f>
        <v>9</v>
      </c>
      <c r="E131" s="2">
        <f>SUMIFS(DataRegularSeason20242025!$AA$3:$AA$1315,DataRegularSeason20242025!$B$3:$B$1315, "&lt;=" &amp; $A131, DataRegularSeason20242025!$D$3:$D$1315, E$1)+SUMIFS(DataRegularSeason20242025!$AB$3:$AB$1315,DataRegularSeason20242025!$B$3:$B$1315, "&lt;=" &amp; $A131, DataRegularSeason20242025!$E$3:$E$1315, E$1)</f>
        <v>14</v>
      </c>
      <c r="F131" s="2">
        <f>SUMIFS(DataRegularSeason20242025!$AA$3:$AA$1315,DataRegularSeason20242025!$B$3:$B$1315, "&lt;=" &amp; $A131, DataRegularSeason20242025!$D$3:$D$1315, F$1)+SUMIFS(DataRegularSeason20242025!$AB$3:$AB$1315,DataRegularSeason20242025!$B$3:$B$1315, "&lt;=" &amp; $A131, DataRegularSeason20242025!$E$3:$E$1315, F$1)</f>
        <v>11</v>
      </c>
      <c r="G131" s="2">
        <f>SUMIFS(DataRegularSeason20242025!$AA$3:$AA$1315,DataRegularSeason20242025!$B$3:$B$1315, "&lt;=" &amp; $A131, DataRegularSeason20242025!$D$3:$D$1315, G$1)+SUMIFS(DataRegularSeason20242025!$AB$3:$AB$1315,DataRegularSeason20242025!$B$3:$B$1315, "&lt;=" &amp; $A131, DataRegularSeason20242025!$E$3:$E$1315, G$1)</f>
        <v>11</v>
      </c>
      <c r="H131" s="2">
        <f>SUMIFS(DataRegularSeason20242025!$AA$3:$AA$1315,DataRegularSeason20242025!$B$3:$B$1315, "&lt;=" &amp; $A131, DataRegularSeason20242025!$D$3:$D$1315, H$1)+SUMIFS(DataRegularSeason20242025!$AB$3:$AB$1315,DataRegularSeason20242025!$B$3:$B$1315, "&lt;=" &amp; $A131, DataRegularSeason20242025!$E$3:$E$1315, H$1)</f>
        <v>7</v>
      </c>
      <c r="I131" s="2">
        <f>SUMIFS(DataRegularSeason20242025!$AA$3:$AA$1315,DataRegularSeason20242025!$B$3:$B$1315, "&lt;=" &amp; $A131, DataRegularSeason20242025!$D$3:$D$1315, I$1)+SUMIFS(DataRegularSeason20242025!$AB$3:$AB$1315,DataRegularSeason20242025!$B$3:$B$1315, "&lt;=" &amp; $A131, DataRegularSeason20242025!$E$3:$E$1315, I$1)</f>
        <v>10</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9</v>
      </c>
      <c r="L131" s="2">
        <f>SUMIFS(DataRegularSeason20242025!$AA$3:$AA$1315,DataRegularSeason20242025!$B$3:$B$1315, "&lt;=" &amp; $A131, DataRegularSeason20242025!$D$3:$D$1315, L$1)+SUMIFS(DataRegularSeason20242025!$AB$3:$AB$1315,DataRegularSeason20242025!$B$3:$B$1315, "&lt;=" &amp; $A131, DataRegularSeason20242025!$E$3:$E$1315, L$1)</f>
        <v>11</v>
      </c>
      <c r="M131" s="2">
        <f>SUMIFS(DataRegularSeason20242025!$AA$3:$AA$1315,DataRegularSeason20242025!$B$3:$B$1315, "&lt;=" &amp; $A131, DataRegularSeason20242025!$D$3:$D$1315, M$1)+SUMIFS(DataRegularSeason20242025!$AB$3:$AB$1315,DataRegularSeason20242025!$B$3:$B$1315, "&lt;=" &amp; $A131, DataRegularSeason20242025!$E$3:$E$1315, M$1)</f>
        <v>15</v>
      </c>
      <c r="N131" s="2">
        <f>SUMIFS(DataRegularSeason20242025!$AA$3:$AA$1315,DataRegularSeason20242025!$B$3:$B$1315, "&lt;=" &amp; $A131, DataRegularSeason20242025!$D$3:$D$1315, N$1)+SUMIFS(DataRegularSeason20242025!$AB$3:$AB$1315,DataRegularSeason20242025!$B$3:$B$1315, "&lt;=" &amp; $A131, DataRegularSeason20242025!$E$3:$E$1315, N$1)</f>
        <v>14</v>
      </c>
      <c r="O131" s="2">
        <f>SUMIFS(DataRegularSeason20242025!$AA$3:$AA$1315,DataRegularSeason20242025!$B$3:$B$1315, "&lt;=" &amp; $A131, DataRegularSeason20242025!$D$3:$D$1315, O$1)+SUMIFS(DataRegularSeason20242025!$AB$3:$AB$1315,DataRegularSeason20242025!$B$3:$B$1315, "&lt;=" &amp; $A131, DataRegularSeason20242025!$E$3:$E$1315, O$1)</f>
        <v>14</v>
      </c>
      <c r="P131" s="2">
        <f>SUMIFS(DataRegularSeason20242025!$AA$3:$AA$1315,DataRegularSeason20242025!$B$3:$B$1315, "&lt;=" &amp; $A131, DataRegularSeason20242025!$D$3:$D$1315, P$1)+SUMIFS(DataRegularSeason20242025!$AB$3:$AB$1315,DataRegularSeason20242025!$B$3:$B$1315, "&lt;=" &amp; $A131, DataRegularSeason20242025!$E$3:$E$1315, P$1)</f>
        <v>9</v>
      </c>
      <c r="Q131" s="2">
        <f>SUMIFS(DataRegularSeason20242025!$AA$3:$AA$1315,DataRegularSeason20242025!$B$3:$B$1315, "&lt;=" &amp; $A131, DataRegularSeason20242025!$D$3:$D$1315, Q$1)+SUMIFS(DataRegularSeason20242025!$AB$3:$AB$1315,DataRegularSeason20242025!$B$3:$B$1315, "&lt;=" &amp; $A131, DataRegularSeason20242025!$E$3:$E$1315, Q$1)</f>
        <v>16</v>
      </c>
      <c r="R131" s="2">
        <f>SUMIFS(DataRegularSeason20242025!$AA$3:$AA$1315,DataRegularSeason20242025!$B$3:$B$1315, "&lt;=" &amp; $A131, DataRegularSeason20242025!$D$3:$D$1315, R$1)+SUMIFS(DataRegularSeason20242025!$AB$3:$AB$1315,DataRegularSeason20242025!$B$3:$B$1315, "&lt;=" &amp; $A131, DataRegularSeason20242025!$E$3:$E$1315, R$1)</f>
        <v>7</v>
      </c>
      <c r="S131" s="2">
        <f>SUMIFS(DataRegularSeason20242025!$AA$3:$AA$1315,DataRegularSeason20242025!$B$3:$B$1315, "&lt;=" &amp; $A131, DataRegularSeason20242025!$D$3:$D$1315, S$1)+SUMIFS(DataRegularSeason20242025!$AB$3:$AB$1315,DataRegularSeason20242025!$B$3:$B$1315, "&lt;=" &amp; $A131, DataRegularSeason20242025!$E$3:$E$1315, S$1)</f>
        <v>8</v>
      </c>
      <c r="T131" s="2">
        <f>SUMIFS(DataRegularSeason20242025!$AA$3:$AA$1315,DataRegularSeason20242025!$B$3:$B$1315, "&lt;=" &amp; $A131, DataRegularSeason20242025!$D$3:$D$1315, T$1)+SUMIFS(DataRegularSeason20242025!$AB$3:$AB$1315,DataRegularSeason20242025!$B$3:$B$1315, "&lt;=" &amp; $A131, DataRegularSeason20242025!$E$3:$E$1315, T$1)</f>
        <v>13</v>
      </c>
      <c r="U131" s="2">
        <f>SUMIFS(DataRegularSeason20242025!$AA$3:$AA$1315,DataRegularSeason20242025!$B$3:$B$1315, "&lt;=" &amp; $A131, DataRegularSeason20242025!$D$3:$D$1315, U$1)+SUMIFS(DataRegularSeason20242025!$AB$3:$AB$1315,DataRegularSeason20242025!$B$3:$B$1315, "&lt;=" &amp; $A131, DataRegularSeason20242025!$E$3:$E$1315, U$1)</f>
        <v>10</v>
      </c>
      <c r="V131" s="2">
        <f>SUMIFS(DataRegularSeason20242025!$AA$3:$AA$1315,DataRegularSeason20242025!$B$3:$B$1315, "&lt;=" &amp; $A131, DataRegularSeason20242025!$D$3:$D$1315, V$1)+SUMIFS(DataRegularSeason20242025!$AB$3:$AB$1315,DataRegularSeason20242025!$B$3:$B$1315, "&lt;=" &amp; $A131, DataRegularSeason20242025!$E$3:$E$1315, V$1)</f>
        <v>9</v>
      </c>
      <c r="W131" s="2">
        <f>SUMIFS(DataRegularSeason20242025!$AA$3:$AA$1315,DataRegularSeason20242025!$B$3:$B$1315, "&lt;=" &amp; $A131, DataRegularSeason20242025!$D$3:$D$1315, W$1)+SUMIFS(DataRegularSeason20242025!$AB$3:$AB$1315,DataRegularSeason20242025!$B$3:$B$1315, "&lt;=" &amp; $A131, DataRegularSeason20242025!$E$3:$E$1315, W$1)</f>
        <v>9</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8</v>
      </c>
      <c r="Z131" s="2">
        <f>SUMIFS(DataRegularSeason20242025!$AA$3:$AA$1315,DataRegularSeason20242025!$B$3:$B$1315, "&lt;=" &amp; $A131, DataRegularSeason20242025!$D$3:$D$1315, Z$1)+SUMIFS(DataRegularSeason20242025!$AB$3:$AB$1315,DataRegularSeason20242025!$B$3:$B$1315, "&lt;=" &amp; $A131, DataRegularSeason20242025!$E$3:$E$1315, Z$1)</f>
        <v>10</v>
      </c>
      <c r="AA131" s="2">
        <f>SUMIFS(DataRegularSeason20242025!$AA$3:$AA$1315,DataRegularSeason20242025!$B$3:$B$1315, "&lt;=" &amp; $A131, DataRegularSeason20242025!$D$3:$D$1315, AA$1)+SUMIFS(DataRegularSeason20242025!$AB$3:$AB$1315,DataRegularSeason20242025!$B$3:$B$1315, "&lt;=" &amp; $A131, DataRegularSeason20242025!$E$3:$E$1315, AA$1)</f>
        <v>14</v>
      </c>
      <c r="AB131" s="2">
        <f>SUMIFS(DataRegularSeason20242025!$AA$3:$AA$1315,DataRegularSeason20242025!$B$3:$B$1315, "&lt;=" &amp; $A131, DataRegularSeason20242025!$D$3:$D$1315, AB$1)+SUMIFS(DataRegularSeason20242025!$AB$3:$AB$1315,DataRegularSeason20242025!$B$3:$B$1315, "&lt;=" &amp; $A131, DataRegularSeason20242025!$E$3:$E$1315, AB$1)</f>
        <v>13</v>
      </c>
      <c r="AC131" s="2">
        <f>SUMIFS(DataRegularSeason20242025!$AA$3:$AA$1315,DataRegularSeason20242025!$B$3:$B$1315, "&lt;=" &amp; $A131, DataRegularSeason20242025!$D$3:$D$1315, AC$1)+SUMIFS(DataRegularSeason20242025!$AB$3:$AB$1315,DataRegularSeason20242025!$B$3:$B$1315, "&lt;=" &amp; $A131, DataRegularSeason20242025!$E$3:$E$1315, AC$1)</f>
        <v>12</v>
      </c>
      <c r="AD131" s="2">
        <f>SUMIFS(DataRegularSeason20242025!$AA$3:$AA$1315,DataRegularSeason20242025!$B$3:$B$1315, "&lt;=" &amp; $A131, DataRegularSeason20242025!$D$3:$D$1315, AD$1)+SUMIFS(DataRegularSeason20242025!$AB$3:$AB$1315,DataRegularSeason20242025!$B$3:$B$1315, "&lt;=" &amp; $A131, DataRegularSeason20242025!$E$3:$E$1315, AD$1)</f>
        <v>11</v>
      </c>
      <c r="AE131" s="2">
        <f>SUMIFS(DataRegularSeason20242025!$AA$3:$AA$1315,DataRegularSeason20242025!$B$3:$B$1315, "&lt;=" &amp; $A131, DataRegularSeason20242025!$D$3:$D$1315, AE$1)+SUMIFS(DataRegularSeason20242025!$AB$3:$AB$1315,DataRegularSeason20242025!$B$3:$B$1315, "&lt;=" &amp; $A131, DataRegularSeason20242025!$E$3:$E$1315, AE$1)</f>
        <v>15</v>
      </c>
      <c r="AF131" s="2">
        <f>SUMIFS(DataRegularSeason20242025!$AA$3:$AA$1315,DataRegularSeason20242025!$B$3:$B$1315, "&lt;=" &amp; $A131, DataRegularSeason20242025!$D$3:$D$1315, AF$1)+SUMIFS(DataRegularSeason20242025!$AB$3:$AB$1315,DataRegularSeason20242025!$B$3:$B$1315, "&lt;=" &amp; $A131, DataRegularSeason20242025!$E$3:$E$1315, AF$1)</f>
        <v>18</v>
      </c>
      <c r="AG131" s="2">
        <f>SUMIFS(DataRegularSeason20242025!$AA$3:$AA$1315,DataRegularSeason20242025!$B$3:$B$1315, "&lt;=" &amp; $A131, DataRegularSeason20242025!$D$3:$D$1315, AG$1)+SUMIFS(DataRegularSeason20242025!$AB$3:$AB$1315,DataRegularSeason20242025!$B$3:$B$1315, "&lt;=" &amp; $A131, DataRegularSeason20242025!$E$3:$E$1315, AG$1)</f>
        <v>14</v>
      </c>
    </row>
    <row r="132" spans="1:33" x14ac:dyDescent="0.25">
      <c r="A132" s="5">
        <v>45698</v>
      </c>
      <c r="B132" s="2">
        <f>SUMIFS(DataRegularSeason20242025!$AA$3:$AA$1315,DataRegularSeason20242025!$B$3:$B$1315, "&lt;=" &amp; $A132, DataRegularSeason20242025!$D$3:$D$1315, B$1)+SUMIFS(DataRegularSeason20242025!$AB$3:$AB$1315,DataRegularSeason20242025!$B$3:$B$1315, "&lt;=" &amp; $A132, DataRegularSeason20242025!$E$3:$E$1315, B$1)</f>
        <v>10</v>
      </c>
      <c r="C132" s="2">
        <f>SUMIFS(DataRegularSeason20242025!$AA$3:$AA$1315,DataRegularSeason20242025!$B$3:$B$1315, "&lt;=" &amp; $A132, DataRegularSeason20242025!$D$3:$D$1315, C$1)+SUMIFS(DataRegularSeason20242025!$AB$3:$AB$1315,DataRegularSeason20242025!$B$3:$B$1315, "&lt;=" &amp; $A132, DataRegularSeason20242025!$E$3:$E$1315, C$1)</f>
        <v>9</v>
      </c>
      <c r="D132" s="2">
        <f>SUMIFS(DataRegularSeason20242025!$AA$3:$AA$1315,DataRegularSeason20242025!$B$3:$B$1315, "&lt;=" &amp; $A132, DataRegularSeason20242025!$D$3:$D$1315, D$1)+SUMIFS(DataRegularSeason20242025!$AB$3:$AB$1315,DataRegularSeason20242025!$B$3:$B$1315, "&lt;=" &amp; $A132, DataRegularSeason20242025!$E$3:$E$1315, D$1)</f>
        <v>9</v>
      </c>
      <c r="E132" s="2">
        <f>SUMIFS(DataRegularSeason20242025!$AA$3:$AA$1315,DataRegularSeason20242025!$B$3:$B$1315, "&lt;=" &amp; $A132, DataRegularSeason20242025!$D$3:$D$1315, E$1)+SUMIFS(DataRegularSeason20242025!$AB$3:$AB$1315,DataRegularSeason20242025!$B$3:$B$1315, "&lt;=" &amp; $A132, DataRegularSeason20242025!$E$3:$E$1315, E$1)</f>
        <v>14</v>
      </c>
      <c r="F132" s="2">
        <f>SUMIFS(DataRegularSeason20242025!$AA$3:$AA$1315,DataRegularSeason20242025!$B$3:$B$1315, "&lt;=" &amp; $A132, DataRegularSeason20242025!$D$3:$D$1315, F$1)+SUMIFS(DataRegularSeason20242025!$AB$3:$AB$1315,DataRegularSeason20242025!$B$3:$B$1315, "&lt;=" &amp; $A132, DataRegularSeason20242025!$E$3:$E$1315, F$1)</f>
        <v>11</v>
      </c>
      <c r="G132" s="2">
        <f>SUMIFS(DataRegularSeason20242025!$AA$3:$AA$1315,DataRegularSeason20242025!$B$3:$B$1315, "&lt;=" &amp; $A132, DataRegularSeason20242025!$D$3:$D$1315, G$1)+SUMIFS(DataRegularSeason20242025!$AB$3:$AB$1315,DataRegularSeason20242025!$B$3:$B$1315, "&lt;=" &amp; $A132, DataRegularSeason20242025!$E$3:$E$1315, G$1)</f>
        <v>11</v>
      </c>
      <c r="H132" s="2">
        <f>SUMIFS(DataRegularSeason20242025!$AA$3:$AA$1315,DataRegularSeason20242025!$B$3:$B$1315, "&lt;=" &amp; $A132, DataRegularSeason20242025!$D$3:$D$1315, H$1)+SUMIFS(DataRegularSeason20242025!$AB$3:$AB$1315,DataRegularSeason20242025!$B$3:$B$1315, "&lt;=" &amp; $A132, DataRegularSeason20242025!$E$3:$E$1315, H$1)</f>
        <v>7</v>
      </c>
      <c r="I132" s="2">
        <f>SUMIFS(DataRegularSeason20242025!$AA$3:$AA$1315,DataRegularSeason20242025!$B$3:$B$1315, "&lt;=" &amp; $A132, DataRegularSeason20242025!$D$3:$D$1315, I$1)+SUMIFS(DataRegularSeason20242025!$AB$3:$AB$1315,DataRegularSeason20242025!$B$3:$B$1315, "&lt;=" &amp; $A132, DataRegularSeason20242025!$E$3:$E$1315, I$1)</f>
        <v>10</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9</v>
      </c>
      <c r="L132" s="2">
        <f>SUMIFS(DataRegularSeason20242025!$AA$3:$AA$1315,DataRegularSeason20242025!$B$3:$B$1315, "&lt;=" &amp; $A132, DataRegularSeason20242025!$D$3:$D$1315, L$1)+SUMIFS(DataRegularSeason20242025!$AB$3:$AB$1315,DataRegularSeason20242025!$B$3:$B$1315, "&lt;=" &amp; $A132, DataRegularSeason20242025!$E$3:$E$1315, L$1)</f>
        <v>11</v>
      </c>
      <c r="M132" s="2">
        <f>SUMIFS(DataRegularSeason20242025!$AA$3:$AA$1315,DataRegularSeason20242025!$B$3:$B$1315, "&lt;=" &amp; $A132, DataRegularSeason20242025!$D$3:$D$1315, M$1)+SUMIFS(DataRegularSeason20242025!$AB$3:$AB$1315,DataRegularSeason20242025!$B$3:$B$1315, "&lt;=" &amp; $A132, DataRegularSeason20242025!$E$3:$E$1315, M$1)</f>
        <v>15</v>
      </c>
      <c r="N132" s="2">
        <f>SUMIFS(DataRegularSeason20242025!$AA$3:$AA$1315,DataRegularSeason20242025!$B$3:$B$1315, "&lt;=" &amp; $A132, DataRegularSeason20242025!$D$3:$D$1315, N$1)+SUMIFS(DataRegularSeason20242025!$AB$3:$AB$1315,DataRegularSeason20242025!$B$3:$B$1315, "&lt;=" &amp; $A132, DataRegularSeason20242025!$E$3:$E$1315, N$1)</f>
        <v>14</v>
      </c>
      <c r="O132" s="2">
        <f>SUMIFS(DataRegularSeason20242025!$AA$3:$AA$1315,DataRegularSeason20242025!$B$3:$B$1315, "&lt;=" &amp; $A132, DataRegularSeason20242025!$D$3:$D$1315, O$1)+SUMIFS(DataRegularSeason20242025!$AB$3:$AB$1315,DataRegularSeason20242025!$B$3:$B$1315, "&lt;=" &amp; $A132, DataRegularSeason20242025!$E$3:$E$1315, O$1)</f>
        <v>14</v>
      </c>
      <c r="P132" s="2">
        <f>SUMIFS(DataRegularSeason20242025!$AA$3:$AA$1315,DataRegularSeason20242025!$B$3:$B$1315, "&lt;=" &amp; $A132, DataRegularSeason20242025!$D$3:$D$1315, P$1)+SUMIFS(DataRegularSeason20242025!$AB$3:$AB$1315,DataRegularSeason20242025!$B$3:$B$1315, "&lt;=" &amp; $A132, DataRegularSeason20242025!$E$3:$E$1315, P$1)</f>
        <v>9</v>
      </c>
      <c r="Q132" s="2">
        <f>SUMIFS(DataRegularSeason20242025!$AA$3:$AA$1315,DataRegularSeason20242025!$B$3:$B$1315, "&lt;=" &amp; $A132, DataRegularSeason20242025!$D$3:$D$1315, Q$1)+SUMIFS(DataRegularSeason20242025!$AB$3:$AB$1315,DataRegularSeason20242025!$B$3:$B$1315, "&lt;=" &amp; $A132, DataRegularSeason20242025!$E$3:$E$1315, Q$1)</f>
        <v>16</v>
      </c>
      <c r="R132" s="2">
        <f>SUMIFS(DataRegularSeason20242025!$AA$3:$AA$1315,DataRegularSeason20242025!$B$3:$B$1315, "&lt;=" &amp; $A132, DataRegularSeason20242025!$D$3:$D$1315, R$1)+SUMIFS(DataRegularSeason20242025!$AB$3:$AB$1315,DataRegularSeason20242025!$B$3:$B$1315, "&lt;=" &amp; $A132, DataRegularSeason20242025!$E$3:$E$1315, R$1)</f>
        <v>7</v>
      </c>
      <c r="S132" s="2">
        <f>SUMIFS(DataRegularSeason20242025!$AA$3:$AA$1315,DataRegularSeason20242025!$B$3:$B$1315, "&lt;=" &amp; $A132, DataRegularSeason20242025!$D$3:$D$1315, S$1)+SUMIFS(DataRegularSeason20242025!$AB$3:$AB$1315,DataRegularSeason20242025!$B$3:$B$1315, "&lt;=" &amp; $A132, DataRegularSeason20242025!$E$3:$E$1315, S$1)</f>
        <v>8</v>
      </c>
      <c r="T132" s="2">
        <f>SUMIFS(DataRegularSeason20242025!$AA$3:$AA$1315,DataRegularSeason20242025!$B$3:$B$1315, "&lt;=" &amp; $A132, DataRegularSeason20242025!$D$3:$D$1315, T$1)+SUMIFS(DataRegularSeason20242025!$AB$3:$AB$1315,DataRegularSeason20242025!$B$3:$B$1315, "&lt;=" &amp; $A132, DataRegularSeason20242025!$E$3:$E$1315, T$1)</f>
        <v>13</v>
      </c>
      <c r="U132" s="2">
        <f>SUMIFS(DataRegularSeason20242025!$AA$3:$AA$1315,DataRegularSeason20242025!$B$3:$B$1315, "&lt;=" &amp; $A132, DataRegularSeason20242025!$D$3:$D$1315, U$1)+SUMIFS(DataRegularSeason20242025!$AB$3:$AB$1315,DataRegularSeason20242025!$B$3:$B$1315, "&lt;=" &amp; $A132, DataRegularSeason20242025!$E$3:$E$1315, U$1)</f>
        <v>10</v>
      </c>
      <c r="V132" s="2">
        <f>SUMIFS(DataRegularSeason20242025!$AA$3:$AA$1315,DataRegularSeason20242025!$B$3:$B$1315, "&lt;=" &amp; $A132, DataRegularSeason20242025!$D$3:$D$1315, V$1)+SUMIFS(DataRegularSeason20242025!$AB$3:$AB$1315,DataRegularSeason20242025!$B$3:$B$1315, "&lt;=" &amp; $A132, DataRegularSeason20242025!$E$3:$E$1315, V$1)</f>
        <v>9</v>
      </c>
      <c r="W132" s="2">
        <f>SUMIFS(DataRegularSeason20242025!$AA$3:$AA$1315,DataRegularSeason20242025!$B$3:$B$1315, "&lt;=" &amp; $A132, DataRegularSeason20242025!$D$3:$D$1315, W$1)+SUMIFS(DataRegularSeason20242025!$AB$3:$AB$1315,DataRegularSeason20242025!$B$3:$B$1315, "&lt;=" &amp; $A132, DataRegularSeason20242025!$E$3:$E$1315, W$1)</f>
        <v>9</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8</v>
      </c>
      <c r="Z132" s="2">
        <f>SUMIFS(DataRegularSeason20242025!$AA$3:$AA$1315,DataRegularSeason20242025!$B$3:$B$1315, "&lt;=" &amp; $A132, DataRegularSeason20242025!$D$3:$D$1315, Z$1)+SUMIFS(DataRegularSeason20242025!$AB$3:$AB$1315,DataRegularSeason20242025!$B$3:$B$1315, "&lt;=" &amp; $A132, DataRegularSeason20242025!$E$3:$E$1315, Z$1)</f>
        <v>10</v>
      </c>
      <c r="AA132" s="2">
        <f>SUMIFS(DataRegularSeason20242025!$AA$3:$AA$1315,DataRegularSeason20242025!$B$3:$B$1315, "&lt;=" &amp; $A132, DataRegularSeason20242025!$D$3:$D$1315, AA$1)+SUMIFS(DataRegularSeason20242025!$AB$3:$AB$1315,DataRegularSeason20242025!$B$3:$B$1315, "&lt;=" &amp; $A132, DataRegularSeason20242025!$E$3:$E$1315, AA$1)</f>
        <v>14</v>
      </c>
      <c r="AB132" s="2">
        <f>SUMIFS(DataRegularSeason20242025!$AA$3:$AA$1315,DataRegularSeason20242025!$B$3:$B$1315, "&lt;=" &amp; $A132, DataRegularSeason20242025!$D$3:$D$1315, AB$1)+SUMIFS(DataRegularSeason20242025!$AB$3:$AB$1315,DataRegularSeason20242025!$B$3:$B$1315, "&lt;=" &amp; $A132, DataRegularSeason20242025!$E$3:$E$1315, AB$1)</f>
        <v>13</v>
      </c>
      <c r="AC132" s="2">
        <f>SUMIFS(DataRegularSeason20242025!$AA$3:$AA$1315,DataRegularSeason20242025!$B$3:$B$1315, "&lt;=" &amp; $A132, DataRegularSeason20242025!$D$3:$D$1315, AC$1)+SUMIFS(DataRegularSeason20242025!$AB$3:$AB$1315,DataRegularSeason20242025!$B$3:$B$1315, "&lt;=" &amp; $A132, DataRegularSeason20242025!$E$3:$E$1315, AC$1)</f>
        <v>12</v>
      </c>
      <c r="AD132" s="2">
        <f>SUMIFS(DataRegularSeason20242025!$AA$3:$AA$1315,DataRegularSeason20242025!$B$3:$B$1315, "&lt;=" &amp; $A132, DataRegularSeason20242025!$D$3:$D$1315, AD$1)+SUMIFS(DataRegularSeason20242025!$AB$3:$AB$1315,DataRegularSeason20242025!$B$3:$B$1315, "&lt;=" &amp; $A132, DataRegularSeason20242025!$E$3:$E$1315, AD$1)</f>
        <v>11</v>
      </c>
      <c r="AE132" s="2">
        <f>SUMIFS(DataRegularSeason20242025!$AA$3:$AA$1315,DataRegularSeason20242025!$B$3:$B$1315, "&lt;=" &amp; $A132, DataRegularSeason20242025!$D$3:$D$1315, AE$1)+SUMIFS(DataRegularSeason20242025!$AB$3:$AB$1315,DataRegularSeason20242025!$B$3:$B$1315, "&lt;=" &amp; $A132, DataRegularSeason20242025!$E$3:$E$1315, AE$1)</f>
        <v>15</v>
      </c>
      <c r="AF132" s="2">
        <f>SUMIFS(DataRegularSeason20242025!$AA$3:$AA$1315,DataRegularSeason20242025!$B$3:$B$1315, "&lt;=" &amp; $A132, DataRegularSeason20242025!$D$3:$D$1315, AF$1)+SUMIFS(DataRegularSeason20242025!$AB$3:$AB$1315,DataRegularSeason20242025!$B$3:$B$1315, "&lt;=" &amp; $A132, DataRegularSeason20242025!$E$3:$E$1315, AF$1)</f>
        <v>18</v>
      </c>
      <c r="AG132" s="2">
        <f>SUMIFS(DataRegularSeason20242025!$AA$3:$AA$1315,DataRegularSeason20242025!$B$3:$B$1315, "&lt;=" &amp; $A132, DataRegularSeason20242025!$D$3:$D$1315, AG$1)+SUMIFS(DataRegularSeason20242025!$AB$3:$AB$1315,DataRegularSeason20242025!$B$3:$B$1315, "&lt;=" &amp; $A132, DataRegularSeason20242025!$E$3:$E$1315, AG$1)</f>
        <v>14</v>
      </c>
    </row>
    <row r="133" spans="1:33" x14ac:dyDescent="0.25">
      <c r="A133" s="5">
        <v>45699</v>
      </c>
      <c r="B133" s="2">
        <f>SUMIFS(DataRegularSeason20242025!$AA$3:$AA$1315,DataRegularSeason20242025!$B$3:$B$1315, "&lt;=" &amp; $A133, DataRegularSeason20242025!$D$3:$D$1315, B$1)+SUMIFS(DataRegularSeason20242025!$AB$3:$AB$1315,DataRegularSeason20242025!$B$3:$B$1315, "&lt;=" &amp; $A133, DataRegularSeason20242025!$E$3:$E$1315, B$1)</f>
        <v>10</v>
      </c>
      <c r="C133" s="2">
        <f>SUMIFS(DataRegularSeason20242025!$AA$3:$AA$1315,DataRegularSeason20242025!$B$3:$B$1315, "&lt;=" &amp; $A133, DataRegularSeason20242025!$D$3:$D$1315, C$1)+SUMIFS(DataRegularSeason20242025!$AB$3:$AB$1315,DataRegularSeason20242025!$B$3:$B$1315, "&lt;=" &amp; $A133, DataRegularSeason20242025!$E$3:$E$1315, C$1)</f>
        <v>9</v>
      </c>
      <c r="D133" s="2">
        <f>SUMIFS(DataRegularSeason20242025!$AA$3:$AA$1315,DataRegularSeason20242025!$B$3:$B$1315, "&lt;=" &amp; $A133, DataRegularSeason20242025!$D$3:$D$1315, D$1)+SUMIFS(DataRegularSeason20242025!$AB$3:$AB$1315,DataRegularSeason20242025!$B$3:$B$1315, "&lt;=" &amp; $A133, DataRegularSeason20242025!$E$3:$E$1315, D$1)</f>
        <v>9</v>
      </c>
      <c r="E133" s="2">
        <f>SUMIFS(DataRegularSeason20242025!$AA$3:$AA$1315,DataRegularSeason20242025!$B$3:$B$1315, "&lt;=" &amp; $A133, DataRegularSeason20242025!$D$3:$D$1315, E$1)+SUMIFS(DataRegularSeason20242025!$AB$3:$AB$1315,DataRegularSeason20242025!$B$3:$B$1315, "&lt;=" &amp; $A133, DataRegularSeason20242025!$E$3:$E$1315, E$1)</f>
        <v>14</v>
      </c>
      <c r="F133" s="2">
        <f>SUMIFS(DataRegularSeason20242025!$AA$3:$AA$1315,DataRegularSeason20242025!$B$3:$B$1315, "&lt;=" &amp; $A133, DataRegularSeason20242025!$D$3:$D$1315, F$1)+SUMIFS(DataRegularSeason20242025!$AB$3:$AB$1315,DataRegularSeason20242025!$B$3:$B$1315, "&lt;=" &amp; $A133, DataRegularSeason20242025!$E$3:$E$1315, F$1)</f>
        <v>11</v>
      </c>
      <c r="G133" s="2">
        <f>SUMIFS(DataRegularSeason20242025!$AA$3:$AA$1315,DataRegularSeason20242025!$B$3:$B$1315, "&lt;=" &amp; $A133, DataRegularSeason20242025!$D$3:$D$1315, G$1)+SUMIFS(DataRegularSeason20242025!$AB$3:$AB$1315,DataRegularSeason20242025!$B$3:$B$1315, "&lt;=" &amp; $A133, DataRegularSeason20242025!$E$3:$E$1315, G$1)</f>
        <v>11</v>
      </c>
      <c r="H133" s="2">
        <f>SUMIFS(DataRegularSeason20242025!$AA$3:$AA$1315,DataRegularSeason20242025!$B$3:$B$1315, "&lt;=" &amp; $A133, DataRegularSeason20242025!$D$3:$D$1315, H$1)+SUMIFS(DataRegularSeason20242025!$AB$3:$AB$1315,DataRegularSeason20242025!$B$3:$B$1315, "&lt;=" &amp; $A133, DataRegularSeason20242025!$E$3:$E$1315, H$1)</f>
        <v>7</v>
      </c>
      <c r="I133" s="2">
        <f>SUMIFS(DataRegularSeason20242025!$AA$3:$AA$1315,DataRegularSeason20242025!$B$3:$B$1315, "&lt;=" &amp; $A133, DataRegularSeason20242025!$D$3:$D$1315, I$1)+SUMIFS(DataRegularSeason20242025!$AB$3:$AB$1315,DataRegularSeason20242025!$B$3:$B$1315, "&lt;=" &amp; $A133, DataRegularSeason20242025!$E$3:$E$1315, I$1)</f>
        <v>10</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9</v>
      </c>
      <c r="L133" s="2">
        <f>SUMIFS(DataRegularSeason20242025!$AA$3:$AA$1315,DataRegularSeason20242025!$B$3:$B$1315, "&lt;=" &amp; $A133, DataRegularSeason20242025!$D$3:$D$1315, L$1)+SUMIFS(DataRegularSeason20242025!$AB$3:$AB$1315,DataRegularSeason20242025!$B$3:$B$1315, "&lt;=" &amp; $A133, DataRegularSeason20242025!$E$3:$E$1315, L$1)</f>
        <v>11</v>
      </c>
      <c r="M133" s="2">
        <f>SUMIFS(DataRegularSeason20242025!$AA$3:$AA$1315,DataRegularSeason20242025!$B$3:$B$1315, "&lt;=" &amp; $A133, DataRegularSeason20242025!$D$3:$D$1315, M$1)+SUMIFS(DataRegularSeason20242025!$AB$3:$AB$1315,DataRegularSeason20242025!$B$3:$B$1315, "&lt;=" &amp; $A133, DataRegularSeason20242025!$E$3:$E$1315, M$1)</f>
        <v>15</v>
      </c>
      <c r="N133" s="2">
        <f>SUMIFS(DataRegularSeason20242025!$AA$3:$AA$1315,DataRegularSeason20242025!$B$3:$B$1315, "&lt;=" &amp; $A133, DataRegularSeason20242025!$D$3:$D$1315, N$1)+SUMIFS(DataRegularSeason20242025!$AB$3:$AB$1315,DataRegularSeason20242025!$B$3:$B$1315, "&lt;=" &amp; $A133, DataRegularSeason20242025!$E$3:$E$1315, N$1)</f>
        <v>14</v>
      </c>
      <c r="O133" s="2">
        <f>SUMIFS(DataRegularSeason20242025!$AA$3:$AA$1315,DataRegularSeason20242025!$B$3:$B$1315, "&lt;=" &amp; $A133, DataRegularSeason20242025!$D$3:$D$1315, O$1)+SUMIFS(DataRegularSeason20242025!$AB$3:$AB$1315,DataRegularSeason20242025!$B$3:$B$1315, "&lt;=" &amp; $A133, DataRegularSeason20242025!$E$3:$E$1315, O$1)</f>
        <v>14</v>
      </c>
      <c r="P133" s="2">
        <f>SUMIFS(DataRegularSeason20242025!$AA$3:$AA$1315,DataRegularSeason20242025!$B$3:$B$1315, "&lt;=" &amp; $A133, DataRegularSeason20242025!$D$3:$D$1315, P$1)+SUMIFS(DataRegularSeason20242025!$AB$3:$AB$1315,DataRegularSeason20242025!$B$3:$B$1315, "&lt;=" &amp; $A133, DataRegularSeason20242025!$E$3:$E$1315, P$1)</f>
        <v>9</v>
      </c>
      <c r="Q133" s="2">
        <f>SUMIFS(DataRegularSeason20242025!$AA$3:$AA$1315,DataRegularSeason20242025!$B$3:$B$1315, "&lt;=" &amp; $A133, DataRegularSeason20242025!$D$3:$D$1315, Q$1)+SUMIFS(DataRegularSeason20242025!$AB$3:$AB$1315,DataRegularSeason20242025!$B$3:$B$1315, "&lt;=" &amp; $A133, DataRegularSeason20242025!$E$3:$E$1315, Q$1)</f>
        <v>16</v>
      </c>
      <c r="R133" s="2">
        <f>SUMIFS(DataRegularSeason20242025!$AA$3:$AA$1315,DataRegularSeason20242025!$B$3:$B$1315, "&lt;=" &amp; $A133, DataRegularSeason20242025!$D$3:$D$1315, R$1)+SUMIFS(DataRegularSeason20242025!$AB$3:$AB$1315,DataRegularSeason20242025!$B$3:$B$1315, "&lt;=" &amp; $A133, DataRegularSeason20242025!$E$3:$E$1315, R$1)</f>
        <v>7</v>
      </c>
      <c r="S133" s="2">
        <f>SUMIFS(DataRegularSeason20242025!$AA$3:$AA$1315,DataRegularSeason20242025!$B$3:$B$1315, "&lt;=" &amp; $A133, DataRegularSeason20242025!$D$3:$D$1315, S$1)+SUMIFS(DataRegularSeason20242025!$AB$3:$AB$1315,DataRegularSeason20242025!$B$3:$B$1315, "&lt;=" &amp; $A133, DataRegularSeason20242025!$E$3:$E$1315, S$1)</f>
        <v>8</v>
      </c>
      <c r="T133" s="2">
        <f>SUMIFS(DataRegularSeason20242025!$AA$3:$AA$1315,DataRegularSeason20242025!$B$3:$B$1315, "&lt;=" &amp; $A133, DataRegularSeason20242025!$D$3:$D$1315, T$1)+SUMIFS(DataRegularSeason20242025!$AB$3:$AB$1315,DataRegularSeason20242025!$B$3:$B$1315, "&lt;=" &amp; $A133, DataRegularSeason20242025!$E$3:$E$1315, T$1)</f>
        <v>13</v>
      </c>
      <c r="U133" s="2">
        <f>SUMIFS(DataRegularSeason20242025!$AA$3:$AA$1315,DataRegularSeason20242025!$B$3:$B$1315, "&lt;=" &amp; $A133, DataRegularSeason20242025!$D$3:$D$1315, U$1)+SUMIFS(DataRegularSeason20242025!$AB$3:$AB$1315,DataRegularSeason20242025!$B$3:$B$1315, "&lt;=" &amp; $A133, DataRegularSeason20242025!$E$3:$E$1315, U$1)</f>
        <v>10</v>
      </c>
      <c r="V133" s="2">
        <f>SUMIFS(DataRegularSeason20242025!$AA$3:$AA$1315,DataRegularSeason20242025!$B$3:$B$1315, "&lt;=" &amp; $A133, DataRegularSeason20242025!$D$3:$D$1315, V$1)+SUMIFS(DataRegularSeason20242025!$AB$3:$AB$1315,DataRegularSeason20242025!$B$3:$B$1315, "&lt;=" &amp; $A133, DataRegularSeason20242025!$E$3:$E$1315, V$1)</f>
        <v>9</v>
      </c>
      <c r="W133" s="2">
        <f>SUMIFS(DataRegularSeason20242025!$AA$3:$AA$1315,DataRegularSeason20242025!$B$3:$B$1315, "&lt;=" &amp; $A133, DataRegularSeason20242025!$D$3:$D$1315, W$1)+SUMIFS(DataRegularSeason20242025!$AB$3:$AB$1315,DataRegularSeason20242025!$B$3:$B$1315, "&lt;=" &amp; $A133, DataRegularSeason20242025!$E$3:$E$1315, W$1)</f>
        <v>9</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8</v>
      </c>
      <c r="Z133" s="2">
        <f>SUMIFS(DataRegularSeason20242025!$AA$3:$AA$1315,DataRegularSeason20242025!$B$3:$B$1315, "&lt;=" &amp; $A133, DataRegularSeason20242025!$D$3:$D$1315, Z$1)+SUMIFS(DataRegularSeason20242025!$AB$3:$AB$1315,DataRegularSeason20242025!$B$3:$B$1315, "&lt;=" &amp; $A133, DataRegularSeason20242025!$E$3:$E$1315, Z$1)</f>
        <v>10</v>
      </c>
      <c r="AA133" s="2">
        <f>SUMIFS(DataRegularSeason20242025!$AA$3:$AA$1315,DataRegularSeason20242025!$B$3:$B$1315, "&lt;=" &amp; $A133, DataRegularSeason20242025!$D$3:$D$1315, AA$1)+SUMIFS(DataRegularSeason20242025!$AB$3:$AB$1315,DataRegularSeason20242025!$B$3:$B$1315, "&lt;=" &amp; $A133, DataRegularSeason20242025!$E$3:$E$1315, AA$1)</f>
        <v>14</v>
      </c>
      <c r="AB133" s="2">
        <f>SUMIFS(DataRegularSeason20242025!$AA$3:$AA$1315,DataRegularSeason20242025!$B$3:$B$1315, "&lt;=" &amp; $A133, DataRegularSeason20242025!$D$3:$D$1315, AB$1)+SUMIFS(DataRegularSeason20242025!$AB$3:$AB$1315,DataRegularSeason20242025!$B$3:$B$1315, "&lt;=" &amp; $A133, DataRegularSeason20242025!$E$3:$E$1315, AB$1)</f>
        <v>13</v>
      </c>
      <c r="AC133" s="2">
        <f>SUMIFS(DataRegularSeason20242025!$AA$3:$AA$1315,DataRegularSeason20242025!$B$3:$B$1315, "&lt;=" &amp; $A133, DataRegularSeason20242025!$D$3:$D$1315, AC$1)+SUMIFS(DataRegularSeason20242025!$AB$3:$AB$1315,DataRegularSeason20242025!$B$3:$B$1315, "&lt;=" &amp; $A133, DataRegularSeason20242025!$E$3:$E$1315, AC$1)</f>
        <v>12</v>
      </c>
      <c r="AD133" s="2">
        <f>SUMIFS(DataRegularSeason20242025!$AA$3:$AA$1315,DataRegularSeason20242025!$B$3:$B$1315, "&lt;=" &amp; $A133, DataRegularSeason20242025!$D$3:$D$1315, AD$1)+SUMIFS(DataRegularSeason20242025!$AB$3:$AB$1315,DataRegularSeason20242025!$B$3:$B$1315, "&lt;=" &amp; $A133, DataRegularSeason20242025!$E$3:$E$1315, AD$1)</f>
        <v>11</v>
      </c>
      <c r="AE133" s="2">
        <f>SUMIFS(DataRegularSeason20242025!$AA$3:$AA$1315,DataRegularSeason20242025!$B$3:$B$1315, "&lt;=" &amp; $A133, DataRegularSeason20242025!$D$3:$D$1315, AE$1)+SUMIFS(DataRegularSeason20242025!$AB$3:$AB$1315,DataRegularSeason20242025!$B$3:$B$1315, "&lt;=" &amp; $A133, DataRegularSeason20242025!$E$3:$E$1315, AE$1)</f>
        <v>15</v>
      </c>
      <c r="AF133" s="2">
        <f>SUMIFS(DataRegularSeason20242025!$AA$3:$AA$1315,DataRegularSeason20242025!$B$3:$B$1315, "&lt;=" &amp; $A133, DataRegularSeason20242025!$D$3:$D$1315, AF$1)+SUMIFS(DataRegularSeason20242025!$AB$3:$AB$1315,DataRegularSeason20242025!$B$3:$B$1315, "&lt;=" &amp; $A133, DataRegularSeason20242025!$E$3:$E$1315, AF$1)</f>
        <v>18</v>
      </c>
      <c r="AG133" s="2">
        <f>SUMIFS(DataRegularSeason20242025!$AA$3:$AA$1315,DataRegularSeason20242025!$B$3:$B$1315, "&lt;=" &amp; $A133, DataRegularSeason20242025!$D$3:$D$1315, AG$1)+SUMIFS(DataRegularSeason20242025!$AB$3:$AB$1315,DataRegularSeason20242025!$B$3:$B$1315, "&lt;=" &amp; $A133, DataRegularSeason20242025!$E$3:$E$1315, AG$1)</f>
        <v>14</v>
      </c>
    </row>
    <row r="134" spans="1:33" x14ac:dyDescent="0.25">
      <c r="A134" s="5">
        <v>45700</v>
      </c>
      <c r="B134" s="2">
        <f>SUMIFS(DataRegularSeason20242025!$AA$3:$AA$1315,DataRegularSeason20242025!$B$3:$B$1315, "&lt;=" &amp; $A134, DataRegularSeason20242025!$D$3:$D$1315, B$1)+SUMIFS(DataRegularSeason20242025!$AB$3:$AB$1315,DataRegularSeason20242025!$B$3:$B$1315, "&lt;=" &amp; $A134, DataRegularSeason20242025!$E$3:$E$1315, B$1)</f>
        <v>10</v>
      </c>
      <c r="C134" s="2">
        <f>SUMIFS(DataRegularSeason20242025!$AA$3:$AA$1315,DataRegularSeason20242025!$B$3:$B$1315, "&lt;=" &amp; $A134, DataRegularSeason20242025!$D$3:$D$1315, C$1)+SUMIFS(DataRegularSeason20242025!$AB$3:$AB$1315,DataRegularSeason20242025!$B$3:$B$1315, "&lt;=" &amp; $A134, DataRegularSeason20242025!$E$3:$E$1315, C$1)</f>
        <v>9</v>
      </c>
      <c r="D134" s="2">
        <f>SUMIFS(DataRegularSeason20242025!$AA$3:$AA$1315,DataRegularSeason20242025!$B$3:$B$1315, "&lt;=" &amp; $A134, DataRegularSeason20242025!$D$3:$D$1315, D$1)+SUMIFS(DataRegularSeason20242025!$AB$3:$AB$1315,DataRegularSeason20242025!$B$3:$B$1315, "&lt;=" &amp; $A134, DataRegularSeason20242025!$E$3:$E$1315, D$1)</f>
        <v>9</v>
      </c>
      <c r="E134" s="2">
        <f>SUMIFS(DataRegularSeason20242025!$AA$3:$AA$1315,DataRegularSeason20242025!$B$3:$B$1315, "&lt;=" &amp; $A134, DataRegularSeason20242025!$D$3:$D$1315, E$1)+SUMIFS(DataRegularSeason20242025!$AB$3:$AB$1315,DataRegularSeason20242025!$B$3:$B$1315, "&lt;=" &amp; $A134, DataRegularSeason20242025!$E$3:$E$1315, E$1)</f>
        <v>14</v>
      </c>
      <c r="F134" s="2">
        <f>SUMIFS(DataRegularSeason20242025!$AA$3:$AA$1315,DataRegularSeason20242025!$B$3:$B$1315, "&lt;=" &amp; $A134, DataRegularSeason20242025!$D$3:$D$1315, F$1)+SUMIFS(DataRegularSeason20242025!$AB$3:$AB$1315,DataRegularSeason20242025!$B$3:$B$1315, "&lt;=" &amp; $A134, DataRegularSeason20242025!$E$3:$E$1315, F$1)</f>
        <v>11</v>
      </c>
      <c r="G134" s="2">
        <f>SUMIFS(DataRegularSeason20242025!$AA$3:$AA$1315,DataRegularSeason20242025!$B$3:$B$1315, "&lt;=" &amp; $A134, DataRegularSeason20242025!$D$3:$D$1315, G$1)+SUMIFS(DataRegularSeason20242025!$AB$3:$AB$1315,DataRegularSeason20242025!$B$3:$B$1315, "&lt;=" &amp; $A134, DataRegularSeason20242025!$E$3:$E$1315, G$1)</f>
        <v>11</v>
      </c>
      <c r="H134" s="2">
        <f>SUMIFS(DataRegularSeason20242025!$AA$3:$AA$1315,DataRegularSeason20242025!$B$3:$B$1315, "&lt;=" &amp; $A134, DataRegularSeason20242025!$D$3:$D$1315, H$1)+SUMIFS(DataRegularSeason20242025!$AB$3:$AB$1315,DataRegularSeason20242025!$B$3:$B$1315, "&lt;=" &amp; $A134, DataRegularSeason20242025!$E$3:$E$1315, H$1)</f>
        <v>7</v>
      </c>
      <c r="I134" s="2">
        <f>SUMIFS(DataRegularSeason20242025!$AA$3:$AA$1315,DataRegularSeason20242025!$B$3:$B$1315, "&lt;=" &amp; $A134, DataRegularSeason20242025!$D$3:$D$1315, I$1)+SUMIFS(DataRegularSeason20242025!$AB$3:$AB$1315,DataRegularSeason20242025!$B$3:$B$1315, "&lt;=" &amp; $A134, DataRegularSeason20242025!$E$3:$E$1315, I$1)</f>
        <v>10</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9</v>
      </c>
      <c r="L134" s="2">
        <f>SUMIFS(DataRegularSeason20242025!$AA$3:$AA$1315,DataRegularSeason20242025!$B$3:$B$1315, "&lt;=" &amp; $A134, DataRegularSeason20242025!$D$3:$D$1315, L$1)+SUMIFS(DataRegularSeason20242025!$AB$3:$AB$1315,DataRegularSeason20242025!$B$3:$B$1315, "&lt;=" &amp; $A134, DataRegularSeason20242025!$E$3:$E$1315, L$1)</f>
        <v>11</v>
      </c>
      <c r="M134" s="2">
        <f>SUMIFS(DataRegularSeason20242025!$AA$3:$AA$1315,DataRegularSeason20242025!$B$3:$B$1315, "&lt;=" &amp; $A134, DataRegularSeason20242025!$D$3:$D$1315, M$1)+SUMIFS(DataRegularSeason20242025!$AB$3:$AB$1315,DataRegularSeason20242025!$B$3:$B$1315, "&lt;=" &amp; $A134, DataRegularSeason20242025!$E$3:$E$1315, M$1)</f>
        <v>15</v>
      </c>
      <c r="N134" s="2">
        <f>SUMIFS(DataRegularSeason20242025!$AA$3:$AA$1315,DataRegularSeason20242025!$B$3:$B$1315, "&lt;=" &amp; $A134, DataRegularSeason20242025!$D$3:$D$1315, N$1)+SUMIFS(DataRegularSeason20242025!$AB$3:$AB$1315,DataRegularSeason20242025!$B$3:$B$1315, "&lt;=" &amp; $A134, DataRegularSeason20242025!$E$3:$E$1315, N$1)</f>
        <v>14</v>
      </c>
      <c r="O134" s="2">
        <f>SUMIFS(DataRegularSeason20242025!$AA$3:$AA$1315,DataRegularSeason20242025!$B$3:$B$1315, "&lt;=" &amp; $A134, DataRegularSeason20242025!$D$3:$D$1315, O$1)+SUMIFS(DataRegularSeason20242025!$AB$3:$AB$1315,DataRegularSeason20242025!$B$3:$B$1315, "&lt;=" &amp; $A134, DataRegularSeason20242025!$E$3:$E$1315, O$1)</f>
        <v>14</v>
      </c>
      <c r="P134" s="2">
        <f>SUMIFS(DataRegularSeason20242025!$AA$3:$AA$1315,DataRegularSeason20242025!$B$3:$B$1315, "&lt;=" &amp; $A134, DataRegularSeason20242025!$D$3:$D$1315, P$1)+SUMIFS(DataRegularSeason20242025!$AB$3:$AB$1315,DataRegularSeason20242025!$B$3:$B$1315, "&lt;=" &amp; $A134, DataRegularSeason20242025!$E$3:$E$1315, P$1)</f>
        <v>9</v>
      </c>
      <c r="Q134" s="2">
        <f>SUMIFS(DataRegularSeason20242025!$AA$3:$AA$1315,DataRegularSeason20242025!$B$3:$B$1315, "&lt;=" &amp; $A134, DataRegularSeason20242025!$D$3:$D$1315, Q$1)+SUMIFS(DataRegularSeason20242025!$AB$3:$AB$1315,DataRegularSeason20242025!$B$3:$B$1315, "&lt;=" &amp; $A134, DataRegularSeason20242025!$E$3:$E$1315, Q$1)</f>
        <v>16</v>
      </c>
      <c r="R134" s="2">
        <f>SUMIFS(DataRegularSeason20242025!$AA$3:$AA$1315,DataRegularSeason20242025!$B$3:$B$1315, "&lt;=" &amp; $A134, DataRegularSeason20242025!$D$3:$D$1315, R$1)+SUMIFS(DataRegularSeason20242025!$AB$3:$AB$1315,DataRegularSeason20242025!$B$3:$B$1315, "&lt;=" &amp; $A134, DataRegularSeason20242025!$E$3:$E$1315, R$1)</f>
        <v>7</v>
      </c>
      <c r="S134" s="2">
        <f>SUMIFS(DataRegularSeason20242025!$AA$3:$AA$1315,DataRegularSeason20242025!$B$3:$B$1315, "&lt;=" &amp; $A134, DataRegularSeason20242025!$D$3:$D$1315, S$1)+SUMIFS(DataRegularSeason20242025!$AB$3:$AB$1315,DataRegularSeason20242025!$B$3:$B$1315, "&lt;=" &amp; $A134, DataRegularSeason20242025!$E$3:$E$1315, S$1)</f>
        <v>8</v>
      </c>
      <c r="T134" s="2">
        <f>SUMIFS(DataRegularSeason20242025!$AA$3:$AA$1315,DataRegularSeason20242025!$B$3:$B$1315, "&lt;=" &amp; $A134, DataRegularSeason20242025!$D$3:$D$1315, T$1)+SUMIFS(DataRegularSeason20242025!$AB$3:$AB$1315,DataRegularSeason20242025!$B$3:$B$1315, "&lt;=" &amp; $A134, DataRegularSeason20242025!$E$3:$E$1315, T$1)</f>
        <v>13</v>
      </c>
      <c r="U134" s="2">
        <f>SUMIFS(DataRegularSeason20242025!$AA$3:$AA$1315,DataRegularSeason20242025!$B$3:$B$1315, "&lt;=" &amp; $A134, DataRegularSeason20242025!$D$3:$D$1315, U$1)+SUMIFS(DataRegularSeason20242025!$AB$3:$AB$1315,DataRegularSeason20242025!$B$3:$B$1315, "&lt;=" &amp; $A134, DataRegularSeason20242025!$E$3:$E$1315, U$1)</f>
        <v>10</v>
      </c>
      <c r="V134" s="2">
        <f>SUMIFS(DataRegularSeason20242025!$AA$3:$AA$1315,DataRegularSeason20242025!$B$3:$B$1315, "&lt;=" &amp; $A134, DataRegularSeason20242025!$D$3:$D$1315, V$1)+SUMIFS(DataRegularSeason20242025!$AB$3:$AB$1315,DataRegularSeason20242025!$B$3:$B$1315, "&lt;=" &amp; $A134, DataRegularSeason20242025!$E$3:$E$1315, V$1)</f>
        <v>9</v>
      </c>
      <c r="W134" s="2">
        <f>SUMIFS(DataRegularSeason20242025!$AA$3:$AA$1315,DataRegularSeason20242025!$B$3:$B$1315, "&lt;=" &amp; $A134, DataRegularSeason20242025!$D$3:$D$1315, W$1)+SUMIFS(DataRegularSeason20242025!$AB$3:$AB$1315,DataRegularSeason20242025!$B$3:$B$1315, "&lt;=" &amp; $A134, DataRegularSeason20242025!$E$3:$E$1315, W$1)</f>
        <v>9</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8</v>
      </c>
      <c r="Z134" s="2">
        <f>SUMIFS(DataRegularSeason20242025!$AA$3:$AA$1315,DataRegularSeason20242025!$B$3:$B$1315, "&lt;=" &amp; $A134, DataRegularSeason20242025!$D$3:$D$1315, Z$1)+SUMIFS(DataRegularSeason20242025!$AB$3:$AB$1315,DataRegularSeason20242025!$B$3:$B$1315, "&lt;=" &amp; $A134, DataRegularSeason20242025!$E$3:$E$1315, Z$1)</f>
        <v>10</v>
      </c>
      <c r="AA134" s="2">
        <f>SUMIFS(DataRegularSeason20242025!$AA$3:$AA$1315,DataRegularSeason20242025!$B$3:$B$1315, "&lt;=" &amp; $A134, DataRegularSeason20242025!$D$3:$D$1315, AA$1)+SUMIFS(DataRegularSeason20242025!$AB$3:$AB$1315,DataRegularSeason20242025!$B$3:$B$1315, "&lt;=" &amp; $A134, DataRegularSeason20242025!$E$3:$E$1315, AA$1)</f>
        <v>14</v>
      </c>
      <c r="AB134" s="2">
        <f>SUMIFS(DataRegularSeason20242025!$AA$3:$AA$1315,DataRegularSeason20242025!$B$3:$B$1315, "&lt;=" &amp; $A134, DataRegularSeason20242025!$D$3:$D$1315, AB$1)+SUMIFS(DataRegularSeason20242025!$AB$3:$AB$1315,DataRegularSeason20242025!$B$3:$B$1315, "&lt;=" &amp; $A134, DataRegularSeason20242025!$E$3:$E$1315, AB$1)</f>
        <v>13</v>
      </c>
      <c r="AC134" s="2">
        <f>SUMIFS(DataRegularSeason20242025!$AA$3:$AA$1315,DataRegularSeason20242025!$B$3:$B$1315, "&lt;=" &amp; $A134, DataRegularSeason20242025!$D$3:$D$1315, AC$1)+SUMIFS(DataRegularSeason20242025!$AB$3:$AB$1315,DataRegularSeason20242025!$B$3:$B$1315, "&lt;=" &amp; $A134, DataRegularSeason20242025!$E$3:$E$1315, AC$1)</f>
        <v>12</v>
      </c>
      <c r="AD134" s="2">
        <f>SUMIFS(DataRegularSeason20242025!$AA$3:$AA$1315,DataRegularSeason20242025!$B$3:$B$1315, "&lt;=" &amp; $A134, DataRegularSeason20242025!$D$3:$D$1315, AD$1)+SUMIFS(DataRegularSeason20242025!$AB$3:$AB$1315,DataRegularSeason20242025!$B$3:$B$1315, "&lt;=" &amp; $A134, DataRegularSeason20242025!$E$3:$E$1315, AD$1)</f>
        <v>11</v>
      </c>
      <c r="AE134" s="2">
        <f>SUMIFS(DataRegularSeason20242025!$AA$3:$AA$1315,DataRegularSeason20242025!$B$3:$B$1315, "&lt;=" &amp; $A134, DataRegularSeason20242025!$D$3:$D$1315, AE$1)+SUMIFS(DataRegularSeason20242025!$AB$3:$AB$1315,DataRegularSeason20242025!$B$3:$B$1315, "&lt;=" &amp; $A134, DataRegularSeason20242025!$E$3:$E$1315, AE$1)</f>
        <v>15</v>
      </c>
      <c r="AF134" s="2">
        <f>SUMIFS(DataRegularSeason20242025!$AA$3:$AA$1315,DataRegularSeason20242025!$B$3:$B$1315, "&lt;=" &amp; $A134, DataRegularSeason20242025!$D$3:$D$1315, AF$1)+SUMIFS(DataRegularSeason20242025!$AB$3:$AB$1315,DataRegularSeason20242025!$B$3:$B$1315, "&lt;=" &amp; $A134, DataRegularSeason20242025!$E$3:$E$1315, AF$1)</f>
        <v>18</v>
      </c>
      <c r="AG134" s="2">
        <f>SUMIFS(DataRegularSeason20242025!$AA$3:$AA$1315,DataRegularSeason20242025!$B$3:$B$1315, "&lt;=" &amp; $A134, DataRegularSeason20242025!$D$3:$D$1315, AG$1)+SUMIFS(DataRegularSeason20242025!$AB$3:$AB$1315,DataRegularSeason20242025!$B$3:$B$1315, "&lt;=" &amp; $A134, DataRegularSeason20242025!$E$3:$E$1315, AG$1)</f>
        <v>14</v>
      </c>
    </row>
    <row r="135" spans="1:33" x14ac:dyDescent="0.25">
      <c r="A135" s="5">
        <v>45701</v>
      </c>
      <c r="B135" s="2">
        <f>SUMIFS(DataRegularSeason20242025!$AA$3:$AA$1315,DataRegularSeason20242025!$B$3:$B$1315, "&lt;=" &amp; $A135, DataRegularSeason20242025!$D$3:$D$1315, B$1)+SUMIFS(DataRegularSeason20242025!$AB$3:$AB$1315,DataRegularSeason20242025!$B$3:$B$1315, "&lt;=" &amp; $A135, DataRegularSeason20242025!$E$3:$E$1315, B$1)</f>
        <v>10</v>
      </c>
      <c r="C135" s="2">
        <f>SUMIFS(DataRegularSeason20242025!$AA$3:$AA$1315,DataRegularSeason20242025!$B$3:$B$1315, "&lt;=" &amp; $A135, DataRegularSeason20242025!$D$3:$D$1315, C$1)+SUMIFS(DataRegularSeason20242025!$AB$3:$AB$1315,DataRegularSeason20242025!$B$3:$B$1315, "&lt;=" &amp; $A135, DataRegularSeason20242025!$E$3:$E$1315, C$1)</f>
        <v>9</v>
      </c>
      <c r="D135" s="2">
        <f>SUMIFS(DataRegularSeason20242025!$AA$3:$AA$1315,DataRegularSeason20242025!$B$3:$B$1315, "&lt;=" &amp; $A135, DataRegularSeason20242025!$D$3:$D$1315, D$1)+SUMIFS(DataRegularSeason20242025!$AB$3:$AB$1315,DataRegularSeason20242025!$B$3:$B$1315, "&lt;=" &amp; $A135, DataRegularSeason20242025!$E$3:$E$1315, D$1)</f>
        <v>9</v>
      </c>
      <c r="E135" s="2">
        <f>SUMIFS(DataRegularSeason20242025!$AA$3:$AA$1315,DataRegularSeason20242025!$B$3:$B$1315, "&lt;=" &amp; $A135, DataRegularSeason20242025!$D$3:$D$1315, E$1)+SUMIFS(DataRegularSeason20242025!$AB$3:$AB$1315,DataRegularSeason20242025!$B$3:$B$1315, "&lt;=" &amp; $A135, DataRegularSeason20242025!$E$3:$E$1315, E$1)</f>
        <v>14</v>
      </c>
      <c r="F135" s="2">
        <f>SUMIFS(DataRegularSeason20242025!$AA$3:$AA$1315,DataRegularSeason20242025!$B$3:$B$1315, "&lt;=" &amp; $A135, DataRegularSeason20242025!$D$3:$D$1315, F$1)+SUMIFS(DataRegularSeason20242025!$AB$3:$AB$1315,DataRegularSeason20242025!$B$3:$B$1315, "&lt;=" &amp; $A135, DataRegularSeason20242025!$E$3:$E$1315, F$1)</f>
        <v>11</v>
      </c>
      <c r="G135" s="2">
        <f>SUMIFS(DataRegularSeason20242025!$AA$3:$AA$1315,DataRegularSeason20242025!$B$3:$B$1315, "&lt;=" &amp; $A135, DataRegularSeason20242025!$D$3:$D$1315, G$1)+SUMIFS(DataRegularSeason20242025!$AB$3:$AB$1315,DataRegularSeason20242025!$B$3:$B$1315, "&lt;=" &amp; $A135, DataRegularSeason20242025!$E$3:$E$1315, G$1)</f>
        <v>11</v>
      </c>
      <c r="H135" s="2">
        <f>SUMIFS(DataRegularSeason20242025!$AA$3:$AA$1315,DataRegularSeason20242025!$B$3:$B$1315, "&lt;=" &amp; $A135, DataRegularSeason20242025!$D$3:$D$1315, H$1)+SUMIFS(DataRegularSeason20242025!$AB$3:$AB$1315,DataRegularSeason20242025!$B$3:$B$1315, "&lt;=" &amp; $A135, DataRegularSeason20242025!$E$3:$E$1315, H$1)</f>
        <v>7</v>
      </c>
      <c r="I135" s="2">
        <f>SUMIFS(DataRegularSeason20242025!$AA$3:$AA$1315,DataRegularSeason20242025!$B$3:$B$1315, "&lt;=" &amp; $A135, DataRegularSeason20242025!$D$3:$D$1315, I$1)+SUMIFS(DataRegularSeason20242025!$AB$3:$AB$1315,DataRegularSeason20242025!$B$3:$B$1315, "&lt;=" &amp; $A135, DataRegularSeason20242025!$E$3:$E$1315, I$1)</f>
        <v>10</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9</v>
      </c>
      <c r="L135" s="2">
        <f>SUMIFS(DataRegularSeason20242025!$AA$3:$AA$1315,DataRegularSeason20242025!$B$3:$B$1315, "&lt;=" &amp; $A135, DataRegularSeason20242025!$D$3:$D$1315, L$1)+SUMIFS(DataRegularSeason20242025!$AB$3:$AB$1315,DataRegularSeason20242025!$B$3:$B$1315, "&lt;=" &amp; $A135, DataRegularSeason20242025!$E$3:$E$1315, L$1)</f>
        <v>11</v>
      </c>
      <c r="M135" s="2">
        <f>SUMIFS(DataRegularSeason20242025!$AA$3:$AA$1315,DataRegularSeason20242025!$B$3:$B$1315, "&lt;=" &amp; $A135, DataRegularSeason20242025!$D$3:$D$1315, M$1)+SUMIFS(DataRegularSeason20242025!$AB$3:$AB$1315,DataRegularSeason20242025!$B$3:$B$1315, "&lt;=" &amp; $A135, DataRegularSeason20242025!$E$3:$E$1315, M$1)</f>
        <v>15</v>
      </c>
      <c r="N135" s="2">
        <f>SUMIFS(DataRegularSeason20242025!$AA$3:$AA$1315,DataRegularSeason20242025!$B$3:$B$1315, "&lt;=" &amp; $A135, DataRegularSeason20242025!$D$3:$D$1315, N$1)+SUMIFS(DataRegularSeason20242025!$AB$3:$AB$1315,DataRegularSeason20242025!$B$3:$B$1315, "&lt;=" &amp; $A135, DataRegularSeason20242025!$E$3:$E$1315, N$1)</f>
        <v>14</v>
      </c>
      <c r="O135" s="2">
        <f>SUMIFS(DataRegularSeason20242025!$AA$3:$AA$1315,DataRegularSeason20242025!$B$3:$B$1315, "&lt;=" &amp; $A135, DataRegularSeason20242025!$D$3:$D$1315, O$1)+SUMIFS(DataRegularSeason20242025!$AB$3:$AB$1315,DataRegularSeason20242025!$B$3:$B$1315, "&lt;=" &amp; $A135, DataRegularSeason20242025!$E$3:$E$1315, O$1)</f>
        <v>14</v>
      </c>
      <c r="P135" s="2">
        <f>SUMIFS(DataRegularSeason20242025!$AA$3:$AA$1315,DataRegularSeason20242025!$B$3:$B$1315, "&lt;=" &amp; $A135, DataRegularSeason20242025!$D$3:$D$1315, P$1)+SUMIFS(DataRegularSeason20242025!$AB$3:$AB$1315,DataRegularSeason20242025!$B$3:$B$1315, "&lt;=" &amp; $A135, DataRegularSeason20242025!$E$3:$E$1315, P$1)</f>
        <v>9</v>
      </c>
      <c r="Q135" s="2">
        <f>SUMIFS(DataRegularSeason20242025!$AA$3:$AA$1315,DataRegularSeason20242025!$B$3:$B$1315, "&lt;=" &amp; $A135, DataRegularSeason20242025!$D$3:$D$1315, Q$1)+SUMIFS(DataRegularSeason20242025!$AB$3:$AB$1315,DataRegularSeason20242025!$B$3:$B$1315, "&lt;=" &amp; $A135, DataRegularSeason20242025!$E$3:$E$1315, Q$1)</f>
        <v>16</v>
      </c>
      <c r="R135" s="2">
        <f>SUMIFS(DataRegularSeason20242025!$AA$3:$AA$1315,DataRegularSeason20242025!$B$3:$B$1315, "&lt;=" &amp; $A135, DataRegularSeason20242025!$D$3:$D$1315, R$1)+SUMIFS(DataRegularSeason20242025!$AB$3:$AB$1315,DataRegularSeason20242025!$B$3:$B$1315, "&lt;=" &amp; $A135, DataRegularSeason20242025!$E$3:$E$1315, R$1)</f>
        <v>7</v>
      </c>
      <c r="S135" s="2">
        <f>SUMIFS(DataRegularSeason20242025!$AA$3:$AA$1315,DataRegularSeason20242025!$B$3:$B$1315, "&lt;=" &amp; $A135, DataRegularSeason20242025!$D$3:$D$1315, S$1)+SUMIFS(DataRegularSeason20242025!$AB$3:$AB$1315,DataRegularSeason20242025!$B$3:$B$1315, "&lt;=" &amp; $A135, DataRegularSeason20242025!$E$3:$E$1315, S$1)</f>
        <v>8</v>
      </c>
      <c r="T135" s="2">
        <f>SUMIFS(DataRegularSeason20242025!$AA$3:$AA$1315,DataRegularSeason20242025!$B$3:$B$1315, "&lt;=" &amp; $A135, DataRegularSeason20242025!$D$3:$D$1315, T$1)+SUMIFS(DataRegularSeason20242025!$AB$3:$AB$1315,DataRegularSeason20242025!$B$3:$B$1315, "&lt;=" &amp; $A135, DataRegularSeason20242025!$E$3:$E$1315, T$1)</f>
        <v>13</v>
      </c>
      <c r="U135" s="2">
        <f>SUMIFS(DataRegularSeason20242025!$AA$3:$AA$1315,DataRegularSeason20242025!$B$3:$B$1315, "&lt;=" &amp; $A135, DataRegularSeason20242025!$D$3:$D$1315, U$1)+SUMIFS(DataRegularSeason20242025!$AB$3:$AB$1315,DataRegularSeason20242025!$B$3:$B$1315, "&lt;=" &amp; $A135, DataRegularSeason20242025!$E$3:$E$1315, U$1)</f>
        <v>10</v>
      </c>
      <c r="V135" s="2">
        <f>SUMIFS(DataRegularSeason20242025!$AA$3:$AA$1315,DataRegularSeason20242025!$B$3:$B$1315, "&lt;=" &amp; $A135, DataRegularSeason20242025!$D$3:$D$1315, V$1)+SUMIFS(DataRegularSeason20242025!$AB$3:$AB$1315,DataRegularSeason20242025!$B$3:$B$1315, "&lt;=" &amp; $A135, DataRegularSeason20242025!$E$3:$E$1315, V$1)</f>
        <v>9</v>
      </c>
      <c r="W135" s="2">
        <f>SUMIFS(DataRegularSeason20242025!$AA$3:$AA$1315,DataRegularSeason20242025!$B$3:$B$1315, "&lt;=" &amp; $A135, DataRegularSeason20242025!$D$3:$D$1315, W$1)+SUMIFS(DataRegularSeason20242025!$AB$3:$AB$1315,DataRegularSeason20242025!$B$3:$B$1315, "&lt;=" &amp; $A135, DataRegularSeason20242025!$E$3:$E$1315, W$1)</f>
        <v>9</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8</v>
      </c>
      <c r="Z135" s="2">
        <f>SUMIFS(DataRegularSeason20242025!$AA$3:$AA$1315,DataRegularSeason20242025!$B$3:$B$1315, "&lt;=" &amp; $A135, DataRegularSeason20242025!$D$3:$D$1315, Z$1)+SUMIFS(DataRegularSeason20242025!$AB$3:$AB$1315,DataRegularSeason20242025!$B$3:$B$1315, "&lt;=" &amp; $A135, DataRegularSeason20242025!$E$3:$E$1315, Z$1)</f>
        <v>10</v>
      </c>
      <c r="AA135" s="2">
        <f>SUMIFS(DataRegularSeason20242025!$AA$3:$AA$1315,DataRegularSeason20242025!$B$3:$B$1315, "&lt;=" &amp; $A135, DataRegularSeason20242025!$D$3:$D$1315, AA$1)+SUMIFS(DataRegularSeason20242025!$AB$3:$AB$1315,DataRegularSeason20242025!$B$3:$B$1315, "&lt;=" &amp; $A135, DataRegularSeason20242025!$E$3:$E$1315, AA$1)</f>
        <v>14</v>
      </c>
      <c r="AB135" s="2">
        <f>SUMIFS(DataRegularSeason20242025!$AA$3:$AA$1315,DataRegularSeason20242025!$B$3:$B$1315, "&lt;=" &amp; $A135, DataRegularSeason20242025!$D$3:$D$1315, AB$1)+SUMIFS(DataRegularSeason20242025!$AB$3:$AB$1315,DataRegularSeason20242025!$B$3:$B$1315, "&lt;=" &amp; $A135, DataRegularSeason20242025!$E$3:$E$1315, AB$1)</f>
        <v>13</v>
      </c>
      <c r="AC135" s="2">
        <f>SUMIFS(DataRegularSeason20242025!$AA$3:$AA$1315,DataRegularSeason20242025!$B$3:$B$1315, "&lt;=" &amp; $A135, DataRegularSeason20242025!$D$3:$D$1315, AC$1)+SUMIFS(DataRegularSeason20242025!$AB$3:$AB$1315,DataRegularSeason20242025!$B$3:$B$1315, "&lt;=" &amp; $A135, DataRegularSeason20242025!$E$3:$E$1315, AC$1)</f>
        <v>12</v>
      </c>
      <c r="AD135" s="2">
        <f>SUMIFS(DataRegularSeason20242025!$AA$3:$AA$1315,DataRegularSeason20242025!$B$3:$B$1315, "&lt;=" &amp; $A135, DataRegularSeason20242025!$D$3:$D$1315, AD$1)+SUMIFS(DataRegularSeason20242025!$AB$3:$AB$1315,DataRegularSeason20242025!$B$3:$B$1315, "&lt;=" &amp; $A135, DataRegularSeason20242025!$E$3:$E$1315, AD$1)</f>
        <v>11</v>
      </c>
      <c r="AE135" s="2">
        <f>SUMIFS(DataRegularSeason20242025!$AA$3:$AA$1315,DataRegularSeason20242025!$B$3:$B$1315, "&lt;=" &amp; $A135, DataRegularSeason20242025!$D$3:$D$1315, AE$1)+SUMIFS(DataRegularSeason20242025!$AB$3:$AB$1315,DataRegularSeason20242025!$B$3:$B$1315, "&lt;=" &amp; $A135, DataRegularSeason20242025!$E$3:$E$1315, AE$1)</f>
        <v>15</v>
      </c>
      <c r="AF135" s="2">
        <f>SUMIFS(DataRegularSeason20242025!$AA$3:$AA$1315,DataRegularSeason20242025!$B$3:$B$1315, "&lt;=" &amp; $A135, DataRegularSeason20242025!$D$3:$D$1315, AF$1)+SUMIFS(DataRegularSeason20242025!$AB$3:$AB$1315,DataRegularSeason20242025!$B$3:$B$1315, "&lt;=" &amp; $A135, DataRegularSeason20242025!$E$3:$E$1315, AF$1)</f>
        <v>18</v>
      </c>
      <c r="AG135" s="2">
        <f>SUMIFS(DataRegularSeason20242025!$AA$3:$AA$1315,DataRegularSeason20242025!$B$3:$B$1315, "&lt;=" &amp; $A135, DataRegularSeason20242025!$D$3:$D$1315, AG$1)+SUMIFS(DataRegularSeason20242025!$AB$3:$AB$1315,DataRegularSeason20242025!$B$3:$B$1315, "&lt;=" &amp; $A135, DataRegularSeason20242025!$E$3:$E$1315, AG$1)</f>
        <v>14</v>
      </c>
    </row>
    <row r="136" spans="1:33" x14ac:dyDescent="0.25">
      <c r="A136" s="5">
        <v>45702</v>
      </c>
      <c r="B136" s="2">
        <f>SUMIFS(DataRegularSeason20242025!$AA$3:$AA$1315,DataRegularSeason20242025!$B$3:$B$1315, "&lt;=" &amp; $A136, DataRegularSeason20242025!$D$3:$D$1315, B$1)+SUMIFS(DataRegularSeason20242025!$AB$3:$AB$1315,DataRegularSeason20242025!$B$3:$B$1315, "&lt;=" &amp; $A136, DataRegularSeason20242025!$E$3:$E$1315, B$1)</f>
        <v>10</v>
      </c>
      <c r="C136" s="2">
        <f>SUMIFS(DataRegularSeason20242025!$AA$3:$AA$1315,DataRegularSeason20242025!$B$3:$B$1315, "&lt;=" &amp; $A136, DataRegularSeason20242025!$D$3:$D$1315, C$1)+SUMIFS(DataRegularSeason20242025!$AB$3:$AB$1315,DataRegularSeason20242025!$B$3:$B$1315, "&lt;=" &amp; $A136, DataRegularSeason20242025!$E$3:$E$1315, C$1)</f>
        <v>9</v>
      </c>
      <c r="D136" s="2">
        <f>SUMIFS(DataRegularSeason20242025!$AA$3:$AA$1315,DataRegularSeason20242025!$B$3:$B$1315, "&lt;=" &amp; $A136, DataRegularSeason20242025!$D$3:$D$1315, D$1)+SUMIFS(DataRegularSeason20242025!$AB$3:$AB$1315,DataRegularSeason20242025!$B$3:$B$1315, "&lt;=" &amp; $A136, DataRegularSeason20242025!$E$3:$E$1315, D$1)</f>
        <v>9</v>
      </c>
      <c r="E136" s="2">
        <f>SUMIFS(DataRegularSeason20242025!$AA$3:$AA$1315,DataRegularSeason20242025!$B$3:$B$1315, "&lt;=" &amp; $A136, DataRegularSeason20242025!$D$3:$D$1315, E$1)+SUMIFS(DataRegularSeason20242025!$AB$3:$AB$1315,DataRegularSeason20242025!$B$3:$B$1315, "&lt;=" &amp; $A136, DataRegularSeason20242025!$E$3:$E$1315, E$1)</f>
        <v>14</v>
      </c>
      <c r="F136" s="2">
        <f>SUMIFS(DataRegularSeason20242025!$AA$3:$AA$1315,DataRegularSeason20242025!$B$3:$B$1315, "&lt;=" &amp; $A136, DataRegularSeason20242025!$D$3:$D$1315, F$1)+SUMIFS(DataRegularSeason20242025!$AB$3:$AB$1315,DataRegularSeason20242025!$B$3:$B$1315, "&lt;=" &amp; $A136, DataRegularSeason20242025!$E$3:$E$1315, F$1)</f>
        <v>11</v>
      </c>
      <c r="G136" s="2">
        <f>SUMIFS(DataRegularSeason20242025!$AA$3:$AA$1315,DataRegularSeason20242025!$B$3:$B$1315, "&lt;=" &amp; $A136, DataRegularSeason20242025!$D$3:$D$1315, G$1)+SUMIFS(DataRegularSeason20242025!$AB$3:$AB$1315,DataRegularSeason20242025!$B$3:$B$1315, "&lt;=" &amp; $A136, DataRegularSeason20242025!$E$3:$E$1315, G$1)</f>
        <v>11</v>
      </c>
      <c r="H136" s="2">
        <f>SUMIFS(DataRegularSeason20242025!$AA$3:$AA$1315,DataRegularSeason20242025!$B$3:$B$1315, "&lt;=" &amp; $A136, DataRegularSeason20242025!$D$3:$D$1315, H$1)+SUMIFS(DataRegularSeason20242025!$AB$3:$AB$1315,DataRegularSeason20242025!$B$3:$B$1315, "&lt;=" &amp; $A136, DataRegularSeason20242025!$E$3:$E$1315, H$1)</f>
        <v>7</v>
      </c>
      <c r="I136" s="2">
        <f>SUMIFS(DataRegularSeason20242025!$AA$3:$AA$1315,DataRegularSeason20242025!$B$3:$B$1315, "&lt;=" &amp; $A136, DataRegularSeason20242025!$D$3:$D$1315, I$1)+SUMIFS(DataRegularSeason20242025!$AB$3:$AB$1315,DataRegularSeason20242025!$B$3:$B$1315, "&lt;=" &amp; $A136, DataRegularSeason20242025!$E$3:$E$1315, I$1)</f>
        <v>10</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9</v>
      </c>
      <c r="L136" s="2">
        <f>SUMIFS(DataRegularSeason20242025!$AA$3:$AA$1315,DataRegularSeason20242025!$B$3:$B$1315, "&lt;=" &amp; $A136, DataRegularSeason20242025!$D$3:$D$1315, L$1)+SUMIFS(DataRegularSeason20242025!$AB$3:$AB$1315,DataRegularSeason20242025!$B$3:$B$1315, "&lt;=" &amp; $A136, DataRegularSeason20242025!$E$3:$E$1315, L$1)</f>
        <v>11</v>
      </c>
      <c r="M136" s="2">
        <f>SUMIFS(DataRegularSeason20242025!$AA$3:$AA$1315,DataRegularSeason20242025!$B$3:$B$1315, "&lt;=" &amp; $A136, DataRegularSeason20242025!$D$3:$D$1315, M$1)+SUMIFS(DataRegularSeason20242025!$AB$3:$AB$1315,DataRegularSeason20242025!$B$3:$B$1315, "&lt;=" &amp; $A136, DataRegularSeason20242025!$E$3:$E$1315, M$1)</f>
        <v>15</v>
      </c>
      <c r="N136" s="2">
        <f>SUMIFS(DataRegularSeason20242025!$AA$3:$AA$1315,DataRegularSeason20242025!$B$3:$B$1315, "&lt;=" &amp; $A136, DataRegularSeason20242025!$D$3:$D$1315, N$1)+SUMIFS(DataRegularSeason20242025!$AB$3:$AB$1315,DataRegularSeason20242025!$B$3:$B$1315, "&lt;=" &amp; $A136, DataRegularSeason20242025!$E$3:$E$1315, N$1)</f>
        <v>14</v>
      </c>
      <c r="O136" s="2">
        <f>SUMIFS(DataRegularSeason20242025!$AA$3:$AA$1315,DataRegularSeason20242025!$B$3:$B$1315, "&lt;=" &amp; $A136, DataRegularSeason20242025!$D$3:$D$1315, O$1)+SUMIFS(DataRegularSeason20242025!$AB$3:$AB$1315,DataRegularSeason20242025!$B$3:$B$1315, "&lt;=" &amp; $A136, DataRegularSeason20242025!$E$3:$E$1315, O$1)</f>
        <v>14</v>
      </c>
      <c r="P136" s="2">
        <f>SUMIFS(DataRegularSeason20242025!$AA$3:$AA$1315,DataRegularSeason20242025!$B$3:$B$1315, "&lt;=" &amp; $A136, DataRegularSeason20242025!$D$3:$D$1315, P$1)+SUMIFS(DataRegularSeason20242025!$AB$3:$AB$1315,DataRegularSeason20242025!$B$3:$B$1315, "&lt;=" &amp; $A136, DataRegularSeason20242025!$E$3:$E$1315, P$1)</f>
        <v>9</v>
      </c>
      <c r="Q136" s="2">
        <f>SUMIFS(DataRegularSeason20242025!$AA$3:$AA$1315,DataRegularSeason20242025!$B$3:$B$1315, "&lt;=" &amp; $A136, DataRegularSeason20242025!$D$3:$D$1315, Q$1)+SUMIFS(DataRegularSeason20242025!$AB$3:$AB$1315,DataRegularSeason20242025!$B$3:$B$1315, "&lt;=" &amp; $A136, DataRegularSeason20242025!$E$3:$E$1315, Q$1)</f>
        <v>16</v>
      </c>
      <c r="R136" s="2">
        <f>SUMIFS(DataRegularSeason20242025!$AA$3:$AA$1315,DataRegularSeason20242025!$B$3:$B$1315, "&lt;=" &amp; $A136, DataRegularSeason20242025!$D$3:$D$1315, R$1)+SUMIFS(DataRegularSeason20242025!$AB$3:$AB$1315,DataRegularSeason20242025!$B$3:$B$1315, "&lt;=" &amp; $A136, DataRegularSeason20242025!$E$3:$E$1315, R$1)</f>
        <v>7</v>
      </c>
      <c r="S136" s="2">
        <f>SUMIFS(DataRegularSeason20242025!$AA$3:$AA$1315,DataRegularSeason20242025!$B$3:$B$1315, "&lt;=" &amp; $A136, DataRegularSeason20242025!$D$3:$D$1315, S$1)+SUMIFS(DataRegularSeason20242025!$AB$3:$AB$1315,DataRegularSeason20242025!$B$3:$B$1315, "&lt;=" &amp; $A136, DataRegularSeason20242025!$E$3:$E$1315, S$1)</f>
        <v>8</v>
      </c>
      <c r="T136" s="2">
        <f>SUMIFS(DataRegularSeason20242025!$AA$3:$AA$1315,DataRegularSeason20242025!$B$3:$B$1315, "&lt;=" &amp; $A136, DataRegularSeason20242025!$D$3:$D$1315, T$1)+SUMIFS(DataRegularSeason20242025!$AB$3:$AB$1315,DataRegularSeason20242025!$B$3:$B$1315, "&lt;=" &amp; $A136, DataRegularSeason20242025!$E$3:$E$1315, T$1)</f>
        <v>13</v>
      </c>
      <c r="U136" s="2">
        <f>SUMIFS(DataRegularSeason20242025!$AA$3:$AA$1315,DataRegularSeason20242025!$B$3:$B$1315, "&lt;=" &amp; $A136, DataRegularSeason20242025!$D$3:$D$1315, U$1)+SUMIFS(DataRegularSeason20242025!$AB$3:$AB$1315,DataRegularSeason20242025!$B$3:$B$1315, "&lt;=" &amp; $A136, DataRegularSeason20242025!$E$3:$E$1315, U$1)</f>
        <v>10</v>
      </c>
      <c r="V136" s="2">
        <f>SUMIFS(DataRegularSeason20242025!$AA$3:$AA$1315,DataRegularSeason20242025!$B$3:$B$1315, "&lt;=" &amp; $A136, DataRegularSeason20242025!$D$3:$D$1315, V$1)+SUMIFS(DataRegularSeason20242025!$AB$3:$AB$1315,DataRegularSeason20242025!$B$3:$B$1315, "&lt;=" &amp; $A136, DataRegularSeason20242025!$E$3:$E$1315, V$1)</f>
        <v>9</v>
      </c>
      <c r="W136" s="2">
        <f>SUMIFS(DataRegularSeason20242025!$AA$3:$AA$1315,DataRegularSeason20242025!$B$3:$B$1315, "&lt;=" &amp; $A136, DataRegularSeason20242025!$D$3:$D$1315, W$1)+SUMIFS(DataRegularSeason20242025!$AB$3:$AB$1315,DataRegularSeason20242025!$B$3:$B$1315, "&lt;=" &amp; $A136, DataRegularSeason20242025!$E$3:$E$1315, W$1)</f>
        <v>9</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8</v>
      </c>
      <c r="Z136" s="2">
        <f>SUMIFS(DataRegularSeason20242025!$AA$3:$AA$1315,DataRegularSeason20242025!$B$3:$B$1315, "&lt;=" &amp; $A136, DataRegularSeason20242025!$D$3:$D$1315, Z$1)+SUMIFS(DataRegularSeason20242025!$AB$3:$AB$1315,DataRegularSeason20242025!$B$3:$B$1315, "&lt;=" &amp; $A136, DataRegularSeason20242025!$E$3:$E$1315, Z$1)</f>
        <v>10</v>
      </c>
      <c r="AA136" s="2">
        <f>SUMIFS(DataRegularSeason20242025!$AA$3:$AA$1315,DataRegularSeason20242025!$B$3:$B$1315, "&lt;=" &amp; $A136, DataRegularSeason20242025!$D$3:$D$1315, AA$1)+SUMIFS(DataRegularSeason20242025!$AB$3:$AB$1315,DataRegularSeason20242025!$B$3:$B$1315, "&lt;=" &amp; $A136, DataRegularSeason20242025!$E$3:$E$1315, AA$1)</f>
        <v>14</v>
      </c>
      <c r="AB136" s="2">
        <f>SUMIFS(DataRegularSeason20242025!$AA$3:$AA$1315,DataRegularSeason20242025!$B$3:$B$1315, "&lt;=" &amp; $A136, DataRegularSeason20242025!$D$3:$D$1315, AB$1)+SUMIFS(DataRegularSeason20242025!$AB$3:$AB$1315,DataRegularSeason20242025!$B$3:$B$1315, "&lt;=" &amp; $A136, DataRegularSeason20242025!$E$3:$E$1315, AB$1)</f>
        <v>13</v>
      </c>
      <c r="AC136" s="2">
        <f>SUMIFS(DataRegularSeason20242025!$AA$3:$AA$1315,DataRegularSeason20242025!$B$3:$B$1315, "&lt;=" &amp; $A136, DataRegularSeason20242025!$D$3:$D$1315, AC$1)+SUMIFS(DataRegularSeason20242025!$AB$3:$AB$1315,DataRegularSeason20242025!$B$3:$B$1315, "&lt;=" &amp; $A136, DataRegularSeason20242025!$E$3:$E$1315, AC$1)</f>
        <v>12</v>
      </c>
      <c r="AD136" s="2">
        <f>SUMIFS(DataRegularSeason20242025!$AA$3:$AA$1315,DataRegularSeason20242025!$B$3:$B$1315, "&lt;=" &amp; $A136, DataRegularSeason20242025!$D$3:$D$1315, AD$1)+SUMIFS(DataRegularSeason20242025!$AB$3:$AB$1315,DataRegularSeason20242025!$B$3:$B$1315, "&lt;=" &amp; $A136, DataRegularSeason20242025!$E$3:$E$1315, AD$1)</f>
        <v>11</v>
      </c>
      <c r="AE136" s="2">
        <f>SUMIFS(DataRegularSeason20242025!$AA$3:$AA$1315,DataRegularSeason20242025!$B$3:$B$1315, "&lt;=" &amp; $A136, DataRegularSeason20242025!$D$3:$D$1315, AE$1)+SUMIFS(DataRegularSeason20242025!$AB$3:$AB$1315,DataRegularSeason20242025!$B$3:$B$1315, "&lt;=" &amp; $A136, DataRegularSeason20242025!$E$3:$E$1315, AE$1)</f>
        <v>15</v>
      </c>
      <c r="AF136" s="2">
        <f>SUMIFS(DataRegularSeason20242025!$AA$3:$AA$1315,DataRegularSeason20242025!$B$3:$B$1315, "&lt;=" &amp; $A136, DataRegularSeason20242025!$D$3:$D$1315, AF$1)+SUMIFS(DataRegularSeason20242025!$AB$3:$AB$1315,DataRegularSeason20242025!$B$3:$B$1315, "&lt;=" &amp; $A136, DataRegularSeason20242025!$E$3:$E$1315, AF$1)</f>
        <v>18</v>
      </c>
      <c r="AG136" s="2">
        <f>SUMIFS(DataRegularSeason20242025!$AA$3:$AA$1315,DataRegularSeason20242025!$B$3:$B$1315, "&lt;=" &amp; $A136, DataRegularSeason20242025!$D$3:$D$1315, AG$1)+SUMIFS(DataRegularSeason20242025!$AB$3:$AB$1315,DataRegularSeason20242025!$B$3:$B$1315, "&lt;=" &amp; $A136, DataRegularSeason20242025!$E$3:$E$1315, AG$1)</f>
        <v>14</v>
      </c>
    </row>
    <row r="137" spans="1:33" x14ac:dyDescent="0.25">
      <c r="A137" s="5">
        <v>45703</v>
      </c>
      <c r="B137" s="2">
        <f>SUMIFS(DataRegularSeason20242025!$AA$3:$AA$1315,DataRegularSeason20242025!$B$3:$B$1315, "&lt;=" &amp; $A137, DataRegularSeason20242025!$D$3:$D$1315, B$1)+SUMIFS(DataRegularSeason20242025!$AB$3:$AB$1315,DataRegularSeason20242025!$B$3:$B$1315, "&lt;=" &amp; $A137, DataRegularSeason20242025!$E$3:$E$1315, B$1)</f>
        <v>10</v>
      </c>
      <c r="C137" s="2">
        <f>SUMIFS(DataRegularSeason20242025!$AA$3:$AA$1315,DataRegularSeason20242025!$B$3:$B$1315, "&lt;=" &amp; $A137, DataRegularSeason20242025!$D$3:$D$1315, C$1)+SUMIFS(DataRegularSeason20242025!$AB$3:$AB$1315,DataRegularSeason20242025!$B$3:$B$1315, "&lt;=" &amp; $A137, DataRegularSeason20242025!$E$3:$E$1315, C$1)</f>
        <v>9</v>
      </c>
      <c r="D137" s="2">
        <f>SUMIFS(DataRegularSeason20242025!$AA$3:$AA$1315,DataRegularSeason20242025!$B$3:$B$1315, "&lt;=" &amp; $A137, DataRegularSeason20242025!$D$3:$D$1315, D$1)+SUMIFS(DataRegularSeason20242025!$AB$3:$AB$1315,DataRegularSeason20242025!$B$3:$B$1315, "&lt;=" &amp; $A137, DataRegularSeason20242025!$E$3:$E$1315, D$1)</f>
        <v>9</v>
      </c>
      <c r="E137" s="2">
        <f>SUMIFS(DataRegularSeason20242025!$AA$3:$AA$1315,DataRegularSeason20242025!$B$3:$B$1315, "&lt;=" &amp; $A137, DataRegularSeason20242025!$D$3:$D$1315, E$1)+SUMIFS(DataRegularSeason20242025!$AB$3:$AB$1315,DataRegularSeason20242025!$B$3:$B$1315, "&lt;=" &amp; $A137, DataRegularSeason20242025!$E$3:$E$1315, E$1)</f>
        <v>14</v>
      </c>
      <c r="F137" s="2">
        <f>SUMIFS(DataRegularSeason20242025!$AA$3:$AA$1315,DataRegularSeason20242025!$B$3:$B$1315, "&lt;=" &amp; $A137, DataRegularSeason20242025!$D$3:$D$1315, F$1)+SUMIFS(DataRegularSeason20242025!$AB$3:$AB$1315,DataRegularSeason20242025!$B$3:$B$1315, "&lt;=" &amp; $A137, DataRegularSeason20242025!$E$3:$E$1315, F$1)</f>
        <v>11</v>
      </c>
      <c r="G137" s="2">
        <f>SUMIFS(DataRegularSeason20242025!$AA$3:$AA$1315,DataRegularSeason20242025!$B$3:$B$1315, "&lt;=" &amp; $A137, DataRegularSeason20242025!$D$3:$D$1315, G$1)+SUMIFS(DataRegularSeason20242025!$AB$3:$AB$1315,DataRegularSeason20242025!$B$3:$B$1315, "&lt;=" &amp; $A137, DataRegularSeason20242025!$E$3:$E$1315, G$1)</f>
        <v>11</v>
      </c>
      <c r="H137" s="2">
        <f>SUMIFS(DataRegularSeason20242025!$AA$3:$AA$1315,DataRegularSeason20242025!$B$3:$B$1315, "&lt;=" &amp; $A137, DataRegularSeason20242025!$D$3:$D$1315, H$1)+SUMIFS(DataRegularSeason20242025!$AB$3:$AB$1315,DataRegularSeason20242025!$B$3:$B$1315, "&lt;=" &amp; $A137, DataRegularSeason20242025!$E$3:$E$1315, H$1)</f>
        <v>7</v>
      </c>
      <c r="I137" s="2">
        <f>SUMIFS(DataRegularSeason20242025!$AA$3:$AA$1315,DataRegularSeason20242025!$B$3:$B$1315, "&lt;=" &amp; $A137, DataRegularSeason20242025!$D$3:$D$1315, I$1)+SUMIFS(DataRegularSeason20242025!$AB$3:$AB$1315,DataRegularSeason20242025!$B$3:$B$1315, "&lt;=" &amp; $A137, DataRegularSeason20242025!$E$3:$E$1315, I$1)</f>
        <v>10</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9</v>
      </c>
      <c r="L137" s="2">
        <f>SUMIFS(DataRegularSeason20242025!$AA$3:$AA$1315,DataRegularSeason20242025!$B$3:$B$1315, "&lt;=" &amp; $A137, DataRegularSeason20242025!$D$3:$D$1315, L$1)+SUMIFS(DataRegularSeason20242025!$AB$3:$AB$1315,DataRegularSeason20242025!$B$3:$B$1315, "&lt;=" &amp; $A137, DataRegularSeason20242025!$E$3:$E$1315, L$1)</f>
        <v>11</v>
      </c>
      <c r="M137" s="2">
        <f>SUMIFS(DataRegularSeason20242025!$AA$3:$AA$1315,DataRegularSeason20242025!$B$3:$B$1315, "&lt;=" &amp; $A137, DataRegularSeason20242025!$D$3:$D$1315, M$1)+SUMIFS(DataRegularSeason20242025!$AB$3:$AB$1315,DataRegularSeason20242025!$B$3:$B$1315, "&lt;=" &amp; $A137, DataRegularSeason20242025!$E$3:$E$1315, M$1)</f>
        <v>15</v>
      </c>
      <c r="N137" s="2">
        <f>SUMIFS(DataRegularSeason20242025!$AA$3:$AA$1315,DataRegularSeason20242025!$B$3:$B$1315, "&lt;=" &amp; $A137, DataRegularSeason20242025!$D$3:$D$1315, N$1)+SUMIFS(DataRegularSeason20242025!$AB$3:$AB$1315,DataRegularSeason20242025!$B$3:$B$1315, "&lt;=" &amp; $A137, DataRegularSeason20242025!$E$3:$E$1315, N$1)</f>
        <v>14</v>
      </c>
      <c r="O137" s="2">
        <f>SUMIFS(DataRegularSeason20242025!$AA$3:$AA$1315,DataRegularSeason20242025!$B$3:$B$1315, "&lt;=" &amp; $A137, DataRegularSeason20242025!$D$3:$D$1315, O$1)+SUMIFS(DataRegularSeason20242025!$AB$3:$AB$1315,DataRegularSeason20242025!$B$3:$B$1315, "&lt;=" &amp; $A137, DataRegularSeason20242025!$E$3:$E$1315, O$1)</f>
        <v>14</v>
      </c>
      <c r="P137" s="2">
        <f>SUMIFS(DataRegularSeason20242025!$AA$3:$AA$1315,DataRegularSeason20242025!$B$3:$B$1315, "&lt;=" &amp; $A137, DataRegularSeason20242025!$D$3:$D$1315, P$1)+SUMIFS(DataRegularSeason20242025!$AB$3:$AB$1315,DataRegularSeason20242025!$B$3:$B$1315, "&lt;=" &amp; $A137, DataRegularSeason20242025!$E$3:$E$1315, P$1)</f>
        <v>9</v>
      </c>
      <c r="Q137" s="2">
        <f>SUMIFS(DataRegularSeason20242025!$AA$3:$AA$1315,DataRegularSeason20242025!$B$3:$B$1315, "&lt;=" &amp; $A137, DataRegularSeason20242025!$D$3:$D$1315, Q$1)+SUMIFS(DataRegularSeason20242025!$AB$3:$AB$1315,DataRegularSeason20242025!$B$3:$B$1315, "&lt;=" &amp; $A137, DataRegularSeason20242025!$E$3:$E$1315, Q$1)</f>
        <v>16</v>
      </c>
      <c r="R137" s="2">
        <f>SUMIFS(DataRegularSeason20242025!$AA$3:$AA$1315,DataRegularSeason20242025!$B$3:$B$1315, "&lt;=" &amp; $A137, DataRegularSeason20242025!$D$3:$D$1315, R$1)+SUMIFS(DataRegularSeason20242025!$AB$3:$AB$1315,DataRegularSeason20242025!$B$3:$B$1315, "&lt;=" &amp; $A137, DataRegularSeason20242025!$E$3:$E$1315, R$1)</f>
        <v>7</v>
      </c>
      <c r="S137" s="2">
        <f>SUMIFS(DataRegularSeason20242025!$AA$3:$AA$1315,DataRegularSeason20242025!$B$3:$B$1315, "&lt;=" &amp; $A137, DataRegularSeason20242025!$D$3:$D$1315, S$1)+SUMIFS(DataRegularSeason20242025!$AB$3:$AB$1315,DataRegularSeason20242025!$B$3:$B$1315, "&lt;=" &amp; $A137, DataRegularSeason20242025!$E$3:$E$1315, S$1)</f>
        <v>8</v>
      </c>
      <c r="T137" s="2">
        <f>SUMIFS(DataRegularSeason20242025!$AA$3:$AA$1315,DataRegularSeason20242025!$B$3:$B$1315, "&lt;=" &amp; $A137, DataRegularSeason20242025!$D$3:$D$1315, T$1)+SUMIFS(DataRegularSeason20242025!$AB$3:$AB$1315,DataRegularSeason20242025!$B$3:$B$1315, "&lt;=" &amp; $A137, DataRegularSeason20242025!$E$3:$E$1315, T$1)</f>
        <v>13</v>
      </c>
      <c r="U137" s="2">
        <f>SUMIFS(DataRegularSeason20242025!$AA$3:$AA$1315,DataRegularSeason20242025!$B$3:$B$1315, "&lt;=" &amp; $A137, DataRegularSeason20242025!$D$3:$D$1315, U$1)+SUMIFS(DataRegularSeason20242025!$AB$3:$AB$1315,DataRegularSeason20242025!$B$3:$B$1315, "&lt;=" &amp; $A137, DataRegularSeason20242025!$E$3:$E$1315, U$1)</f>
        <v>10</v>
      </c>
      <c r="V137" s="2">
        <f>SUMIFS(DataRegularSeason20242025!$AA$3:$AA$1315,DataRegularSeason20242025!$B$3:$B$1315, "&lt;=" &amp; $A137, DataRegularSeason20242025!$D$3:$D$1315, V$1)+SUMIFS(DataRegularSeason20242025!$AB$3:$AB$1315,DataRegularSeason20242025!$B$3:$B$1315, "&lt;=" &amp; $A137, DataRegularSeason20242025!$E$3:$E$1315, V$1)</f>
        <v>9</v>
      </c>
      <c r="W137" s="2">
        <f>SUMIFS(DataRegularSeason20242025!$AA$3:$AA$1315,DataRegularSeason20242025!$B$3:$B$1315, "&lt;=" &amp; $A137, DataRegularSeason20242025!$D$3:$D$1315, W$1)+SUMIFS(DataRegularSeason20242025!$AB$3:$AB$1315,DataRegularSeason20242025!$B$3:$B$1315, "&lt;=" &amp; $A137, DataRegularSeason20242025!$E$3:$E$1315, W$1)</f>
        <v>9</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8</v>
      </c>
      <c r="Z137" s="2">
        <f>SUMIFS(DataRegularSeason20242025!$AA$3:$AA$1315,DataRegularSeason20242025!$B$3:$B$1315, "&lt;=" &amp; $A137, DataRegularSeason20242025!$D$3:$D$1315, Z$1)+SUMIFS(DataRegularSeason20242025!$AB$3:$AB$1315,DataRegularSeason20242025!$B$3:$B$1315, "&lt;=" &amp; $A137, DataRegularSeason20242025!$E$3:$E$1315, Z$1)</f>
        <v>10</v>
      </c>
      <c r="AA137" s="2">
        <f>SUMIFS(DataRegularSeason20242025!$AA$3:$AA$1315,DataRegularSeason20242025!$B$3:$B$1315, "&lt;=" &amp; $A137, DataRegularSeason20242025!$D$3:$D$1315, AA$1)+SUMIFS(DataRegularSeason20242025!$AB$3:$AB$1315,DataRegularSeason20242025!$B$3:$B$1315, "&lt;=" &amp; $A137, DataRegularSeason20242025!$E$3:$E$1315, AA$1)</f>
        <v>14</v>
      </c>
      <c r="AB137" s="2">
        <f>SUMIFS(DataRegularSeason20242025!$AA$3:$AA$1315,DataRegularSeason20242025!$B$3:$B$1315, "&lt;=" &amp; $A137, DataRegularSeason20242025!$D$3:$D$1315, AB$1)+SUMIFS(DataRegularSeason20242025!$AB$3:$AB$1315,DataRegularSeason20242025!$B$3:$B$1315, "&lt;=" &amp; $A137, DataRegularSeason20242025!$E$3:$E$1315, AB$1)</f>
        <v>13</v>
      </c>
      <c r="AC137" s="2">
        <f>SUMIFS(DataRegularSeason20242025!$AA$3:$AA$1315,DataRegularSeason20242025!$B$3:$B$1315, "&lt;=" &amp; $A137, DataRegularSeason20242025!$D$3:$D$1315, AC$1)+SUMIFS(DataRegularSeason20242025!$AB$3:$AB$1315,DataRegularSeason20242025!$B$3:$B$1315, "&lt;=" &amp; $A137, DataRegularSeason20242025!$E$3:$E$1315, AC$1)</f>
        <v>12</v>
      </c>
      <c r="AD137" s="2">
        <f>SUMIFS(DataRegularSeason20242025!$AA$3:$AA$1315,DataRegularSeason20242025!$B$3:$B$1315, "&lt;=" &amp; $A137, DataRegularSeason20242025!$D$3:$D$1315, AD$1)+SUMIFS(DataRegularSeason20242025!$AB$3:$AB$1315,DataRegularSeason20242025!$B$3:$B$1315, "&lt;=" &amp; $A137, DataRegularSeason20242025!$E$3:$E$1315, AD$1)</f>
        <v>11</v>
      </c>
      <c r="AE137" s="2">
        <f>SUMIFS(DataRegularSeason20242025!$AA$3:$AA$1315,DataRegularSeason20242025!$B$3:$B$1315, "&lt;=" &amp; $A137, DataRegularSeason20242025!$D$3:$D$1315, AE$1)+SUMIFS(DataRegularSeason20242025!$AB$3:$AB$1315,DataRegularSeason20242025!$B$3:$B$1315, "&lt;=" &amp; $A137, DataRegularSeason20242025!$E$3:$E$1315, AE$1)</f>
        <v>15</v>
      </c>
      <c r="AF137" s="2">
        <f>SUMIFS(DataRegularSeason20242025!$AA$3:$AA$1315,DataRegularSeason20242025!$B$3:$B$1315, "&lt;=" &amp; $A137, DataRegularSeason20242025!$D$3:$D$1315, AF$1)+SUMIFS(DataRegularSeason20242025!$AB$3:$AB$1315,DataRegularSeason20242025!$B$3:$B$1315, "&lt;=" &amp; $A137, DataRegularSeason20242025!$E$3:$E$1315, AF$1)</f>
        <v>18</v>
      </c>
      <c r="AG137" s="2">
        <f>SUMIFS(DataRegularSeason20242025!$AA$3:$AA$1315,DataRegularSeason20242025!$B$3:$B$1315, "&lt;=" &amp; $A137, DataRegularSeason20242025!$D$3:$D$1315, AG$1)+SUMIFS(DataRegularSeason20242025!$AB$3:$AB$1315,DataRegularSeason20242025!$B$3:$B$1315, "&lt;=" &amp; $A137, DataRegularSeason20242025!$E$3:$E$1315, AG$1)</f>
        <v>14</v>
      </c>
    </row>
    <row r="138" spans="1:33" x14ac:dyDescent="0.25">
      <c r="A138" s="5">
        <v>45704</v>
      </c>
      <c r="B138" s="2">
        <f>SUMIFS(DataRegularSeason20242025!$AA$3:$AA$1315,DataRegularSeason20242025!$B$3:$B$1315, "&lt;=" &amp; $A138, DataRegularSeason20242025!$D$3:$D$1315, B$1)+SUMIFS(DataRegularSeason20242025!$AB$3:$AB$1315,DataRegularSeason20242025!$B$3:$B$1315, "&lt;=" &amp; $A138, DataRegularSeason20242025!$E$3:$E$1315, B$1)</f>
        <v>10</v>
      </c>
      <c r="C138" s="2">
        <f>SUMIFS(DataRegularSeason20242025!$AA$3:$AA$1315,DataRegularSeason20242025!$B$3:$B$1315, "&lt;=" &amp; $A138, DataRegularSeason20242025!$D$3:$D$1315, C$1)+SUMIFS(DataRegularSeason20242025!$AB$3:$AB$1315,DataRegularSeason20242025!$B$3:$B$1315, "&lt;=" &amp; $A138, DataRegularSeason20242025!$E$3:$E$1315, C$1)</f>
        <v>9</v>
      </c>
      <c r="D138" s="2">
        <f>SUMIFS(DataRegularSeason20242025!$AA$3:$AA$1315,DataRegularSeason20242025!$B$3:$B$1315, "&lt;=" &amp; $A138, DataRegularSeason20242025!$D$3:$D$1315, D$1)+SUMIFS(DataRegularSeason20242025!$AB$3:$AB$1315,DataRegularSeason20242025!$B$3:$B$1315, "&lt;=" &amp; $A138, DataRegularSeason20242025!$E$3:$E$1315, D$1)</f>
        <v>9</v>
      </c>
      <c r="E138" s="2">
        <f>SUMIFS(DataRegularSeason20242025!$AA$3:$AA$1315,DataRegularSeason20242025!$B$3:$B$1315, "&lt;=" &amp; $A138, DataRegularSeason20242025!$D$3:$D$1315, E$1)+SUMIFS(DataRegularSeason20242025!$AB$3:$AB$1315,DataRegularSeason20242025!$B$3:$B$1315, "&lt;=" &amp; $A138, DataRegularSeason20242025!$E$3:$E$1315, E$1)</f>
        <v>14</v>
      </c>
      <c r="F138" s="2">
        <f>SUMIFS(DataRegularSeason20242025!$AA$3:$AA$1315,DataRegularSeason20242025!$B$3:$B$1315, "&lt;=" &amp; $A138, DataRegularSeason20242025!$D$3:$D$1315, F$1)+SUMIFS(DataRegularSeason20242025!$AB$3:$AB$1315,DataRegularSeason20242025!$B$3:$B$1315, "&lt;=" &amp; $A138, DataRegularSeason20242025!$E$3:$E$1315, F$1)</f>
        <v>11</v>
      </c>
      <c r="G138" s="2">
        <f>SUMIFS(DataRegularSeason20242025!$AA$3:$AA$1315,DataRegularSeason20242025!$B$3:$B$1315, "&lt;=" &amp; $A138, DataRegularSeason20242025!$D$3:$D$1315, G$1)+SUMIFS(DataRegularSeason20242025!$AB$3:$AB$1315,DataRegularSeason20242025!$B$3:$B$1315, "&lt;=" &amp; $A138, DataRegularSeason20242025!$E$3:$E$1315, G$1)</f>
        <v>11</v>
      </c>
      <c r="H138" s="2">
        <f>SUMIFS(DataRegularSeason20242025!$AA$3:$AA$1315,DataRegularSeason20242025!$B$3:$B$1315, "&lt;=" &amp; $A138, DataRegularSeason20242025!$D$3:$D$1315, H$1)+SUMIFS(DataRegularSeason20242025!$AB$3:$AB$1315,DataRegularSeason20242025!$B$3:$B$1315, "&lt;=" &amp; $A138, DataRegularSeason20242025!$E$3:$E$1315, H$1)</f>
        <v>7</v>
      </c>
      <c r="I138" s="2">
        <f>SUMIFS(DataRegularSeason20242025!$AA$3:$AA$1315,DataRegularSeason20242025!$B$3:$B$1315, "&lt;=" &amp; $A138, DataRegularSeason20242025!$D$3:$D$1315, I$1)+SUMIFS(DataRegularSeason20242025!$AB$3:$AB$1315,DataRegularSeason20242025!$B$3:$B$1315, "&lt;=" &amp; $A138, DataRegularSeason20242025!$E$3:$E$1315, I$1)</f>
        <v>10</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9</v>
      </c>
      <c r="L138" s="2">
        <f>SUMIFS(DataRegularSeason20242025!$AA$3:$AA$1315,DataRegularSeason20242025!$B$3:$B$1315, "&lt;=" &amp; $A138, DataRegularSeason20242025!$D$3:$D$1315, L$1)+SUMIFS(DataRegularSeason20242025!$AB$3:$AB$1315,DataRegularSeason20242025!$B$3:$B$1315, "&lt;=" &amp; $A138, DataRegularSeason20242025!$E$3:$E$1315, L$1)</f>
        <v>11</v>
      </c>
      <c r="M138" s="2">
        <f>SUMIFS(DataRegularSeason20242025!$AA$3:$AA$1315,DataRegularSeason20242025!$B$3:$B$1315, "&lt;=" &amp; $A138, DataRegularSeason20242025!$D$3:$D$1315, M$1)+SUMIFS(DataRegularSeason20242025!$AB$3:$AB$1315,DataRegularSeason20242025!$B$3:$B$1315, "&lt;=" &amp; $A138, DataRegularSeason20242025!$E$3:$E$1315, M$1)</f>
        <v>15</v>
      </c>
      <c r="N138" s="2">
        <f>SUMIFS(DataRegularSeason20242025!$AA$3:$AA$1315,DataRegularSeason20242025!$B$3:$B$1315, "&lt;=" &amp; $A138, DataRegularSeason20242025!$D$3:$D$1315, N$1)+SUMIFS(DataRegularSeason20242025!$AB$3:$AB$1315,DataRegularSeason20242025!$B$3:$B$1315, "&lt;=" &amp; $A138, DataRegularSeason20242025!$E$3:$E$1315, N$1)</f>
        <v>14</v>
      </c>
      <c r="O138" s="2">
        <f>SUMIFS(DataRegularSeason20242025!$AA$3:$AA$1315,DataRegularSeason20242025!$B$3:$B$1315, "&lt;=" &amp; $A138, DataRegularSeason20242025!$D$3:$D$1315, O$1)+SUMIFS(DataRegularSeason20242025!$AB$3:$AB$1315,DataRegularSeason20242025!$B$3:$B$1315, "&lt;=" &amp; $A138, DataRegularSeason20242025!$E$3:$E$1315, O$1)</f>
        <v>14</v>
      </c>
      <c r="P138" s="2">
        <f>SUMIFS(DataRegularSeason20242025!$AA$3:$AA$1315,DataRegularSeason20242025!$B$3:$B$1315, "&lt;=" &amp; $A138, DataRegularSeason20242025!$D$3:$D$1315, P$1)+SUMIFS(DataRegularSeason20242025!$AB$3:$AB$1315,DataRegularSeason20242025!$B$3:$B$1315, "&lt;=" &amp; $A138, DataRegularSeason20242025!$E$3:$E$1315, P$1)</f>
        <v>9</v>
      </c>
      <c r="Q138" s="2">
        <f>SUMIFS(DataRegularSeason20242025!$AA$3:$AA$1315,DataRegularSeason20242025!$B$3:$B$1315, "&lt;=" &amp; $A138, DataRegularSeason20242025!$D$3:$D$1315, Q$1)+SUMIFS(DataRegularSeason20242025!$AB$3:$AB$1315,DataRegularSeason20242025!$B$3:$B$1315, "&lt;=" &amp; $A138, DataRegularSeason20242025!$E$3:$E$1315, Q$1)</f>
        <v>16</v>
      </c>
      <c r="R138" s="2">
        <f>SUMIFS(DataRegularSeason20242025!$AA$3:$AA$1315,DataRegularSeason20242025!$B$3:$B$1315, "&lt;=" &amp; $A138, DataRegularSeason20242025!$D$3:$D$1315, R$1)+SUMIFS(DataRegularSeason20242025!$AB$3:$AB$1315,DataRegularSeason20242025!$B$3:$B$1315, "&lt;=" &amp; $A138, DataRegularSeason20242025!$E$3:$E$1315, R$1)</f>
        <v>7</v>
      </c>
      <c r="S138" s="2">
        <f>SUMIFS(DataRegularSeason20242025!$AA$3:$AA$1315,DataRegularSeason20242025!$B$3:$B$1315, "&lt;=" &amp; $A138, DataRegularSeason20242025!$D$3:$D$1315, S$1)+SUMIFS(DataRegularSeason20242025!$AB$3:$AB$1315,DataRegularSeason20242025!$B$3:$B$1315, "&lt;=" &amp; $A138, DataRegularSeason20242025!$E$3:$E$1315, S$1)</f>
        <v>8</v>
      </c>
      <c r="T138" s="2">
        <f>SUMIFS(DataRegularSeason20242025!$AA$3:$AA$1315,DataRegularSeason20242025!$B$3:$B$1315, "&lt;=" &amp; $A138, DataRegularSeason20242025!$D$3:$D$1315, T$1)+SUMIFS(DataRegularSeason20242025!$AB$3:$AB$1315,DataRegularSeason20242025!$B$3:$B$1315, "&lt;=" &amp; $A138, DataRegularSeason20242025!$E$3:$E$1315, T$1)</f>
        <v>13</v>
      </c>
      <c r="U138" s="2">
        <f>SUMIFS(DataRegularSeason20242025!$AA$3:$AA$1315,DataRegularSeason20242025!$B$3:$B$1315, "&lt;=" &amp; $A138, DataRegularSeason20242025!$D$3:$D$1315, U$1)+SUMIFS(DataRegularSeason20242025!$AB$3:$AB$1315,DataRegularSeason20242025!$B$3:$B$1315, "&lt;=" &amp; $A138, DataRegularSeason20242025!$E$3:$E$1315, U$1)</f>
        <v>10</v>
      </c>
      <c r="V138" s="2">
        <f>SUMIFS(DataRegularSeason20242025!$AA$3:$AA$1315,DataRegularSeason20242025!$B$3:$B$1315, "&lt;=" &amp; $A138, DataRegularSeason20242025!$D$3:$D$1315, V$1)+SUMIFS(DataRegularSeason20242025!$AB$3:$AB$1315,DataRegularSeason20242025!$B$3:$B$1315, "&lt;=" &amp; $A138, DataRegularSeason20242025!$E$3:$E$1315, V$1)</f>
        <v>9</v>
      </c>
      <c r="W138" s="2">
        <f>SUMIFS(DataRegularSeason20242025!$AA$3:$AA$1315,DataRegularSeason20242025!$B$3:$B$1315, "&lt;=" &amp; $A138, DataRegularSeason20242025!$D$3:$D$1315, W$1)+SUMIFS(DataRegularSeason20242025!$AB$3:$AB$1315,DataRegularSeason20242025!$B$3:$B$1315, "&lt;=" &amp; $A138, DataRegularSeason20242025!$E$3:$E$1315, W$1)</f>
        <v>9</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8</v>
      </c>
      <c r="Z138" s="2">
        <f>SUMIFS(DataRegularSeason20242025!$AA$3:$AA$1315,DataRegularSeason20242025!$B$3:$B$1315, "&lt;=" &amp; $A138, DataRegularSeason20242025!$D$3:$D$1315, Z$1)+SUMIFS(DataRegularSeason20242025!$AB$3:$AB$1315,DataRegularSeason20242025!$B$3:$B$1315, "&lt;=" &amp; $A138, DataRegularSeason20242025!$E$3:$E$1315, Z$1)</f>
        <v>10</v>
      </c>
      <c r="AA138" s="2">
        <f>SUMIFS(DataRegularSeason20242025!$AA$3:$AA$1315,DataRegularSeason20242025!$B$3:$B$1315, "&lt;=" &amp; $A138, DataRegularSeason20242025!$D$3:$D$1315, AA$1)+SUMIFS(DataRegularSeason20242025!$AB$3:$AB$1315,DataRegularSeason20242025!$B$3:$B$1315, "&lt;=" &amp; $A138, DataRegularSeason20242025!$E$3:$E$1315, AA$1)</f>
        <v>14</v>
      </c>
      <c r="AB138" s="2">
        <f>SUMIFS(DataRegularSeason20242025!$AA$3:$AA$1315,DataRegularSeason20242025!$B$3:$B$1315, "&lt;=" &amp; $A138, DataRegularSeason20242025!$D$3:$D$1315, AB$1)+SUMIFS(DataRegularSeason20242025!$AB$3:$AB$1315,DataRegularSeason20242025!$B$3:$B$1315, "&lt;=" &amp; $A138, DataRegularSeason20242025!$E$3:$E$1315, AB$1)</f>
        <v>13</v>
      </c>
      <c r="AC138" s="2">
        <f>SUMIFS(DataRegularSeason20242025!$AA$3:$AA$1315,DataRegularSeason20242025!$B$3:$B$1315, "&lt;=" &amp; $A138, DataRegularSeason20242025!$D$3:$D$1315, AC$1)+SUMIFS(DataRegularSeason20242025!$AB$3:$AB$1315,DataRegularSeason20242025!$B$3:$B$1315, "&lt;=" &amp; $A138, DataRegularSeason20242025!$E$3:$E$1315, AC$1)</f>
        <v>12</v>
      </c>
      <c r="AD138" s="2">
        <f>SUMIFS(DataRegularSeason20242025!$AA$3:$AA$1315,DataRegularSeason20242025!$B$3:$B$1315, "&lt;=" &amp; $A138, DataRegularSeason20242025!$D$3:$D$1315, AD$1)+SUMIFS(DataRegularSeason20242025!$AB$3:$AB$1315,DataRegularSeason20242025!$B$3:$B$1315, "&lt;=" &amp; $A138, DataRegularSeason20242025!$E$3:$E$1315, AD$1)</f>
        <v>11</v>
      </c>
      <c r="AE138" s="2">
        <f>SUMIFS(DataRegularSeason20242025!$AA$3:$AA$1315,DataRegularSeason20242025!$B$3:$B$1315, "&lt;=" &amp; $A138, DataRegularSeason20242025!$D$3:$D$1315, AE$1)+SUMIFS(DataRegularSeason20242025!$AB$3:$AB$1315,DataRegularSeason20242025!$B$3:$B$1315, "&lt;=" &amp; $A138, DataRegularSeason20242025!$E$3:$E$1315, AE$1)</f>
        <v>15</v>
      </c>
      <c r="AF138" s="2">
        <f>SUMIFS(DataRegularSeason20242025!$AA$3:$AA$1315,DataRegularSeason20242025!$B$3:$B$1315, "&lt;=" &amp; $A138, DataRegularSeason20242025!$D$3:$D$1315, AF$1)+SUMIFS(DataRegularSeason20242025!$AB$3:$AB$1315,DataRegularSeason20242025!$B$3:$B$1315, "&lt;=" &amp; $A138, DataRegularSeason20242025!$E$3:$E$1315, AF$1)</f>
        <v>18</v>
      </c>
      <c r="AG138" s="2">
        <f>SUMIFS(DataRegularSeason20242025!$AA$3:$AA$1315,DataRegularSeason20242025!$B$3:$B$1315, "&lt;=" &amp; $A138, DataRegularSeason20242025!$D$3:$D$1315, AG$1)+SUMIFS(DataRegularSeason20242025!$AB$3:$AB$1315,DataRegularSeason20242025!$B$3:$B$1315, "&lt;=" &amp; $A138, DataRegularSeason20242025!$E$3:$E$1315, AG$1)</f>
        <v>14</v>
      </c>
    </row>
    <row r="139" spans="1:33" x14ac:dyDescent="0.25">
      <c r="A139" s="5">
        <v>45705</v>
      </c>
      <c r="B139" s="2">
        <f>SUMIFS(DataRegularSeason20242025!$AA$3:$AA$1315,DataRegularSeason20242025!$B$3:$B$1315, "&lt;=" &amp; $A139, DataRegularSeason20242025!$D$3:$D$1315, B$1)+SUMIFS(DataRegularSeason20242025!$AB$3:$AB$1315,DataRegularSeason20242025!$B$3:$B$1315, "&lt;=" &amp; $A139, DataRegularSeason20242025!$E$3:$E$1315, B$1)</f>
        <v>10</v>
      </c>
      <c r="C139" s="2">
        <f>SUMIFS(DataRegularSeason20242025!$AA$3:$AA$1315,DataRegularSeason20242025!$B$3:$B$1315, "&lt;=" &amp; $A139, DataRegularSeason20242025!$D$3:$D$1315, C$1)+SUMIFS(DataRegularSeason20242025!$AB$3:$AB$1315,DataRegularSeason20242025!$B$3:$B$1315, "&lt;=" &amp; $A139, DataRegularSeason20242025!$E$3:$E$1315, C$1)</f>
        <v>9</v>
      </c>
      <c r="D139" s="2">
        <f>SUMIFS(DataRegularSeason20242025!$AA$3:$AA$1315,DataRegularSeason20242025!$B$3:$B$1315, "&lt;=" &amp; $A139, DataRegularSeason20242025!$D$3:$D$1315, D$1)+SUMIFS(DataRegularSeason20242025!$AB$3:$AB$1315,DataRegularSeason20242025!$B$3:$B$1315, "&lt;=" &amp; $A139, DataRegularSeason20242025!$E$3:$E$1315, D$1)</f>
        <v>9</v>
      </c>
      <c r="E139" s="2">
        <f>SUMIFS(DataRegularSeason20242025!$AA$3:$AA$1315,DataRegularSeason20242025!$B$3:$B$1315, "&lt;=" &amp; $A139, DataRegularSeason20242025!$D$3:$D$1315, E$1)+SUMIFS(DataRegularSeason20242025!$AB$3:$AB$1315,DataRegularSeason20242025!$B$3:$B$1315, "&lt;=" &amp; $A139, DataRegularSeason20242025!$E$3:$E$1315, E$1)</f>
        <v>14</v>
      </c>
      <c r="F139" s="2">
        <f>SUMIFS(DataRegularSeason20242025!$AA$3:$AA$1315,DataRegularSeason20242025!$B$3:$B$1315, "&lt;=" &amp; $A139, DataRegularSeason20242025!$D$3:$D$1315, F$1)+SUMIFS(DataRegularSeason20242025!$AB$3:$AB$1315,DataRegularSeason20242025!$B$3:$B$1315, "&lt;=" &amp; $A139, DataRegularSeason20242025!$E$3:$E$1315, F$1)</f>
        <v>11</v>
      </c>
      <c r="G139" s="2">
        <f>SUMIFS(DataRegularSeason20242025!$AA$3:$AA$1315,DataRegularSeason20242025!$B$3:$B$1315, "&lt;=" &amp; $A139, DataRegularSeason20242025!$D$3:$D$1315, G$1)+SUMIFS(DataRegularSeason20242025!$AB$3:$AB$1315,DataRegularSeason20242025!$B$3:$B$1315, "&lt;=" &amp; $A139, DataRegularSeason20242025!$E$3:$E$1315, G$1)</f>
        <v>11</v>
      </c>
      <c r="H139" s="2">
        <f>SUMIFS(DataRegularSeason20242025!$AA$3:$AA$1315,DataRegularSeason20242025!$B$3:$B$1315, "&lt;=" &amp; $A139, DataRegularSeason20242025!$D$3:$D$1315, H$1)+SUMIFS(DataRegularSeason20242025!$AB$3:$AB$1315,DataRegularSeason20242025!$B$3:$B$1315, "&lt;=" &amp; $A139, DataRegularSeason20242025!$E$3:$E$1315, H$1)</f>
        <v>7</v>
      </c>
      <c r="I139" s="2">
        <f>SUMIFS(DataRegularSeason20242025!$AA$3:$AA$1315,DataRegularSeason20242025!$B$3:$B$1315, "&lt;=" &amp; $A139, DataRegularSeason20242025!$D$3:$D$1315, I$1)+SUMIFS(DataRegularSeason20242025!$AB$3:$AB$1315,DataRegularSeason20242025!$B$3:$B$1315, "&lt;=" &amp; $A139, DataRegularSeason20242025!$E$3:$E$1315, I$1)</f>
        <v>10</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9</v>
      </c>
      <c r="L139" s="2">
        <f>SUMIFS(DataRegularSeason20242025!$AA$3:$AA$1315,DataRegularSeason20242025!$B$3:$B$1315, "&lt;=" &amp; $A139, DataRegularSeason20242025!$D$3:$D$1315, L$1)+SUMIFS(DataRegularSeason20242025!$AB$3:$AB$1315,DataRegularSeason20242025!$B$3:$B$1315, "&lt;=" &amp; $A139, DataRegularSeason20242025!$E$3:$E$1315, L$1)</f>
        <v>11</v>
      </c>
      <c r="M139" s="2">
        <f>SUMIFS(DataRegularSeason20242025!$AA$3:$AA$1315,DataRegularSeason20242025!$B$3:$B$1315, "&lt;=" &amp; $A139, DataRegularSeason20242025!$D$3:$D$1315, M$1)+SUMIFS(DataRegularSeason20242025!$AB$3:$AB$1315,DataRegularSeason20242025!$B$3:$B$1315, "&lt;=" &amp; $A139, DataRegularSeason20242025!$E$3:$E$1315, M$1)</f>
        <v>15</v>
      </c>
      <c r="N139" s="2">
        <f>SUMIFS(DataRegularSeason20242025!$AA$3:$AA$1315,DataRegularSeason20242025!$B$3:$B$1315, "&lt;=" &amp; $A139, DataRegularSeason20242025!$D$3:$D$1315, N$1)+SUMIFS(DataRegularSeason20242025!$AB$3:$AB$1315,DataRegularSeason20242025!$B$3:$B$1315, "&lt;=" &amp; $A139, DataRegularSeason20242025!$E$3:$E$1315, N$1)</f>
        <v>14</v>
      </c>
      <c r="O139" s="2">
        <f>SUMIFS(DataRegularSeason20242025!$AA$3:$AA$1315,DataRegularSeason20242025!$B$3:$B$1315, "&lt;=" &amp; $A139, DataRegularSeason20242025!$D$3:$D$1315, O$1)+SUMIFS(DataRegularSeason20242025!$AB$3:$AB$1315,DataRegularSeason20242025!$B$3:$B$1315, "&lt;=" &amp; $A139, DataRegularSeason20242025!$E$3:$E$1315, O$1)</f>
        <v>14</v>
      </c>
      <c r="P139" s="2">
        <f>SUMIFS(DataRegularSeason20242025!$AA$3:$AA$1315,DataRegularSeason20242025!$B$3:$B$1315, "&lt;=" &amp; $A139, DataRegularSeason20242025!$D$3:$D$1315, P$1)+SUMIFS(DataRegularSeason20242025!$AB$3:$AB$1315,DataRegularSeason20242025!$B$3:$B$1315, "&lt;=" &amp; $A139, DataRegularSeason20242025!$E$3:$E$1315, P$1)</f>
        <v>9</v>
      </c>
      <c r="Q139" s="2">
        <f>SUMIFS(DataRegularSeason20242025!$AA$3:$AA$1315,DataRegularSeason20242025!$B$3:$B$1315, "&lt;=" &amp; $A139, DataRegularSeason20242025!$D$3:$D$1315, Q$1)+SUMIFS(DataRegularSeason20242025!$AB$3:$AB$1315,DataRegularSeason20242025!$B$3:$B$1315, "&lt;=" &amp; $A139, DataRegularSeason20242025!$E$3:$E$1315, Q$1)</f>
        <v>16</v>
      </c>
      <c r="R139" s="2">
        <f>SUMIFS(DataRegularSeason20242025!$AA$3:$AA$1315,DataRegularSeason20242025!$B$3:$B$1315, "&lt;=" &amp; $A139, DataRegularSeason20242025!$D$3:$D$1315, R$1)+SUMIFS(DataRegularSeason20242025!$AB$3:$AB$1315,DataRegularSeason20242025!$B$3:$B$1315, "&lt;=" &amp; $A139, DataRegularSeason20242025!$E$3:$E$1315, R$1)</f>
        <v>7</v>
      </c>
      <c r="S139" s="2">
        <f>SUMIFS(DataRegularSeason20242025!$AA$3:$AA$1315,DataRegularSeason20242025!$B$3:$B$1315, "&lt;=" &amp; $A139, DataRegularSeason20242025!$D$3:$D$1315, S$1)+SUMIFS(DataRegularSeason20242025!$AB$3:$AB$1315,DataRegularSeason20242025!$B$3:$B$1315, "&lt;=" &amp; $A139, DataRegularSeason20242025!$E$3:$E$1315, S$1)</f>
        <v>8</v>
      </c>
      <c r="T139" s="2">
        <f>SUMIFS(DataRegularSeason20242025!$AA$3:$AA$1315,DataRegularSeason20242025!$B$3:$B$1315, "&lt;=" &amp; $A139, DataRegularSeason20242025!$D$3:$D$1315, T$1)+SUMIFS(DataRegularSeason20242025!$AB$3:$AB$1315,DataRegularSeason20242025!$B$3:$B$1315, "&lt;=" &amp; $A139, DataRegularSeason20242025!$E$3:$E$1315, T$1)</f>
        <v>13</v>
      </c>
      <c r="U139" s="2">
        <f>SUMIFS(DataRegularSeason20242025!$AA$3:$AA$1315,DataRegularSeason20242025!$B$3:$B$1315, "&lt;=" &amp; $A139, DataRegularSeason20242025!$D$3:$D$1315, U$1)+SUMIFS(DataRegularSeason20242025!$AB$3:$AB$1315,DataRegularSeason20242025!$B$3:$B$1315, "&lt;=" &amp; $A139, DataRegularSeason20242025!$E$3:$E$1315, U$1)</f>
        <v>10</v>
      </c>
      <c r="V139" s="2">
        <f>SUMIFS(DataRegularSeason20242025!$AA$3:$AA$1315,DataRegularSeason20242025!$B$3:$B$1315, "&lt;=" &amp; $A139, DataRegularSeason20242025!$D$3:$D$1315, V$1)+SUMIFS(DataRegularSeason20242025!$AB$3:$AB$1315,DataRegularSeason20242025!$B$3:$B$1315, "&lt;=" &amp; $A139, DataRegularSeason20242025!$E$3:$E$1315, V$1)</f>
        <v>9</v>
      </c>
      <c r="W139" s="2">
        <f>SUMIFS(DataRegularSeason20242025!$AA$3:$AA$1315,DataRegularSeason20242025!$B$3:$B$1315, "&lt;=" &amp; $A139, DataRegularSeason20242025!$D$3:$D$1315, W$1)+SUMIFS(DataRegularSeason20242025!$AB$3:$AB$1315,DataRegularSeason20242025!$B$3:$B$1315, "&lt;=" &amp; $A139, DataRegularSeason20242025!$E$3:$E$1315, W$1)</f>
        <v>9</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8</v>
      </c>
      <c r="Z139" s="2">
        <f>SUMIFS(DataRegularSeason20242025!$AA$3:$AA$1315,DataRegularSeason20242025!$B$3:$B$1315, "&lt;=" &amp; $A139, DataRegularSeason20242025!$D$3:$D$1315, Z$1)+SUMIFS(DataRegularSeason20242025!$AB$3:$AB$1315,DataRegularSeason20242025!$B$3:$B$1315, "&lt;=" &amp; $A139, DataRegularSeason20242025!$E$3:$E$1315, Z$1)</f>
        <v>10</v>
      </c>
      <c r="AA139" s="2">
        <f>SUMIFS(DataRegularSeason20242025!$AA$3:$AA$1315,DataRegularSeason20242025!$B$3:$B$1315, "&lt;=" &amp; $A139, DataRegularSeason20242025!$D$3:$D$1315, AA$1)+SUMIFS(DataRegularSeason20242025!$AB$3:$AB$1315,DataRegularSeason20242025!$B$3:$B$1315, "&lt;=" &amp; $A139, DataRegularSeason20242025!$E$3:$E$1315, AA$1)</f>
        <v>14</v>
      </c>
      <c r="AB139" s="2">
        <f>SUMIFS(DataRegularSeason20242025!$AA$3:$AA$1315,DataRegularSeason20242025!$B$3:$B$1315, "&lt;=" &amp; $A139, DataRegularSeason20242025!$D$3:$D$1315, AB$1)+SUMIFS(DataRegularSeason20242025!$AB$3:$AB$1315,DataRegularSeason20242025!$B$3:$B$1315, "&lt;=" &amp; $A139, DataRegularSeason20242025!$E$3:$E$1315, AB$1)</f>
        <v>13</v>
      </c>
      <c r="AC139" s="2">
        <f>SUMIFS(DataRegularSeason20242025!$AA$3:$AA$1315,DataRegularSeason20242025!$B$3:$B$1315, "&lt;=" &amp; $A139, DataRegularSeason20242025!$D$3:$D$1315, AC$1)+SUMIFS(DataRegularSeason20242025!$AB$3:$AB$1315,DataRegularSeason20242025!$B$3:$B$1315, "&lt;=" &amp; $A139, DataRegularSeason20242025!$E$3:$E$1315, AC$1)</f>
        <v>12</v>
      </c>
      <c r="AD139" s="2">
        <f>SUMIFS(DataRegularSeason20242025!$AA$3:$AA$1315,DataRegularSeason20242025!$B$3:$B$1315, "&lt;=" &amp; $A139, DataRegularSeason20242025!$D$3:$D$1315, AD$1)+SUMIFS(DataRegularSeason20242025!$AB$3:$AB$1315,DataRegularSeason20242025!$B$3:$B$1315, "&lt;=" &amp; $A139, DataRegularSeason20242025!$E$3:$E$1315, AD$1)</f>
        <v>11</v>
      </c>
      <c r="AE139" s="2">
        <f>SUMIFS(DataRegularSeason20242025!$AA$3:$AA$1315,DataRegularSeason20242025!$B$3:$B$1315, "&lt;=" &amp; $A139, DataRegularSeason20242025!$D$3:$D$1315, AE$1)+SUMIFS(DataRegularSeason20242025!$AB$3:$AB$1315,DataRegularSeason20242025!$B$3:$B$1315, "&lt;=" &amp; $A139, DataRegularSeason20242025!$E$3:$E$1315, AE$1)</f>
        <v>15</v>
      </c>
      <c r="AF139" s="2">
        <f>SUMIFS(DataRegularSeason20242025!$AA$3:$AA$1315,DataRegularSeason20242025!$B$3:$B$1315, "&lt;=" &amp; $A139, DataRegularSeason20242025!$D$3:$D$1315, AF$1)+SUMIFS(DataRegularSeason20242025!$AB$3:$AB$1315,DataRegularSeason20242025!$B$3:$B$1315, "&lt;=" &amp; $A139, DataRegularSeason20242025!$E$3:$E$1315, AF$1)</f>
        <v>18</v>
      </c>
      <c r="AG139" s="2">
        <f>SUMIFS(DataRegularSeason20242025!$AA$3:$AA$1315,DataRegularSeason20242025!$B$3:$B$1315, "&lt;=" &amp; $A139, DataRegularSeason20242025!$D$3:$D$1315, AG$1)+SUMIFS(DataRegularSeason20242025!$AB$3:$AB$1315,DataRegularSeason20242025!$B$3:$B$1315, "&lt;=" &amp; $A139, DataRegularSeason20242025!$E$3:$E$1315, AG$1)</f>
        <v>14</v>
      </c>
    </row>
    <row r="140" spans="1:33" x14ac:dyDescent="0.25">
      <c r="A140" s="5">
        <v>45706</v>
      </c>
      <c r="B140" s="2">
        <f>SUMIFS(DataRegularSeason20242025!$AA$3:$AA$1315,DataRegularSeason20242025!$B$3:$B$1315, "&lt;=" &amp; $A140, DataRegularSeason20242025!$D$3:$D$1315, B$1)+SUMIFS(DataRegularSeason20242025!$AB$3:$AB$1315,DataRegularSeason20242025!$B$3:$B$1315, "&lt;=" &amp; $A140, DataRegularSeason20242025!$E$3:$E$1315, B$1)</f>
        <v>10</v>
      </c>
      <c r="C140" s="2">
        <f>SUMIFS(DataRegularSeason20242025!$AA$3:$AA$1315,DataRegularSeason20242025!$B$3:$B$1315, "&lt;=" &amp; $A140, DataRegularSeason20242025!$D$3:$D$1315, C$1)+SUMIFS(DataRegularSeason20242025!$AB$3:$AB$1315,DataRegularSeason20242025!$B$3:$B$1315, "&lt;=" &amp; $A140, DataRegularSeason20242025!$E$3:$E$1315, C$1)</f>
        <v>9</v>
      </c>
      <c r="D140" s="2">
        <f>SUMIFS(DataRegularSeason20242025!$AA$3:$AA$1315,DataRegularSeason20242025!$B$3:$B$1315, "&lt;=" &amp; $A140, DataRegularSeason20242025!$D$3:$D$1315, D$1)+SUMIFS(DataRegularSeason20242025!$AB$3:$AB$1315,DataRegularSeason20242025!$B$3:$B$1315, "&lt;=" &amp; $A140, DataRegularSeason20242025!$E$3:$E$1315, D$1)</f>
        <v>9</v>
      </c>
      <c r="E140" s="2">
        <f>SUMIFS(DataRegularSeason20242025!$AA$3:$AA$1315,DataRegularSeason20242025!$B$3:$B$1315, "&lt;=" &amp; $A140, DataRegularSeason20242025!$D$3:$D$1315, E$1)+SUMIFS(DataRegularSeason20242025!$AB$3:$AB$1315,DataRegularSeason20242025!$B$3:$B$1315, "&lt;=" &amp; $A140, DataRegularSeason20242025!$E$3:$E$1315, E$1)</f>
        <v>14</v>
      </c>
      <c r="F140" s="2">
        <f>SUMIFS(DataRegularSeason20242025!$AA$3:$AA$1315,DataRegularSeason20242025!$B$3:$B$1315, "&lt;=" &amp; $A140, DataRegularSeason20242025!$D$3:$D$1315, F$1)+SUMIFS(DataRegularSeason20242025!$AB$3:$AB$1315,DataRegularSeason20242025!$B$3:$B$1315, "&lt;=" &amp; $A140, DataRegularSeason20242025!$E$3:$E$1315, F$1)</f>
        <v>11</v>
      </c>
      <c r="G140" s="2">
        <f>SUMIFS(DataRegularSeason20242025!$AA$3:$AA$1315,DataRegularSeason20242025!$B$3:$B$1315, "&lt;=" &amp; $A140, DataRegularSeason20242025!$D$3:$D$1315, G$1)+SUMIFS(DataRegularSeason20242025!$AB$3:$AB$1315,DataRegularSeason20242025!$B$3:$B$1315, "&lt;=" &amp; $A140, DataRegularSeason20242025!$E$3:$E$1315, G$1)</f>
        <v>11</v>
      </c>
      <c r="H140" s="2">
        <f>SUMIFS(DataRegularSeason20242025!$AA$3:$AA$1315,DataRegularSeason20242025!$B$3:$B$1315, "&lt;=" &amp; $A140, DataRegularSeason20242025!$D$3:$D$1315, H$1)+SUMIFS(DataRegularSeason20242025!$AB$3:$AB$1315,DataRegularSeason20242025!$B$3:$B$1315, "&lt;=" &amp; $A140, DataRegularSeason20242025!$E$3:$E$1315, H$1)</f>
        <v>7</v>
      </c>
      <c r="I140" s="2">
        <f>SUMIFS(DataRegularSeason20242025!$AA$3:$AA$1315,DataRegularSeason20242025!$B$3:$B$1315, "&lt;=" &amp; $A140, DataRegularSeason20242025!$D$3:$D$1315, I$1)+SUMIFS(DataRegularSeason20242025!$AB$3:$AB$1315,DataRegularSeason20242025!$B$3:$B$1315, "&lt;=" &amp; $A140, DataRegularSeason20242025!$E$3:$E$1315, I$1)</f>
        <v>10</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9</v>
      </c>
      <c r="L140" s="2">
        <f>SUMIFS(DataRegularSeason20242025!$AA$3:$AA$1315,DataRegularSeason20242025!$B$3:$B$1315, "&lt;=" &amp; $A140, DataRegularSeason20242025!$D$3:$D$1315, L$1)+SUMIFS(DataRegularSeason20242025!$AB$3:$AB$1315,DataRegularSeason20242025!$B$3:$B$1315, "&lt;=" &amp; $A140, DataRegularSeason20242025!$E$3:$E$1315, L$1)</f>
        <v>11</v>
      </c>
      <c r="M140" s="2">
        <f>SUMIFS(DataRegularSeason20242025!$AA$3:$AA$1315,DataRegularSeason20242025!$B$3:$B$1315, "&lt;=" &amp; $A140, DataRegularSeason20242025!$D$3:$D$1315, M$1)+SUMIFS(DataRegularSeason20242025!$AB$3:$AB$1315,DataRegularSeason20242025!$B$3:$B$1315, "&lt;=" &amp; $A140, DataRegularSeason20242025!$E$3:$E$1315, M$1)</f>
        <v>15</v>
      </c>
      <c r="N140" s="2">
        <f>SUMIFS(DataRegularSeason20242025!$AA$3:$AA$1315,DataRegularSeason20242025!$B$3:$B$1315, "&lt;=" &amp; $A140, DataRegularSeason20242025!$D$3:$D$1315, N$1)+SUMIFS(DataRegularSeason20242025!$AB$3:$AB$1315,DataRegularSeason20242025!$B$3:$B$1315, "&lt;=" &amp; $A140, DataRegularSeason20242025!$E$3:$E$1315, N$1)</f>
        <v>14</v>
      </c>
      <c r="O140" s="2">
        <f>SUMIFS(DataRegularSeason20242025!$AA$3:$AA$1315,DataRegularSeason20242025!$B$3:$B$1315, "&lt;=" &amp; $A140, DataRegularSeason20242025!$D$3:$D$1315, O$1)+SUMIFS(DataRegularSeason20242025!$AB$3:$AB$1315,DataRegularSeason20242025!$B$3:$B$1315, "&lt;=" &amp; $A140, DataRegularSeason20242025!$E$3:$E$1315, O$1)</f>
        <v>14</v>
      </c>
      <c r="P140" s="2">
        <f>SUMIFS(DataRegularSeason20242025!$AA$3:$AA$1315,DataRegularSeason20242025!$B$3:$B$1315, "&lt;=" &amp; $A140, DataRegularSeason20242025!$D$3:$D$1315, P$1)+SUMIFS(DataRegularSeason20242025!$AB$3:$AB$1315,DataRegularSeason20242025!$B$3:$B$1315, "&lt;=" &amp; $A140, DataRegularSeason20242025!$E$3:$E$1315, P$1)</f>
        <v>9</v>
      </c>
      <c r="Q140" s="2">
        <f>SUMIFS(DataRegularSeason20242025!$AA$3:$AA$1315,DataRegularSeason20242025!$B$3:$B$1315, "&lt;=" &amp; $A140, DataRegularSeason20242025!$D$3:$D$1315, Q$1)+SUMIFS(DataRegularSeason20242025!$AB$3:$AB$1315,DataRegularSeason20242025!$B$3:$B$1315, "&lt;=" &amp; $A140, DataRegularSeason20242025!$E$3:$E$1315, Q$1)</f>
        <v>16</v>
      </c>
      <c r="R140" s="2">
        <f>SUMIFS(DataRegularSeason20242025!$AA$3:$AA$1315,DataRegularSeason20242025!$B$3:$B$1315, "&lt;=" &amp; $A140, DataRegularSeason20242025!$D$3:$D$1315, R$1)+SUMIFS(DataRegularSeason20242025!$AB$3:$AB$1315,DataRegularSeason20242025!$B$3:$B$1315, "&lt;=" &amp; $A140, DataRegularSeason20242025!$E$3:$E$1315, R$1)</f>
        <v>7</v>
      </c>
      <c r="S140" s="2">
        <f>SUMIFS(DataRegularSeason20242025!$AA$3:$AA$1315,DataRegularSeason20242025!$B$3:$B$1315, "&lt;=" &amp; $A140, DataRegularSeason20242025!$D$3:$D$1315, S$1)+SUMIFS(DataRegularSeason20242025!$AB$3:$AB$1315,DataRegularSeason20242025!$B$3:$B$1315, "&lt;=" &amp; $A140, DataRegularSeason20242025!$E$3:$E$1315, S$1)</f>
        <v>8</v>
      </c>
      <c r="T140" s="2">
        <f>SUMIFS(DataRegularSeason20242025!$AA$3:$AA$1315,DataRegularSeason20242025!$B$3:$B$1315, "&lt;=" &amp; $A140, DataRegularSeason20242025!$D$3:$D$1315, T$1)+SUMIFS(DataRegularSeason20242025!$AB$3:$AB$1315,DataRegularSeason20242025!$B$3:$B$1315, "&lt;=" &amp; $A140, DataRegularSeason20242025!$E$3:$E$1315, T$1)</f>
        <v>13</v>
      </c>
      <c r="U140" s="2">
        <f>SUMIFS(DataRegularSeason20242025!$AA$3:$AA$1315,DataRegularSeason20242025!$B$3:$B$1315, "&lt;=" &amp; $A140, DataRegularSeason20242025!$D$3:$D$1315, U$1)+SUMIFS(DataRegularSeason20242025!$AB$3:$AB$1315,DataRegularSeason20242025!$B$3:$B$1315, "&lt;=" &amp; $A140, DataRegularSeason20242025!$E$3:$E$1315, U$1)</f>
        <v>10</v>
      </c>
      <c r="V140" s="2">
        <f>SUMIFS(DataRegularSeason20242025!$AA$3:$AA$1315,DataRegularSeason20242025!$B$3:$B$1315, "&lt;=" &amp; $A140, DataRegularSeason20242025!$D$3:$D$1315, V$1)+SUMIFS(DataRegularSeason20242025!$AB$3:$AB$1315,DataRegularSeason20242025!$B$3:$B$1315, "&lt;=" &amp; $A140, DataRegularSeason20242025!$E$3:$E$1315, V$1)</f>
        <v>9</v>
      </c>
      <c r="W140" s="2">
        <f>SUMIFS(DataRegularSeason20242025!$AA$3:$AA$1315,DataRegularSeason20242025!$B$3:$B$1315, "&lt;=" &amp; $A140, DataRegularSeason20242025!$D$3:$D$1315, W$1)+SUMIFS(DataRegularSeason20242025!$AB$3:$AB$1315,DataRegularSeason20242025!$B$3:$B$1315, "&lt;=" &amp; $A140, DataRegularSeason20242025!$E$3:$E$1315, W$1)</f>
        <v>9</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8</v>
      </c>
      <c r="Z140" s="2">
        <f>SUMIFS(DataRegularSeason20242025!$AA$3:$AA$1315,DataRegularSeason20242025!$B$3:$B$1315, "&lt;=" &amp; $A140, DataRegularSeason20242025!$D$3:$D$1315, Z$1)+SUMIFS(DataRegularSeason20242025!$AB$3:$AB$1315,DataRegularSeason20242025!$B$3:$B$1315, "&lt;=" &amp; $A140, DataRegularSeason20242025!$E$3:$E$1315, Z$1)</f>
        <v>10</v>
      </c>
      <c r="AA140" s="2">
        <f>SUMIFS(DataRegularSeason20242025!$AA$3:$AA$1315,DataRegularSeason20242025!$B$3:$B$1315, "&lt;=" &amp; $A140, DataRegularSeason20242025!$D$3:$D$1315, AA$1)+SUMIFS(DataRegularSeason20242025!$AB$3:$AB$1315,DataRegularSeason20242025!$B$3:$B$1315, "&lt;=" &amp; $A140, DataRegularSeason20242025!$E$3:$E$1315, AA$1)</f>
        <v>14</v>
      </c>
      <c r="AB140" s="2">
        <f>SUMIFS(DataRegularSeason20242025!$AA$3:$AA$1315,DataRegularSeason20242025!$B$3:$B$1315, "&lt;=" &amp; $A140, DataRegularSeason20242025!$D$3:$D$1315, AB$1)+SUMIFS(DataRegularSeason20242025!$AB$3:$AB$1315,DataRegularSeason20242025!$B$3:$B$1315, "&lt;=" &amp; $A140, DataRegularSeason20242025!$E$3:$E$1315, AB$1)</f>
        <v>13</v>
      </c>
      <c r="AC140" s="2">
        <f>SUMIFS(DataRegularSeason20242025!$AA$3:$AA$1315,DataRegularSeason20242025!$B$3:$B$1315, "&lt;=" &amp; $A140, DataRegularSeason20242025!$D$3:$D$1315, AC$1)+SUMIFS(DataRegularSeason20242025!$AB$3:$AB$1315,DataRegularSeason20242025!$B$3:$B$1315, "&lt;=" &amp; $A140, DataRegularSeason20242025!$E$3:$E$1315, AC$1)</f>
        <v>12</v>
      </c>
      <c r="AD140" s="2">
        <f>SUMIFS(DataRegularSeason20242025!$AA$3:$AA$1315,DataRegularSeason20242025!$B$3:$B$1315, "&lt;=" &amp; $A140, DataRegularSeason20242025!$D$3:$D$1315, AD$1)+SUMIFS(DataRegularSeason20242025!$AB$3:$AB$1315,DataRegularSeason20242025!$B$3:$B$1315, "&lt;=" &amp; $A140, DataRegularSeason20242025!$E$3:$E$1315, AD$1)</f>
        <v>11</v>
      </c>
      <c r="AE140" s="2">
        <f>SUMIFS(DataRegularSeason20242025!$AA$3:$AA$1315,DataRegularSeason20242025!$B$3:$B$1315, "&lt;=" &amp; $A140, DataRegularSeason20242025!$D$3:$D$1315, AE$1)+SUMIFS(DataRegularSeason20242025!$AB$3:$AB$1315,DataRegularSeason20242025!$B$3:$B$1315, "&lt;=" &amp; $A140, DataRegularSeason20242025!$E$3:$E$1315, AE$1)</f>
        <v>15</v>
      </c>
      <c r="AF140" s="2">
        <f>SUMIFS(DataRegularSeason20242025!$AA$3:$AA$1315,DataRegularSeason20242025!$B$3:$B$1315, "&lt;=" &amp; $A140, DataRegularSeason20242025!$D$3:$D$1315, AF$1)+SUMIFS(DataRegularSeason20242025!$AB$3:$AB$1315,DataRegularSeason20242025!$B$3:$B$1315, "&lt;=" &amp; $A140, DataRegularSeason20242025!$E$3:$E$1315, AF$1)</f>
        <v>18</v>
      </c>
      <c r="AG140" s="2">
        <f>SUMIFS(DataRegularSeason20242025!$AA$3:$AA$1315,DataRegularSeason20242025!$B$3:$B$1315, "&lt;=" &amp; $A140, DataRegularSeason20242025!$D$3:$D$1315, AG$1)+SUMIFS(DataRegularSeason20242025!$AB$3:$AB$1315,DataRegularSeason20242025!$B$3:$B$1315, "&lt;=" &amp; $A140, DataRegularSeason20242025!$E$3:$E$1315, AG$1)</f>
        <v>14</v>
      </c>
    </row>
    <row r="141" spans="1:33" x14ac:dyDescent="0.25">
      <c r="A141" s="5">
        <v>45707</v>
      </c>
      <c r="B141" s="2">
        <f>SUMIFS(DataRegularSeason20242025!$AA$3:$AA$1315,DataRegularSeason20242025!$B$3:$B$1315, "&lt;=" &amp; $A141, DataRegularSeason20242025!$D$3:$D$1315, B$1)+SUMIFS(DataRegularSeason20242025!$AB$3:$AB$1315,DataRegularSeason20242025!$B$3:$B$1315, "&lt;=" &amp; $A141, DataRegularSeason20242025!$E$3:$E$1315, B$1)</f>
        <v>10</v>
      </c>
      <c r="C141" s="2">
        <f>SUMIFS(DataRegularSeason20242025!$AA$3:$AA$1315,DataRegularSeason20242025!$B$3:$B$1315, "&lt;=" &amp; $A141, DataRegularSeason20242025!$D$3:$D$1315, C$1)+SUMIFS(DataRegularSeason20242025!$AB$3:$AB$1315,DataRegularSeason20242025!$B$3:$B$1315, "&lt;=" &amp; $A141, DataRegularSeason20242025!$E$3:$E$1315, C$1)</f>
        <v>9</v>
      </c>
      <c r="D141" s="2">
        <f>SUMIFS(DataRegularSeason20242025!$AA$3:$AA$1315,DataRegularSeason20242025!$B$3:$B$1315, "&lt;=" &amp; $A141, DataRegularSeason20242025!$D$3:$D$1315, D$1)+SUMIFS(DataRegularSeason20242025!$AB$3:$AB$1315,DataRegularSeason20242025!$B$3:$B$1315, "&lt;=" &amp; $A141, DataRegularSeason20242025!$E$3:$E$1315, D$1)</f>
        <v>9</v>
      </c>
      <c r="E141" s="2">
        <f>SUMIFS(DataRegularSeason20242025!$AA$3:$AA$1315,DataRegularSeason20242025!$B$3:$B$1315, "&lt;=" &amp; $A141, DataRegularSeason20242025!$D$3:$D$1315, E$1)+SUMIFS(DataRegularSeason20242025!$AB$3:$AB$1315,DataRegularSeason20242025!$B$3:$B$1315, "&lt;=" &amp; $A141, DataRegularSeason20242025!$E$3:$E$1315, E$1)</f>
        <v>14</v>
      </c>
      <c r="F141" s="2">
        <f>SUMIFS(DataRegularSeason20242025!$AA$3:$AA$1315,DataRegularSeason20242025!$B$3:$B$1315, "&lt;=" &amp; $A141, DataRegularSeason20242025!$D$3:$D$1315, F$1)+SUMIFS(DataRegularSeason20242025!$AB$3:$AB$1315,DataRegularSeason20242025!$B$3:$B$1315, "&lt;=" &amp; $A141, DataRegularSeason20242025!$E$3:$E$1315, F$1)</f>
        <v>11</v>
      </c>
      <c r="G141" s="2">
        <f>SUMIFS(DataRegularSeason20242025!$AA$3:$AA$1315,DataRegularSeason20242025!$B$3:$B$1315, "&lt;=" &amp; $A141, DataRegularSeason20242025!$D$3:$D$1315, G$1)+SUMIFS(DataRegularSeason20242025!$AB$3:$AB$1315,DataRegularSeason20242025!$B$3:$B$1315, "&lt;=" &amp; $A141, DataRegularSeason20242025!$E$3:$E$1315, G$1)</f>
        <v>11</v>
      </c>
      <c r="H141" s="2">
        <f>SUMIFS(DataRegularSeason20242025!$AA$3:$AA$1315,DataRegularSeason20242025!$B$3:$B$1315, "&lt;=" &amp; $A141, DataRegularSeason20242025!$D$3:$D$1315, H$1)+SUMIFS(DataRegularSeason20242025!$AB$3:$AB$1315,DataRegularSeason20242025!$B$3:$B$1315, "&lt;=" &amp; $A141, DataRegularSeason20242025!$E$3:$E$1315, H$1)</f>
        <v>7</v>
      </c>
      <c r="I141" s="2">
        <f>SUMIFS(DataRegularSeason20242025!$AA$3:$AA$1315,DataRegularSeason20242025!$B$3:$B$1315, "&lt;=" &amp; $A141, DataRegularSeason20242025!$D$3:$D$1315, I$1)+SUMIFS(DataRegularSeason20242025!$AB$3:$AB$1315,DataRegularSeason20242025!$B$3:$B$1315, "&lt;=" &amp; $A141, DataRegularSeason20242025!$E$3:$E$1315, I$1)</f>
        <v>10</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9</v>
      </c>
      <c r="L141" s="2">
        <f>SUMIFS(DataRegularSeason20242025!$AA$3:$AA$1315,DataRegularSeason20242025!$B$3:$B$1315, "&lt;=" &amp; $A141, DataRegularSeason20242025!$D$3:$D$1315, L$1)+SUMIFS(DataRegularSeason20242025!$AB$3:$AB$1315,DataRegularSeason20242025!$B$3:$B$1315, "&lt;=" &amp; $A141, DataRegularSeason20242025!$E$3:$E$1315, L$1)</f>
        <v>11</v>
      </c>
      <c r="M141" s="2">
        <f>SUMIFS(DataRegularSeason20242025!$AA$3:$AA$1315,DataRegularSeason20242025!$B$3:$B$1315, "&lt;=" &amp; $A141, DataRegularSeason20242025!$D$3:$D$1315, M$1)+SUMIFS(DataRegularSeason20242025!$AB$3:$AB$1315,DataRegularSeason20242025!$B$3:$B$1315, "&lt;=" &amp; $A141, DataRegularSeason20242025!$E$3:$E$1315, M$1)</f>
        <v>15</v>
      </c>
      <c r="N141" s="2">
        <f>SUMIFS(DataRegularSeason20242025!$AA$3:$AA$1315,DataRegularSeason20242025!$B$3:$B$1315, "&lt;=" &amp; $A141, DataRegularSeason20242025!$D$3:$D$1315, N$1)+SUMIFS(DataRegularSeason20242025!$AB$3:$AB$1315,DataRegularSeason20242025!$B$3:$B$1315, "&lt;=" &amp; $A141, DataRegularSeason20242025!$E$3:$E$1315, N$1)</f>
        <v>14</v>
      </c>
      <c r="O141" s="2">
        <f>SUMIFS(DataRegularSeason20242025!$AA$3:$AA$1315,DataRegularSeason20242025!$B$3:$B$1315, "&lt;=" &amp; $A141, DataRegularSeason20242025!$D$3:$D$1315, O$1)+SUMIFS(DataRegularSeason20242025!$AB$3:$AB$1315,DataRegularSeason20242025!$B$3:$B$1315, "&lt;=" &amp; $A141, DataRegularSeason20242025!$E$3:$E$1315, O$1)</f>
        <v>14</v>
      </c>
      <c r="P141" s="2">
        <f>SUMIFS(DataRegularSeason20242025!$AA$3:$AA$1315,DataRegularSeason20242025!$B$3:$B$1315, "&lt;=" &amp; $A141, DataRegularSeason20242025!$D$3:$D$1315, P$1)+SUMIFS(DataRegularSeason20242025!$AB$3:$AB$1315,DataRegularSeason20242025!$B$3:$B$1315, "&lt;=" &amp; $A141, DataRegularSeason20242025!$E$3:$E$1315, P$1)</f>
        <v>9</v>
      </c>
      <c r="Q141" s="2">
        <f>SUMIFS(DataRegularSeason20242025!$AA$3:$AA$1315,DataRegularSeason20242025!$B$3:$B$1315, "&lt;=" &amp; $A141, DataRegularSeason20242025!$D$3:$D$1315, Q$1)+SUMIFS(DataRegularSeason20242025!$AB$3:$AB$1315,DataRegularSeason20242025!$B$3:$B$1315, "&lt;=" &amp; $A141, DataRegularSeason20242025!$E$3:$E$1315, Q$1)</f>
        <v>16</v>
      </c>
      <c r="R141" s="2">
        <f>SUMIFS(DataRegularSeason20242025!$AA$3:$AA$1315,DataRegularSeason20242025!$B$3:$B$1315, "&lt;=" &amp; $A141, DataRegularSeason20242025!$D$3:$D$1315, R$1)+SUMIFS(DataRegularSeason20242025!$AB$3:$AB$1315,DataRegularSeason20242025!$B$3:$B$1315, "&lt;=" &amp; $A141, DataRegularSeason20242025!$E$3:$E$1315, R$1)</f>
        <v>7</v>
      </c>
      <c r="S141" s="2">
        <f>SUMIFS(DataRegularSeason20242025!$AA$3:$AA$1315,DataRegularSeason20242025!$B$3:$B$1315, "&lt;=" &amp; $A141, DataRegularSeason20242025!$D$3:$D$1315, S$1)+SUMIFS(DataRegularSeason20242025!$AB$3:$AB$1315,DataRegularSeason20242025!$B$3:$B$1315, "&lt;=" &amp; $A141, DataRegularSeason20242025!$E$3:$E$1315, S$1)</f>
        <v>8</v>
      </c>
      <c r="T141" s="2">
        <f>SUMIFS(DataRegularSeason20242025!$AA$3:$AA$1315,DataRegularSeason20242025!$B$3:$B$1315, "&lt;=" &amp; $A141, DataRegularSeason20242025!$D$3:$D$1315, T$1)+SUMIFS(DataRegularSeason20242025!$AB$3:$AB$1315,DataRegularSeason20242025!$B$3:$B$1315, "&lt;=" &amp; $A141, DataRegularSeason20242025!$E$3:$E$1315, T$1)</f>
        <v>13</v>
      </c>
      <c r="U141" s="2">
        <f>SUMIFS(DataRegularSeason20242025!$AA$3:$AA$1315,DataRegularSeason20242025!$B$3:$B$1315, "&lt;=" &amp; $A141, DataRegularSeason20242025!$D$3:$D$1315, U$1)+SUMIFS(DataRegularSeason20242025!$AB$3:$AB$1315,DataRegularSeason20242025!$B$3:$B$1315, "&lt;=" &amp; $A141, DataRegularSeason20242025!$E$3:$E$1315, U$1)</f>
        <v>10</v>
      </c>
      <c r="V141" s="2">
        <f>SUMIFS(DataRegularSeason20242025!$AA$3:$AA$1315,DataRegularSeason20242025!$B$3:$B$1315, "&lt;=" &amp; $A141, DataRegularSeason20242025!$D$3:$D$1315, V$1)+SUMIFS(DataRegularSeason20242025!$AB$3:$AB$1315,DataRegularSeason20242025!$B$3:$B$1315, "&lt;=" &amp; $A141, DataRegularSeason20242025!$E$3:$E$1315, V$1)</f>
        <v>9</v>
      </c>
      <c r="W141" s="2">
        <f>SUMIFS(DataRegularSeason20242025!$AA$3:$AA$1315,DataRegularSeason20242025!$B$3:$B$1315, "&lt;=" &amp; $A141, DataRegularSeason20242025!$D$3:$D$1315, W$1)+SUMIFS(DataRegularSeason20242025!$AB$3:$AB$1315,DataRegularSeason20242025!$B$3:$B$1315, "&lt;=" &amp; $A141, DataRegularSeason20242025!$E$3:$E$1315, W$1)</f>
        <v>9</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8</v>
      </c>
      <c r="Z141" s="2">
        <f>SUMIFS(DataRegularSeason20242025!$AA$3:$AA$1315,DataRegularSeason20242025!$B$3:$B$1315, "&lt;=" &amp; $A141, DataRegularSeason20242025!$D$3:$D$1315, Z$1)+SUMIFS(DataRegularSeason20242025!$AB$3:$AB$1315,DataRegularSeason20242025!$B$3:$B$1315, "&lt;=" &amp; $A141, DataRegularSeason20242025!$E$3:$E$1315, Z$1)</f>
        <v>10</v>
      </c>
      <c r="AA141" s="2">
        <f>SUMIFS(DataRegularSeason20242025!$AA$3:$AA$1315,DataRegularSeason20242025!$B$3:$B$1315, "&lt;=" &amp; $A141, DataRegularSeason20242025!$D$3:$D$1315, AA$1)+SUMIFS(DataRegularSeason20242025!$AB$3:$AB$1315,DataRegularSeason20242025!$B$3:$B$1315, "&lt;=" &amp; $A141, DataRegularSeason20242025!$E$3:$E$1315, AA$1)</f>
        <v>14</v>
      </c>
      <c r="AB141" s="2">
        <f>SUMIFS(DataRegularSeason20242025!$AA$3:$AA$1315,DataRegularSeason20242025!$B$3:$B$1315, "&lt;=" &amp; $A141, DataRegularSeason20242025!$D$3:$D$1315, AB$1)+SUMIFS(DataRegularSeason20242025!$AB$3:$AB$1315,DataRegularSeason20242025!$B$3:$B$1315, "&lt;=" &amp; $A141, DataRegularSeason20242025!$E$3:$E$1315, AB$1)</f>
        <v>13</v>
      </c>
      <c r="AC141" s="2">
        <f>SUMIFS(DataRegularSeason20242025!$AA$3:$AA$1315,DataRegularSeason20242025!$B$3:$B$1315, "&lt;=" &amp; $A141, DataRegularSeason20242025!$D$3:$D$1315, AC$1)+SUMIFS(DataRegularSeason20242025!$AB$3:$AB$1315,DataRegularSeason20242025!$B$3:$B$1315, "&lt;=" &amp; $A141, DataRegularSeason20242025!$E$3:$E$1315, AC$1)</f>
        <v>12</v>
      </c>
      <c r="AD141" s="2">
        <f>SUMIFS(DataRegularSeason20242025!$AA$3:$AA$1315,DataRegularSeason20242025!$B$3:$B$1315, "&lt;=" &amp; $A141, DataRegularSeason20242025!$D$3:$D$1315, AD$1)+SUMIFS(DataRegularSeason20242025!$AB$3:$AB$1315,DataRegularSeason20242025!$B$3:$B$1315, "&lt;=" &amp; $A141, DataRegularSeason20242025!$E$3:$E$1315, AD$1)</f>
        <v>11</v>
      </c>
      <c r="AE141" s="2">
        <f>SUMIFS(DataRegularSeason20242025!$AA$3:$AA$1315,DataRegularSeason20242025!$B$3:$B$1315, "&lt;=" &amp; $A141, DataRegularSeason20242025!$D$3:$D$1315, AE$1)+SUMIFS(DataRegularSeason20242025!$AB$3:$AB$1315,DataRegularSeason20242025!$B$3:$B$1315, "&lt;=" &amp; $A141, DataRegularSeason20242025!$E$3:$E$1315, AE$1)</f>
        <v>15</v>
      </c>
      <c r="AF141" s="2">
        <f>SUMIFS(DataRegularSeason20242025!$AA$3:$AA$1315,DataRegularSeason20242025!$B$3:$B$1315, "&lt;=" &amp; $A141, DataRegularSeason20242025!$D$3:$D$1315, AF$1)+SUMIFS(DataRegularSeason20242025!$AB$3:$AB$1315,DataRegularSeason20242025!$B$3:$B$1315, "&lt;=" &amp; $A141, DataRegularSeason20242025!$E$3:$E$1315, AF$1)</f>
        <v>18</v>
      </c>
      <c r="AG141" s="2">
        <f>SUMIFS(DataRegularSeason20242025!$AA$3:$AA$1315,DataRegularSeason20242025!$B$3:$B$1315, "&lt;=" &amp; $A141, DataRegularSeason20242025!$D$3:$D$1315, AG$1)+SUMIFS(DataRegularSeason20242025!$AB$3:$AB$1315,DataRegularSeason20242025!$B$3:$B$1315, "&lt;=" &amp; $A141, DataRegularSeason20242025!$E$3:$E$1315, AG$1)</f>
        <v>14</v>
      </c>
    </row>
    <row r="142" spans="1:33" x14ac:dyDescent="0.25">
      <c r="A142" s="5">
        <v>45708</v>
      </c>
      <c r="B142" s="2">
        <f>SUMIFS(DataRegularSeason20242025!$AA$3:$AA$1315,DataRegularSeason20242025!$B$3:$B$1315, "&lt;=" &amp; $A142, DataRegularSeason20242025!$D$3:$D$1315, B$1)+SUMIFS(DataRegularSeason20242025!$AB$3:$AB$1315,DataRegularSeason20242025!$B$3:$B$1315, "&lt;=" &amp; $A142, DataRegularSeason20242025!$E$3:$E$1315, B$1)</f>
        <v>10</v>
      </c>
      <c r="C142" s="2">
        <f>SUMIFS(DataRegularSeason20242025!$AA$3:$AA$1315,DataRegularSeason20242025!$B$3:$B$1315, "&lt;=" &amp; $A142, DataRegularSeason20242025!$D$3:$D$1315, C$1)+SUMIFS(DataRegularSeason20242025!$AB$3:$AB$1315,DataRegularSeason20242025!$B$3:$B$1315, "&lt;=" &amp; $A142, DataRegularSeason20242025!$E$3:$E$1315, C$1)</f>
        <v>9</v>
      </c>
      <c r="D142" s="2">
        <f>SUMIFS(DataRegularSeason20242025!$AA$3:$AA$1315,DataRegularSeason20242025!$B$3:$B$1315, "&lt;=" &amp; $A142, DataRegularSeason20242025!$D$3:$D$1315, D$1)+SUMIFS(DataRegularSeason20242025!$AB$3:$AB$1315,DataRegularSeason20242025!$B$3:$B$1315, "&lt;=" &amp; $A142, DataRegularSeason20242025!$E$3:$E$1315, D$1)</f>
        <v>9</v>
      </c>
      <c r="E142" s="2">
        <f>SUMIFS(DataRegularSeason20242025!$AA$3:$AA$1315,DataRegularSeason20242025!$B$3:$B$1315, "&lt;=" &amp; $A142, DataRegularSeason20242025!$D$3:$D$1315, E$1)+SUMIFS(DataRegularSeason20242025!$AB$3:$AB$1315,DataRegularSeason20242025!$B$3:$B$1315, "&lt;=" &amp; $A142, DataRegularSeason20242025!$E$3:$E$1315, E$1)</f>
        <v>14</v>
      </c>
      <c r="F142" s="2">
        <f>SUMIFS(DataRegularSeason20242025!$AA$3:$AA$1315,DataRegularSeason20242025!$B$3:$B$1315, "&lt;=" &amp; $A142, DataRegularSeason20242025!$D$3:$D$1315, F$1)+SUMIFS(DataRegularSeason20242025!$AB$3:$AB$1315,DataRegularSeason20242025!$B$3:$B$1315, "&lt;=" &amp; $A142, DataRegularSeason20242025!$E$3:$E$1315, F$1)</f>
        <v>11</v>
      </c>
      <c r="G142" s="2">
        <f>SUMIFS(DataRegularSeason20242025!$AA$3:$AA$1315,DataRegularSeason20242025!$B$3:$B$1315, "&lt;=" &amp; $A142, DataRegularSeason20242025!$D$3:$D$1315, G$1)+SUMIFS(DataRegularSeason20242025!$AB$3:$AB$1315,DataRegularSeason20242025!$B$3:$B$1315, "&lt;=" &amp; $A142, DataRegularSeason20242025!$E$3:$E$1315, G$1)</f>
        <v>11</v>
      </c>
      <c r="H142" s="2">
        <f>SUMIFS(DataRegularSeason20242025!$AA$3:$AA$1315,DataRegularSeason20242025!$B$3:$B$1315, "&lt;=" &amp; $A142, DataRegularSeason20242025!$D$3:$D$1315, H$1)+SUMIFS(DataRegularSeason20242025!$AB$3:$AB$1315,DataRegularSeason20242025!$B$3:$B$1315, "&lt;=" &amp; $A142, DataRegularSeason20242025!$E$3:$E$1315, H$1)</f>
        <v>7</v>
      </c>
      <c r="I142" s="2">
        <f>SUMIFS(DataRegularSeason20242025!$AA$3:$AA$1315,DataRegularSeason20242025!$B$3:$B$1315, "&lt;=" &amp; $A142, DataRegularSeason20242025!$D$3:$D$1315, I$1)+SUMIFS(DataRegularSeason20242025!$AB$3:$AB$1315,DataRegularSeason20242025!$B$3:$B$1315, "&lt;=" &amp; $A142, DataRegularSeason20242025!$E$3:$E$1315, I$1)</f>
        <v>10</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9</v>
      </c>
      <c r="L142" s="2">
        <f>SUMIFS(DataRegularSeason20242025!$AA$3:$AA$1315,DataRegularSeason20242025!$B$3:$B$1315, "&lt;=" &amp; $A142, DataRegularSeason20242025!$D$3:$D$1315, L$1)+SUMIFS(DataRegularSeason20242025!$AB$3:$AB$1315,DataRegularSeason20242025!$B$3:$B$1315, "&lt;=" &amp; $A142, DataRegularSeason20242025!$E$3:$E$1315, L$1)</f>
        <v>11</v>
      </c>
      <c r="M142" s="2">
        <f>SUMIFS(DataRegularSeason20242025!$AA$3:$AA$1315,DataRegularSeason20242025!$B$3:$B$1315, "&lt;=" &amp; $A142, DataRegularSeason20242025!$D$3:$D$1315, M$1)+SUMIFS(DataRegularSeason20242025!$AB$3:$AB$1315,DataRegularSeason20242025!$B$3:$B$1315, "&lt;=" &amp; $A142, DataRegularSeason20242025!$E$3:$E$1315, M$1)</f>
        <v>15</v>
      </c>
      <c r="N142" s="2">
        <f>SUMIFS(DataRegularSeason20242025!$AA$3:$AA$1315,DataRegularSeason20242025!$B$3:$B$1315, "&lt;=" &amp; $A142, DataRegularSeason20242025!$D$3:$D$1315, N$1)+SUMIFS(DataRegularSeason20242025!$AB$3:$AB$1315,DataRegularSeason20242025!$B$3:$B$1315, "&lt;=" &amp; $A142, DataRegularSeason20242025!$E$3:$E$1315, N$1)</f>
        <v>14</v>
      </c>
      <c r="O142" s="2">
        <f>SUMIFS(DataRegularSeason20242025!$AA$3:$AA$1315,DataRegularSeason20242025!$B$3:$B$1315, "&lt;=" &amp; $A142, DataRegularSeason20242025!$D$3:$D$1315, O$1)+SUMIFS(DataRegularSeason20242025!$AB$3:$AB$1315,DataRegularSeason20242025!$B$3:$B$1315, "&lt;=" &amp; $A142, DataRegularSeason20242025!$E$3:$E$1315, O$1)</f>
        <v>14</v>
      </c>
      <c r="P142" s="2">
        <f>SUMIFS(DataRegularSeason20242025!$AA$3:$AA$1315,DataRegularSeason20242025!$B$3:$B$1315, "&lt;=" &amp; $A142, DataRegularSeason20242025!$D$3:$D$1315, P$1)+SUMIFS(DataRegularSeason20242025!$AB$3:$AB$1315,DataRegularSeason20242025!$B$3:$B$1315, "&lt;=" &amp; $A142, DataRegularSeason20242025!$E$3:$E$1315, P$1)</f>
        <v>9</v>
      </c>
      <c r="Q142" s="2">
        <f>SUMIFS(DataRegularSeason20242025!$AA$3:$AA$1315,DataRegularSeason20242025!$B$3:$B$1315, "&lt;=" &amp; $A142, DataRegularSeason20242025!$D$3:$D$1315, Q$1)+SUMIFS(DataRegularSeason20242025!$AB$3:$AB$1315,DataRegularSeason20242025!$B$3:$B$1315, "&lt;=" &amp; $A142, DataRegularSeason20242025!$E$3:$E$1315, Q$1)</f>
        <v>16</v>
      </c>
      <c r="R142" s="2">
        <f>SUMIFS(DataRegularSeason20242025!$AA$3:$AA$1315,DataRegularSeason20242025!$B$3:$B$1315, "&lt;=" &amp; $A142, DataRegularSeason20242025!$D$3:$D$1315, R$1)+SUMIFS(DataRegularSeason20242025!$AB$3:$AB$1315,DataRegularSeason20242025!$B$3:$B$1315, "&lt;=" &amp; $A142, DataRegularSeason20242025!$E$3:$E$1315, R$1)</f>
        <v>7</v>
      </c>
      <c r="S142" s="2">
        <f>SUMIFS(DataRegularSeason20242025!$AA$3:$AA$1315,DataRegularSeason20242025!$B$3:$B$1315, "&lt;=" &amp; $A142, DataRegularSeason20242025!$D$3:$D$1315, S$1)+SUMIFS(DataRegularSeason20242025!$AB$3:$AB$1315,DataRegularSeason20242025!$B$3:$B$1315, "&lt;=" &amp; $A142, DataRegularSeason20242025!$E$3:$E$1315, S$1)</f>
        <v>8</v>
      </c>
      <c r="T142" s="2">
        <f>SUMIFS(DataRegularSeason20242025!$AA$3:$AA$1315,DataRegularSeason20242025!$B$3:$B$1315, "&lt;=" &amp; $A142, DataRegularSeason20242025!$D$3:$D$1315, T$1)+SUMIFS(DataRegularSeason20242025!$AB$3:$AB$1315,DataRegularSeason20242025!$B$3:$B$1315, "&lt;=" &amp; $A142, DataRegularSeason20242025!$E$3:$E$1315, T$1)</f>
        <v>13</v>
      </c>
      <c r="U142" s="2">
        <f>SUMIFS(DataRegularSeason20242025!$AA$3:$AA$1315,DataRegularSeason20242025!$B$3:$B$1315, "&lt;=" &amp; $A142, DataRegularSeason20242025!$D$3:$D$1315, U$1)+SUMIFS(DataRegularSeason20242025!$AB$3:$AB$1315,DataRegularSeason20242025!$B$3:$B$1315, "&lt;=" &amp; $A142, DataRegularSeason20242025!$E$3:$E$1315, U$1)</f>
        <v>10</v>
      </c>
      <c r="V142" s="2">
        <f>SUMIFS(DataRegularSeason20242025!$AA$3:$AA$1315,DataRegularSeason20242025!$B$3:$B$1315, "&lt;=" &amp; $A142, DataRegularSeason20242025!$D$3:$D$1315, V$1)+SUMIFS(DataRegularSeason20242025!$AB$3:$AB$1315,DataRegularSeason20242025!$B$3:$B$1315, "&lt;=" &amp; $A142, DataRegularSeason20242025!$E$3:$E$1315, V$1)</f>
        <v>9</v>
      </c>
      <c r="W142" s="2">
        <f>SUMIFS(DataRegularSeason20242025!$AA$3:$AA$1315,DataRegularSeason20242025!$B$3:$B$1315, "&lt;=" &amp; $A142, DataRegularSeason20242025!$D$3:$D$1315, W$1)+SUMIFS(DataRegularSeason20242025!$AB$3:$AB$1315,DataRegularSeason20242025!$B$3:$B$1315, "&lt;=" &amp; $A142, DataRegularSeason20242025!$E$3:$E$1315, W$1)</f>
        <v>9</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8</v>
      </c>
      <c r="Z142" s="2">
        <f>SUMIFS(DataRegularSeason20242025!$AA$3:$AA$1315,DataRegularSeason20242025!$B$3:$B$1315, "&lt;=" &amp; $A142, DataRegularSeason20242025!$D$3:$D$1315, Z$1)+SUMIFS(DataRegularSeason20242025!$AB$3:$AB$1315,DataRegularSeason20242025!$B$3:$B$1315, "&lt;=" &amp; $A142, DataRegularSeason20242025!$E$3:$E$1315, Z$1)</f>
        <v>10</v>
      </c>
      <c r="AA142" s="2">
        <f>SUMIFS(DataRegularSeason20242025!$AA$3:$AA$1315,DataRegularSeason20242025!$B$3:$B$1315, "&lt;=" &amp; $A142, DataRegularSeason20242025!$D$3:$D$1315, AA$1)+SUMIFS(DataRegularSeason20242025!$AB$3:$AB$1315,DataRegularSeason20242025!$B$3:$B$1315, "&lt;=" &amp; $A142, DataRegularSeason20242025!$E$3:$E$1315, AA$1)</f>
        <v>14</v>
      </c>
      <c r="AB142" s="2">
        <f>SUMIFS(DataRegularSeason20242025!$AA$3:$AA$1315,DataRegularSeason20242025!$B$3:$B$1315, "&lt;=" &amp; $A142, DataRegularSeason20242025!$D$3:$D$1315, AB$1)+SUMIFS(DataRegularSeason20242025!$AB$3:$AB$1315,DataRegularSeason20242025!$B$3:$B$1315, "&lt;=" &amp; $A142, DataRegularSeason20242025!$E$3:$E$1315, AB$1)</f>
        <v>13</v>
      </c>
      <c r="AC142" s="2">
        <f>SUMIFS(DataRegularSeason20242025!$AA$3:$AA$1315,DataRegularSeason20242025!$B$3:$B$1315, "&lt;=" &amp; $A142, DataRegularSeason20242025!$D$3:$D$1315, AC$1)+SUMIFS(DataRegularSeason20242025!$AB$3:$AB$1315,DataRegularSeason20242025!$B$3:$B$1315, "&lt;=" &amp; $A142, DataRegularSeason20242025!$E$3:$E$1315, AC$1)</f>
        <v>12</v>
      </c>
      <c r="AD142" s="2">
        <f>SUMIFS(DataRegularSeason20242025!$AA$3:$AA$1315,DataRegularSeason20242025!$B$3:$B$1315, "&lt;=" &amp; $A142, DataRegularSeason20242025!$D$3:$D$1315, AD$1)+SUMIFS(DataRegularSeason20242025!$AB$3:$AB$1315,DataRegularSeason20242025!$B$3:$B$1315, "&lt;=" &amp; $A142, DataRegularSeason20242025!$E$3:$E$1315, AD$1)</f>
        <v>11</v>
      </c>
      <c r="AE142" s="2">
        <f>SUMIFS(DataRegularSeason20242025!$AA$3:$AA$1315,DataRegularSeason20242025!$B$3:$B$1315, "&lt;=" &amp; $A142, DataRegularSeason20242025!$D$3:$D$1315, AE$1)+SUMIFS(DataRegularSeason20242025!$AB$3:$AB$1315,DataRegularSeason20242025!$B$3:$B$1315, "&lt;=" &amp; $A142, DataRegularSeason20242025!$E$3:$E$1315, AE$1)</f>
        <v>15</v>
      </c>
      <c r="AF142" s="2">
        <f>SUMIFS(DataRegularSeason20242025!$AA$3:$AA$1315,DataRegularSeason20242025!$B$3:$B$1315, "&lt;=" &amp; $A142, DataRegularSeason20242025!$D$3:$D$1315, AF$1)+SUMIFS(DataRegularSeason20242025!$AB$3:$AB$1315,DataRegularSeason20242025!$B$3:$B$1315, "&lt;=" &amp; $A142, DataRegularSeason20242025!$E$3:$E$1315, AF$1)</f>
        <v>18</v>
      </c>
      <c r="AG142" s="2">
        <f>SUMIFS(DataRegularSeason20242025!$AA$3:$AA$1315,DataRegularSeason20242025!$B$3:$B$1315, "&lt;=" &amp; $A142, DataRegularSeason20242025!$D$3:$D$1315, AG$1)+SUMIFS(DataRegularSeason20242025!$AB$3:$AB$1315,DataRegularSeason20242025!$B$3:$B$1315, "&lt;=" &amp; $A142, DataRegularSeason20242025!$E$3:$E$1315, AG$1)</f>
        <v>14</v>
      </c>
    </row>
    <row r="143" spans="1:33" x14ac:dyDescent="0.25">
      <c r="A143" s="5">
        <v>45709</v>
      </c>
      <c r="B143" s="2">
        <f>SUMIFS(DataRegularSeason20242025!$AA$3:$AA$1315,DataRegularSeason20242025!$B$3:$B$1315, "&lt;=" &amp; $A143, DataRegularSeason20242025!$D$3:$D$1315, B$1)+SUMIFS(DataRegularSeason20242025!$AB$3:$AB$1315,DataRegularSeason20242025!$B$3:$B$1315, "&lt;=" &amp; $A143, DataRegularSeason20242025!$E$3:$E$1315, B$1)</f>
        <v>10</v>
      </c>
      <c r="C143" s="2">
        <f>SUMIFS(DataRegularSeason20242025!$AA$3:$AA$1315,DataRegularSeason20242025!$B$3:$B$1315, "&lt;=" &amp; $A143, DataRegularSeason20242025!$D$3:$D$1315, C$1)+SUMIFS(DataRegularSeason20242025!$AB$3:$AB$1315,DataRegularSeason20242025!$B$3:$B$1315, "&lt;=" &amp; $A143, DataRegularSeason20242025!$E$3:$E$1315, C$1)</f>
        <v>9</v>
      </c>
      <c r="D143" s="2">
        <f>SUMIFS(DataRegularSeason20242025!$AA$3:$AA$1315,DataRegularSeason20242025!$B$3:$B$1315, "&lt;=" &amp; $A143, DataRegularSeason20242025!$D$3:$D$1315, D$1)+SUMIFS(DataRegularSeason20242025!$AB$3:$AB$1315,DataRegularSeason20242025!$B$3:$B$1315, "&lt;=" &amp; $A143, DataRegularSeason20242025!$E$3:$E$1315, D$1)</f>
        <v>9</v>
      </c>
      <c r="E143" s="2">
        <f>SUMIFS(DataRegularSeason20242025!$AA$3:$AA$1315,DataRegularSeason20242025!$B$3:$B$1315, "&lt;=" &amp; $A143, DataRegularSeason20242025!$D$3:$D$1315, E$1)+SUMIFS(DataRegularSeason20242025!$AB$3:$AB$1315,DataRegularSeason20242025!$B$3:$B$1315, "&lt;=" &amp; $A143, DataRegularSeason20242025!$E$3:$E$1315, E$1)</f>
        <v>14</v>
      </c>
      <c r="F143" s="2">
        <f>SUMIFS(DataRegularSeason20242025!$AA$3:$AA$1315,DataRegularSeason20242025!$B$3:$B$1315, "&lt;=" &amp; $A143, DataRegularSeason20242025!$D$3:$D$1315, F$1)+SUMIFS(DataRegularSeason20242025!$AB$3:$AB$1315,DataRegularSeason20242025!$B$3:$B$1315, "&lt;=" &amp; $A143, DataRegularSeason20242025!$E$3:$E$1315, F$1)</f>
        <v>11</v>
      </c>
      <c r="G143" s="2">
        <f>SUMIFS(DataRegularSeason20242025!$AA$3:$AA$1315,DataRegularSeason20242025!$B$3:$B$1315, "&lt;=" &amp; $A143, DataRegularSeason20242025!$D$3:$D$1315, G$1)+SUMIFS(DataRegularSeason20242025!$AB$3:$AB$1315,DataRegularSeason20242025!$B$3:$B$1315, "&lt;=" &amp; $A143, DataRegularSeason20242025!$E$3:$E$1315, G$1)</f>
        <v>11</v>
      </c>
      <c r="H143" s="2">
        <f>SUMIFS(DataRegularSeason20242025!$AA$3:$AA$1315,DataRegularSeason20242025!$B$3:$B$1315, "&lt;=" &amp; $A143, DataRegularSeason20242025!$D$3:$D$1315, H$1)+SUMIFS(DataRegularSeason20242025!$AB$3:$AB$1315,DataRegularSeason20242025!$B$3:$B$1315, "&lt;=" &amp; $A143, DataRegularSeason20242025!$E$3:$E$1315, H$1)</f>
        <v>7</v>
      </c>
      <c r="I143" s="2">
        <f>SUMIFS(DataRegularSeason20242025!$AA$3:$AA$1315,DataRegularSeason20242025!$B$3:$B$1315, "&lt;=" &amp; $A143, DataRegularSeason20242025!$D$3:$D$1315, I$1)+SUMIFS(DataRegularSeason20242025!$AB$3:$AB$1315,DataRegularSeason20242025!$B$3:$B$1315, "&lt;=" &amp; $A143, DataRegularSeason20242025!$E$3:$E$1315, I$1)</f>
        <v>10</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9</v>
      </c>
      <c r="L143" s="2">
        <f>SUMIFS(DataRegularSeason20242025!$AA$3:$AA$1315,DataRegularSeason20242025!$B$3:$B$1315, "&lt;=" &amp; $A143, DataRegularSeason20242025!$D$3:$D$1315, L$1)+SUMIFS(DataRegularSeason20242025!$AB$3:$AB$1315,DataRegularSeason20242025!$B$3:$B$1315, "&lt;=" &amp; $A143, DataRegularSeason20242025!$E$3:$E$1315, L$1)</f>
        <v>11</v>
      </c>
      <c r="M143" s="2">
        <f>SUMIFS(DataRegularSeason20242025!$AA$3:$AA$1315,DataRegularSeason20242025!$B$3:$B$1315, "&lt;=" &amp; $A143, DataRegularSeason20242025!$D$3:$D$1315, M$1)+SUMIFS(DataRegularSeason20242025!$AB$3:$AB$1315,DataRegularSeason20242025!$B$3:$B$1315, "&lt;=" &amp; $A143, DataRegularSeason20242025!$E$3:$E$1315, M$1)</f>
        <v>15</v>
      </c>
      <c r="N143" s="2">
        <f>SUMIFS(DataRegularSeason20242025!$AA$3:$AA$1315,DataRegularSeason20242025!$B$3:$B$1315, "&lt;=" &amp; $A143, DataRegularSeason20242025!$D$3:$D$1315, N$1)+SUMIFS(DataRegularSeason20242025!$AB$3:$AB$1315,DataRegularSeason20242025!$B$3:$B$1315, "&lt;=" &amp; $A143, DataRegularSeason20242025!$E$3:$E$1315, N$1)</f>
        <v>14</v>
      </c>
      <c r="O143" s="2">
        <f>SUMIFS(DataRegularSeason20242025!$AA$3:$AA$1315,DataRegularSeason20242025!$B$3:$B$1315, "&lt;=" &amp; $A143, DataRegularSeason20242025!$D$3:$D$1315, O$1)+SUMIFS(DataRegularSeason20242025!$AB$3:$AB$1315,DataRegularSeason20242025!$B$3:$B$1315, "&lt;=" &amp; $A143, DataRegularSeason20242025!$E$3:$E$1315, O$1)</f>
        <v>14</v>
      </c>
      <c r="P143" s="2">
        <f>SUMIFS(DataRegularSeason20242025!$AA$3:$AA$1315,DataRegularSeason20242025!$B$3:$B$1315, "&lt;=" &amp; $A143, DataRegularSeason20242025!$D$3:$D$1315, P$1)+SUMIFS(DataRegularSeason20242025!$AB$3:$AB$1315,DataRegularSeason20242025!$B$3:$B$1315, "&lt;=" &amp; $A143, DataRegularSeason20242025!$E$3:$E$1315, P$1)</f>
        <v>9</v>
      </c>
      <c r="Q143" s="2">
        <f>SUMIFS(DataRegularSeason20242025!$AA$3:$AA$1315,DataRegularSeason20242025!$B$3:$B$1315, "&lt;=" &amp; $A143, DataRegularSeason20242025!$D$3:$D$1315, Q$1)+SUMIFS(DataRegularSeason20242025!$AB$3:$AB$1315,DataRegularSeason20242025!$B$3:$B$1315, "&lt;=" &amp; $A143, DataRegularSeason20242025!$E$3:$E$1315, Q$1)</f>
        <v>16</v>
      </c>
      <c r="R143" s="2">
        <f>SUMIFS(DataRegularSeason20242025!$AA$3:$AA$1315,DataRegularSeason20242025!$B$3:$B$1315, "&lt;=" &amp; $A143, DataRegularSeason20242025!$D$3:$D$1315, R$1)+SUMIFS(DataRegularSeason20242025!$AB$3:$AB$1315,DataRegularSeason20242025!$B$3:$B$1315, "&lt;=" &amp; $A143, DataRegularSeason20242025!$E$3:$E$1315, R$1)</f>
        <v>7</v>
      </c>
      <c r="S143" s="2">
        <f>SUMIFS(DataRegularSeason20242025!$AA$3:$AA$1315,DataRegularSeason20242025!$B$3:$B$1315, "&lt;=" &amp; $A143, DataRegularSeason20242025!$D$3:$D$1315, S$1)+SUMIFS(DataRegularSeason20242025!$AB$3:$AB$1315,DataRegularSeason20242025!$B$3:$B$1315, "&lt;=" &amp; $A143, DataRegularSeason20242025!$E$3:$E$1315, S$1)</f>
        <v>8</v>
      </c>
      <c r="T143" s="2">
        <f>SUMIFS(DataRegularSeason20242025!$AA$3:$AA$1315,DataRegularSeason20242025!$B$3:$B$1315, "&lt;=" &amp; $A143, DataRegularSeason20242025!$D$3:$D$1315, T$1)+SUMIFS(DataRegularSeason20242025!$AB$3:$AB$1315,DataRegularSeason20242025!$B$3:$B$1315, "&lt;=" &amp; $A143, DataRegularSeason20242025!$E$3:$E$1315, T$1)</f>
        <v>13</v>
      </c>
      <c r="U143" s="2">
        <f>SUMIFS(DataRegularSeason20242025!$AA$3:$AA$1315,DataRegularSeason20242025!$B$3:$B$1315, "&lt;=" &amp; $A143, DataRegularSeason20242025!$D$3:$D$1315, U$1)+SUMIFS(DataRegularSeason20242025!$AB$3:$AB$1315,DataRegularSeason20242025!$B$3:$B$1315, "&lt;=" &amp; $A143, DataRegularSeason20242025!$E$3:$E$1315, U$1)</f>
        <v>10</v>
      </c>
      <c r="V143" s="2">
        <f>SUMIFS(DataRegularSeason20242025!$AA$3:$AA$1315,DataRegularSeason20242025!$B$3:$B$1315, "&lt;=" &amp; $A143, DataRegularSeason20242025!$D$3:$D$1315, V$1)+SUMIFS(DataRegularSeason20242025!$AB$3:$AB$1315,DataRegularSeason20242025!$B$3:$B$1315, "&lt;=" &amp; $A143, DataRegularSeason20242025!$E$3:$E$1315, V$1)</f>
        <v>9</v>
      </c>
      <c r="W143" s="2">
        <f>SUMIFS(DataRegularSeason20242025!$AA$3:$AA$1315,DataRegularSeason20242025!$B$3:$B$1315, "&lt;=" &amp; $A143, DataRegularSeason20242025!$D$3:$D$1315, W$1)+SUMIFS(DataRegularSeason20242025!$AB$3:$AB$1315,DataRegularSeason20242025!$B$3:$B$1315, "&lt;=" &amp; $A143, DataRegularSeason20242025!$E$3:$E$1315, W$1)</f>
        <v>9</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8</v>
      </c>
      <c r="Z143" s="2">
        <f>SUMIFS(DataRegularSeason20242025!$AA$3:$AA$1315,DataRegularSeason20242025!$B$3:$B$1315, "&lt;=" &amp; $A143, DataRegularSeason20242025!$D$3:$D$1315, Z$1)+SUMIFS(DataRegularSeason20242025!$AB$3:$AB$1315,DataRegularSeason20242025!$B$3:$B$1315, "&lt;=" &amp; $A143, DataRegularSeason20242025!$E$3:$E$1315, Z$1)</f>
        <v>10</v>
      </c>
      <c r="AA143" s="2">
        <f>SUMIFS(DataRegularSeason20242025!$AA$3:$AA$1315,DataRegularSeason20242025!$B$3:$B$1315, "&lt;=" &amp; $A143, DataRegularSeason20242025!$D$3:$D$1315, AA$1)+SUMIFS(DataRegularSeason20242025!$AB$3:$AB$1315,DataRegularSeason20242025!$B$3:$B$1315, "&lt;=" &amp; $A143, DataRegularSeason20242025!$E$3:$E$1315, AA$1)</f>
        <v>14</v>
      </c>
      <c r="AB143" s="2">
        <f>SUMIFS(DataRegularSeason20242025!$AA$3:$AA$1315,DataRegularSeason20242025!$B$3:$B$1315, "&lt;=" &amp; $A143, DataRegularSeason20242025!$D$3:$D$1315, AB$1)+SUMIFS(DataRegularSeason20242025!$AB$3:$AB$1315,DataRegularSeason20242025!$B$3:$B$1315, "&lt;=" &amp; $A143, DataRegularSeason20242025!$E$3:$E$1315, AB$1)</f>
        <v>13</v>
      </c>
      <c r="AC143" s="2">
        <f>SUMIFS(DataRegularSeason20242025!$AA$3:$AA$1315,DataRegularSeason20242025!$B$3:$B$1315, "&lt;=" &amp; $A143, DataRegularSeason20242025!$D$3:$D$1315, AC$1)+SUMIFS(DataRegularSeason20242025!$AB$3:$AB$1315,DataRegularSeason20242025!$B$3:$B$1315, "&lt;=" &amp; $A143, DataRegularSeason20242025!$E$3:$E$1315, AC$1)</f>
        <v>12</v>
      </c>
      <c r="AD143" s="2">
        <f>SUMIFS(DataRegularSeason20242025!$AA$3:$AA$1315,DataRegularSeason20242025!$B$3:$B$1315, "&lt;=" &amp; $A143, DataRegularSeason20242025!$D$3:$D$1315, AD$1)+SUMIFS(DataRegularSeason20242025!$AB$3:$AB$1315,DataRegularSeason20242025!$B$3:$B$1315, "&lt;=" &amp; $A143, DataRegularSeason20242025!$E$3:$E$1315, AD$1)</f>
        <v>11</v>
      </c>
      <c r="AE143" s="2">
        <f>SUMIFS(DataRegularSeason20242025!$AA$3:$AA$1315,DataRegularSeason20242025!$B$3:$B$1315, "&lt;=" &amp; $A143, DataRegularSeason20242025!$D$3:$D$1315, AE$1)+SUMIFS(DataRegularSeason20242025!$AB$3:$AB$1315,DataRegularSeason20242025!$B$3:$B$1315, "&lt;=" &amp; $A143, DataRegularSeason20242025!$E$3:$E$1315, AE$1)</f>
        <v>15</v>
      </c>
      <c r="AF143" s="2">
        <f>SUMIFS(DataRegularSeason20242025!$AA$3:$AA$1315,DataRegularSeason20242025!$B$3:$B$1315, "&lt;=" &amp; $A143, DataRegularSeason20242025!$D$3:$D$1315, AF$1)+SUMIFS(DataRegularSeason20242025!$AB$3:$AB$1315,DataRegularSeason20242025!$B$3:$B$1315, "&lt;=" &amp; $A143, DataRegularSeason20242025!$E$3:$E$1315, AF$1)</f>
        <v>18</v>
      </c>
      <c r="AG143" s="2">
        <f>SUMIFS(DataRegularSeason20242025!$AA$3:$AA$1315,DataRegularSeason20242025!$B$3:$B$1315, "&lt;=" &amp; $A143, DataRegularSeason20242025!$D$3:$D$1315, AG$1)+SUMIFS(DataRegularSeason20242025!$AB$3:$AB$1315,DataRegularSeason20242025!$B$3:$B$1315, "&lt;=" &amp; $A143, DataRegularSeason20242025!$E$3:$E$1315, AG$1)</f>
        <v>14</v>
      </c>
    </row>
    <row r="144" spans="1:33" x14ac:dyDescent="0.25">
      <c r="A144" s="5">
        <v>45710</v>
      </c>
      <c r="B144" s="2">
        <f>SUMIFS(DataRegularSeason20242025!$AA$3:$AA$1315,DataRegularSeason20242025!$B$3:$B$1315, "&lt;=" &amp; $A144, DataRegularSeason20242025!$D$3:$D$1315, B$1)+SUMIFS(DataRegularSeason20242025!$AB$3:$AB$1315,DataRegularSeason20242025!$B$3:$B$1315, "&lt;=" &amp; $A144, DataRegularSeason20242025!$E$3:$E$1315, B$1)</f>
        <v>10</v>
      </c>
      <c r="C144" s="2">
        <f>SUMIFS(DataRegularSeason20242025!$AA$3:$AA$1315,DataRegularSeason20242025!$B$3:$B$1315, "&lt;=" &amp; $A144, DataRegularSeason20242025!$D$3:$D$1315, C$1)+SUMIFS(DataRegularSeason20242025!$AB$3:$AB$1315,DataRegularSeason20242025!$B$3:$B$1315, "&lt;=" &amp; $A144, DataRegularSeason20242025!$E$3:$E$1315, C$1)</f>
        <v>9</v>
      </c>
      <c r="D144" s="2">
        <f>SUMIFS(DataRegularSeason20242025!$AA$3:$AA$1315,DataRegularSeason20242025!$B$3:$B$1315, "&lt;=" &amp; $A144, DataRegularSeason20242025!$D$3:$D$1315, D$1)+SUMIFS(DataRegularSeason20242025!$AB$3:$AB$1315,DataRegularSeason20242025!$B$3:$B$1315, "&lt;=" &amp; $A144, DataRegularSeason20242025!$E$3:$E$1315, D$1)</f>
        <v>9</v>
      </c>
      <c r="E144" s="2">
        <f>SUMIFS(DataRegularSeason20242025!$AA$3:$AA$1315,DataRegularSeason20242025!$B$3:$B$1315, "&lt;=" &amp; $A144, DataRegularSeason20242025!$D$3:$D$1315, E$1)+SUMIFS(DataRegularSeason20242025!$AB$3:$AB$1315,DataRegularSeason20242025!$B$3:$B$1315, "&lt;=" &amp; $A144, DataRegularSeason20242025!$E$3:$E$1315, E$1)</f>
        <v>14</v>
      </c>
      <c r="F144" s="2">
        <f>SUMIFS(DataRegularSeason20242025!$AA$3:$AA$1315,DataRegularSeason20242025!$B$3:$B$1315, "&lt;=" &amp; $A144, DataRegularSeason20242025!$D$3:$D$1315, F$1)+SUMIFS(DataRegularSeason20242025!$AB$3:$AB$1315,DataRegularSeason20242025!$B$3:$B$1315, "&lt;=" &amp; $A144, DataRegularSeason20242025!$E$3:$E$1315, F$1)</f>
        <v>11</v>
      </c>
      <c r="G144" s="2">
        <f>SUMIFS(DataRegularSeason20242025!$AA$3:$AA$1315,DataRegularSeason20242025!$B$3:$B$1315, "&lt;=" &amp; $A144, DataRegularSeason20242025!$D$3:$D$1315, G$1)+SUMIFS(DataRegularSeason20242025!$AB$3:$AB$1315,DataRegularSeason20242025!$B$3:$B$1315, "&lt;=" &amp; $A144, DataRegularSeason20242025!$E$3:$E$1315, G$1)</f>
        <v>11</v>
      </c>
      <c r="H144" s="2">
        <f>SUMIFS(DataRegularSeason20242025!$AA$3:$AA$1315,DataRegularSeason20242025!$B$3:$B$1315, "&lt;=" &amp; $A144, DataRegularSeason20242025!$D$3:$D$1315, H$1)+SUMIFS(DataRegularSeason20242025!$AB$3:$AB$1315,DataRegularSeason20242025!$B$3:$B$1315, "&lt;=" &amp; $A144, DataRegularSeason20242025!$E$3:$E$1315, H$1)</f>
        <v>7</v>
      </c>
      <c r="I144" s="2">
        <f>SUMIFS(DataRegularSeason20242025!$AA$3:$AA$1315,DataRegularSeason20242025!$B$3:$B$1315, "&lt;=" &amp; $A144, DataRegularSeason20242025!$D$3:$D$1315, I$1)+SUMIFS(DataRegularSeason20242025!$AB$3:$AB$1315,DataRegularSeason20242025!$B$3:$B$1315, "&lt;=" &amp; $A144, DataRegularSeason20242025!$E$3:$E$1315, I$1)</f>
        <v>10</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9</v>
      </c>
      <c r="L144" s="2">
        <f>SUMIFS(DataRegularSeason20242025!$AA$3:$AA$1315,DataRegularSeason20242025!$B$3:$B$1315, "&lt;=" &amp; $A144, DataRegularSeason20242025!$D$3:$D$1315, L$1)+SUMIFS(DataRegularSeason20242025!$AB$3:$AB$1315,DataRegularSeason20242025!$B$3:$B$1315, "&lt;=" &amp; $A144, DataRegularSeason20242025!$E$3:$E$1315, L$1)</f>
        <v>11</v>
      </c>
      <c r="M144" s="2">
        <f>SUMIFS(DataRegularSeason20242025!$AA$3:$AA$1315,DataRegularSeason20242025!$B$3:$B$1315, "&lt;=" &amp; $A144, DataRegularSeason20242025!$D$3:$D$1315, M$1)+SUMIFS(DataRegularSeason20242025!$AB$3:$AB$1315,DataRegularSeason20242025!$B$3:$B$1315, "&lt;=" &amp; $A144, DataRegularSeason20242025!$E$3:$E$1315, M$1)</f>
        <v>15</v>
      </c>
      <c r="N144" s="2">
        <f>SUMIFS(DataRegularSeason20242025!$AA$3:$AA$1315,DataRegularSeason20242025!$B$3:$B$1315, "&lt;=" &amp; $A144, DataRegularSeason20242025!$D$3:$D$1315, N$1)+SUMIFS(DataRegularSeason20242025!$AB$3:$AB$1315,DataRegularSeason20242025!$B$3:$B$1315, "&lt;=" &amp; $A144, DataRegularSeason20242025!$E$3:$E$1315, N$1)</f>
        <v>14</v>
      </c>
      <c r="O144" s="2">
        <f>SUMIFS(DataRegularSeason20242025!$AA$3:$AA$1315,DataRegularSeason20242025!$B$3:$B$1315, "&lt;=" &amp; $A144, DataRegularSeason20242025!$D$3:$D$1315, O$1)+SUMIFS(DataRegularSeason20242025!$AB$3:$AB$1315,DataRegularSeason20242025!$B$3:$B$1315, "&lt;=" &amp; $A144, DataRegularSeason20242025!$E$3:$E$1315, O$1)</f>
        <v>14</v>
      </c>
      <c r="P144" s="2">
        <f>SUMIFS(DataRegularSeason20242025!$AA$3:$AA$1315,DataRegularSeason20242025!$B$3:$B$1315, "&lt;=" &amp; $A144, DataRegularSeason20242025!$D$3:$D$1315, P$1)+SUMIFS(DataRegularSeason20242025!$AB$3:$AB$1315,DataRegularSeason20242025!$B$3:$B$1315, "&lt;=" &amp; $A144, DataRegularSeason20242025!$E$3:$E$1315, P$1)</f>
        <v>9</v>
      </c>
      <c r="Q144" s="2">
        <f>SUMIFS(DataRegularSeason20242025!$AA$3:$AA$1315,DataRegularSeason20242025!$B$3:$B$1315, "&lt;=" &amp; $A144, DataRegularSeason20242025!$D$3:$D$1315, Q$1)+SUMIFS(DataRegularSeason20242025!$AB$3:$AB$1315,DataRegularSeason20242025!$B$3:$B$1315, "&lt;=" &amp; $A144, DataRegularSeason20242025!$E$3:$E$1315, Q$1)</f>
        <v>16</v>
      </c>
      <c r="R144" s="2">
        <f>SUMIFS(DataRegularSeason20242025!$AA$3:$AA$1315,DataRegularSeason20242025!$B$3:$B$1315, "&lt;=" &amp; $A144, DataRegularSeason20242025!$D$3:$D$1315, R$1)+SUMIFS(DataRegularSeason20242025!$AB$3:$AB$1315,DataRegularSeason20242025!$B$3:$B$1315, "&lt;=" &amp; $A144, DataRegularSeason20242025!$E$3:$E$1315, R$1)</f>
        <v>7</v>
      </c>
      <c r="S144" s="2">
        <f>SUMIFS(DataRegularSeason20242025!$AA$3:$AA$1315,DataRegularSeason20242025!$B$3:$B$1315, "&lt;=" &amp; $A144, DataRegularSeason20242025!$D$3:$D$1315, S$1)+SUMIFS(DataRegularSeason20242025!$AB$3:$AB$1315,DataRegularSeason20242025!$B$3:$B$1315, "&lt;=" &amp; $A144, DataRegularSeason20242025!$E$3:$E$1315, S$1)</f>
        <v>8</v>
      </c>
      <c r="T144" s="2">
        <f>SUMIFS(DataRegularSeason20242025!$AA$3:$AA$1315,DataRegularSeason20242025!$B$3:$B$1315, "&lt;=" &amp; $A144, DataRegularSeason20242025!$D$3:$D$1315, T$1)+SUMIFS(DataRegularSeason20242025!$AB$3:$AB$1315,DataRegularSeason20242025!$B$3:$B$1315, "&lt;=" &amp; $A144, DataRegularSeason20242025!$E$3:$E$1315, T$1)</f>
        <v>13</v>
      </c>
      <c r="U144" s="2">
        <f>SUMIFS(DataRegularSeason20242025!$AA$3:$AA$1315,DataRegularSeason20242025!$B$3:$B$1315, "&lt;=" &amp; $A144, DataRegularSeason20242025!$D$3:$D$1315, U$1)+SUMIFS(DataRegularSeason20242025!$AB$3:$AB$1315,DataRegularSeason20242025!$B$3:$B$1315, "&lt;=" &amp; $A144, DataRegularSeason20242025!$E$3:$E$1315, U$1)</f>
        <v>10</v>
      </c>
      <c r="V144" s="2">
        <f>SUMIFS(DataRegularSeason20242025!$AA$3:$AA$1315,DataRegularSeason20242025!$B$3:$B$1315, "&lt;=" &amp; $A144, DataRegularSeason20242025!$D$3:$D$1315, V$1)+SUMIFS(DataRegularSeason20242025!$AB$3:$AB$1315,DataRegularSeason20242025!$B$3:$B$1315, "&lt;=" &amp; $A144, DataRegularSeason20242025!$E$3:$E$1315, V$1)</f>
        <v>9</v>
      </c>
      <c r="W144" s="2">
        <f>SUMIFS(DataRegularSeason20242025!$AA$3:$AA$1315,DataRegularSeason20242025!$B$3:$B$1315, "&lt;=" &amp; $A144, DataRegularSeason20242025!$D$3:$D$1315, W$1)+SUMIFS(DataRegularSeason20242025!$AB$3:$AB$1315,DataRegularSeason20242025!$B$3:$B$1315, "&lt;=" &amp; $A144, DataRegularSeason20242025!$E$3:$E$1315, W$1)</f>
        <v>9</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8</v>
      </c>
      <c r="Z144" s="2">
        <f>SUMIFS(DataRegularSeason20242025!$AA$3:$AA$1315,DataRegularSeason20242025!$B$3:$B$1315, "&lt;=" &amp; $A144, DataRegularSeason20242025!$D$3:$D$1315, Z$1)+SUMIFS(DataRegularSeason20242025!$AB$3:$AB$1315,DataRegularSeason20242025!$B$3:$B$1315, "&lt;=" &amp; $A144, DataRegularSeason20242025!$E$3:$E$1315, Z$1)</f>
        <v>10</v>
      </c>
      <c r="AA144" s="2">
        <f>SUMIFS(DataRegularSeason20242025!$AA$3:$AA$1315,DataRegularSeason20242025!$B$3:$B$1315, "&lt;=" &amp; $A144, DataRegularSeason20242025!$D$3:$D$1315, AA$1)+SUMIFS(DataRegularSeason20242025!$AB$3:$AB$1315,DataRegularSeason20242025!$B$3:$B$1315, "&lt;=" &amp; $A144, DataRegularSeason20242025!$E$3:$E$1315, AA$1)</f>
        <v>14</v>
      </c>
      <c r="AB144" s="2">
        <f>SUMIFS(DataRegularSeason20242025!$AA$3:$AA$1315,DataRegularSeason20242025!$B$3:$B$1315, "&lt;=" &amp; $A144, DataRegularSeason20242025!$D$3:$D$1315, AB$1)+SUMIFS(DataRegularSeason20242025!$AB$3:$AB$1315,DataRegularSeason20242025!$B$3:$B$1315, "&lt;=" &amp; $A144, DataRegularSeason20242025!$E$3:$E$1315, AB$1)</f>
        <v>13</v>
      </c>
      <c r="AC144" s="2">
        <f>SUMIFS(DataRegularSeason20242025!$AA$3:$AA$1315,DataRegularSeason20242025!$B$3:$B$1315, "&lt;=" &amp; $A144, DataRegularSeason20242025!$D$3:$D$1315, AC$1)+SUMIFS(DataRegularSeason20242025!$AB$3:$AB$1315,DataRegularSeason20242025!$B$3:$B$1315, "&lt;=" &amp; $A144, DataRegularSeason20242025!$E$3:$E$1315, AC$1)</f>
        <v>12</v>
      </c>
      <c r="AD144" s="2">
        <f>SUMIFS(DataRegularSeason20242025!$AA$3:$AA$1315,DataRegularSeason20242025!$B$3:$B$1315, "&lt;=" &amp; $A144, DataRegularSeason20242025!$D$3:$D$1315, AD$1)+SUMIFS(DataRegularSeason20242025!$AB$3:$AB$1315,DataRegularSeason20242025!$B$3:$B$1315, "&lt;=" &amp; $A144, DataRegularSeason20242025!$E$3:$E$1315, AD$1)</f>
        <v>11</v>
      </c>
      <c r="AE144" s="2">
        <f>SUMIFS(DataRegularSeason20242025!$AA$3:$AA$1315,DataRegularSeason20242025!$B$3:$B$1315, "&lt;=" &amp; $A144, DataRegularSeason20242025!$D$3:$D$1315, AE$1)+SUMIFS(DataRegularSeason20242025!$AB$3:$AB$1315,DataRegularSeason20242025!$B$3:$B$1315, "&lt;=" &amp; $A144, DataRegularSeason20242025!$E$3:$E$1315, AE$1)</f>
        <v>15</v>
      </c>
      <c r="AF144" s="2">
        <f>SUMIFS(DataRegularSeason20242025!$AA$3:$AA$1315,DataRegularSeason20242025!$B$3:$B$1315, "&lt;=" &amp; $A144, DataRegularSeason20242025!$D$3:$D$1315, AF$1)+SUMIFS(DataRegularSeason20242025!$AB$3:$AB$1315,DataRegularSeason20242025!$B$3:$B$1315, "&lt;=" &amp; $A144, DataRegularSeason20242025!$E$3:$E$1315, AF$1)</f>
        <v>18</v>
      </c>
      <c r="AG144" s="2">
        <f>SUMIFS(DataRegularSeason20242025!$AA$3:$AA$1315,DataRegularSeason20242025!$B$3:$B$1315, "&lt;=" &amp; $A144, DataRegularSeason20242025!$D$3:$D$1315, AG$1)+SUMIFS(DataRegularSeason20242025!$AB$3:$AB$1315,DataRegularSeason20242025!$B$3:$B$1315, "&lt;=" &amp; $A144, DataRegularSeason20242025!$E$3:$E$1315, AG$1)</f>
        <v>14</v>
      </c>
    </row>
    <row r="145" spans="1:33" x14ac:dyDescent="0.25">
      <c r="A145" s="5">
        <v>45711</v>
      </c>
      <c r="B145" s="2">
        <f>SUMIFS(DataRegularSeason20242025!$AA$3:$AA$1315,DataRegularSeason20242025!$B$3:$B$1315, "&lt;=" &amp; $A145, DataRegularSeason20242025!$D$3:$D$1315, B$1)+SUMIFS(DataRegularSeason20242025!$AB$3:$AB$1315,DataRegularSeason20242025!$B$3:$B$1315, "&lt;=" &amp; $A145, DataRegularSeason20242025!$E$3:$E$1315, B$1)</f>
        <v>10</v>
      </c>
      <c r="C145" s="2">
        <f>SUMIFS(DataRegularSeason20242025!$AA$3:$AA$1315,DataRegularSeason20242025!$B$3:$B$1315, "&lt;=" &amp; $A145, DataRegularSeason20242025!$D$3:$D$1315, C$1)+SUMIFS(DataRegularSeason20242025!$AB$3:$AB$1315,DataRegularSeason20242025!$B$3:$B$1315, "&lt;=" &amp; $A145, DataRegularSeason20242025!$E$3:$E$1315, C$1)</f>
        <v>9</v>
      </c>
      <c r="D145" s="2">
        <f>SUMIFS(DataRegularSeason20242025!$AA$3:$AA$1315,DataRegularSeason20242025!$B$3:$B$1315, "&lt;=" &amp; $A145, DataRegularSeason20242025!$D$3:$D$1315, D$1)+SUMIFS(DataRegularSeason20242025!$AB$3:$AB$1315,DataRegularSeason20242025!$B$3:$B$1315, "&lt;=" &amp; $A145, DataRegularSeason20242025!$E$3:$E$1315, D$1)</f>
        <v>9</v>
      </c>
      <c r="E145" s="2">
        <f>SUMIFS(DataRegularSeason20242025!$AA$3:$AA$1315,DataRegularSeason20242025!$B$3:$B$1315, "&lt;=" &amp; $A145, DataRegularSeason20242025!$D$3:$D$1315, E$1)+SUMIFS(DataRegularSeason20242025!$AB$3:$AB$1315,DataRegularSeason20242025!$B$3:$B$1315, "&lt;=" &amp; $A145, DataRegularSeason20242025!$E$3:$E$1315, E$1)</f>
        <v>14</v>
      </c>
      <c r="F145" s="2">
        <f>SUMIFS(DataRegularSeason20242025!$AA$3:$AA$1315,DataRegularSeason20242025!$B$3:$B$1315, "&lt;=" &amp; $A145, DataRegularSeason20242025!$D$3:$D$1315, F$1)+SUMIFS(DataRegularSeason20242025!$AB$3:$AB$1315,DataRegularSeason20242025!$B$3:$B$1315, "&lt;=" &amp; $A145, DataRegularSeason20242025!$E$3:$E$1315, F$1)</f>
        <v>11</v>
      </c>
      <c r="G145" s="2">
        <f>SUMIFS(DataRegularSeason20242025!$AA$3:$AA$1315,DataRegularSeason20242025!$B$3:$B$1315, "&lt;=" &amp; $A145, DataRegularSeason20242025!$D$3:$D$1315, G$1)+SUMIFS(DataRegularSeason20242025!$AB$3:$AB$1315,DataRegularSeason20242025!$B$3:$B$1315, "&lt;=" &amp; $A145, DataRegularSeason20242025!$E$3:$E$1315, G$1)</f>
        <v>11</v>
      </c>
      <c r="H145" s="2">
        <f>SUMIFS(DataRegularSeason20242025!$AA$3:$AA$1315,DataRegularSeason20242025!$B$3:$B$1315, "&lt;=" &amp; $A145, DataRegularSeason20242025!$D$3:$D$1315, H$1)+SUMIFS(DataRegularSeason20242025!$AB$3:$AB$1315,DataRegularSeason20242025!$B$3:$B$1315, "&lt;=" &amp; $A145, DataRegularSeason20242025!$E$3:$E$1315, H$1)</f>
        <v>7</v>
      </c>
      <c r="I145" s="2">
        <f>SUMIFS(DataRegularSeason20242025!$AA$3:$AA$1315,DataRegularSeason20242025!$B$3:$B$1315, "&lt;=" &amp; $A145, DataRegularSeason20242025!$D$3:$D$1315, I$1)+SUMIFS(DataRegularSeason20242025!$AB$3:$AB$1315,DataRegularSeason20242025!$B$3:$B$1315, "&lt;=" &amp; $A145, DataRegularSeason20242025!$E$3:$E$1315, I$1)</f>
        <v>10</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9</v>
      </c>
      <c r="L145" s="2">
        <f>SUMIFS(DataRegularSeason20242025!$AA$3:$AA$1315,DataRegularSeason20242025!$B$3:$B$1315, "&lt;=" &amp; $A145, DataRegularSeason20242025!$D$3:$D$1315, L$1)+SUMIFS(DataRegularSeason20242025!$AB$3:$AB$1315,DataRegularSeason20242025!$B$3:$B$1315, "&lt;=" &amp; $A145, DataRegularSeason20242025!$E$3:$E$1315, L$1)</f>
        <v>11</v>
      </c>
      <c r="M145" s="2">
        <f>SUMIFS(DataRegularSeason20242025!$AA$3:$AA$1315,DataRegularSeason20242025!$B$3:$B$1315, "&lt;=" &amp; $A145, DataRegularSeason20242025!$D$3:$D$1315, M$1)+SUMIFS(DataRegularSeason20242025!$AB$3:$AB$1315,DataRegularSeason20242025!$B$3:$B$1315, "&lt;=" &amp; $A145, DataRegularSeason20242025!$E$3:$E$1315, M$1)</f>
        <v>15</v>
      </c>
      <c r="N145" s="2">
        <f>SUMIFS(DataRegularSeason20242025!$AA$3:$AA$1315,DataRegularSeason20242025!$B$3:$B$1315, "&lt;=" &amp; $A145, DataRegularSeason20242025!$D$3:$D$1315, N$1)+SUMIFS(DataRegularSeason20242025!$AB$3:$AB$1315,DataRegularSeason20242025!$B$3:$B$1315, "&lt;=" &amp; $A145, DataRegularSeason20242025!$E$3:$E$1315, N$1)</f>
        <v>14</v>
      </c>
      <c r="O145" s="2">
        <f>SUMIFS(DataRegularSeason20242025!$AA$3:$AA$1315,DataRegularSeason20242025!$B$3:$B$1315, "&lt;=" &amp; $A145, DataRegularSeason20242025!$D$3:$D$1315, O$1)+SUMIFS(DataRegularSeason20242025!$AB$3:$AB$1315,DataRegularSeason20242025!$B$3:$B$1315, "&lt;=" &amp; $A145, DataRegularSeason20242025!$E$3:$E$1315, O$1)</f>
        <v>14</v>
      </c>
      <c r="P145" s="2">
        <f>SUMIFS(DataRegularSeason20242025!$AA$3:$AA$1315,DataRegularSeason20242025!$B$3:$B$1315, "&lt;=" &amp; $A145, DataRegularSeason20242025!$D$3:$D$1315, P$1)+SUMIFS(DataRegularSeason20242025!$AB$3:$AB$1315,DataRegularSeason20242025!$B$3:$B$1315, "&lt;=" &amp; $A145, DataRegularSeason20242025!$E$3:$E$1315, P$1)</f>
        <v>9</v>
      </c>
      <c r="Q145" s="2">
        <f>SUMIFS(DataRegularSeason20242025!$AA$3:$AA$1315,DataRegularSeason20242025!$B$3:$B$1315, "&lt;=" &amp; $A145, DataRegularSeason20242025!$D$3:$D$1315, Q$1)+SUMIFS(DataRegularSeason20242025!$AB$3:$AB$1315,DataRegularSeason20242025!$B$3:$B$1315, "&lt;=" &amp; $A145, DataRegularSeason20242025!$E$3:$E$1315, Q$1)</f>
        <v>16</v>
      </c>
      <c r="R145" s="2">
        <f>SUMIFS(DataRegularSeason20242025!$AA$3:$AA$1315,DataRegularSeason20242025!$B$3:$B$1315, "&lt;=" &amp; $A145, DataRegularSeason20242025!$D$3:$D$1315, R$1)+SUMIFS(DataRegularSeason20242025!$AB$3:$AB$1315,DataRegularSeason20242025!$B$3:$B$1315, "&lt;=" &amp; $A145, DataRegularSeason20242025!$E$3:$E$1315, R$1)</f>
        <v>7</v>
      </c>
      <c r="S145" s="2">
        <f>SUMIFS(DataRegularSeason20242025!$AA$3:$AA$1315,DataRegularSeason20242025!$B$3:$B$1315, "&lt;=" &amp; $A145, DataRegularSeason20242025!$D$3:$D$1315, S$1)+SUMIFS(DataRegularSeason20242025!$AB$3:$AB$1315,DataRegularSeason20242025!$B$3:$B$1315, "&lt;=" &amp; $A145, DataRegularSeason20242025!$E$3:$E$1315, S$1)</f>
        <v>8</v>
      </c>
      <c r="T145" s="2">
        <f>SUMIFS(DataRegularSeason20242025!$AA$3:$AA$1315,DataRegularSeason20242025!$B$3:$B$1315, "&lt;=" &amp; $A145, DataRegularSeason20242025!$D$3:$D$1315, T$1)+SUMIFS(DataRegularSeason20242025!$AB$3:$AB$1315,DataRegularSeason20242025!$B$3:$B$1315, "&lt;=" &amp; $A145, DataRegularSeason20242025!$E$3:$E$1315, T$1)</f>
        <v>13</v>
      </c>
      <c r="U145" s="2">
        <f>SUMIFS(DataRegularSeason20242025!$AA$3:$AA$1315,DataRegularSeason20242025!$B$3:$B$1315, "&lt;=" &amp; $A145, DataRegularSeason20242025!$D$3:$D$1315, U$1)+SUMIFS(DataRegularSeason20242025!$AB$3:$AB$1315,DataRegularSeason20242025!$B$3:$B$1315, "&lt;=" &amp; $A145, DataRegularSeason20242025!$E$3:$E$1315, U$1)</f>
        <v>10</v>
      </c>
      <c r="V145" s="2">
        <f>SUMIFS(DataRegularSeason20242025!$AA$3:$AA$1315,DataRegularSeason20242025!$B$3:$B$1315, "&lt;=" &amp; $A145, DataRegularSeason20242025!$D$3:$D$1315, V$1)+SUMIFS(DataRegularSeason20242025!$AB$3:$AB$1315,DataRegularSeason20242025!$B$3:$B$1315, "&lt;=" &amp; $A145, DataRegularSeason20242025!$E$3:$E$1315, V$1)</f>
        <v>9</v>
      </c>
      <c r="W145" s="2">
        <f>SUMIFS(DataRegularSeason20242025!$AA$3:$AA$1315,DataRegularSeason20242025!$B$3:$B$1315, "&lt;=" &amp; $A145, DataRegularSeason20242025!$D$3:$D$1315, W$1)+SUMIFS(DataRegularSeason20242025!$AB$3:$AB$1315,DataRegularSeason20242025!$B$3:$B$1315, "&lt;=" &amp; $A145, DataRegularSeason20242025!$E$3:$E$1315, W$1)</f>
        <v>9</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8</v>
      </c>
      <c r="Z145" s="2">
        <f>SUMIFS(DataRegularSeason20242025!$AA$3:$AA$1315,DataRegularSeason20242025!$B$3:$B$1315, "&lt;=" &amp; $A145, DataRegularSeason20242025!$D$3:$D$1315, Z$1)+SUMIFS(DataRegularSeason20242025!$AB$3:$AB$1315,DataRegularSeason20242025!$B$3:$B$1315, "&lt;=" &amp; $A145, DataRegularSeason20242025!$E$3:$E$1315, Z$1)</f>
        <v>10</v>
      </c>
      <c r="AA145" s="2">
        <f>SUMIFS(DataRegularSeason20242025!$AA$3:$AA$1315,DataRegularSeason20242025!$B$3:$B$1315, "&lt;=" &amp; $A145, DataRegularSeason20242025!$D$3:$D$1315, AA$1)+SUMIFS(DataRegularSeason20242025!$AB$3:$AB$1315,DataRegularSeason20242025!$B$3:$B$1315, "&lt;=" &amp; $A145, DataRegularSeason20242025!$E$3:$E$1315, AA$1)</f>
        <v>14</v>
      </c>
      <c r="AB145" s="2">
        <f>SUMIFS(DataRegularSeason20242025!$AA$3:$AA$1315,DataRegularSeason20242025!$B$3:$B$1315, "&lt;=" &amp; $A145, DataRegularSeason20242025!$D$3:$D$1315, AB$1)+SUMIFS(DataRegularSeason20242025!$AB$3:$AB$1315,DataRegularSeason20242025!$B$3:$B$1315, "&lt;=" &amp; $A145, DataRegularSeason20242025!$E$3:$E$1315, AB$1)</f>
        <v>13</v>
      </c>
      <c r="AC145" s="2">
        <f>SUMIFS(DataRegularSeason20242025!$AA$3:$AA$1315,DataRegularSeason20242025!$B$3:$B$1315, "&lt;=" &amp; $A145, DataRegularSeason20242025!$D$3:$D$1315, AC$1)+SUMIFS(DataRegularSeason20242025!$AB$3:$AB$1315,DataRegularSeason20242025!$B$3:$B$1315, "&lt;=" &amp; $A145, DataRegularSeason20242025!$E$3:$E$1315, AC$1)</f>
        <v>12</v>
      </c>
      <c r="AD145" s="2">
        <f>SUMIFS(DataRegularSeason20242025!$AA$3:$AA$1315,DataRegularSeason20242025!$B$3:$B$1315, "&lt;=" &amp; $A145, DataRegularSeason20242025!$D$3:$D$1315, AD$1)+SUMIFS(DataRegularSeason20242025!$AB$3:$AB$1315,DataRegularSeason20242025!$B$3:$B$1315, "&lt;=" &amp; $A145, DataRegularSeason20242025!$E$3:$E$1315, AD$1)</f>
        <v>11</v>
      </c>
      <c r="AE145" s="2">
        <f>SUMIFS(DataRegularSeason20242025!$AA$3:$AA$1315,DataRegularSeason20242025!$B$3:$B$1315, "&lt;=" &amp; $A145, DataRegularSeason20242025!$D$3:$D$1315, AE$1)+SUMIFS(DataRegularSeason20242025!$AB$3:$AB$1315,DataRegularSeason20242025!$B$3:$B$1315, "&lt;=" &amp; $A145, DataRegularSeason20242025!$E$3:$E$1315, AE$1)</f>
        <v>15</v>
      </c>
      <c r="AF145" s="2">
        <f>SUMIFS(DataRegularSeason20242025!$AA$3:$AA$1315,DataRegularSeason20242025!$B$3:$B$1315, "&lt;=" &amp; $A145, DataRegularSeason20242025!$D$3:$D$1315, AF$1)+SUMIFS(DataRegularSeason20242025!$AB$3:$AB$1315,DataRegularSeason20242025!$B$3:$B$1315, "&lt;=" &amp; $A145, DataRegularSeason20242025!$E$3:$E$1315, AF$1)</f>
        <v>18</v>
      </c>
      <c r="AG145" s="2">
        <f>SUMIFS(DataRegularSeason20242025!$AA$3:$AA$1315,DataRegularSeason20242025!$B$3:$B$1315, "&lt;=" &amp; $A145, DataRegularSeason20242025!$D$3:$D$1315, AG$1)+SUMIFS(DataRegularSeason20242025!$AB$3:$AB$1315,DataRegularSeason20242025!$B$3:$B$1315, "&lt;=" &amp; $A145, DataRegularSeason20242025!$E$3:$E$1315, AG$1)</f>
        <v>14</v>
      </c>
    </row>
    <row r="146" spans="1:33" x14ac:dyDescent="0.25">
      <c r="A146" s="5">
        <v>45712</v>
      </c>
      <c r="B146" s="2">
        <f>SUMIFS(DataRegularSeason20242025!$AA$3:$AA$1315,DataRegularSeason20242025!$B$3:$B$1315, "&lt;=" &amp; $A146, DataRegularSeason20242025!$D$3:$D$1315, B$1)+SUMIFS(DataRegularSeason20242025!$AB$3:$AB$1315,DataRegularSeason20242025!$B$3:$B$1315, "&lt;=" &amp; $A146, DataRegularSeason20242025!$E$3:$E$1315, B$1)</f>
        <v>10</v>
      </c>
      <c r="C146" s="2">
        <f>SUMIFS(DataRegularSeason20242025!$AA$3:$AA$1315,DataRegularSeason20242025!$B$3:$B$1315, "&lt;=" &amp; $A146, DataRegularSeason20242025!$D$3:$D$1315, C$1)+SUMIFS(DataRegularSeason20242025!$AB$3:$AB$1315,DataRegularSeason20242025!$B$3:$B$1315, "&lt;=" &amp; $A146, DataRegularSeason20242025!$E$3:$E$1315, C$1)</f>
        <v>9</v>
      </c>
      <c r="D146" s="2">
        <f>SUMIFS(DataRegularSeason20242025!$AA$3:$AA$1315,DataRegularSeason20242025!$B$3:$B$1315, "&lt;=" &amp; $A146, DataRegularSeason20242025!$D$3:$D$1315, D$1)+SUMIFS(DataRegularSeason20242025!$AB$3:$AB$1315,DataRegularSeason20242025!$B$3:$B$1315, "&lt;=" &amp; $A146, DataRegularSeason20242025!$E$3:$E$1315, D$1)</f>
        <v>9</v>
      </c>
      <c r="E146" s="2">
        <f>SUMIFS(DataRegularSeason20242025!$AA$3:$AA$1315,DataRegularSeason20242025!$B$3:$B$1315, "&lt;=" &amp; $A146, DataRegularSeason20242025!$D$3:$D$1315, E$1)+SUMIFS(DataRegularSeason20242025!$AB$3:$AB$1315,DataRegularSeason20242025!$B$3:$B$1315, "&lt;=" &amp; $A146, DataRegularSeason20242025!$E$3:$E$1315, E$1)</f>
        <v>14</v>
      </c>
      <c r="F146" s="2">
        <f>SUMIFS(DataRegularSeason20242025!$AA$3:$AA$1315,DataRegularSeason20242025!$B$3:$B$1315, "&lt;=" &amp; $A146, DataRegularSeason20242025!$D$3:$D$1315, F$1)+SUMIFS(DataRegularSeason20242025!$AB$3:$AB$1315,DataRegularSeason20242025!$B$3:$B$1315, "&lt;=" &amp; $A146, DataRegularSeason20242025!$E$3:$E$1315, F$1)</f>
        <v>11</v>
      </c>
      <c r="G146" s="2">
        <f>SUMIFS(DataRegularSeason20242025!$AA$3:$AA$1315,DataRegularSeason20242025!$B$3:$B$1315, "&lt;=" &amp; $A146, DataRegularSeason20242025!$D$3:$D$1315, G$1)+SUMIFS(DataRegularSeason20242025!$AB$3:$AB$1315,DataRegularSeason20242025!$B$3:$B$1315, "&lt;=" &amp; $A146, DataRegularSeason20242025!$E$3:$E$1315, G$1)</f>
        <v>11</v>
      </c>
      <c r="H146" s="2">
        <f>SUMIFS(DataRegularSeason20242025!$AA$3:$AA$1315,DataRegularSeason20242025!$B$3:$B$1315, "&lt;=" &amp; $A146, DataRegularSeason20242025!$D$3:$D$1315, H$1)+SUMIFS(DataRegularSeason20242025!$AB$3:$AB$1315,DataRegularSeason20242025!$B$3:$B$1315, "&lt;=" &amp; $A146, DataRegularSeason20242025!$E$3:$E$1315, H$1)</f>
        <v>7</v>
      </c>
      <c r="I146" s="2">
        <f>SUMIFS(DataRegularSeason20242025!$AA$3:$AA$1315,DataRegularSeason20242025!$B$3:$B$1315, "&lt;=" &amp; $A146, DataRegularSeason20242025!$D$3:$D$1315, I$1)+SUMIFS(DataRegularSeason20242025!$AB$3:$AB$1315,DataRegularSeason20242025!$B$3:$B$1315, "&lt;=" &amp; $A146, DataRegularSeason20242025!$E$3:$E$1315, I$1)</f>
        <v>10</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9</v>
      </c>
      <c r="L146" s="2">
        <f>SUMIFS(DataRegularSeason20242025!$AA$3:$AA$1315,DataRegularSeason20242025!$B$3:$B$1315, "&lt;=" &amp; $A146, DataRegularSeason20242025!$D$3:$D$1315, L$1)+SUMIFS(DataRegularSeason20242025!$AB$3:$AB$1315,DataRegularSeason20242025!$B$3:$B$1315, "&lt;=" &amp; $A146, DataRegularSeason20242025!$E$3:$E$1315, L$1)</f>
        <v>11</v>
      </c>
      <c r="M146" s="2">
        <f>SUMIFS(DataRegularSeason20242025!$AA$3:$AA$1315,DataRegularSeason20242025!$B$3:$B$1315, "&lt;=" &amp; $A146, DataRegularSeason20242025!$D$3:$D$1315, M$1)+SUMIFS(DataRegularSeason20242025!$AB$3:$AB$1315,DataRegularSeason20242025!$B$3:$B$1315, "&lt;=" &amp; $A146, DataRegularSeason20242025!$E$3:$E$1315, M$1)</f>
        <v>15</v>
      </c>
      <c r="N146" s="2">
        <f>SUMIFS(DataRegularSeason20242025!$AA$3:$AA$1315,DataRegularSeason20242025!$B$3:$B$1315, "&lt;=" &amp; $A146, DataRegularSeason20242025!$D$3:$D$1315, N$1)+SUMIFS(DataRegularSeason20242025!$AB$3:$AB$1315,DataRegularSeason20242025!$B$3:$B$1315, "&lt;=" &amp; $A146, DataRegularSeason20242025!$E$3:$E$1315, N$1)</f>
        <v>14</v>
      </c>
      <c r="O146" s="2">
        <f>SUMIFS(DataRegularSeason20242025!$AA$3:$AA$1315,DataRegularSeason20242025!$B$3:$B$1315, "&lt;=" &amp; $A146, DataRegularSeason20242025!$D$3:$D$1315, O$1)+SUMIFS(DataRegularSeason20242025!$AB$3:$AB$1315,DataRegularSeason20242025!$B$3:$B$1315, "&lt;=" &amp; $A146, DataRegularSeason20242025!$E$3:$E$1315, O$1)</f>
        <v>14</v>
      </c>
      <c r="P146" s="2">
        <f>SUMIFS(DataRegularSeason20242025!$AA$3:$AA$1315,DataRegularSeason20242025!$B$3:$B$1315, "&lt;=" &amp; $A146, DataRegularSeason20242025!$D$3:$D$1315, P$1)+SUMIFS(DataRegularSeason20242025!$AB$3:$AB$1315,DataRegularSeason20242025!$B$3:$B$1315, "&lt;=" &amp; $A146, DataRegularSeason20242025!$E$3:$E$1315, P$1)</f>
        <v>9</v>
      </c>
      <c r="Q146" s="2">
        <f>SUMIFS(DataRegularSeason20242025!$AA$3:$AA$1315,DataRegularSeason20242025!$B$3:$B$1315, "&lt;=" &amp; $A146, DataRegularSeason20242025!$D$3:$D$1315, Q$1)+SUMIFS(DataRegularSeason20242025!$AB$3:$AB$1315,DataRegularSeason20242025!$B$3:$B$1315, "&lt;=" &amp; $A146, DataRegularSeason20242025!$E$3:$E$1315, Q$1)</f>
        <v>16</v>
      </c>
      <c r="R146" s="2">
        <f>SUMIFS(DataRegularSeason20242025!$AA$3:$AA$1315,DataRegularSeason20242025!$B$3:$B$1315, "&lt;=" &amp; $A146, DataRegularSeason20242025!$D$3:$D$1315, R$1)+SUMIFS(DataRegularSeason20242025!$AB$3:$AB$1315,DataRegularSeason20242025!$B$3:$B$1315, "&lt;=" &amp; $A146, DataRegularSeason20242025!$E$3:$E$1315, R$1)</f>
        <v>7</v>
      </c>
      <c r="S146" s="2">
        <f>SUMIFS(DataRegularSeason20242025!$AA$3:$AA$1315,DataRegularSeason20242025!$B$3:$B$1315, "&lt;=" &amp; $A146, DataRegularSeason20242025!$D$3:$D$1315, S$1)+SUMIFS(DataRegularSeason20242025!$AB$3:$AB$1315,DataRegularSeason20242025!$B$3:$B$1315, "&lt;=" &amp; $A146, DataRegularSeason20242025!$E$3:$E$1315, S$1)</f>
        <v>8</v>
      </c>
      <c r="T146" s="2">
        <f>SUMIFS(DataRegularSeason20242025!$AA$3:$AA$1315,DataRegularSeason20242025!$B$3:$B$1315, "&lt;=" &amp; $A146, DataRegularSeason20242025!$D$3:$D$1315, T$1)+SUMIFS(DataRegularSeason20242025!$AB$3:$AB$1315,DataRegularSeason20242025!$B$3:$B$1315, "&lt;=" &amp; $A146, DataRegularSeason20242025!$E$3:$E$1315, T$1)</f>
        <v>13</v>
      </c>
      <c r="U146" s="2">
        <f>SUMIFS(DataRegularSeason20242025!$AA$3:$AA$1315,DataRegularSeason20242025!$B$3:$B$1315, "&lt;=" &amp; $A146, DataRegularSeason20242025!$D$3:$D$1315, U$1)+SUMIFS(DataRegularSeason20242025!$AB$3:$AB$1315,DataRegularSeason20242025!$B$3:$B$1315, "&lt;=" &amp; $A146, DataRegularSeason20242025!$E$3:$E$1315, U$1)</f>
        <v>10</v>
      </c>
      <c r="V146" s="2">
        <f>SUMIFS(DataRegularSeason20242025!$AA$3:$AA$1315,DataRegularSeason20242025!$B$3:$B$1315, "&lt;=" &amp; $A146, DataRegularSeason20242025!$D$3:$D$1315, V$1)+SUMIFS(DataRegularSeason20242025!$AB$3:$AB$1315,DataRegularSeason20242025!$B$3:$B$1315, "&lt;=" &amp; $A146, DataRegularSeason20242025!$E$3:$E$1315, V$1)</f>
        <v>9</v>
      </c>
      <c r="W146" s="2">
        <f>SUMIFS(DataRegularSeason20242025!$AA$3:$AA$1315,DataRegularSeason20242025!$B$3:$B$1315, "&lt;=" &amp; $A146, DataRegularSeason20242025!$D$3:$D$1315, W$1)+SUMIFS(DataRegularSeason20242025!$AB$3:$AB$1315,DataRegularSeason20242025!$B$3:$B$1315, "&lt;=" &amp; $A146, DataRegularSeason20242025!$E$3:$E$1315, W$1)</f>
        <v>9</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8</v>
      </c>
      <c r="Z146" s="2">
        <f>SUMIFS(DataRegularSeason20242025!$AA$3:$AA$1315,DataRegularSeason20242025!$B$3:$B$1315, "&lt;=" &amp; $A146, DataRegularSeason20242025!$D$3:$D$1315, Z$1)+SUMIFS(DataRegularSeason20242025!$AB$3:$AB$1315,DataRegularSeason20242025!$B$3:$B$1315, "&lt;=" &amp; $A146, DataRegularSeason20242025!$E$3:$E$1315, Z$1)</f>
        <v>10</v>
      </c>
      <c r="AA146" s="2">
        <f>SUMIFS(DataRegularSeason20242025!$AA$3:$AA$1315,DataRegularSeason20242025!$B$3:$B$1315, "&lt;=" &amp; $A146, DataRegularSeason20242025!$D$3:$D$1315, AA$1)+SUMIFS(DataRegularSeason20242025!$AB$3:$AB$1315,DataRegularSeason20242025!$B$3:$B$1315, "&lt;=" &amp; $A146, DataRegularSeason20242025!$E$3:$E$1315, AA$1)</f>
        <v>14</v>
      </c>
      <c r="AB146" s="2">
        <f>SUMIFS(DataRegularSeason20242025!$AA$3:$AA$1315,DataRegularSeason20242025!$B$3:$B$1315, "&lt;=" &amp; $A146, DataRegularSeason20242025!$D$3:$D$1315, AB$1)+SUMIFS(DataRegularSeason20242025!$AB$3:$AB$1315,DataRegularSeason20242025!$B$3:$B$1315, "&lt;=" &amp; $A146, DataRegularSeason20242025!$E$3:$E$1315, AB$1)</f>
        <v>13</v>
      </c>
      <c r="AC146" s="2">
        <f>SUMIFS(DataRegularSeason20242025!$AA$3:$AA$1315,DataRegularSeason20242025!$B$3:$B$1315, "&lt;=" &amp; $A146, DataRegularSeason20242025!$D$3:$D$1315, AC$1)+SUMIFS(DataRegularSeason20242025!$AB$3:$AB$1315,DataRegularSeason20242025!$B$3:$B$1315, "&lt;=" &amp; $A146, DataRegularSeason20242025!$E$3:$E$1315, AC$1)</f>
        <v>12</v>
      </c>
      <c r="AD146" s="2">
        <f>SUMIFS(DataRegularSeason20242025!$AA$3:$AA$1315,DataRegularSeason20242025!$B$3:$B$1315, "&lt;=" &amp; $A146, DataRegularSeason20242025!$D$3:$D$1315, AD$1)+SUMIFS(DataRegularSeason20242025!$AB$3:$AB$1315,DataRegularSeason20242025!$B$3:$B$1315, "&lt;=" &amp; $A146, DataRegularSeason20242025!$E$3:$E$1315, AD$1)</f>
        <v>11</v>
      </c>
      <c r="AE146" s="2">
        <f>SUMIFS(DataRegularSeason20242025!$AA$3:$AA$1315,DataRegularSeason20242025!$B$3:$B$1315, "&lt;=" &amp; $A146, DataRegularSeason20242025!$D$3:$D$1315, AE$1)+SUMIFS(DataRegularSeason20242025!$AB$3:$AB$1315,DataRegularSeason20242025!$B$3:$B$1315, "&lt;=" &amp; $A146, DataRegularSeason20242025!$E$3:$E$1315, AE$1)</f>
        <v>15</v>
      </c>
      <c r="AF146" s="2">
        <f>SUMIFS(DataRegularSeason20242025!$AA$3:$AA$1315,DataRegularSeason20242025!$B$3:$B$1315, "&lt;=" &amp; $A146, DataRegularSeason20242025!$D$3:$D$1315, AF$1)+SUMIFS(DataRegularSeason20242025!$AB$3:$AB$1315,DataRegularSeason20242025!$B$3:$B$1315, "&lt;=" &amp; $A146, DataRegularSeason20242025!$E$3:$E$1315, AF$1)</f>
        <v>18</v>
      </c>
      <c r="AG146" s="2">
        <f>SUMIFS(DataRegularSeason20242025!$AA$3:$AA$1315,DataRegularSeason20242025!$B$3:$B$1315, "&lt;=" &amp; $A146, DataRegularSeason20242025!$D$3:$D$1315, AG$1)+SUMIFS(DataRegularSeason20242025!$AB$3:$AB$1315,DataRegularSeason20242025!$B$3:$B$1315, "&lt;=" &amp; $A146, DataRegularSeason20242025!$E$3:$E$1315, AG$1)</f>
        <v>14</v>
      </c>
    </row>
    <row r="147" spans="1:33" x14ac:dyDescent="0.25">
      <c r="A147" s="5">
        <v>45713</v>
      </c>
      <c r="B147" s="2">
        <f>SUMIFS(DataRegularSeason20242025!$AA$3:$AA$1315,DataRegularSeason20242025!$B$3:$B$1315, "&lt;=" &amp; $A147, DataRegularSeason20242025!$D$3:$D$1315, B$1)+SUMIFS(DataRegularSeason20242025!$AB$3:$AB$1315,DataRegularSeason20242025!$B$3:$B$1315, "&lt;=" &amp; $A147, DataRegularSeason20242025!$E$3:$E$1315, B$1)</f>
        <v>10</v>
      </c>
      <c r="C147" s="2">
        <f>SUMIFS(DataRegularSeason20242025!$AA$3:$AA$1315,DataRegularSeason20242025!$B$3:$B$1315, "&lt;=" &amp; $A147, DataRegularSeason20242025!$D$3:$D$1315, C$1)+SUMIFS(DataRegularSeason20242025!$AB$3:$AB$1315,DataRegularSeason20242025!$B$3:$B$1315, "&lt;=" &amp; $A147, DataRegularSeason20242025!$E$3:$E$1315, C$1)</f>
        <v>9</v>
      </c>
      <c r="D147" s="2">
        <f>SUMIFS(DataRegularSeason20242025!$AA$3:$AA$1315,DataRegularSeason20242025!$B$3:$B$1315, "&lt;=" &amp; $A147, DataRegularSeason20242025!$D$3:$D$1315, D$1)+SUMIFS(DataRegularSeason20242025!$AB$3:$AB$1315,DataRegularSeason20242025!$B$3:$B$1315, "&lt;=" &amp; $A147, DataRegularSeason20242025!$E$3:$E$1315, D$1)</f>
        <v>9</v>
      </c>
      <c r="E147" s="2">
        <f>SUMIFS(DataRegularSeason20242025!$AA$3:$AA$1315,DataRegularSeason20242025!$B$3:$B$1315, "&lt;=" &amp; $A147, DataRegularSeason20242025!$D$3:$D$1315, E$1)+SUMIFS(DataRegularSeason20242025!$AB$3:$AB$1315,DataRegularSeason20242025!$B$3:$B$1315, "&lt;=" &amp; $A147, DataRegularSeason20242025!$E$3:$E$1315, E$1)</f>
        <v>14</v>
      </c>
      <c r="F147" s="2">
        <f>SUMIFS(DataRegularSeason20242025!$AA$3:$AA$1315,DataRegularSeason20242025!$B$3:$B$1315, "&lt;=" &amp; $A147, DataRegularSeason20242025!$D$3:$D$1315, F$1)+SUMIFS(DataRegularSeason20242025!$AB$3:$AB$1315,DataRegularSeason20242025!$B$3:$B$1315, "&lt;=" &amp; $A147, DataRegularSeason20242025!$E$3:$E$1315, F$1)</f>
        <v>11</v>
      </c>
      <c r="G147" s="2">
        <f>SUMIFS(DataRegularSeason20242025!$AA$3:$AA$1315,DataRegularSeason20242025!$B$3:$B$1315, "&lt;=" &amp; $A147, DataRegularSeason20242025!$D$3:$D$1315, G$1)+SUMIFS(DataRegularSeason20242025!$AB$3:$AB$1315,DataRegularSeason20242025!$B$3:$B$1315, "&lt;=" &amp; $A147, DataRegularSeason20242025!$E$3:$E$1315, G$1)</f>
        <v>11</v>
      </c>
      <c r="H147" s="2">
        <f>SUMIFS(DataRegularSeason20242025!$AA$3:$AA$1315,DataRegularSeason20242025!$B$3:$B$1315, "&lt;=" &amp; $A147, DataRegularSeason20242025!$D$3:$D$1315, H$1)+SUMIFS(DataRegularSeason20242025!$AB$3:$AB$1315,DataRegularSeason20242025!$B$3:$B$1315, "&lt;=" &amp; $A147, DataRegularSeason20242025!$E$3:$E$1315, H$1)</f>
        <v>7</v>
      </c>
      <c r="I147" s="2">
        <f>SUMIFS(DataRegularSeason20242025!$AA$3:$AA$1315,DataRegularSeason20242025!$B$3:$B$1315, "&lt;=" &amp; $A147, DataRegularSeason20242025!$D$3:$D$1315, I$1)+SUMIFS(DataRegularSeason20242025!$AB$3:$AB$1315,DataRegularSeason20242025!$B$3:$B$1315, "&lt;=" &amp; $A147, DataRegularSeason20242025!$E$3:$E$1315, I$1)</f>
        <v>10</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9</v>
      </c>
      <c r="L147" s="2">
        <f>SUMIFS(DataRegularSeason20242025!$AA$3:$AA$1315,DataRegularSeason20242025!$B$3:$B$1315, "&lt;=" &amp; $A147, DataRegularSeason20242025!$D$3:$D$1315, L$1)+SUMIFS(DataRegularSeason20242025!$AB$3:$AB$1315,DataRegularSeason20242025!$B$3:$B$1315, "&lt;=" &amp; $A147, DataRegularSeason20242025!$E$3:$E$1315, L$1)</f>
        <v>11</v>
      </c>
      <c r="M147" s="2">
        <f>SUMIFS(DataRegularSeason20242025!$AA$3:$AA$1315,DataRegularSeason20242025!$B$3:$B$1315, "&lt;=" &amp; $A147, DataRegularSeason20242025!$D$3:$D$1315, M$1)+SUMIFS(DataRegularSeason20242025!$AB$3:$AB$1315,DataRegularSeason20242025!$B$3:$B$1315, "&lt;=" &amp; $A147, DataRegularSeason20242025!$E$3:$E$1315, M$1)</f>
        <v>15</v>
      </c>
      <c r="N147" s="2">
        <f>SUMIFS(DataRegularSeason20242025!$AA$3:$AA$1315,DataRegularSeason20242025!$B$3:$B$1315, "&lt;=" &amp; $A147, DataRegularSeason20242025!$D$3:$D$1315, N$1)+SUMIFS(DataRegularSeason20242025!$AB$3:$AB$1315,DataRegularSeason20242025!$B$3:$B$1315, "&lt;=" &amp; $A147, DataRegularSeason20242025!$E$3:$E$1315, N$1)</f>
        <v>14</v>
      </c>
      <c r="O147" s="2">
        <f>SUMIFS(DataRegularSeason20242025!$AA$3:$AA$1315,DataRegularSeason20242025!$B$3:$B$1315, "&lt;=" &amp; $A147, DataRegularSeason20242025!$D$3:$D$1315, O$1)+SUMIFS(DataRegularSeason20242025!$AB$3:$AB$1315,DataRegularSeason20242025!$B$3:$B$1315, "&lt;=" &amp; $A147, DataRegularSeason20242025!$E$3:$E$1315, O$1)</f>
        <v>14</v>
      </c>
      <c r="P147" s="2">
        <f>SUMIFS(DataRegularSeason20242025!$AA$3:$AA$1315,DataRegularSeason20242025!$B$3:$B$1315, "&lt;=" &amp; $A147, DataRegularSeason20242025!$D$3:$D$1315, P$1)+SUMIFS(DataRegularSeason20242025!$AB$3:$AB$1315,DataRegularSeason20242025!$B$3:$B$1315, "&lt;=" &amp; $A147, DataRegularSeason20242025!$E$3:$E$1315, P$1)</f>
        <v>9</v>
      </c>
      <c r="Q147" s="2">
        <f>SUMIFS(DataRegularSeason20242025!$AA$3:$AA$1315,DataRegularSeason20242025!$B$3:$B$1315, "&lt;=" &amp; $A147, DataRegularSeason20242025!$D$3:$D$1315, Q$1)+SUMIFS(DataRegularSeason20242025!$AB$3:$AB$1315,DataRegularSeason20242025!$B$3:$B$1315, "&lt;=" &amp; $A147, DataRegularSeason20242025!$E$3:$E$1315, Q$1)</f>
        <v>16</v>
      </c>
      <c r="R147" s="2">
        <f>SUMIFS(DataRegularSeason20242025!$AA$3:$AA$1315,DataRegularSeason20242025!$B$3:$B$1315, "&lt;=" &amp; $A147, DataRegularSeason20242025!$D$3:$D$1315, R$1)+SUMIFS(DataRegularSeason20242025!$AB$3:$AB$1315,DataRegularSeason20242025!$B$3:$B$1315, "&lt;=" &amp; $A147, DataRegularSeason20242025!$E$3:$E$1315, R$1)</f>
        <v>7</v>
      </c>
      <c r="S147" s="2">
        <f>SUMIFS(DataRegularSeason20242025!$AA$3:$AA$1315,DataRegularSeason20242025!$B$3:$B$1315, "&lt;=" &amp; $A147, DataRegularSeason20242025!$D$3:$D$1315, S$1)+SUMIFS(DataRegularSeason20242025!$AB$3:$AB$1315,DataRegularSeason20242025!$B$3:$B$1315, "&lt;=" &amp; $A147, DataRegularSeason20242025!$E$3:$E$1315, S$1)</f>
        <v>8</v>
      </c>
      <c r="T147" s="2">
        <f>SUMIFS(DataRegularSeason20242025!$AA$3:$AA$1315,DataRegularSeason20242025!$B$3:$B$1315, "&lt;=" &amp; $A147, DataRegularSeason20242025!$D$3:$D$1315, T$1)+SUMIFS(DataRegularSeason20242025!$AB$3:$AB$1315,DataRegularSeason20242025!$B$3:$B$1315, "&lt;=" &amp; $A147, DataRegularSeason20242025!$E$3:$E$1315, T$1)</f>
        <v>13</v>
      </c>
      <c r="U147" s="2">
        <f>SUMIFS(DataRegularSeason20242025!$AA$3:$AA$1315,DataRegularSeason20242025!$B$3:$B$1315, "&lt;=" &amp; $A147, DataRegularSeason20242025!$D$3:$D$1315, U$1)+SUMIFS(DataRegularSeason20242025!$AB$3:$AB$1315,DataRegularSeason20242025!$B$3:$B$1315, "&lt;=" &amp; $A147, DataRegularSeason20242025!$E$3:$E$1315, U$1)</f>
        <v>10</v>
      </c>
      <c r="V147" s="2">
        <f>SUMIFS(DataRegularSeason20242025!$AA$3:$AA$1315,DataRegularSeason20242025!$B$3:$B$1315, "&lt;=" &amp; $A147, DataRegularSeason20242025!$D$3:$D$1315, V$1)+SUMIFS(DataRegularSeason20242025!$AB$3:$AB$1315,DataRegularSeason20242025!$B$3:$B$1315, "&lt;=" &amp; $A147, DataRegularSeason20242025!$E$3:$E$1315, V$1)</f>
        <v>9</v>
      </c>
      <c r="W147" s="2">
        <f>SUMIFS(DataRegularSeason20242025!$AA$3:$AA$1315,DataRegularSeason20242025!$B$3:$B$1315, "&lt;=" &amp; $A147, DataRegularSeason20242025!$D$3:$D$1315, W$1)+SUMIFS(DataRegularSeason20242025!$AB$3:$AB$1315,DataRegularSeason20242025!$B$3:$B$1315, "&lt;=" &amp; $A147, DataRegularSeason20242025!$E$3:$E$1315, W$1)</f>
        <v>9</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8</v>
      </c>
      <c r="Z147" s="2">
        <f>SUMIFS(DataRegularSeason20242025!$AA$3:$AA$1315,DataRegularSeason20242025!$B$3:$B$1315, "&lt;=" &amp; $A147, DataRegularSeason20242025!$D$3:$D$1315, Z$1)+SUMIFS(DataRegularSeason20242025!$AB$3:$AB$1315,DataRegularSeason20242025!$B$3:$B$1315, "&lt;=" &amp; $A147, DataRegularSeason20242025!$E$3:$E$1315, Z$1)</f>
        <v>10</v>
      </c>
      <c r="AA147" s="2">
        <f>SUMIFS(DataRegularSeason20242025!$AA$3:$AA$1315,DataRegularSeason20242025!$B$3:$B$1315, "&lt;=" &amp; $A147, DataRegularSeason20242025!$D$3:$D$1315, AA$1)+SUMIFS(DataRegularSeason20242025!$AB$3:$AB$1315,DataRegularSeason20242025!$B$3:$B$1315, "&lt;=" &amp; $A147, DataRegularSeason20242025!$E$3:$E$1315, AA$1)</f>
        <v>14</v>
      </c>
      <c r="AB147" s="2">
        <f>SUMIFS(DataRegularSeason20242025!$AA$3:$AA$1315,DataRegularSeason20242025!$B$3:$B$1315, "&lt;=" &amp; $A147, DataRegularSeason20242025!$D$3:$D$1315, AB$1)+SUMIFS(DataRegularSeason20242025!$AB$3:$AB$1315,DataRegularSeason20242025!$B$3:$B$1315, "&lt;=" &amp; $A147, DataRegularSeason20242025!$E$3:$E$1315, AB$1)</f>
        <v>13</v>
      </c>
      <c r="AC147" s="2">
        <f>SUMIFS(DataRegularSeason20242025!$AA$3:$AA$1315,DataRegularSeason20242025!$B$3:$B$1315, "&lt;=" &amp; $A147, DataRegularSeason20242025!$D$3:$D$1315, AC$1)+SUMIFS(DataRegularSeason20242025!$AB$3:$AB$1315,DataRegularSeason20242025!$B$3:$B$1315, "&lt;=" &amp; $A147, DataRegularSeason20242025!$E$3:$E$1315, AC$1)</f>
        <v>12</v>
      </c>
      <c r="AD147" s="2">
        <f>SUMIFS(DataRegularSeason20242025!$AA$3:$AA$1315,DataRegularSeason20242025!$B$3:$B$1315, "&lt;=" &amp; $A147, DataRegularSeason20242025!$D$3:$D$1315, AD$1)+SUMIFS(DataRegularSeason20242025!$AB$3:$AB$1315,DataRegularSeason20242025!$B$3:$B$1315, "&lt;=" &amp; $A147, DataRegularSeason20242025!$E$3:$E$1315, AD$1)</f>
        <v>11</v>
      </c>
      <c r="AE147" s="2">
        <f>SUMIFS(DataRegularSeason20242025!$AA$3:$AA$1315,DataRegularSeason20242025!$B$3:$B$1315, "&lt;=" &amp; $A147, DataRegularSeason20242025!$D$3:$D$1315, AE$1)+SUMIFS(DataRegularSeason20242025!$AB$3:$AB$1315,DataRegularSeason20242025!$B$3:$B$1315, "&lt;=" &amp; $A147, DataRegularSeason20242025!$E$3:$E$1315, AE$1)</f>
        <v>15</v>
      </c>
      <c r="AF147" s="2">
        <f>SUMIFS(DataRegularSeason20242025!$AA$3:$AA$1315,DataRegularSeason20242025!$B$3:$B$1315, "&lt;=" &amp; $A147, DataRegularSeason20242025!$D$3:$D$1315, AF$1)+SUMIFS(DataRegularSeason20242025!$AB$3:$AB$1315,DataRegularSeason20242025!$B$3:$B$1315, "&lt;=" &amp; $A147, DataRegularSeason20242025!$E$3:$E$1315, AF$1)</f>
        <v>18</v>
      </c>
      <c r="AG147" s="2">
        <f>SUMIFS(DataRegularSeason20242025!$AA$3:$AA$1315,DataRegularSeason20242025!$B$3:$B$1315, "&lt;=" &amp; $A147, DataRegularSeason20242025!$D$3:$D$1315, AG$1)+SUMIFS(DataRegularSeason20242025!$AB$3:$AB$1315,DataRegularSeason20242025!$B$3:$B$1315, "&lt;=" &amp; $A147, DataRegularSeason20242025!$E$3:$E$1315, AG$1)</f>
        <v>14</v>
      </c>
    </row>
    <row r="148" spans="1:33" x14ac:dyDescent="0.25">
      <c r="A148" s="5">
        <v>45714</v>
      </c>
      <c r="B148" s="2">
        <f>SUMIFS(DataRegularSeason20242025!$AA$3:$AA$1315,DataRegularSeason20242025!$B$3:$B$1315, "&lt;=" &amp; $A148, DataRegularSeason20242025!$D$3:$D$1315, B$1)+SUMIFS(DataRegularSeason20242025!$AB$3:$AB$1315,DataRegularSeason20242025!$B$3:$B$1315, "&lt;=" &amp; $A148, DataRegularSeason20242025!$E$3:$E$1315, B$1)</f>
        <v>10</v>
      </c>
      <c r="C148" s="2">
        <f>SUMIFS(DataRegularSeason20242025!$AA$3:$AA$1315,DataRegularSeason20242025!$B$3:$B$1315, "&lt;=" &amp; $A148, DataRegularSeason20242025!$D$3:$D$1315, C$1)+SUMIFS(DataRegularSeason20242025!$AB$3:$AB$1315,DataRegularSeason20242025!$B$3:$B$1315, "&lt;=" &amp; $A148, DataRegularSeason20242025!$E$3:$E$1315, C$1)</f>
        <v>9</v>
      </c>
      <c r="D148" s="2">
        <f>SUMIFS(DataRegularSeason20242025!$AA$3:$AA$1315,DataRegularSeason20242025!$B$3:$B$1315, "&lt;=" &amp; $A148, DataRegularSeason20242025!$D$3:$D$1315, D$1)+SUMIFS(DataRegularSeason20242025!$AB$3:$AB$1315,DataRegularSeason20242025!$B$3:$B$1315, "&lt;=" &amp; $A148, DataRegularSeason20242025!$E$3:$E$1315, D$1)</f>
        <v>9</v>
      </c>
      <c r="E148" s="2">
        <f>SUMIFS(DataRegularSeason20242025!$AA$3:$AA$1315,DataRegularSeason20242025!$B$3:$B$1315, "&lt;=" &amp; $A148, DataRegularSeason20242025!$D$3:$D$1315, E$1)+SUMIFS(DataRegularSeason20242025!$AB$3:$AB$1315,DataRegularSeason20242025!$B$3:$B$1315, "&lt;=" &amp; $A148, DataRegularSeason20242025!$E$3:$E$1315, E$1)</f>
        <v>14</v>
      </c>
      <c r="F148" s="2">
        <f>SUMIFS(DataRegularSeason20242025!$AA$3:$AA$1315,DataRegularSeason20242025!$B$3:$B$1315, "&lt;=" &amp; $A148, DataRegularSeason20242025!$D$3:$D$1315, F$1)+SUMIFS(DataRegularSeason20242025!$AB$3:$AB$1315,DataRegularSeason20242025!$B$3:$B$1315, "&lt;=" &amp; $A148, DataRegularSeason20242025!$E$3:$E$1315, F$1)</f>
        <v>11</v>
      </c>
      <c r="G148" s="2">
        <f>SUMIFS(DataRegularSeason20242025!$AA$3:$AA$1315,DataRegularSeason20242025!$B$3:$B$1315, "&lt;=" &amp; $A148, DataRegularSeason20242025!$D$3:$D$1315, G$1)+SUMIFS(DataRegularSeason20242025!$AB$3:$AB$1315,DataRegularSeason20242025!$B$3:$B$1315, "&lt;=" &amp; $A148, DataRegularSeason20242025!$E$3:$E$1315, G$1)</f>
        <v>11</v>
      </c>
      <c r="H148" s="2">
        <f>SUMIFS(DataRegularSeason20242025!$AA$3:$AA$1315,DataRegularSeason20242025!$B$3:$B$1315, "&lt;=" &amp; $A148, DataRegularSeason20242025!$D$3:$D$1315, H$1)+SUMIFS(DataRegularSeason20242025!$AB$3:$AB$1315,DataRegularSeason20242025!$B$3:$B$1315, "&lt;=" &amp; $A148, DataRegularSeason20242025!$E$3:$E$1315, H$1)</f>
        <v>7</v>
      </c>
      <c r="I148" s="2">
        <f>SUMIFS(DataRegularSeason20242025!$AA$3:$AA$1315,DataRegularSeason20242025!$B$3:$B$1315, "&lt;=" &amp; $A148, DataRegularSeason20242025!$D$3:$D$1315, I$1)+SUMIFS(DataRegularSeason20242025!$AB$3:$AB$1315,DataRegularSeason20242025!$B$3:$B$1315, "&lt;=" &amp; $A148, DataRegularSeason20242025!$E$3:$E$1315, I$1)</f>
        <v>10</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9</v>
      </c>
      <c r="L148" s="2">
        <f>SUMIFS(DataRegularSeason20242025!$AA$3:$AA$1315,DataRegularSeason20242025!$B$3:$B$1315, "&lt;=" &amp; $A148, DataRegularSeason20242025!$D$3:$D$1315, L$1)+SUMIFS(DataRegularSeason20242025!$AB$3:$AB$1315,DataRegularSeason20242025!$B$3:$B$1315, "&lt;=" &amp; $A148, DataRegularSeason20242025!$E$3:$E$1315, L$1)</f>
        <v>11</v>
      </c>
      <c r="M148" s="2">
        <f>SUMIFS(DataRegularSeason20242025!$AA$3:$AA$1315,DataRegularSeason20242025!$B$3:$B$1315, "&lt;=" &amp; $A148, DataRegularSeason20242025!$D$3:$D$1315, M$1)+SUMIFS(DataRegularSeason20242025!$AB$3:$AB$1315,DataRegularSeason20242025!$B$3:$B$1315, "&lt;=" &amp; $A148, DataRegularSeason20242025!$E$3:$E$1315, M$1)</f>
        <v>15</v>
      </c>
      <c r="N148" s="2">
        <f>SUMIFS(DataRegularSeason20242025!$AA$3:$AA$1315,DataRegularSeason20242025!$B$3:$B$1315, "&lt;=" &amp; $A148, DataRegularSeason20242025!$D$3:$D$1315, N$1)+SUMIFS(DataRegularSeason20242025!$AB$3:$AB$1315,DataRegularSeason20242025!$B$3:$B$1315, "&lt;=" &amp; $A148, DataRegularSeason20242025!$E$3:$E$1315, N$1)</f>
        <v>14</v>
      </c>
      <c r="O148" s="2">
        <f>SUMIFS(DataRegularSeason20242025!$AA$3:$AA$1315,DataRegularSeason20242025!$B$3:$B$1315, "&lt;=" &amp; $A148, DataRegularSeason20242025!$D$3:$D$1315, O$1)+SUMIFS(DataRegularSeason20242025!$AB$3:$AB$1315,DataRegularSeason20242025!$B$3:$B$1315, "&lt;=" &amp; $A148, DataRegularSeason20242025!$E$3:$E$1315, O$1)</f>
        <v>14</v>
      </c>
      <c r="P148" s="2">
        <f>SUMIFS(DataRegularSeason20242025!$AA$3:$AA$1315,DataRegularSeason20242025!$B$3:$B$1315, "&lt;=" &amp; $A148, DataRegularSeason20242025!$D$3:$D$1315, P$1)+SUMIFS(DataRegularSeason20242025!$AB$3:$AB$1315,DataRegularSeason20242025!$B$3:$B$1315, "&lt;=" &amp; $A148, DataRegularSeason20242025!$E$3:$E$1315, P$1)</f>
        <v>9</v>
      </c>
      <c r="Q148" s="2">
        <f>SUMIFS(DataRegularSeason20242025!$AA$3:$AA$1315,DataRegularSeason20242025!$B$3:$B$1315, "&lt;=" &amp; $A148, DataRegularSeason20242025!$D$3:$D$1315, Q$1)+SUMIFS(DataRegularSeason20242025!$AB$3:$AB$1315,DataRegularSeason20242025!$B$3:$B$1315, "&lt;=" &amp; $A148, DataRegularSeason20242025!$E$3:$E$1315, Q$1)</f>
        <v>16</v>
      </c>
      <c r="R148" s="2">
        <f>SUMIFS(DataRegularSeason20242025!$AA$3:$AA$1315,DataRegularSeason20242025!$B$3:$B$1315, "&lt;=" &amp; $A148, DataRegularSeason20242025!$D$3:$D$1315, R$1)+SUMIFS(DataRegularSeason20242025!$AB$3:$AB$1315,DataRegularSeason20242025!$B$3:$B$1315, "&lt;=" &amp; $A148, DataRegularSeason20242025!$E$3:$E$1315, R$1)</f>
        <v>7</v>
      </c>
      <c r="S148" s="2">
        <f>SUMIFS(DataRegularSeason20242025!$AA$3:$AA$1315,DataRegularSeason20242025!$B$3:$B$1315, "&lt;=" &amp; $A148, DataRegularSeason20242025!$D$3:$D$1315, S$1)+SUMIFS(DataRegularSeason20242025!$AB$3:$AB$1315,DataRegularSeason20242025!$B$3:$B$1315, "&lt;=" &amp; $A148, DataRegularSeason20242025!$E$3:$E$1315, S$1)</f>
        <v>8</v>
      </c>
      <c r="T148" s="2">
        <f>SUMIFS(DataRegularSeason20242025!$AA$3:$AA$1315,DataRegularSeason20242025!$B$3:$B$1315, "&lt;=" &amp; $A148, DataRegularSeason20242025!$D$3:$D$1315, T$1)+SUMIFS(DataRegularSeason20242025!$AB$3:$AB$1315,DataRegularSeason20242025!$B$3:$B$1315, "&lt;=" &amp; $A148, DataRegularSeason20242025!$E$3:$E$1315, T$1)</f>
        <v>13</v>
      </c>
      <c r="U148" s="2">
        <f>SUMIFS(DataRegularSeason20242025!$AA$3:$AA$1315,DataRegularSeason20242025!$B$3:$B$1315, "&lt;=" &amp; $A148, DataRegularSeason20242025!$D$3:$D$1315, U$1)+SUMIFS(DataRegularSeason20242025!$AB$3:$AB$1315,DataRegularSeason20242025!$B$3:$B$1315, "&lt;=" &amp; $A148, DataRegularSeason20242025!$E$3:$E$1315, U$1)</f>
        <v>10</v>
      </c>
      <c r="V148" s="2">
        <f>SUMIFS(DataRegularSeason20242025!$AA$3:$AA$1315,DataRegularSeason20242025!$B$3:$B$1315, "&lt;=" &amp; $A148, DataRegularSeason20242025!$D$3:$D$1315, V$1)+SUMIFS(DataRegularSeason20242025!$AB$3:$AB$1315,DataRegularSeason20242025!$B$3:$B$1315, "&lt;=" &amp; $A148, DataRegularSeason20242025!$E$3:$E$1315, V$1)</f>
        <v>9</v>
      </c>
      <c r="W148" s="2">
        <f>SUMIFS(DataRegularSeason20242025!$AA$3:$AA$1315,DataRegularSeason20242025!$B$3:$B$1315, "&lt;=" &amp; $A148, DataRegularSeason20242025!$D$3:$D$1315, W$1)+SUMIFS(DataRegularSeason20242025!$AB$3:$AB$1315,DataRegularSeason20242025!$B$3:$B$1315, "&lt;=" &amp; $A148, DataRegularSeason20242025!$E$3:$E$1315, W$1)</f>
        <v>9</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8</v>
      </c>
      <c r="Z148" s="2">
        <f>SUMIFS(DataRegularSeason20242025!$AA$3:$AA$1315,DataRegularSeason20242025!$B$3:$B$1315, "&lt;=" &amp; $A148, DataRegularSeason20242025!$D$3:$D$1315, Z$1)+SUMIFS(DataRegularSeason20242025!$AB$3:$AB$1315,DataRegularSeason20242025!$B$3:$B$1315, "&lt;=" &amp; $A148, DataRegularSeason20242025!$E$3:$E$1315, Z$1)</f>
        <v>10</v>
      </c>
      <c r="AA148" s="2">
        <f>SUMIFS(DataRegularSeason20242025!$AA$3:$AA$1315,DataRegularSeason20242025!$B$3:$B$1315, "&lt;=" &amp; $A148, DataRegularSeason20242025!$D$3:$D$1315, AA$1)+SUMIFS(DataRegularSeason20242025!$AB$3:$AB$1315,DataRegularSeason20242025!$B$3:$B$1315, "&lt;=" &amp; $A148, DataRegularSeason20242025!$E$3:$E$1315, AA$1)</f>
        <v>14</v>
      </c>
      <c r="AB148" s="2">
        <f>SUMIFS(DataRegularSeason20242025!$AA$3:$AA$1315,DataRegularSeason20242025!$B$3:$B$1315, "&lt;=" &amp; $A148, DataRegularSeason20242025!$D$3:$D$1315, AB$1)+SUMIFS(DataRegularSeason20242025!$AB$3:$AB$1315,DataRegularSeason20242025!$B$3:$B$1315, "&lt;=" &amp; $A148, DataRegularSeason20242025!$E$3:$E$1315, AB$1)</f>
        <v>13</v>
      </c>
      <c r="AC148" s="2">
        <f>SUMIFS(DataRegularSeason20242025!$AA$3:$AA$1315,DataRegularSeason20242025!$B$3:$B$1315, "&lt;=" &amp; $A148, DataRegularSeason20242025!$D$3:$D$1315, AC$1)+SUMIFS(DataRegularSeason20242025!$AB$3:$AB$1315,DataRegularSeason20242025!$B$3:$B$1315, "&lt;=" &amp; $A148, DataRegularSeason20242025!$E$3:$E$1315, AC$1)</f>
        <v>12</v>
      </c>
      <c r="AD148" s="2">
        <f>SUMIFS(DataRegularSeason20242025!$AA$3:$AA$1315,DataRegularSeason20242025!$B$3:$B$1315, "&lt;=" &amp; $A148, DataRegularSeason20242025!$D$3:$D$1315, AD$1)+SUMIFS(DataRegularSeason20242025!$AB$3:$AB$1315,DataRegularSeason20242025!$B$3:$B$1315, "&lt;=" &amp; $A148, DataRegularSeason20242025!$E$3:$E$1315, AD$1)</f>
        <v>11</v>
      </c>
      <c r="AE148" s="2">
        <f>SUMIFS(DataRegularSeason20242025!$AA$3:$AA$1315,DataRegularSeason20242025!$B$3:$B$1315, "&lt;=" &amp; $A148, DataRegularSeason20242025!$D$3:$D$1315, AE$1)+SUMIFS(DataRegularSeason20242025!$AB$3:$AB$1315,DataRegularSeason20242025!$B$3:$B$1315, "&lt;=" &amp; $A148, DataRegularSeason20242025!$E$3:$E$1315, AE$1)</f>
        <v>15</v>
      </c>
      <c r="AF148" s="2">
        <f>SUMIFS(DataRegularSeason20242025!$AA$3:$AA$1315,DataRegularSeason20242025!$B$3:$B$1315, "&lt;=" &amp; $A148, DataRegularSeason20242025!$D$3:$D$1315, AF$1)+SUMIFS(DataRegularSeason20242025!$AB$3:$AB$1315,DataRegularSeason20242025!$B$3:$B$1315, "&lt;=" &amp; $A148, DataRegularSeason20242025!$E$3:$E$1315, AF$1)</f>
        <v>18</v>
      </c>
      <c r="AG148" s="2">
        <f>SUMIFS(DataRegularSeason20242025!$AA$3:$AA$1315,DataRegularSeason20242025!$B$3:$B$1315, "&lt;=" &amp; $A148, DataRegularSeason20242025!$D$3:$D$1315, AG$1)+SUMIFS(DataRegularSeason20242025!$AB$3:$AB$1315,DataRegularSeason20242025!$B$3:$B$1315, "&lt;=" &amp; $A148, DataRegularSeason20242025!$E$3:$E$1315, AG$1)</f>
        <v>14</v>
      </c>
    </row>
    <row r="149" spans="1:33" x14ac:dyDescent="0.25">
      <c r="A149" s="5">
        <v>45715</v>
      </c>
      <c r="B149" s="2">
        <f>SUMIFS(DataRegularSeason20242025!$AA$3:$AA$1315,DataRegularSeason20242025!$B$3:$B$1315, "&lt;=" &amp; $A149, DataRegularSeason20242025!$D$3:$D$1315, B$1)+SUMIFS(DataRegularSeason20242025!$AB$3:$AB$1315,DataRegularSeason20242025!$B$3:$B$1315, "&lt;=" &amp; $A149, DataRegularSeason20242025!$E$3:$E$1315, B$1)</f>
        <v>10</v>
      </c>
      <c r="C149" s="2">
        <f>SUMIFS(DataRegularSeason20242025!$AA$3:$AA$1315,DataRegularSeason20242025!$B$3:$B$1315, "&lt;=" &amp; $A149, DataRegularSeason20242025!$D$3:$D$1315, C$1)+SUMIFS(DataRegularSeason20242025!$AB$3:$AB$1315,DataRegularSeason20242025!$B$3:$B$1315, "&lt;=" &amp; $A149, DataRegularSeason20242025!$E$3:$E$1315, C$1)</f>
        <v>9</v>
      </c>
      <c r="D149" s="2">
        <f>SUMIFS(DataRegularSeason20242025!$AA$3:$AA$1315,DataRegularSeason20242025!$B$3:$B$1315, "&lt;=" &amp; $A149, DataRegularSeason20242025!$D$3:$D$1315, D$1)+SUMIFS(DataRegularSeason20242025!$AB$3:$AB$1315,DataRegularSeason20242025!$B$3:$B$1315, "&lt;=" &amp; $A149, DataRegularSeason20242025!$E$3:$E$1315, D$1)</f>
        <v>9</v>
      </c>
      <c r="E149" s="2">
        <f>SUMIFS(DataRegularSeason20242025!$AA$3:$AA$1315,DataRegularSeason20242025!$B$3:$B$1315, "&lt;=" &amp; $A149, DataRegularSeason20242025!$D$3:$D$1315, E$1)+SUMIFS(DataRegularSeason20242025!$AB$3:$AB$1315,DataRegularSeason20242025!$B$3:$B$1315, "&lt;=" &amp; $A149, DataRegularSeason20242025!$E$3:$E$1315, E$1)</f>
        <v>14</v>
      </c>
      <c r="F149" s="2">
        <f>SUMIFS(DataRegularSeason20242025!$AA$3:$AA$1315,DataRegularSeason20242025!$B$3:$B$1315, "&lt;=" &amp; $A149, DataRegularSeason20242025!$D$3:$D$1315, F$1)+SUMIFS(DataRegularSeason20242025!$AB$3:$AB$1315,DataRegularSeason20242025!$B$3:$B$1315, "&lt;=" &amp; $A149, DataRegularSeason20242025!$E$3:$E$1315, F$1)</f>
        <v>11</v>
      </c>
      <c r="G149" s="2">
        <f>SUMIFS(DataRegularSeason20242025!$AA$3:$AA$1315,DataRegularSeason20242025!$B$3:$B$1315, "&lt;=" &amp; $A149, DataRegularSeason20242025!$D$3:$D$1315, G$1)+SUMIFS(DataRegularSeason20242025!$AB$3:$AB$1315,DataRegularSeason20242025!$B$3:$B$1315, "&lt;=" &amp; $A149, DataRegularSeason20242025!$E$3:$E$1315, G$1)</f>
        <v>11</v>
      </c>
      <c r="H149" s="2">
        <f>SUMIFS(DataRegularSeason20242025!$AA$3:$AA$1315,DataRegularSeason20242025!$B$3:$B$1315, "&lt;=" &amp; $A149, DataRegularSeason20242025!$D$3:$D$1315, H$1)+SUMIFS(DataRegularSeason20242025!$AB$3:$AB$1315,DataRegularSeason20242025!$B$3:$B$1315, "&lt;=" &amp; $A149, DataRegularSeason20242025!$E$3:$E$1315, H$1)</f>
        <v>7</v>
      </c>
      <c r="I149" s="2">
        <f>SUMIFS(DataRegularSeason20242025!$AA$3:$AA$1315,DataRegularSeason20242025!$B$3:$B$1315, "&lt;=" &amp; $A149, DataRegularSeason20242025!$D$3:$D$1315, I$1)+SUMIFS(DataRegularSeason20242025!$AB$3:$AB$1315,DataRegularSeason20242025!$B$3:$B$1315, "&lt;=" &amp; $A149, DataRegularSeason20242025!$E$3:$E$1315, I$1)</f>
        <v>10</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9</v>
      </c>
      <c r="L149" s="2">
        <f>SUMIFS(DataRegularSeason20242025!$AA$3:$AA$1315,DataRegularSeason20242025!$B$3:$B$1315, "&lt;=" &amp; $A149, DataRegularSeason20242025!$D$3:$D$1315, L$1)+SUMIFS(DataRegularSeason20242025!$AB$3:$AB$1315,DataRegularSeason20242025!$B$3:$B$1315, "&lt;=" &amp; $A149, DataRegularSeason20242025!$E$3:$E$1315, L$1)</f>
        <v>11</v>
      </c>
      <c r="M149" s="2">
        <f>SUMIFS(DataRegularSeason20242025!$AA$3:$AA$1315,DataRegularSeason20242025!$B$3:$B$1315, "&lt;=" &amp; $A149, DataRegularSeason20242025!$D$3:$D$1315, M$1)+SUMIFS(DataRegularSeason20242025!$AB$3:$AB$1315,DataRegularSeason20242025!$B$3:$B$1315, "&lt;=" &amp; $A149, DataRegularSeason20242025!$E$3:$E$1315, M$1)</f>
        <v>15</v>
      </c>
      <c r="N149" s="2">
        <f>SUMIFS(DataRegularSeason20242025!$AA$3:$AA$1315,DataRegularSeason20242025!$B$3:$B$1315, "&lt;=" &amp; $A149, DataRegularSeason20242025!$D$3:$D$1315, N$1)+SUMIFS(DataRegularSeason20242025!$AB$3:$AB$1315,DataRegularSeason20242025!$B$3:$B$1315, "&lt;=" &amp; $A149, DataRegularSeason20242025!$E$3:$E$1315, N$1)</f>
        <v>14</v>
      </c>
      <c r="O149" s="2">
        <f>SUMIFS(DataRegularSeason20242025!$AA$3:$AA$1315,DataRegularSeason20242025!$B$3:$B$1315, "&lt;=" &amp; $A149, DataRegularSeason20242025!$D$3:$D$1315, O$1)+SUMIFS(DataRegularSeason20242025!$AB$3:$AB$1315,DataRegularSeason20242025!$B$3:$B$1315, "&lt;=" &amp; $A149, DataRegularSeason20242025!$E$3:$E$1315, O$1)</f>
        <v>14</v>
      </c>
      <c r="P149" s="2">
        <f>SUMIFS(DataRegularSeason20242025!$AA$3:$AA$1315,DataRegularSeason20242025!$B$3:$B$1315, "&lt;=" &amp; $A149, DataRegularSeason20242025!$D$3:$D$1315, P$1)+SUMIFS(DataRegularSeason20242025!$AB$3:$AB$1315,DataRegularSeason20242025!$B$3:$B$1315, "&lt;=" &amp; $A149, DataRegularSeason20242025!$E$3:$E$1315, P$1)</f>
        <v>9</v>
      </c>
      <c r="Q149" s="2">
        <f>SUMIFS(DataRegularSeason20242025!$AA$3:$AA$1315,DataRegularSeason20242025!$B$3:$B$1315, "&lt;=" &amp; $A149, DataRegularSeason20242025!$D$3:$D$1315, Q$1)+SUMIFS(DataRegularSeason20242025!$AB$3:$AB$1315,DataRegularSeason20242025!$B$3:$B$1315, "&lt;=" &amp; $A149, DataRegularSeason20242025!$E$3:$E$1315, Q$1)</f>
        <v>16</v>
      </c>
      <c r="R149" s="2">
        <f>SUMIFS(DataRegularSeason20242025!$AA$3:$AA$1315,DataRegularSeason20242025!$B$3:$B$1315, "&lt;=" &amp; $A149, DataRegularSeason20242025!$D$3:$D$1315, R$1)+SUMIFS(DataRegularSeason20242025!$AB$3:$AB$1315,DataRegularSeason20242025!$B$3:$B$1315, "&lt;=" &amp; $A149, DataRegularSeason20242025!$E$3:$E$1315, R$1)</f>
        <v>7</v>
      </c>
      <c r="S149" s="2">
        <f>SUMIFS(DataRegularSeason20242025!$AA$3:$AA$1315,DataRegularSeason20242025!$B$3:$B$1315, "&lt;=" &amp; $A149, DataRegularSeason20242025!$D$3:$D$1315, S$1)+SUMIFS(DataRegularSeason20242025!$AB$3:$AB$1315,DataRegularSeason20242025!$B$3:$B$1315, "&lt;=" &amp; $A149, DataRegularSeason20242025!$E$3:$E$1315, S$1)</f>
        <v>8</v>
      </c>
      <c r="T149" s="2">
        <f>SUMIFS(DataRegularSeason20242025!$AA$3:$AA$1315,DataRegularSeason20242025!$B$3:$B$1315, "&lt;=" &amp; $A149, DataRegularSeason20242025!$D$3:$D$1315, T$1)+SUMIFS(DataRegularSeason20242025!$AB$3:$AB$1315,DataRegularSeason20242025!$B$3:$B$1315, "&lt;=" &amp; $A149, DataRegularSeason20242025!$E$3:$E$1315, T$1)</f>
        <v>13</v>
      </c>
      <c r="U149" s="2">
        <f>SUMIFS(DataRegularSeason20242025!$AA$3:$AA$1315,DataRegularSeason20242025!$B$3:$B$1315, "&lt;=" &amp; $A149, DataRegularSeason20242025!$D$3:$D$1315, U$1)+SUMIFS(DataRegularSeason20242025!$AB$3:$AB$1315,DataRegularSeason20242025!$B$3:$B$1315, "&lt;=" &amp; $A149, DataRegularSeason20242025!$E$3:$E$1315, U$1)</f>
        <v>10</v>
      </c>
      <c r="V149" s="2">
        <f>SUMIFS(DataRegularSeason20242025!$AA$3:$AA$1315,DataRegularSeason20242025!$B$3:$B$1315, "&lt;=" &amp; $A149, DataRegularSeason20242025!$D$3:$D$1315, V$1)+SUMIFS(DataRegularSeason20242025!$AB$3:$AB$1315,DataRegularSeason20242025!$B$3:$B$1315, "&lt;=" &amp; $A149, DataRegularSeason20242025!$E$3:$E$1315, V$1)</f>
        <v>9</v>
      </c>
      <c r="W149" s="2">
        <f>SUMIFS(DataRegularSeason20242025!$AA$3:$AA$1315,DataRegularSeason20242025!$B$3:$B$1315, "&lt;=" &amp; $A149, DataRegularSeason20242025!$D$3:$D$1315, W$1)+SUMIFS(DataRegularSeason20242025!$AB$3:$AB$1315,DataRegularSeason20242025!$B$3:$B$1315, "&lt;=" &amp; $A149, DataRegularSeason20242025!$E$3:$E$1315, W$1)</f>
        <v>9</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8</v>
      </c>
      <c r="Z149" s="2">
        <f>SUMIFS(DataRegularSeason20242025!$AA$3:$AA$1315,DataRegularSeason20242025!$B$3:$B$1315, "&lt;=" &amp; $A149, DataRegularSeason20242025!$D$3:$D$1315, Z$1)+SUMIFS(DataRegularSeason20242025!$AB$3:$AB$1315,DataRegularSeason20242025!$B$3:$B$1315, "&lt;=" &amp; $A149, DataRegularSeason20242025!$E$3:$E$1315, Z$1)</f>
        <v>10</v>
      </c>
      <c r="AA149" s="2">
        <f>SUMIFS(DataRegularSeason20242025!$AA$3:$AA$1315,DataRegularSeason20242025!$B$3:$B$1315, "&lt;=" &amp; $A149, DataRegularSeason20242025!$D$3:$D$1315, AA$1)+SUMIFS(DataRegularSeason20242025!$AB$3:$AB$1315,DataRegularSeason20242025!$B$3:$B$1315, "&lt;=" &amp; $A149, DataRegularSeason20242025!$E$3:$E$1315, AA$1)</f>
        <v>14</v>
      </c>
      <c r="AB149" s="2">
        <f>SUMIFS(DataRegularSeason20242025!$AA$3:$AA$1315,DataRegularSeason20242025!$B$3:$B$1315, "&lt;=" &amp; $A149, DataRegularSeason20242025!$D$3:$D$1315, AB$1)+SUMIFS(DataRegularSeason20242025!$AB$3:$AB$1315,DataRegularSeason20242025!$B$3:$B$1315, "&lt;=" &amp; $A149, DataRegularSeason20242025!$E$3:$E$1315, AB$1)</f>
        <v>13</v>
      </c>
      <c r="AC149" s="2">
        <f>SUMIFS(DataRegularSeason20242025!$AA$3:$AA$1315,DataRegularSeason20242025!$B$3:$B$1315, "&lt;=" &amp; $A149, DataRegularSeason20242025!$D$3:$D$1315, AC$1)+SUMIFS(DataRegularSeason20242025!$AB$3:$AB$1315,DataRegularSeason20242025!$B$3:$B$1315, "&lt;=" &amp; $A149, DataRegularSeason20242025!$E$3:$E$1315, AC$1)</f>
        <v>12</v>
      </c>
      <c r="AD149" s="2">
        <f>SUMIFS(DataRegularSeason20242025!$AA$3:$AA$1315,DataRegularSeason20242025!$B$3:$B$1315, "&lt;=" &amp; $A149, DataRegularSeason20242025!$D$3:$D$1315, AD$1)+SUMIFS(DataRegularSeason20242025!$AB$3:$AB$1315,DataRegularSeason20242025!$B$3:$B$1315, "&lt;=" &amp; $A149, DataRegularSeason20242025!$E$3:$E$1315, AD$1)</f>
        <v>11</v>
      </c>
      <c r="AE149" s="2">
        <f>SUMIFS(DataRegularSeason20242025!$AA$3:$AA$1315,DataRegularSeason20242025!$B$3:$B$1315, "&lt;=" &amp; $A149, DataRegularSeason20242025!$D$3:$D$1315, AE$1)+SUMIFS(DataRegularSeason20242025!$AB$3:$AB$1315,DataRegularSeason20242025!$B$3:$B$1315, "&lt;=" &amp; $A149, DataRegularSeason20242025!$E$3:$E$1315, AE$1)</f>
        <v>15</v>
      </c>
      <c r="AF149" s="2">
        <f>SUMIFS(DataRegularSeason20242025!$AA$3:$AA$1315,DataRegularSeason20242025!$B$3:$B$1315, "&lt;=" &amp; $A149, DataRegularSeason20242025!$D$3:$D$1315, AF$1)+SUMIFS(DataRegularSeason20242025!$AB$3:$AB$1315,DataRegularSeason20242025!$B$3:$B$1315, "&lt;=" &amp; $A149, DataRegularSeason20242025!$E$3:$E$1315, AF$1)</f>
        <v>18</v>
      </c>
      <c r="AG149" s="2">
        <f>SUMIFS(DataRegularSeason20242025!$AA$3:$AA$1315,DataRegularSeason20242025!$B$3:$B$1315, "&lt;=" &amp; $A149, DataRegularSeason20242025!$D$3:$D$1315, AG$1)+SUMIFS(DataRegularSeason20242025!$AB$3:$AB$1315,DataRegularSeason20242025!$B$3:$B$1315, "&lt;=" &amp; $A149, DataRegularSeason20242025!$E$3:$E$1315, AG$1)</f>
        <v>14</v>
      </c>
    </row>
    <row r="150" spans="1:33" x14ac:dyDescent="0.25">
      <c r="A150" s="5">
        <v>45716</v>
      </c>
      <c r="B150" s="2">
        <f>SUMIFS(DataRegularSeason20242025!$AA$3:$AA$1315,DataRegularSeason20242025!$B$3:$B$1315, "&lt;=" &amp; $A150, DataRegularSeason20242025!$D$3:$D$1315, B$1)+SUMIFS(DataRegularSeason20242025!$AB$3:$AB$1315,DataRegularSeason20242025!$B$3:$B$1315, "&lt;=" &amp; $A150, DataRegularSeason20242025!$E$3:$E$1315, B$1)</f>
        <v>10</v>
      </c>
      <c r="C150" s="2">
        <f>SUMIFS(DataRegularSeason20242025!$AA$3:$AA$1315,DataRegularSeason20242025!$B$3:$B$1315, "&lt;=" &amp; $A150, DataRegularSeason20242025!$D$3:$D$1315, C$1)+SUMIFS(DataRegularSeason20242025!$AB$3:$AB$1315,DataRegularSeason20242025!$B$3:$B$1315, "&lt;=" &amp; $A150, DataRegularSeason20242025!$E$3:$E$1315, C$1)</f>
        <v>9</v>
      </c>
      <c r="D150" s="2">
        <f>SUMIFS(DataRegularSeason20242025!$AA$3:$AA$1315,DataRegularSeason20242025!$B$3:$B$1315, "&lt;=" &amp; $A150, DataRegularSeason20242025!$D$3:$D$1315, D$1)+SUMIFS(DataRegularSeason20242025!$AB$3:$AB$1315,DataRegularSeason20242025!$B$3:$B$1315, "&lt;=" &amp; $A150, DataRegularSeason20242025!$E$3:$E$1315, D$1)</f>
        <v>9</v>
      </c>
      <c r="E150" s="2">
        <f>SUMIFS(DataRegularSeason20242025!$AA$3:$AA$1315,DataRegularSeason20242025!$B$3:$B$1315, "&lt;=" &amp; $A150, DataRegularSeason20242025!$D$3:$D$1315, E$1)+SUMIFS(DataRegularSeason20242025!$AB$3:$AB$1315,DataRegularSeason20242025!$B$3:$B$1315, "&lt;=" &amp; $A150, DataRegularSeason20242025!$E$3:$E$1315, E$1)</f>
        <v>14</v>
      </c>
      <c r="F150" s="2">
        <f>SUMIFS(DataRegularSeason20242025!$AA$3:$AA$1315,DataRegularSeason20242025!$B$3:$B$1315, "&lt;=" &amp; $A150, DataRegularSeason20242025!$D$3:$D$1315, F$1)+SUMIFS(DataRegularSeason20242025!$AB$3:$AB$1315,DataRegularSeason20242025!$B$3:$B$1315, "&lt;=" &amp; $A150, DataRegularSeason20242025!$E$3:$E$1315, F$1)</f>
        <v>11</v>
      </c>
      <c r="G150" s="2">
        <f>SUMIFS(DataRegularSeason20242025!$AA$3:$AA$1315,DataRegularSeason20242025!$B$3:$B$1315, "&lt;=" &amp; $A150, DataRegularSeason20242025!$D$3:$D$1315, G$1)+SUMIFS(DataRegularSeason20242025!$AB$3:$AB$1315,DataRegularSeason20242025!$B$3:$B$1315, "&lt;=" &amp; $A150, DataRegularSeason20242025!$E$3:$E$1315, G$1)</f>
        <v>11</v>
      </c>
      <c r="H150" s="2">
        <f>SUMIFS(DataRegularSeason20242025!$AA$3:$AA$1315,DataRegularSeason20242025!$B$3:$B$1315, "&lt;=" &amp; $A150, DataRegularSeason20242025!$D$3:$D$1315, H$1)+SUMIFS(DataRegularSeason20242025!$AB$3:$AB$1315,DataRegularSeason20242025!$B$3:$B$1315, "&lt;=" &amp; $A150, DataRegularSeason20242025!$E$3:$E$1315, H$1)</f>
        <v>7</v>
      </c>
      <c r="I150" s="2">
        <f>SUMIFS(DataRegularSeason20242025!$AA$3:$AA$1315,DataRegularSeason20242025!$B$3:$B$1315, "&lt;=" &amp; $A150, DataRegularSeason20242025!$D$3:$D$1315, I$1)+SUMIFS(DataRegularSeason20242025!$AB$3:$AB$1315,DataRegularSeason20242025!$B$3:$B$1315, "&lt;=" &amp; $A150, DataRegularSeason20242025!$E$3:$E$1315, I$1)</f>
        <v>10</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9</v>
      </c>
      <c r="L150" s="2">
        <f>SUMIFS(DataRegularSeason20242025!$AA$3:$AA$1315,DataRegularSeason20242025!$B$3:$B$1315, "&lt;=" &amp; $A150, DataRegularSeason20242025!$D$3:$D$1315, L$1)+SUMIFS(DataRegularSeason20242025!$AB$3:$AB$1315,DataRegularSeason20242025!$B$3:$B$1315, "&lt;=" &amp; $A150, DataRegularSeason20242025!$E$3:$E$1315, L$1)</f>
        <v>11</v>
      </c>
      <c r="M150" s="2">
        <f>SUMIFS(DataRegularSeason20242025!$AA$3:$AA$1315,DataRegularSeason20242025!$B$3:$B$1315, "&lt;=" &amp; $A150, DataRegularSeason20242025!$D$3:$D$1315, M$1)+SUMIFS(DataRegularSeason20242025!$AB$3:$AB$1315,DataRegularSeason20242025!$B$3:$B$1315, "&lt;=" &amp; $A150, DataRegularSeason20242025!$E$3:$E$1315, M$1)</f>
        <v>15</v>
      </c>
      <c r="N150" s="2">
        <f>SUMIFS(DataRegularSeason20242025!$AA$3:$AA$1315,DataRegularSeason20242025!$B$3:$B$1315, "&lt;=" &amp; $A150, DataRegularSeason20242025!$D$3:$D$1315, N$1)+SUMIFS(DataRegularSeason20242025!$AB$3:$AB$1315,DataRegularSeason20242025!$B$3:$B$1315, "&lt;=" &amp; $A150, DataRegularSeason20242025!$E$3:$E$1315, N$1)</f>
        <v>14</v>
      </c>
      <c r="O150" s="2">
        <f>SUMIFS(DataRegularSeason20242025!$AA$3:$AA$1315,DataRegularSeason20242025!$B$3:$B$1315, "&lt;=" &amp; $A150, DataRegularSeason20242025!$D$3:$D$1315, O$1)+SUMIFS(DataRegularSeason20242025!$AB$3:$AB$1315,DataRegularSeason20242025!$B$3:$B$1315, "&lt;=" &amp; $A150, DataRegularSeason20242025!$E$3:$E$1315, O$1)</f>
        <v>14</v>
      </c>
      <c r="P150" s="2">
        <f>SUMIFS(DataRegularSeason20242025!$AA$3:$AA$1315,DataRegularSeason20242025!$B$3:$B$1315, "&lt;=" &amp; $A150, DataRegularSeason20242025!$D$3:$D$1315, P$1)+SUMIFS(DataRegularSeason20242025!$AB$3:$AB$1315,DataRegularSeason20242025!$B$3:$B$1315, "&lt;=" &amp; $A150, DataRegularSeason20242025!$E$3:$E$1315, P$1)</f>
        <v>9</v>
      </c>
      <c r="Q150" s="2">
        <f>SUMIFS(DataRegularSeason20242025!$AA$3:$AA$1315,DataRegularSeason20242025!$B$3:$B$1315, "&lt;=" &amp; $A150, DataRegularSeason20242025!$D$3:$D$1315, Q$1)+SUMIFS(DataRegularSeason20242025!$AB$3:$AB$1315,DataRegularSeason20242025!$B$3:$B$1315, "&lt;=" &amp; $A150, DataRegularSeason20242025!$E$3:$E$1315, Q$1)</f>
        <v>16</v>
      </c>
      <c r="R150" s="2">
        <f>SUMIFS(DataRegularSeason20242025!$AA$3:$AA$1315,DataRegularSeason20242025!$B$3:$B$1315, "&lt;=" &amp; $A150, DataRegularSeason20242025!$D$3:$D$1315, R$1)+SUMIFS(DataRegularSeason20242025!$AB$3:$AB$1315,DataRegularSeason20242025!$B$3:$B$1315, "&lt;=" &amp; $A150, DataRegularSeason20242025!$E$3:$E$1315, R$1)</f>
        <v>7</v>
      </c>
      <c r="S150" s="2">
        <f>SUMIFS(DataRegularSeason20242025!$AA$3:$AA$1315,DataRegularSeason20242025!$B$3:$B$1315, "&lt;=" &amp; $A150, DataRegularSeason20242025!$D$3:$D$1315, S$1)+SUMIFS(DataRegularSeason20242025!$AB$3:$AB$1315,DataRegularSeason20242025!$B$3:$B$1315, "&lt;=" &amp; $A150, DataRegularSeason20242025!$E$3:$E$1315, S$1)</f>
        <v>8</v>
      </c>
      <c r="T150" s="2">
        <f>SUMIFS(DataRegularSeason20242025!$AA$3:$AA$1315,DataRegularSeason20242025!$B$3:$B$1315, "&lt;=" &amp; $A150, DataRegularSeason20242025!$D$3:$D$1315, T$1)+SUMIFS(DataRegularSeason20242025!$AB$3:$AB$1315,DataRegularSeason20242025!$B$3:$B$1315, "&lt;=" &amp; $A150, DataRegularSeason20242025!$E$3:$E$1315, T$1)</f>
        <v>13</v>
      </c>
      <c r="U150" s="2">
        <f>SUMIFS(DataRegularSeason20242025!$AA$3:$AA$1315,DataRegularSeason20242025!$B$3:$B$1315, "&lt;=" &amp; $A150, DataRegularSeason20242025!$D$3:$D$1315, U$1)+SUMIFS(DataRegularSeason20242025!$AB$3:$AB$1315,DataRegularSeason20242025!$B$3:$B$1315, "&lt;=" &amp; $A150, DataRegularSeason20242025!$E$3:$E$1315, U$1)</f>
        <v>10</v>
      </c>
      <c r="V150" s="2">
        <f>SUMIFS(DataRegularSeason20242025!$AA$3:$AA$1315,DataRegularSeason20242025!$B$3:$B$1315, "&lt;=" &amp; $A150, DataRegularSeason20242025!$D$3:$D$1315, V$1)+SUMIFS(DataRegularSeason20242025!$AB$3:$AB$1315,DataRegularSeason20242025!$B$3:$B$1315, "&lt;=" &amp; $A150, DataRegularSeason20242025!$E$3:$E$1315, V$1)</f>
        <v>9</v>
      </c>
      <c r="W150" s="2">
        <f>SUMIFS(DataRegularSeason20242025!$AA$3:$AA$1315,DataRegularSeason20242025!$B$3:$B$1315, "&lt;=" &amp; $A150, DataRegularSeason20242025!$D$3:$D$1315, W$1)+SUMIFS(DataRegularSeason20242025!$AB$3:$AB$1315,DataRegularSeason20242025!$B$3:$B$1315, "&lt;=" &amp; $A150, DataRegularSeason20242025!$E$3:$E$1315, W$1)</f>
        <v>9</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8</v>
      </c>
      <c r="Z150" s="2">
        <f>SUMIFS(DataRegularSeason20242025!$AA$3:$AA$1315,DataRegularSeason20242025!$B$3:$B$1315, "&lt;=" &amp; $A150, DataRegularSeason20242025!$D$3:$D$1315, Z$1)+SUMIFS(DataRegularSeason20242025!$AB$3:$AB$1315,DataRegularSeason20242025!$B$3:$B$1315, "&lt;=" &amp; $A150, DataRegularSeason20242025!$E$3:$E$1315, Z$1)</f>
        <v>10</v>
      </c>
      <c r="AA150" s="2">
        <f>SUMIFS(DataRegularSeason20242025!$AA$3:$AA$1315,DataRegularSeason20242025!$B$3:$B$1315, "&lt;=" &amp; $A150, DataRegularSeason20242025!$D$3:$D$1315, AA$1)+SUMIFS(DataRegularSeason20242025!$AB$3:$AB$1315,DataRegularSeason20242025!$B$3:$B$1315, "&lt;=" &amp; $A150, DataRegularSeason20242025!$E$3:$E$1315, AA$1)</f>
        <v>14</v>
      </c>
      <c r="AB150" s="2">
        <f>SUMIFS(DataRegularSeason20242025!$AA$3:$AA$1315,DataRegularSeason20242025!$B$3:$B$1315, "&lt;=" &amp; $A150, DataRegularSeason20242025!$D$3:$D$1315, AB$1)+SUMIFS(DataRegularSeason20242025!$AB$3:$AB$1315,DataRegularSeason20242025!$B$3:$B$1315, "&lt;=" &amp; $A150, DataRegularSeason20242025!$E$3:$E$1315, AB$1)</f>
        <v>13</v>
      </c>
      <c r="AC150" s="2">
        <f>SUMIFS(DataRegularSeason20242025!$AA$3:$AA$1315,DataRegularSeason20242025!$B$3:$B$1315, "&lt;=" &amp; $A150, DataRegularSeason20242025!$D$3:$D$1315, AC$1)+SUMIFS(DataRegularSeason20242025!$AB$3:$AB$1315,DataRegularSeason20242025!$B$3:$B$1315, "&lt;=" &amp; $A150, DataRegularSeason20242025!$E$3:$E$1315, AC$1)</f>
        <v>12</v>
      </c>
      <c r="AD150" s="2">
        <f>SUMIFS(DataRegularSeason20242025!$AA$3:$AA$1315,DataRegularSeason20242025!$B$3:$B$1315, "&lt;=" &amp; $A150, DataRegularSeason20242025!$D$3:$D$1315, AD$1)+SUMIFS(DataRegularSeason20242025!$AB$3:$AB$1315,DataRegularSeason20242025!$B$3:$B$1315, "&lt;=" &amp; $A150, DataRegularSeason20242025!$E$3:$E$1315, AD$1)</f>
        <v>11</v>
      </c>
      <c r="AE150" s="2">
        <f>SUMIFS(DataRegularSeason20242025!$AA$3:$AA$1315,DataRegularSeason20242025!$B$3:$B$1315, "&lt;=" &amp; $A150, DataRegularSeason20242025!$D$3:$D$1315, AE$1)+SUMIFS(DataRegularSeason20242025!$AB$3:$AB$1315,DataRegularSeason20242025!$B$3:$B$1315, "&lt;=" &amp; $A150, DataRegularSeason20242025!$E$3:$E$1315, AE$1)</f>
        <v>15</v>
      </c>
      <c r="AF150" s="2">
        <f>SUMIFS(DataRegularSeason20242025!$AA$3:$AA$1315,DataRegularSeason20242025!$B$3:$B$1315, "&lt;=" &amp; $A150, DataRegularSeason20242025!$D$3:$D$1315, AF$1)+SUMIFS(DataRegularSeason20242025!$AB$3:$AB$1315,DataRegularSeason20242025!$B$3:$B$1315, "&lt;=" &amp; $A150, DataRegularSeason20242025!$E$3:$E$1315, AF$1)</f>
        <v>18</v>
      </c>
      <c r="AG150" s="2">
        <f>SUMIFS(DataRegularSeason20242025!$AA$3:$AA$1315,DataRegularSeason20242025!$B$3:$B$1315, "&lt;=" &amp; $A150, DataRegularSeason20242025!$D$3:$D$1315, AG$1)+SUMIFS(DataRegularSeason20242025!$AB$3:$AB$1315,DataRegularSeason20242025!$B$3:$B$1315, "&lt;=" &amp; $A150, DataRegularSeason20242025!$E$3:$E$1315, AG$1)</f>
        <v>14</v>
      </c>
    </row>
    <row r="151" spans="1:33" x14ac:dyDescent="0.25">
      <c r="A151" s="5">
        <v>45717</v>
      </c>
      <c r="B151" s="2">
        <f>SUMIFS(DataRegularSeason20242025!$AA$3:$AA$1315,DataRegularSeason20242025!$B$3:$B$1315, "&lt;=" &amp; $A151, DataRegularSeason20242025!$D$3:$D$1315, B$1)+SUMIFS(DataRegularSeason20242025!$AB$3:$AB$1315,DataRegularSeason20242025!$B$3:$B$1315, "&lt;=" &amp; $A151, DataRegularSeason20242025!$E$3:$E$1315, B$1)</f>
        <v>10</v>
      </c>
      <c r="C151" s="2">
        <f>SUMIFS(DataRegularSeason20242025!$AA$3:$AA$1315,DataRegularSeason20242025!$B$3:$B$1315, "&lt;=" &amp; $A151, DataRegularSeason20242025!$D$3:$D$1315, C$1)+SUMIFS(DataRegularSeason20242025!$AB$3:$AB$1315,DataRegularSeason20242025!$B$3:$B$1315, "&lt;=" &amp; $A151, DataRegularSeason20242025!$E$3:$E$1315, C$1)</f>
        <v>9</v>
      </c>
      <c r="D151" s="2">
        <f>SUMIFS(DataRegularSeason20242025!$AA$3:$AA$1315,DataRegularSeason20242025!$B$3:$B$1315, "&lt;=" &amp; $A151, DataRegularSeason20242025!$D$3:$D$1315, D$1)+SUMIFS(DataRegularSeason20242025!$AB$3:$AB$1315,DataRegularSeason20242025!$B$3:$B$1315, "&lt;=" &amp; $A151, DataRegularSeason20242025!$E$3:$E$1315, D$1)</f>
        <v>9</v>
      </c>
      <c r="E151" s="2">
        <f>SUMIFS(DataRegularSeason20242025!$AA$3:$AA$1315,DataRegularSeason20242025!$B$3:$B$1315, "&lt;=" &amp; $A151, DataRegularSeason20242025!$D$3:$D$1315, E$1)+SUMIFS(DataRegularSeason20242025!$AB$3:$AB$1315,DataRegularSeason20242025!$B$3:$B$1315, "&lt;=" &amp; $A151, DataRegularSeason20242025!$E$3:$E$1315, E$1)</f>
        <v>14</v>
      </c>
      <c r="F151" s="2">
        <f>SUMIFS(DataRegularSeason20242025!$AA$3:$AA$1315,DataRegularSeason20242025!$B$3:$B$1315, "&lt;=" &amp; $A151, DataRegularSeason20242025!$D$3:$D$1315, F$1)+SUMIFS(DataRegularSeason20242025!$AB$3:$AB$1315,DataRegularSeason20242025!$B$3:$B$1315, "&lt;=" &amp; $A151, DataRegularSeason20242025!$E$3:$E$1315, F$1)</f>
        <v>11</v>
      </c>
      <c r="G151" s="2">
        <f>SUMIFS(DataRegularSeason20242025!$AA$3:$AA$1315,DataRegularSeason20242025!$B$3:$B$1315, "&lt;=" &amp; $A151, DataRegularSeason20242025!$D$3:$D$1315, G$1)+SUMIFS(DataRegularSeason20242025!$AB$3:$AB$1315,DataRegularSeason20242025!$B$3:$B$1315, "&lt;=" &amp; $A151, DataRegularSeason20242025!$E$3:$E$1315, G$1)</f>
        <v>11</v>
      </c>
      <c r="H151" s="2">
        <f>SUMIFS(DataRegularSeason20242025!$AA$3:$AA$1315,DataRegularSeason20242025!$B$3:$B$1315, "&lt;=" &amp; $A151, DataRegularSeason20242025!$D$3:$D$1315, H$1)+SUMIFS(DataRegularSeason20242025!$AB$3:$AB$1315,DataRegularSeason20242025!$B$3:$B$1315, "&lt;=" &amp; $A151, DataRegularSeason20242025!$E$3:$E$1315, H$1)</f>
        <v>7</v>
      </c>
      <c r="I151" s="2">
        <f>SUMIFS(DataRegularSeason20242025!$AA$3:$AA$1315,DataRegularSeason20242025!$B$3:$B$1315, "&lt;=" &amp; $A151, DataRegularSeason20242025!$D$3:$D$1315, I$1)+SUMIFS(DataRegularSeason20242025!$AB$3:$AB$1315,DataRegularSeason20242025!$B$3:$B$1315, "&lt;=" &amp; $A151, DataRegularSeason20242025!$E$3:$E$1315, I$1)</f>
        <v>10</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9</v>
      </c>
      <c r="L151" s="2">
        <f>SUMIFS(DataRegularSeason20242025!$AA$3:$AA$1315,DataRegularSeason20242025!$B$3:$B$1315, "&lt;=" &amp; $A151, DataRegularSeason20242025!$D$3:$D$1315, L$1)+SUMIFS(DataRegularSeason20242025!$AB$3:$AB$1315,DataRegularSeason20242025!$B$3:$B$1315, "&lt;=" &amp; $A151, DataRegularSeason20242025!$E$3:$E$1315, L$1)</f>
        <v>11</v>
      </c>
      <c r="M151" s="2">
        <f>SUMIFS(DataRegularSeason20242025!$AA$3:$AA$1315,DataRegularSeason20242025!$B$3:$B$1315, "&lt;=" &amp; $A151, DataRegularSeason20242025!$D$3:$D$1315, M$1)+SUMIFS(DataRegularSeason20242025!$AB$3:$AB$1315,DataRegularSeason20242025!$B$3:$B$1315, "&lt;=" &amp; $A151, DataRegularSeason20242025!$E$3:$E$1315, M$1)</f>
        <v>15</v>
      </c>
      <c r="N151" s="2">
        <f>SUMIFS(DataRegularSeason20242025!$AA$3:$AA$1315,DataRegularSeason20242025!$B$3:$B$1315, "&lt;=" &amp; $A151, DataRegularSeason20242025!$D$3:$D$1315, N$1)+SUMIFS(DataRegularSeason20242025!$AB$3:$AB$1315,DataRegularSeason20242025!$B$3:$B$1315, "&lt;=" &amp; $A151, DataRegularSeason20242025!$E$3:$E$1315, N$1)</f>
        <v>14</v>
      </c>
      <c r="O151" s="2">
        <f>SUMIFS(DataRegularSeason20242025!$AA$3:$AA$1315,DataRegularSeason20242025!$B$3:$B$1315, "&lt;=" &amp; $A151, DataRegularSeason20242025!$D$3:$D$1315, O$1)+SUMIFS(DataRegularSeason20242025!$AB$3:$AB$1315,DataRegularSeason20242025!$B$3:$B$1315, "&lt;=" &amp; $A151, DataRegularSeason20242025!$E$3:$E$1315, O$1)</f>
        <v>14</v>
      </c>
      <c r="P151" s="2">
        <f>SUMIFS(DataRegularSeason20242025!$AA$3:$AA$1315,DataRegularSeason20242025!$B$3:$B$1315, "&lt;=" &amp; $A151, DataRegularSeason20242025!$D$3:$D$1315, P$1)+SUMIFS(DataRegularSeason20242025!$AB$3:$AB$1315,DataRegularSeason20242025!$B$3:$B$1315, "&lt;=" &amp; $A151, DataRegularSeason20242025!$E$3:$E$1315, P$1)</f>
        <v>9</v>
      </c>
      <c r="Q151" s="2">
        <f>SUMIFS(DataRegularSeason20242025!$AA$3:$AA$1315,DataRegularSeason20242025!$B$3:$B$1315, "&lt;=" &amp; $A151, DataRegularSeason20242025!$D$3:$D$1315, Q$1)+SUMIFS(DataRegularSeason20242025!$AB$3:$AB$1315,DataRegularSeason20242025!$B$3:$B$1315, "&lt;=" &amp; $A151, DataRegularSeason20242025!$E$3:$E$1315, Q$1)</f>
        <v>16</v>
      </c>
      <c r="R151" s="2">
        <f>SUMIFS(DataRegularSeason20242025!$AA$3:$AA$1315,DataRegularSeason20242025!$B$3:$B$1315, "&lt;=" &amp; $A151, DataRegularSeason20242025!$D$3:$D$1315, R$1)+SUMIFS(DataRegularSeason20242025!$AB$3:$AB$1315,DataRegularSeason20242025!$B$3:$B$1315, "&lt;=" &amp; $A151, DataRegularSeason20242025!$E$3:$E$1315, R$1)</f>
        <v>7</v>
      </c>
      <c r="S151" s="2">
        <f>SUMIFS(DataRegularSeason20242025!$AA$3:$AA$1315,DataRegularSeason20242025!$B$3:$B$1315, "&lt;=" &amp; $A151, DataRegularSeason20242025!$D$3:$D$1315, S$1)+SUMIFS(DataRegularSeason20242025!$AB$3:$AB$1315,DataRegularSeason20242025!$B$3:$B$1315, "&lt;=" &amp; $A151, DataRegularSeason20242025!$E$3:$E$1315, S$1)</f>
        <v>8</v>
      </c>
      <c r="T151" s="2">
        <f>SUMIFS(DataRegularSeason20242025!$AA$3:$AA$1315,DataRegularSeason20242025!$B$3:$B$1315, "&lt;=" &amp; $A151, DataRegularSeason20242025!$D$3:$D$1315, T$1)+SUMIFS(DataRegularSeason20242025!$AB$3:$AB$1315,DataRegularSeason20242025!$B$3:$B$1315, "&lt;=" &amp; $A151, DataRegularSeason20242025!$E$3:$E$1315, T$1)</f>
        <v>13</v>
      </c>
      <c r="U151" s="2">
        <f>SUMIFS(DataRegularSeason20242025!$AA$3:$AA$1315,DataRegularSeason20242025!$B$3:$B$1315, "&lt;=" &amp; $A151, DataRegularSeason20242025!$D$3:$D$1315, U$1)+SUMIFS(DataRegularSeason20242025!$AB$3:$AB$1315,DataRegularSeason20242025!$B$3:$B$1315, "&lt;=" &amp; $A151, DataRegularSeason20242025!$E$3:$E$1315, U$1)</f>
        <v>10</v>
      </c>
      <c r="V151" s="2">
        <f>SUMIFS(DataRegularSeason20242025!$AA$3:$AA$1315,DataRegularSeason20242025!$B$3:$B$1315, "&lt;=" &amp; $A151, DataRegularSeason20242025!$D$3:$D$1315, V$1)+SUMIFS(DataRegularSeason20242025!$AB$3:$AB$1315,DataRegularSeason20242025!$B$3:$B$1315, "&lt;=" &amp; $A151, DataRegularSeason20242025!$E$3:$E$1315, V$1)</f>
        <v>9</v>
      </c>
      <c r="W151" s="2">
        <f>SUMIFS(DataRegularSeason20242025!$AA$3:$AA$1315,DataRegularSeason20242025!$B$3:$B$1315, "&lt;=" &amp; $A151, DataRegularSeason20242025!$D$3:$D$1315, W$1)+SUMIFS(DataRegularSeason20242025!$AB$3:$AB$1315,DataRegularSeason20242025!$B$3:$B$1315, "&lt;=" &amp; $A151, DataRegularSeason20242025!$E$3:$E$1315, W$1)</f>
        <v>9</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8</v>
      </c>
      <c r="Z151" s="2">
        <f>SUMIFS(DataRegularSeason20242025!$AA$3:$AA$1315,DataRegularSeason20242025!$B$3:$B$1315, "&lt;=" &amp; $A151, DataRegularSeason20242025!$D$3:$D$1315, Z$1)+SUMIFS(DataRegularSeason20242025!$AB$3:$AB$1315,DataRegularSeason20242025!$B$3:$B$1315, "&lt;=" &amp; $A151, DataRegularSeason20242025!$E$3:$E$1315, Z$1)</f>
        <v>10</v>
      </c>
      <c r="AA151" s="2">
        <f>SUMIFS(DataRegularSeason20242025!$AA$3:$AA$1315,DataRegularSeason20242025!$B$3:$B$1315, "&lt;=" &amp; $A151, DataRegularSeason20242025!$D$3:$D$1315, AA$1)+SUMIFS(DataRegularSeason20242025!$AB$3:$AB$1315,DataRegularSeason20242025!$B$3:$B$1315, "&lt;=" &amp; $A151, DataRegularSeason20242025!$E$3:$E$1315, AA$1)</f>
        <v>14</v>
      </c>
      <c r="AB151" s="2">
        <f>SUMIFS(DataRegularSeason20242025!$AA$3:$AA$1315,DataRegularSeason20242025!$B$3:$B$1315, "&lt;=" &amp; $A151, DataRegularSeason20242025!$D$3:$D$1315, AB$1)+SUMIFS(DataRegularSeason20242025!$AB$3:$AB$1315,DataRegularSeason20242025!$B$3:$B$1315, "&lt;=" &amp; $A151, DataRegularSeason20242025!$E$3:$E$1315, AB$1)</f>
        <v>13</v>
      </c>
      <c r="AC151" s="2">
        <f>SUMIFS(DataRegularSeason20242025!$AA$3:$AA$1315,DataRegularSeason20242025!$B$3:$B$1315, "&lt;=" &amp; $A151, DataRegularSeason20242025!$D$3:$D$1315, AC$1)+SUMIFS(DataRegularSeason20242025!$AB$3:$AB$1315,DataRegularSeason20242025!$B$3:$B$1315, "&lt;=" &amp; $A151, DataRegularSeason20242025!$E$3:$E$1315, AC$1)</f>
        <v>12</v>
      </c>
      <c r="AD151" s="2">
        <f>SUMIFS(DataRegularSeason20242025!$AA$3:$AA$1315,DataRegularSeason20242025!$B$3:$B$1315, "&lt;=" &amp; $A151, DataRegularSeason20242025!$D$3:$D$1315, AD$1)+SUMIFS(DataRegularSeason20242025!$AB$3:$AB$1315,DataRegularSeason20242025!$B$3:$B$1315, "&lt;=" &amp; $A151, DataRegularSeason20242025!$E$3:$E$1315, AD$1)</f>
        <v>11</v>
      </c>
      <c r="AE151" s="2">
        <f>SUMIFS(DataRegularSeason20242025!$AA$3:$AA$1315,DataRegularSeason20242025!$B$3:$B$1315, "&lt;=" &amp; $A151, DataRegularSeason20242025!$D$3:$D$1315, AE$1)+SUMIFS(DataRegularSeason20242025!$AB$3:$AB$1315,DataRegularSeason20242025!$B$3:$B$1315, "&lt;=" &amp; $A151, DataRegularSeason20242025!$E$3:$E$1315, AE$1)</f>
        <v>15</v>
      </c>
      <c r="AF151" s="2">
        <f>SUMIFS(DataRegularSeason20242025!$AA$3:$AA$1315,DataRegularSeason20242025!$B$3:$B$1315, "&lt;=" &amp; $A151, DataRegularSeason20242025!$D$3:$D$1315, AF$1)+SUMIFS(DataRegularSeason20242025!$AB$3:$AB$1315,DataRegularSeason20242025!$B$3:$B$1315, "&lt;=" &amp; $A151, DataRegularSeason20242025!$E$3:$E$1315, AF$1)</f>
        <v>18</v>
      </c>
      <c r="AG151" s="2">
        <f>SUMIFS(DataRegularSeason20242025!$AA$3:$AA$1315,DataRegularSeason20242025!$B$3:$B$1315, "&lt;=" &amp; $A151, DataRegularSeason20242025!$D$3:$D$1315, AG$1)+SUMIFS(DataRegularSeason20242025!$AB$3:$AB$1315,DataRegularSeason20242025!$B$3:$B$1315, "&lt;=" &amp; $A151, DataRegularSeason20242025!$E$3:$E$1315, AG$1)</f>
        <v>14</v>
      </c>
    </row>
    <row r="152" spans="1:33" x14ac:dyDescent="0.25">
      <c r="A152" s="5">
        <v>45718</v>
      </c>
      <c r="B152" s="2">
        <f>SUMIFS(DataRegularSeason20242025!$AA$3:$AA$1315,DataRegularSeason20242025!$B$3:$B$1315, "&lt;=" &amp; $A152, DataRegularSeason20242025!$D$3:$D$1315, B$1)+SUMIFS(DataRegularSeason20242025!$AB$3:$AB$1315,DataRegularSeason20242025!$B$3:$B$1315, "&lt;=" &amp; $A152, DataRegularSeason20242025!$E$3:$E$1315, B$1)</f>
        <v>10</v>
      </c>
      <c r="C152" s="2">
        <f>SUMIFS(DataRegularSeason20242025!$AA$3:$AA$1315,DataRegularSeason20242025!$B$3:$B$1315, "&lt;=" &amp; $A152, DataRegularSeason20242025!$D$3:$D$1315, C$1)+SUMIFS(DataRegularSeason20242025!$AB$3:$AB$1315,DataRegularSeason20242025!$B$3:$B$1315, "&lt;=" &amp; $A152, DataRegularSeason20242025!$E$3:$E$1315, C$1)</f>
        <v>9</v>
      </c>
      <c r="D152" s="2">
        <f>SUMIFS(DataRegularSeason20242025!$AA$3:$AA$1315,DataRegularSeason20242025!$B$3:$B$1315, "&lt;=" &amp; $A152, DataRegularSeason20242025!$D$3:$D$1315, D$1)+SUMIFS(DataRegularSeason20242025!$AB$3:$AB$1315,DataRegularSeason20242025!$B$3:$B$1315, "&lt;=" &amp; $A152, DataRegularSeason20242025!$E$3:$E$1315, D$1)</f>
        <v>9</v>
      </c>
      <c r="E152" s="2">
        <f>SUMIFS(DataRegularSeason20242025!$AA$3:$AA$1315,DataRegularSeason20242025!$B$3:$B$1315, "&lt;=" &amp; $A152, DataRegularSeason20242025!$D$3:$D$1315, E$1)+SUMIFS(DataRegularSeason20242025!$AB$3:$AB$1315,DataRegularSeason20242025!$B$3:$B$1315, "&lt;=" &amp; $A152, DataRegularSeason20242025!$E$3:$E$1315, E$1)</f>
        <v>14</v>
      </c>
      <c r="F152" s="2">
        <f>SUMIFS(DataRegularSeason20242025!$AA$3:$AA$1315,DataRegularSeason20242025!$B$3:$B$1315, "&lt;=" &amp; $A152, DataRegularSeason20242025!$D$3:$D$1315, F$1)+SUMIFS(DataRegularSeason20242025!$AB$3:$AB$1315,DataRegularSeason20242025!$B$3:$B$1315, "&lt;=" &amp; $A152, DataRegularSeason20242025!$E$3:$E$1315, F$1)</f>
        <v>11</v>
      </c>
      <c r="G152" s="2">
        <f>SUMIFS(DataRegularSeason20242025!$AA$3:$AA$1315,DataRegularSeason20242025!$B$3:$B$1315, "&lt;=" &amp; $A152, DataRegularSeason20242025!$D$3:$D$1315, G$1)+SUMIFS(DataRegularSeason20242025!$AB$3:$AB$1315,DataRegularSeason20242025!$B$3:$B$1315, "&lt;=" &amp; $A152, DataRegularSeason20242025!$E$3:$E$1315, G$1)</f>
        <v>11</v>
      </c>
      <c r="H152" s="2">
        <f>SUMIFS(DataRegularSeason20242025!$AA$3:$AA$1315,DataRegularSeason20242025!$B$3:$B$1315, "&lt;=" &amp; $A152, DataRegularSeason20242025!$D$3:$D$1315, H$1)+SUMIFS(DataRegularSeason20242025!$AB$3:$AB$1315,DataRegularSeason20242025!$B$3:$B$1315, "&lt;=" &amp; $A152, DataRegularSeason20242025!$E$3:$E$1315, H$1)</f>
        <v>7</v>
      </c>
      <c r="I152" s="2">
        <f>SUMIFS(DataRegularSeason20242025!$AA$3:$AA$1315,DataRegularSeason20242025!$B$3:$B$1315, "&lt;=" &amp; $A152, DataRegularSeason20242025!$D$3:$D$1315, I$1)+SUMIFS(DataRegularSeason20242025!$AB$3:$AB$1315,DataRegularSeason20242025!$B$3:$B$1315, "&lt;=" &amp; $A152, DataRegularSeason20242025!$E$3:$E$1315, I$1)</f>
        <v>10</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9</v>
      </c>
      <c r="L152" s="2">
        <f>SUMIFS(DataRegularSeason20242025!$AA$3:$AA$1315,DataRegularSeason20242025!$B$3:$B$1315, "&lt;=" &amp; $A152, DataRegularSeason20242025!$D$3:$D$1315, L$1)+SUMIFS(DataRegularSeason20242025!$AB$3:$AB$1315,DataRegularSeason20242025!$B$3:$B$1315, "&lt;=" &amp; $A152, DataRegularSeason20242025!$E$3:$E$1315, L$1)</f>
        <v>11</v>
      </c>
      <c r="M152" s="2">
        <f>SUMIFS(DataRegularSeason20242025!$AA$3:$AA$1315,DataRegularSeason20242025!$B$3:$B$1315, "&lt;=" &amp; $A152, DataRegularSeason20242025!$D$3:$D$1315, M$1)+SUMIFS(DataRegularSeason20242025!$AB$3:$AB$1315,DataRegularSeason20242025!$B$3:$B$1315, "&lt;=" &amp; $A152, DataRegularSeason20242025!$E$3:$E$1315, M$1)</f>
        <v>15</v>
      </c>
      <c r="N152" s="2">
        <f>SUMIFS(DataRegularSeason20242025!$AA$3:$AA$1315,DataRegularSeason20242025!$B$3:$B$1315, "&lt;=" &amp; $A152, DataRegularSeason20242025!$D$3:$D$1315, N$1)+SUMIFS(DataRegularSeason20242025!$AB$3:$AB$1315,DataRegularSeason20242025!$B$3:$B$1315, "&lt;=" &amp; $A152, DataRegularSeason20242025!$E$3:$E$1315, N$1)</f>
        <v>14</v>
      </c>
      <c r="O152" s="2">
        <f>SUMIFS(DataRegularSeason20242025!$AA$3:$AA$1315,DataRegularSeason20242025!$B$3:$B$1315, "&lt;=" &amp; $A152, DataRegularSeason20242025!$D$3:$D$1315, O$1)+SUMIFS(DataRegularSeason20242025!$AB$3:$AB$1315,DataRegularSeason20242025!$B$3:$B$1315, "&lt;=" &amp; $A152, DataRegularSeason20242025!$E$3:$E$1315, O$1)</f>
        <v>14</v>
      </c>
      <c r="P152" s="2">
        <f>SUMIFS(DataRegularSeason20242025!$AA$3:$AA$1315,DataRegularSeason20242025!$B$3:$B$1315, "&lt;=" &amp; $A152, DataRegularSeason20242025!$D$3:$D$1315, P$1)+SUMIFS(DataRegularSeason20242025!$AB$3:$AB$1315,DataRegularSeason20242025!$B$3:$B$1315, "&lt;=" &amp; $A152, DataRegularSeason20242025!$E$3:$E$1315, P$1)</f>
        <v>9</v>
      </c>
      <c r="Q152" s="2">
        <f>SUMIFS(DataRegularSeason20242025!$AA$3:$AA$1315,DataRegularSeason20242025!$B$3:$B$1315, "&lt;=" &amp; $A152, DataRegularSeason20242025!$D$3:$D$1315, Q$1)+SUMIFS(DataRegularSeason20242025!$AB$3:$AB$1315,DataRegularSeason20242025!$B$3:$B$1315, "&lt;=" &amp; $A152, DataRegularSeason20242025!$E$3:$E$1315, Q$1)</f>
        <v>16</v>
      </c>
      <c r="R152" s="2">
        <f>SUMIFS(DataRegularSeason20242025!$AA$3:$AA$1315,DataRegularSeason20242025!$B$3:$B$1315, "&lt;=" &amp; $A152, DataRegularSeason20242025!$D$3:$D$1315, R$1)+SUMIFS(DataRegularSeason20242025!$AB$3:$AB$1315,DataRegularSeason20242025!$B$3:$B$1315, "&lt;=" &amp; $A152, DataRegularSeason20242025!$E$3:$E$1315, R$1)</f>
        <v>7</v>
      </c>
      <c r="S152" s="2">
        <f>SUMIFS(DataRegularSeason20242025!$AA$3:$AA$1315,DataRegularSeason20242025!$B$3:$B$1315, "&lt;=" &amp; $A152, DataRegularSeason20242025!$D$3:$D$1315, S$1)+SUMIFS(DataRegularSeason20242025!$AB$3:$AB$1315,DataRegularSeason20242025!$B$3:$B$1315, "&lt;=" &amp; $A152, DataRegularSeason20242025!$E$3:$E$1315, S$1)</f>
        <v>8</v>
      </c>
      <c r="T152" s="2">
        <f>SUMIFS(DataRegularSeason20242025!$AA$3:$AA$1315,DataRegularSeason20242025!$B$3:$B$1315, "&lt;=" &amp; $A152, DataRegularSeason20242025!$D$3:$D$1315, T$1)+SUMIFS(DataRegularSeason20242025!$AB$3:$AB$1315,DataRegularSeason20242025!$B$3:$B$1315, "&lt;=" &amp; $A152, DataRegularSeason20242025!$E$3:$E$1315, T$1)</f>
        <v>13</v>
      </c>
      <c r="U152" s="2">
        <f>SUMIFS(DataRegularSeason20242025!$AA$3:$AA$1315,DataRegularSeason20242025!$B$3:$B$1315, "&lt;=" &amp; $A152, DataRegularSeason20242025!$D$3:$D$1315, U$1)+SUMIFS(DataRegularSeason20242025!$AB$3:$AB$1315,DataRegularSeason20242025!$B$3:$B$1315, "&lt;=" &amp; $A152, DataRegularSeason20242025!$E$3:$E$1315, U$1)</f>
        <v>10</v>
      </c>
      <c r="V152" s="2">
        <f>SUMIFS(DataRegularSeason20242025!$AA$3:$AA$1315,DataRegularSeason20242025!$B$3:$B$1315, "&lt;=" &amp; $A152, DataRegularSeason20242025!$D$3:$D$1315, V$1)+SUMIFS(DataRegularSeason20242025!$AB$3:$AB$1315,DataRegularSeason20242025!$B$3:$B$1315, "&lt;=" &amp; $A152, DataRegularSeason20242025!$E$3:$E$1315, V$1)</f>
        <v>9</v>
      </c>
      <c r="W152" s="2">
        <f>SUMIFS(DataRegularSeason20242025!$AA$3:$AA$1315,DataRegularSeason20242025!$B$3:$B$1315, "&lt;=" &amp; $A152, DataRegularSeason20242025!$D$3:$D$1315, W$1)+SUMIFS(DataRegularSeason20242025!$AB$3:$AB$1315,DataRegularSeason20242025!$B$3:$B$1315, "&lt;=" &amp; $A152, DataRegularSeason20242025!$E$3:$E$1315, W$1)</f>
        <v>9</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8</v>
      </c>
      <c r="Z152" s="2">
        <f>SUMIFS(DataRegularSeason20242025!$AA$3:$AA$1315,DataRegularSeason20242025!$B$3:$B$1315, "&lt;=" &amp; $A152, DataRegularSeason20242025!$D$3:$D$1315, Z$1)+SUMIFS(DataRegularSeason20242025!$AB$3:$AB$1315,DataRegularSeason20242025!$B$3:$B$1315, "&lt;=" &amp; $A152, DataRegularSeason20242025!$E$3:$E$1315, Z$1)</f>
        <v>10</v>
      </c>
      <c r="AA152" s="2">
        <f>SUMIFS(DataRegularSeason20242025!$AA$3:$AA$1315,DataRegularSeason20242025!$B$3:$B$1315, "&lt;=" &amp; $A152, DataRegularSeason20242025!$D$3:$D$1315, AA$1)+SUMIFS(DataRegularSeason20242025!$AB$3:$AB$1315,DataRegularSeason20242025!$B$3:$B$1315, "&lt;=" &amp; $A152, DataRegularSeason20242025!$E$3:$E$1315, AA$1)</f>
        <v>14</v>
      </c>
      <c r="AB152" s="2">
        <f>SUMIFS(DataRegularSeason20242025!$AA$3:$AA$1315,DataRegularSeason20242025!$B$3:$B$1315, "&lt;=" &amp; $A152, DataRegularSeason20242025!$D$3:$D$1315, AB$1)+SUMIFS(DataRegularSeason20242025!$AB$3:$AB$1315,DataRegularSeason20242025!$B$3:$B$1315, "&lt;=" &amp; $A152, DataRegularSeason20242025!$E$3:$E$1315, AB$1)</f>
        <v>13</v>
      </c>
      <c r="AC152" s="2">
        <f>SUMIFS(DataRegularSeason20242025!$AA$3:$AA$1315,DataRegularSeason20242025!$B$3:$B$1315, "&lt;=" &amp; $A152, DataRegularSeason20242025!$D$3:$D$1315, AC$1)+SUMIFS(DataRegularSeason20242025!$AB$3:$AB$1315,DataRegularSeason20242025!$B$3:$B$1315, "&lt;=" &amp; $A152, DataRegularSeason20242025!$E$3:$E$1315, AC$1)</f>
        <v>12</v>
      </c>
      <c r="AD152" s="2">
        <f>SUMIFS(DataRegularSeason20242025!$AA$3:$AA$1315,DataRegularSeason20242025!$B$3:$B$1315, "&lt;=" &amp; $A152, DataRegularSeason20242025!$D$3:$D$1315, AD$1)+SUMIFS(DataRegularSeason20242025!$AB$3:$AB$1315,DataRegularSeason20242025!$B$3:$B$1315, "&lt;=" &amp; $A152, DataRegularSeason20242025!$E$3:$E$1315, AD$1)</f>
        <v>11</v>
      </c>
      <c r="AE152" s="2">
        <f>SUMIFS(DataRegularSeason20242025!$AA$3:$AA$1315,DataRegularSeason20242025!$B$3:$B$1315, "&lt;=" &amp; $A152, DataRegularSeason20242025!$D$3:$D$1315, AE$1)+SUMIFS(DataRegularSeason20242025!$AB$3:$AB$1315,DataRegularSeason20242025!$B$3:$B$1315, "&lt;=" &amp; $A152, DataRegularSeason20242025!$E$3:$E$1315, AE$1)</f>
        <v>15</v>
      </c>
      <c r="AF152" s="2">
        <f>SUMIFS(DataRegularSeason20242025!$AA$3:$AA$1315,DataRegularSeason20242025!$B$3:$B$1315, "&lt;=" &amp; $A152, DataRegularSeason20242025!$D$3:$D$1315, AF$1)+SUMIFS(DataRegularSeason20242025!$AB$3:$AB$1315,DataRegularSeason20242025!$B$3:$B$1315, "&lt;=" &amp; $A152, DataRegularSeason20242025!$E$3:$E$1315, AF$1)</f>
        <v>18</v>
      </c>
      <c r="AG152" s="2">
        <f>SUMIFS(DataRegularSeason20242025!$AA$3:$AA$1315,DataRegularSeason20242025!$B$3:$B$1315, "&lt;=" &amp; $A152, DataRegularSeason20242025!$D$3:$D$1315, AG$1)+SUMIFS(DataRegularSeason20242025!$AB$3:$AB$1315,DataRegularSeason20242025!$B$3:$B$1315, "&lt;=" &amp; $A152, DataRegularSeason20242025!$E$3:$E$1315, AG$1)</f>
        <v>14</v>
      </c>
    </row>
    <row r="153" spans="1:33" x14ac:dyDescent="0.25">
      <c r="A153" s="5">
        <v>45719</v>
      </c>
      <c r="B153" s="2">
        <f>SUMIFS(DataRegularSeason20242025!$AA$3:$AA$1315,DataRegularSeason20242025!$B$3:$B$1315, "&lt;=" &amp; $A153, DataRegularSeason20242025!$D$3:$D$1315, B$1)+SUMIFS(DataRegularSeason20242025!$AB$3:$AB$1315,DataRegularSeason20242025!$B$3:$B$1315, "&lt;=" &amp; $A153, DataRegularSeason20242025!$E$3:$E$1315, B$1)</f>
        <v>10</v>
      </c>
      <c r="C153" s="2">
        <f>SUMIFS(DataRegularSeason20242025!$AA$3:$AA$1315,DataRegularSeason20242025!$B$3:$B$1315, "&lt;=" &amp; $A153, DataRegularSeason20242025!$D$3:$D$1315, C$1)+SUMIFS(DataRegularSeason20242025!$AB$3:$AB$1315,DataRegularSeason20242025!$B$3:$B$1315, "&lt;=" &amp; $A153, DataRegularSeason20242025!$E$3:$E$1315, C$1)</f>
        <v>9</v>
      </c>
      <c r="D153" s="2">
        <f>SUMIFS(DataRegularSeason20242025!$AA$3:$AA$1315,DataRegularSeason20242025!$B$3:$B$1315, "&lt;=" &amp; $A153, DataRegularSeason20242025!$D$3:$D$1315, D$1)+SUMIFS(DataRegularSeason20242025!$AB$3:$AB$1315,DataRegularSeason20242025!$B$3:$B$1315, "&lt;=" &amp; $A153, DataRegularSeason20242025!$E$3:$E$1315, D$1)</f>
        <v>9</v>
      </c>
      <c r="E153" s="2">
        <f>SUMIFS(DataRegularSeason20242025!$AA$3:$AA$1315,DataRegularSeason20242025!$B$3:$B$1315, "&lt;=" &amp; $A153, DataRegularSeason20242025!$D$3:$D$1315, E$1)+SUMIFS(DataRegularSeason20242025!$AB$3:$AB$1315,DataRegularSeason20242025!$B$3:$B$1315, "&lt;=" &amp; $A153, DataRegularSeason20242025!$E$3:$E$1315, E$1)</f>
        <v>14</v>
      </c>
      <c r="F153" s="2">
        <f>SUMIFS(DataRegularSeason20242025!$AA$3:$AA$1315,DataRegularSeason20242025!$B$3:$B$1315, "&lt;=" &amp; $A153, DataRegularSeason20242025!$D$3:$D$1315, F$1)+SUMIFS(DataRegularSeason20242025!$AB$3:$AB$1315,DataRegularSeason20242025!$B$3:$B$1315, "&lt;=" &amp; $A153, DataRegularSeason20242025!$E$3:$E$1315, F$1)</f>
        <v>11</v>
      </c>
      <c r="G153" s="2">
        <f>SUMIFS(DataRegularSeason20242025!$AA$3:$AA$1315,DataRegularSeason20242025!$B$3:$B$1315, "&lt;=" &amp; $A153, DataRegularSeason20242025!$D$3:$D$1315, G$1)+SUMIFS(DataRegularSeason20242025!$AB$3:$AB$1315,DataRegularSeason20242025!$B$3:$B$1315, "&lt;=" &amp; $A153, DataRegularSeason20242025!$E$3:$E$1315, G$1)</f>
        <v>11</v>
      </c>
      <c r="H153" s="2">
        <f>SUMIFS(DataRegularSeason20242025!$AA$3:$AA$1315,DataRegularSeason20242025!$B$3:$B$1315, "&lt;=" &amp; $A153, DataRegularSeason20242025!$D$3:$D$1315, H$1)+SUMIFS(DataRegularSeason20242025!$AB$3:$AB$1315,DataRegularSeason20242025!$B$3:$B$1315, "&lt;=" &amp; $A153, DataRegularSeason20242025!$E$3:$E$1315, H$1)</f>
        <v>7</v>
      </c>
      <c r="I153" s="2">
        <f>SUMIFS(DataRegularSeason20242025!$AA$3:$AA$1315,DataRegularSeason20242025!$B$3:$B$1315, "&lt;=" &amp; $A153, DataRegularSeason20242025!$D$3:$D$1315, I$1)+SUMIFS(DataRegularSeason20242025!$AB$3:$AB$1315,DataRegularSeason20242025!$B$3:$B$1315, "&lt;=" &amp; $A153, DataRegularSeason20242025!$E$3:$E$1315, I$1)</f>
        <v>10</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9</v>
      </c>
      <c r="L153" s="2">
        <f>SUMIFS(DataRegularSeason20242025!$AA$3:$AA$1315,DataRegularSeason20242025!$B$3:$B$1315, "&lt;=" &amp; $A153, DataRegularSeason20242025!$D$3:$D$1315, L$1)+SUMIFS(DataRegularSeason20242025!$AB$3:$AB$1315,DataRegularSeason20242025!$B$3:$B$1315, "&lt;=" &amp; $A153, DataRegularSeason20242025!$E$3:$E$1315, L$1)</f>
        <v>11</v>
      </c>
      <c r="M153" s="2">
        <f>SUMIFS(DataRegularSeason20242025!$AA$3:$AA$1315,DataRegularSeason20242025!$B$3:$B$1315, "&lt;=" &amp; $A153, DataRegularSeason20242025!$D$3:$D$1315, M$1)+SUMIFS(DataRegularSeason20242025!$AB$3:$AB$1315,DataRegularSeason20242025!$B$3:$B$1315, "&lt;=" &amp; $A153, DataRegularSeason20242025!$E$3:$E$1315, M$1)</f>
        <v>15</v>
      </c>
      <c r="N153" s="2">
        <f>SUMIFS(DataRegularSeason20242025!$AA$3:$AA$1315,DataRegularSeason20242025!$B$3:$B$1315, "&lt;=" &amp; $A153, DataRegularSeason20242025!$D$3:$D$1315, N$1)+SUMIFS(DataRegularSeason20242025!$AB$3:$AB$1315,DataRegularSeason20242025!$B$3:$B$1315, "&lt;=" &amp; $A153, DataRegularSeason20242025!$E$3:$E$1315, N$1)</f>
        <v>14</v>
      </c>
      <c r="O153" s="2">
        <f>SUMIFS(DataRegularSeason20242025!$AA$3:$AA$1315,DataRegularSeason20242025!$B$3:$B$1315, "&lt;=" &amp; $A153, DataRegularSeason20242025!$D$3:$D$1315, O$1)+SUMIFS(DataRegularSeason20242025!$AB$3:$AB$1315,DataRegularSeason20242025!$B$3:$B$1315, "&lt;=" &amp; $A153, DataRegularSeason20242025!$E$3:$E$1315, O$1)</f>
        <v>14</v>
      </c>
      <c r="P153" s="2">
        <f>SUMIFS(DataRegularSeason20242025!$AA$3:$AA$1315,DataRegularSeason20242025!$B$3:$B$1315, "&lt;=" &amp; $A153, DataRegularSeason20242025!$D$3:$D$1315, P$1)+SUMIFS(DataRegularSeason20242025!$AB$3:$AB$1315,DataRegularSeason20242025!$B$3:$B$1315, "&lt;=" &amp; $A153, DataRegularSeason20242025!$E$3:$E$1315, P$1)</f>
        <v>9</v>
      </c>
      <c r="Q153" s="2">
        <f>SUMIFS(DataRegularSeason20242025!$AA$3:$AA$1315,DataRegularSeason20242025!$B$3:$B$1315, "&lt;=" &amp; $A153, DataRegularSeason20242025!$D$3:$D$1315, Q$1)+SUMIFS(DataRegularSeason20242025!$AB$3:$AB$1315,DataRegularSeason20242025!$B$3:$B$1315, "&lt;=" &amp; $A153, DataRegularSeason20242025!$E$3:$E$1315, Q$1)</f>
        <v>16</v>
      </c>
      <c r="R153" s="2">
        <f>SUMIFS(DataRegularSeason20242025!$AA$3:$AA$1315,DataRegularSeason20242025!$B$3:$B$1315, "&lt;=" &amp; $A153, DataRegularSeason20242025!$D$3:$D$1315, R$1)+SUMIFS(DataRegularSeason20242025!$AB$3:$AB$1315,DataRegularSeason20242025!$B$3:$B$1315, "&lt;=" &amp; $A153, DataRegularSeason20242025!$E$3:$E$1315, R$1)</f>
        <v>7</v>
      </c>
      <c r="S153" s="2">
        <f>SUMIFS(DataRegularSeason20242025!$AA$3:$AA$1315,DataRegularSeason20242025!$B$3:$B$1315, "&lt;=" &amp; $A153, DataRegularSeason20242025!$D$3:$D$1315, S$1)+SUMIFS(DataRegularSeason20242025!$AB$3:$AB$1315,DataRegularSeason20242025!$B$3:$B$1315, "&lt;=" &amp; $A153, DataRegularSeason20242025!$E$3:$E$1315, S$1)</f>
        <v>8</v>
      </c>
      <c r="T153" s="2">
        <f>SUMIFS(DataRegularSeason20242025!$AA$3:$AA$1315,DataRegularSeason20242025!$B$3:$B$1315, "&lt;=" &amp; $A153, DataRegularSeason20242025!$D$3:$D$1315, T$1)+SUMIFS(DataRegularSeason20242025!$AB$3:$AB$1315,DataRegularSeason20242025!$B$3:$B$1315, "&lt;=" &amp; $A153, DataRegularSeason20242025!$E$3:$E$1315, T$1)</f>
        <v>13</v>
      </c>
      <c r="U153" s="2">
        <f>SUMIFS(DataRegularSeason20242025!$AA$3:$AA$1315,DataRegularSeason20242025!$B$3:$B$1315, "&lt;=" &amp; $A153, DataRegularSeason20242025!$D$3:$D$1315, U$1)+SUMIFS(DataRegularSeason20242025!$AB$3:$AB$1315,DataRegularSeason20242025!$B$3:$B$1315, "&lt;=" &amp; $A153, DataRegularSeason20242025!$E$3:$E$1315, U$1)</f>
        <v>10</v>
      </c>
      <c r="V153" s="2">
        <f>SUMIFS(DataRegularSeason20242025!$AA$3:$AA$1315,DataRegularSeason20242025!$B$3:$B$1315, "&lt;=" &amp; $A153, DataRegularSeason20242025!$D$3:$D$1315, V$1)+SUMIFS(DataRegularSeason20242025!$AB$3:$AB$1315,DataRegularSeason20242025!$B$3:$B$1315, "&lt;=" &amp; $A153, DataRegularSeason20242025!$E$3:$E$1315, V$1)</f>
        <v>9</v>
      </c>
      <c r="W153" s="2">
        <f>SUMIFS(DataRegularSeason20242025!$AA$3:$AA$1315,DataRegularSeason20242025!$B$3:$B$1315, "&lt;=" &amp; $A153, DataRegularSeason20242025!$D$3:$D$1315, W$1)+SUMIFS(DataRegularSeason20242025!$AB$3:$AB$1315,DataRegularSeason20242025!$B$3:$B$1315, "&lt;=" &amp; $A153, DataRegularSeason20242025!$E$3:$E$1315, W$1)</f>
        <v>9</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8</v>
      </c>
      <c r="Z153" s="2">
        <f>SUMIFS(DataRegularSeason20242025!$AA$3:$AA$1315,DataRegularSeason20242025!$B$3:$B$1315, "&lt;=" &amp; $A153, DataRegularSeason20242025!$D$3:$D$1315, Z$1)+SUMIFS(DataRegularSeason20242025!$AB$3:$AB$1315,DataRegularSeason20242025!$B$3:$B$1315, "&lt;=" &amp; $A153, DataRegularSeason20242025!$E$3:$E$1315, Z$1)</f>
        <v>10</v>
      </c>
      <c r="AA153" s="2">
        <f>SUMIFS(DataRegularSeason20242025!$AA$3:$AA$1315,DataRegularSeason20242025!$B$3:$B$1315, "&lt;=" &amp; $A153, DataRegularSeason20242025!$D$3:$D$1315, AA$1)+SUMIFS(DataRegularSeason20242025!$AB$3:$AB$1315,DataRegularSeason20242025!$B$3:$B$1315, "&lt;=" &amp; $A153, DataRegularSeason20242025!$E$3:$E$1315, AA$1)</f>
        <v>14</v>
      </c>
      <c r="AB153" s="2">
        <f>SUMIFS(DataRegularSeason20242025!$AA$3:$AA$1315,DataRegularSeason20242025!$B$3:$B$1315, "&lt;=" &amp; $A153, DataRegularSeason20242025!$D$3:$D$1315, AB$1)+SUMIFS(DataRegularSeason20242025!$AB$3:$AB$1315,DataRegularSeason20242025!$B$3:$B$1315, "&lt;=" &amp; $A153, DataRegularSeason20242025!$E$3:$E$1315, AB$1)</f>
        <v>13</v>
      </c>
      <c r="AC153" s="2">
        <f>SUMIFS(DataRegularSeason20242025!$AA$3:$AA$1315,DataRegularSeason20242025!$B$3:$B$1315, "&lt;=" &amp; $A153, DataRegularSeason20242025!$D$3:$D$1315, AC$1)+SUMIFS(DataRegularSeason20242025!$AB$3:$AB$1315,DataRegularSeason20242025!$B$3:$B$1315, "&lt;=" &amp; $A153, DataRegularSeason20242025!$E$3:$E$1315, AC$1)</f>
        <v>12</v>
      </c>
      <c r="AD153" s="2">
        <f>SUMIFS(DataRegularSeason20242025!$AA$3:$AA$1315,DataRegularSeason20242025!$B$3:$B$1315, "&lt;=" &amp; $A153, DataRegularSeason20242025!$D$3:$D$1315, AD$1)+SUMIFS(DataRegularSeason20242025!$AB$3:$AB$1315,DataRegularSeason20242025!$B$3:$B$1315, "&lt;=" &amp; $A153, DataRegularSeason20242025!$E$3:$E$1315, AD$1)</f>
        <v>11</v>
      </c>
      <c r="AE153" s="2">
        <f>SUMIFS(DataRegularSeason20242025!$AA$3:$AA$1315,DataRegularSeason20242025!$B$3:$B$1315, "&lt;=" &amp; $A153, DataRegularSeason20242025!$D$3:$D$1315, AE$1)+SUMIFS(DataRegularSeason20242025!$AB$3:$AB$1315,DataRegularSeason20242025!$B$3:$B$1315, "&lt;=" &amp; $A153, DataRegularSeason20242025!$E$3:$E$1315, AE$1)</f>
        <v>15</v>
      </c>
      <c r="AF153" s="2">
        <f>SUMIFS(DataRegularSeason20242025!$AA$3:$AA$1315,DataRegularSeason20242025!$B$3:$B$1315, "&lt;=" &amp; $A153, DataRegularSeason20242025!$D$3:$D$1315, AF$1)+SUMIFS(DataRegularSeason20242025!$AB$3:$AB$1315,DataRegularSeason20242025!$B$3:$B$1315, "&lt;=" &amp; $A153, DataRegularSeason20242025!$E$3:$E$1315, AF$1)</f>
        <v>18</v>
      </c>
      <c r="AG153" s="2">
        <f>SUMIFS(DataRegularSeason20242025!$AA$3:$AA$1315,DataRegularSeason20242025!$B$3:$B$1315, "&lt;=" &amp; $A153, DataRegularSeason20242025!$D$3:$D$1315, AG$1)+SUMIFS(DataRegularSeason20242025!$AB$3:$AB$1315,DataRegularSeason20242025!$B$3:$B$1315, "&lt;=" &amp; $A153, DataRegularSeason20242025!$E$3:$E$1315, AG$1)</f>
        <v>14</v>
      </c>
    </row>
    <row r="154" spans="1:33" x14ac:dyDescent="0.25">
      <c r="A154" s="5">
        <v>45720</v>
      </c>
      <c r="B154" s="2">
        <f>SUMIFS(DataRegularSeason20242025!$AA$3:$AA$1315,DataRegularSeason20242025!$B$3:$B$1315, "&lt;=" &amp; $A154, DataRegularSeason20242025!$D$3:$D$1315, B$1)+SUMIFS(DataRegularSeason20242025!$AB$3:$AB$1315,DataRegularSeason20242025!$B$3:$B$1315, "&lt;=" &amp; $A154, DataRegularSeason20242025!$E$3:$E$1315, B$1)</f>
        <v>10</v>
      </c>
      <c r="C154" s="2">
        <f>SUMIFS(DataRegularSeason20242025!$AA$3:$AA$1315,DataRegularSeason20242025!$B$3:$B$1315, "&lt;=" &amp; $A154, DataRegularSeason20242025!$D$3:$D$1315, C$1)+SUMIFS(DataRegularSeason20242025!$AB$3:$AB$1315,DataRegularSeason20242025!$B$3:$B$1315, "&lt;=" &amp; $A154, DataRegularSeason20242025!$E$3:$E$1315, C$1)</f>
        <v>9</v>
      </c>
      <c r="D154" s="2">
        <f>SUMIFS(DataRegularSeason20242025!$AA$3:$AA$1315,DataRegularSeason20242025!$B$3:$B$1315, "&lt;=" &amp; $A154, DataRegularSeason20242025!$D$3:$D$1315, D$1)+SUMIFS(DataRegularSeason20242025!$AB$3:$AB$1315,DataRegularSeason20242025!$B$3:$B$1315, "&lt;=" &amp; $A154, DataRegularSeason20242025!$E$3:$E$1315, D$1)</f>
        <v>9</v>
      </c>
      <c r="E154" s="2">
        <f>SUMIFS(DataRegularSeason20242025!$AA$3:$AA$1315,DataRegularSeason20242025!$B$3:$B$1315, "&lt;=" &amp; $A154, DataRegularSeason20242025!$D$3:$D$1315, E$1)+SUMIFS(DataRegularSeason20242025!$AB$3:$AB$1315,DataRegularSeason20242025!$B$3:$B$1315, "&lt;=" &amp; $A154, DataRegularSeason20242025!$E$3:$E$1315, E$1)</f>
        <v>14</v>
      </c>
      <c r="F154" s="2">
        <f>SUMIFS(DataRegularSeason20242025!$AA$3:$AA$1315,DataRegularSeason20242025!$B$3:$B$1315, "&lt;=" &amp; $A154, DataRegularSeason20242025!$D$3:$D$1315, F$1)+SUMIFS(DataRegularSeason20242025!$AB$3:$AB$1315,DataRegularSeason20242025!$B$3:$B$1315, "&lt;=" &amp; $A154, DataRegularSeason20242025!$E$3:$E$1315, F$1)</f>
        <v>11</v>
      </c>
      <c r="G154" s="2">
        <f>SUMIFS(DataRegularSeason20242025!$AA$3:$AA$1315,DataRegularSeason20242025!$B$3:$B$1315, "&lt;=" &amp; $A154, DataRegularSeason20242025!$D$3:$D$1315, G$1)+SUMIFS(DataRegularSeason20242025!$AB$3:$AB$1315,DataRegularSeason20242025!$B$3:$B$1315, "&lt;=" &amp; $A154, DataRegularSeason20242025!$E$3:$E$1315, G$1)</f>
        <v>11</v>
      </c>
      <c r="H154" s="2">
        <f>SUMIFS(DataRegularSeason20242025!$AA$3:$AA$1315,DataRegularSeason20242025!$B$3:$B$1315, "&lt;=" &amp; $A154, DataRegularSeason20242025!$D$3:$D$1315, H$1)+SUMIFS(DataRegularSeason20242025!$AB$3:$AB$1315,DataRegularSeason20242025!$B$3:$B$1315, "&lt;=" &amp; $A154, DataRegularSeason20242025!$E$3:$E$1315, H$1)</f>
        <v>7</v>
      </c>
      <c r="I154" s="2">
        <f>SUMIFS(DataRegularSeason20242025!$AA$3:$AA$1315,DataRegularSeason20242025!$B$3:$B$1315, "&lt;=" &amp; $A154, DataRegularSeason20242025!$D$3:$D$1315, I$1)+SUMIFS(DataRegularSeason20242025!$AB$3:$AB$1315,DataRegularSeason20242025!$B$3:$B$1315, "&lt;=" &amp; $A154, DataRegularSeason20242025!$E$3:$E$1315, I$1)</f>
        <v>10</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9</v>
      </c>
      <c r="L154" s="2">
        <f>SUMIFS(DataRegularSeason20242025!$AA$3:$AA$1315,DataRegularSeason20242025!$B$3:$B$1315, "&lt;=" &amp; $A154, DataRegularSeason20242025!$D$3:$D$1315, L$1)+SUMIFS(DataRegularSeason20242025!$AB$3:$AB$1315,DataRegularSeason20242025!$B$3:$B$1315, "&lt;=" &amp; $A154, DataRegularSeason20242025!$E$3:$E$1315, L$1)</f>
        <v>11</v>
      </c>
      <c r="M154" s="2">
        <f>SUMIFS(DataRegularSeason20242025!$AA$3:$AA$1315,DataRegularSeason20242025!$B$3:$B$1315, "&lt;=" &amp; $A154, DataRegularSeason20242025!$D$3:$D$1315, M$1)+SUMIFS(DataRegularSeason20242025!$AB$3:$AB$1315,DataRegularSeason20242025!$B$3:$B$1315, "&lt;=" &amp; $A154, DataRegularSeason20242025!$E$3:$E$1315, M$1)</f>
        <v>15</v>
      </c>
      <c r="N154" s="2">
        <f>SUMIFS(DataRegularSeason20242025!$AA$3:$AA$1315,DataRegularSeason20242025!$B$3:$B$1315, "&lt;=" &amp; $A154, DataRegularSeason20242025!$D$3:$D$1315, N$1)+SUMIFS(DataRegularSeason20242025!$AB$3:$AB$1315,DataRegularSeason20242025!$B$3:$B$1315, "&lt;=" &amp; $A154, DataRegularSeason20242025!$E$3:$E$1315, N$1)</f>
        <v>14</v>
      </c>
      <c r="O154" s="2">
        <f>SUMIFS(DataRegularSeason20242025!$AA$3:$AA$1315,DataRegularSeason20242025!$B$3:$B$1315, "&lt;=" &amp; $A154, DataRegularSeason20242025!$D$3:$D$1315, O$1)+SUMIFS(DataRegularSeason20242025!$AB$3:$AB$1315,DataRegularSeason20242025!$B$3:$B$1315, "&lt;=" &amp; $A154, DataRegularSeason20242025!$E$3:$E$1315, O$1)</f>
        <v>14</v>
      </c>
      <c r="P154" s="2">
        <f>SUMIFS(DataRegularSeason20242025!$AA$3:$AA$1315,DataRegularSeason20242025!$B$3:$B$1315, "&lt;=" &amp; $A154, DataRegularSeason20242025!$D$3:$D$1315, P$1)+SUMIFS(DataRegularSeason20242025!$AB$3:$AB$1315,DataRegularSeason20242025!$B$3:$B$1315, "&lt;=" &amp; $A154, DataRegularSeason20242025!$E$3:$E$1315, P$1)</f>
        <v>9</v>
      </c>
      <c r="Q154" s="2">
        <f>SUMIFS(DataRegularSeason20242025!$AA$3:$AA$1315,DataRegularSeason20242025!$B$3:$B$1315, "&lt;=" &amp; $A154, DataRegularSeason20242025!$D$3:$D$1315, Q$1)+SUMIFS(DataRegularSeason20242025!$AB$3:$AB$1315,DataRegularSeason20242025!$B$3:$B$1315, "&lt;=" &amp; $A154, DataRegularSeason20242025!$E$3:$E$1315, Q$1)</f>
        <v>16</v>
      </c>
      <c r="R154" s="2">
        <f>SUMIFS(DataRegularSeason20242025!$AA$3:$AA$1315,DataRegularSeason20242025!$B$3:$B$1315, "&lt;=" &amp; $A154, DataRegularSeason20242025!$D$3:$D$1315, R$1)+SUMIFS(DataRegularSeason20242025!$AB$3:$AB$1315,DataRegularSeason20242025!$B$3:$B$1315, "&lt;=" &amp; $A154, DataRegularSeason20242025!$E$3:$E$1315, R$1)</f>
        <v>7</v>
      </c>
      <c r="S154" s="2">
        <f>SUMIFS(DataRegularSeason20242025!$AA$3:$AA$1315,DataRegularSeason20242025!$B$3:$B$1315, "&lt;=" &amp; $A154, DataRegularSeason20242025!$D$3:$D$1315, S$1)+SUMIFS(DataRegularSeason20242025!$AB$3:$AB$1315,DataRegularSeason20242025!$B$3:$B$1315, "&lt;=" &amp; $A154, DataRegularSeason20242025!$E$3:$E$1315, S$1)</f>
        <v>8</v>
      </c>
      <c r="T154" s="2">
        <f>SUMIFS(DataRegularSeason20242025!$AA$3:$AA$1315,DataRegularSeason20242025!$B$3:$B$1315, "&lt;=" &amp; $A154, DataRegularSeason20242025!$D$3:$D$1315, T$1)+SUMIFS(DataRegularSeason20242025!$AB$3:$AB$1315,DataRegularSeason20242025!$B$3:$B$1315, "&lt;=" &amp; $A154, DataRegularSeason20242025!$E$3:$E$1315, T$1)</f>
        <v>13</v>
      </c>
      <c r="U154" s="2">
        <f>SUMIFS(DataRegularSeason20242025!$AA$3:$AA$1315,DataRegularSeason20242025!$B$3:$B$1315, "&lt;=" &amp; $A154, DataRegularSeason20242025!$D$3:$D$1315, U$1)+SUMIFS(DataRegularSeason20242025!$AB$3:$AB$1315,DataRegularSeason20242025!$B$3:$B$1315, "&lt;=" &amp; $A154, DataRegularSeason20242025!$E$3:$E$1315, U$1)</f>
        <v>10</v>
      </c>
      <c r="V154" s="2">
        <f>SUMIFS(DataRegularSeason20242025!$AA$3:$AA$1315,DataRegularSeason20242025!$B$3:$B$1315, "&lt;=" &amp; $A154, DataRegularSeason20242025!$D$3:$D$1315, V$1)+SUMIFS(DataRegularSeason20242025!$AB$3:$AB$1315,DataRegularSeason20242025!$B$3:$B$1315, "&lt;=" &amp; $A154, DataRegularSeason20242025!$E$3:$E$1315, V$1)</f>
        <v>9</v>
      </c>
      <c r="W154" s="2">
        <f>SUMIFS(DataRegularSeason20242025!$AA$3:$AA$1315,DataRegularSeason20242025!$B$3:$B$1315, "&lt;=" &amp; $A154, DataRegularSeason20242025!$D$3:$D$1315, W$1)+SUMIFS(DataRegularSeason20242025!$AB$3:$AB$1315,DataRegularSeason20242025!$B$3:$B$1315, "&lt;=" &amp; $A154, DataRegularSeason20242025!$E$3:$E$1315, W$1)</f>
        <v>9</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8</v>
      </c>
      <c r="Z154" s="2">
        <f>SUMIFS(DataRegularSeason20242025!$AA$3:$AA$1315,DataRegularSeason20242025!$B$3:$B$1315, "&lt;=" &amp; $A154, DataRegularSeason20242025!$D$3:$D$1315, Z$1)+SUMIFS(DataRegularSeason20242025!$AB$3:$AB$1315,DataRegularSeason20242025!$B$3:$B$1315, "&lt;=" &amp; $A154, DataRegularSeason20242025!$E$3:$E$1315, Z$1)</f>
        <v>10</v>
      </c>
      <c r="AA154" s="2">
        <f>SUMIFS(DataRegularSeason20242025!$AA$3:$AA$1315,DataRegularSeason20242025!$B$3:$B$1315, "&lt;=" &amp; $A154, DataRegularSeason20242025!$D$3:$D$1315, AA$1)+SUMIFS(DataRegularSeason20242025!$AB$3:$AB$1315,DataRegularSeason20242025!$B$3:$B$1315, "&lt;=" &amp; $A154, DataRegularSeason20242025!$E$3:$E$1315, AA$1)</f>
        <v>14</v>
      </c>
      <c r="AB154" s="2">
        <f>SUMIFS(DataRegularSeason20242025!$AA$3:$AA$1315,DataRegularSeason20242025!$B$3:$B$1315, "&lt;=" &amp; $A154, DataRegularSeason20242025!$D$3:$D$1315, AB$1)+SUMIFS(DataRegularSeason20242025!$AB$3:$AB$1315,DataRegularSeason20242025!$B$3:$B$1315, "&lt;=" &amp; $A154, DataRegularSeason20242025!$E$3:$E$1315, AB$1)</f>
        <v>13</v>
      </c>
      <c r="AC154" s="2">
        <f>SUMIFS(DataRegularSeason20242025!$AA$3:$AA$1315,DataRegularSeason20242025!$B$3:$B$1315, "&lt;=" &amp; $A154, DataRegularSeason20242025!$D$3:$D$1315, AC$1)+SUMIFS(DataRegularSeason20242025!$AB$3:$AB$1315,DataRegularSeason20242025!$B$3:$B$1315, "&lt;=" &amp; $A154, DataRegularSeason20242025!$E$3:$E$1315, AC$1)</f>
        <v>12</v>
      </c>
      <c r="AD154" s="2">
        <f>SUMIFS(DataRegularSeason20242025!$AA$3:$AA$1315,DataRegularSeason20242025!$B$3:$B$1315, "&lt;=" &amp; $A154, DataRegularSeason20242025!$D$3:$D$1315, AD$1)+SUMIFS(DataRegularSeason20242025!$AB$3:$AB$1315,DataRegularSeason20242025!$B$3:$B$1315, "&lt;=" &amp; $A154, DataRegularSeason20242025!$E$3:$E$1315, AD$1)</f>
        <v>11</v>
      </c>
      <c r="AE154" s="2">
        <f>SUMIFS(DataRegularSeason20242025!$AA$3:$AA$1315,DataRegularSeason20242025!$B$3:$B$1315, "&lt;=" &amp; $A154, DataRegularSeason20242025!$D$3:$D$1315, AE$1)+SUMIFS(DataRegularSeason20242025!$AB$3:$AB$1315,DataRegularSeason20242025!$B$3:$B$1315, "&lt;=" &amp; $A154, DataRegularSeason20242025!$E$3:$E$1315, AE$1)</f>
        <v>15</v>
      </c>
      <c r="AF154" s="2">
        <f>SUMIFS(DataRegularSeason20242025!$AA$3:$AA$1315,DataRegularSeason20242025!$B$3:$B$1315, "&lt;=" &amp; $A154, DataRegularSeason20242025!$D$3:$D$1315, AF$1)+SUMIFS(DataRegularSeason20242025!$AB$3:$AB$1315,DataRegularSeason20242025!$B$3:$B$1315, "&lt;=" &amp; $A154, DataRegularSeason20242025!$E$3:$E$1315, AF$1)</f>
        <v>18</v>
      </c>
      <c r="AG154" s="2">
        <f>SUMIFS(DataRegularSeason20242025!$AA$3:$AA$1315,DataRegularSeason20242025!$B$3:$B$1315, "&lt;=" &amp; $A154, DataRegularSeason20242025!$D$3:$D$1315, AG$1)+SUMIFS(DataRegularSeason20242025!$AB$3:$AB$1315,DataRegularSeason20242025!$B$3:$B$1315, "&lt;=" &amp; $A154, DataRegularSeason20242025!$E$3:$E$1315, AG$1)</f>
        <v>14</v>
      </c>
    </row>
    <row r="155" spans="1:33" x14ac:dyDescent="0.25">
      <c r="A155" s="5">
        <v>45721</v>
      </c>
      <c r="B155" s="2">
        <f>SUMIFS(DataRegularSeason20242025!$AA$3:$AA$1315,DataRegularSeason20242025!$B$3:$B$1315, "&lt;=" &amp; $A155, DataRegularSeason20242025!$D$3:$D$1315, B$1)+SUMIFS(DataRegularSeason20242025!$AB$3:$AB$1315,DataRegularSeason20242025!$B$3:$B$1315, "&lt;=" &amp; $A155, DataRegularSeason20242025!$E$3:$E$1315, B$1)</f>
        <v>10</v>
      </c>
      <c r="C155" s="2">
        <f>SUMIFS(DataRegularSeason20242025!$AA$3:$AA$1315,DataRegularSeason20242025!$B$3:$B$1315, "&lt;=" &amp; $A155, DataRegularSeason20242025!$D$3:$D$1315, C$1)+SUMIFS(DataRegularSeason20242025!$AB$3:$AB$1315,DataRegularSeason20242025!$B$3:$B$1315, "&lt;=" &amp; $A155, DataRegularSeason20242025!$E$3:$E$1315, C$1)</f>
        <v>9</v>
      </c>
      <c r="D155" s="2">
        <f>SUMIFS(DataRegularSeason20242025!$AA$3:$AA$1315,DataRegularSeason20242025!$B$3:$B$1315, "&lt;=" &amp; $A155, DataRegularSeason20242025!$D$3:$D$1315, D$1)+SUMIFS(DataRegularSeason20242025!$AB$3:$AB$1315,DataRegularSeason20242025!$B$3:$B$1315, "&lt;=" &amp; $A155, DataRegularSeason20242025!$E$3:$E$1315, D$1)</f>
        <v>9</v>
      </c>
      <c r="E155" s="2">
        <f>SUMIFS(DataRegularSeason20242025!$AA$3:$AA$1315,DataRegularSeason20242025!$B$3:$B$1315, "&lt;=" &amp; $A155, DataRegularSeason20242025!$D$3:$D$1315, E$1)+SUMIFS(DataRegularSeason20242025!$AB$3:$AB$1315,DataRegularSeason20242025!$B$3:$B$1315, "&lt;=" &amp; $A155, DataRegularSeason20242025!$E$3:$E$1315, E$1)</f>
        <v>14</v>
      </c>
      <c r="F155" s="2">
        <f>SUMIFS(DataRegularSeason20242025!$AA$3:$AA$1315,DataRegularSeason20242025!$B$3:$B$1315, "&lt;=" &amp; $A155, DataRegularSeason20242025!$D$3:$D$1315, F$1)+SUMIFS(DataRegularSeason20242025!$AB$3:$AB$1315,DataRegularSeason20242025!$B$3:$B$1315, "&lt;=" &amp; $A155, DataRegularSeason20242025!$E$3:$E$1315, F$1)</f>
        <v>11</v>
      </c>
      <c r="G155" s="2">
        <f>SUMIFS(DataRegularSeason20242025!$AA$3:$AA$1315,DataRegularSeason20242025!$B$3:$B$1315, "&lt;=" &amp; $A155, DataRegularSeason20242025!$D$3:$D$1315, G$1)+SUMIFS(DataRegularSeason20242025!$AB$3:$AB$1315,DataRegularSeason20242025!$B$3:$B$1315, "&lt;=" &amp; $A155, DataRegularSeason20242025!$E$3:$E$1315, G$1)</f>
        <v>11</v>
      </c>
      <c r="H155" s="2">
        <f>SUMIFS(DataRegularSeason20242025!$AA$3:$AA$1315,DataRegularSeason20242025!$B$3:$B$1315, "&lt;=" &amp; $A155, DataRegularSeason20242025!$D$3:$D$1315, H$1)+SUMIFS(DataRegularSeason20242025!$AB$3:$AB$1315,DataRegularSeason20242025!$B$3:$B$1315, "&lt;=" &amp; $A155, DataRegularSeason20242025!$E$3:$E$1315, H$1)</f>
        <v>7</v>
      </c>
      <c r="I155" s="2">
        <f>SUMIFS(DataRegularSeason20242025!$AA$3:$AA$1315,DataRegularSeason20242025!$B$3:$B$1315, "&lt;=" &amp; $A155, DataRegularSeason20242025!$D$3:$D$1315, I$1)+SUMIFS(DataRegularSeason20242025!$AB$3:$AB$1315,DataRegularSeason20242025!$B$3:$B$1315, "&lt;=" &amp; $A155, DataRegularSeason20242025!$E$3:$E$1315, I$1)</f>
        <v>10</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9</v>
      </c>
      <c r="L155" s="2">
        <f>SUMIFS(DataRegularSeason20242025!$AA$3:$AA$1315,DataRegularSeason20242025!$B$3:$B$1315, "&lt;=" &amp; $A155, DataRegularSeason20242025!$D$3:$D$1315, L$1)+SUMIFS(DataRegularSeason20242025!$AB$3:$AB$1315,DataRegularSeason20242025!$B$3:$B$1315, "&lt;=" &amp; $A155, DataRegularSeason20242025!$E$3:$E$1315, L$1)</f>
        <v>11</v>
      </c>
      <c r="M155" s="2">
        <f>SUMIFS(DataRegularSeason20242025!$AA$3:$AA$1315,DataRegularSeason20242025!$B$3:$B$1315, "&lt;=" &amp; $A155, DataRegularSeason20242025!$D$3:$D$1315, M$1)+SUMIFS(DataRegularSeason20242025!$AB$3:$AB$1315,DataRegularSeason20242025!$B$3:$B$1315, "&lt;=" &amp; $A155, DataRegularSeason20242025!$E$3:$E$1315, M$1)</f>
        <v>15</v>
      </c>
      <c r="N155" s="2">
        <f>SUMIFS(DataRegularSeason20242025!$AA$3:$AA$1315,DataRegularSeason20242025!$B$3:$B$1315, "&lt;=" &amp; $A155, DataRegularSeason20242025!$D$3:$D$1315, N$1)+SUMIFS(DataRegularSeason20242025!$AB$3:$AB$1315,DataRegularSeason20242025!$B$3:$B$1315, "&lt;=" &amp; $A155, DataRegularSeason20242025!$E$3:$E$1315, N$1)</f>
        <v>14</v>
      </c>
      <c r="O155" s="2">
        <f>SUMIFS(DataRegularSeason20242025!$AA$3:$AA$1315,DataRegularSeason20242025!$B$3:$B$1315, "&lt;=" &amp; $A155, DataRegularSeason20242025!$D$3:$D$1315, O$1)+SUMIFS(DataRegularSeason20242025!$AB$3:$AB$1315,DataRegularSeason20242025!$B$3:$B$1315, "&lt;=" &amp; $A155, DataRegularSeason20242025!$E$3:$E$1315, O$1)</f>
        <v>14</v>
      </c>
      <c r="P155" s="2">
        <f>SUMIFS(DataRegularSeason20242025!$AA$3:$AA$1315,DataRegularSeason20242025!$B$3:$B$1315, "&lt;=" &amp; $A155, DataRegularSeason20242025!$D$3:$D$1315, P$1)+SUMIFS(DataRegularSeason20242025!$AB$3:$AB$1315,DataRegularSeason20242025!$B$3:$B$1315, "&lt;=" &amp; $A155, DataRegularSeason20242025!$E$3:$E$1315, P$1)</f>
        <v>9</v>
      </c>
      <c r="Q155" s="2">
        <f>SUMIFS(DataRegularSeason20242025!$AA$3:$AA$1315,DataRegularSeason20242025!$B$3:$B$1315, "&lt;=" &amp; $A155, DataRegularSeason20242025!$D$3:$D$1315, Q$1)+SUMIFS(DataRegularSeason20242025!$AB$3:$AB$1315,DataRegularSeason20242025!$B$3:$B$1315, "&lt;=" &amp; $A155, DataRegularSeason20242025!$E$3:$E$1315, Q$1)</f>
        <v>16</v>
      </c>
      <c r="R155" s="2">
        <f>SUMIFS(DataRegularSeason20242025!$AA$3:$AA$1315,DataRegularSeason20242025!$B$3:$B$1315, "&lt;=" &amp; $A155, DataRegularSeason20242025!$D$3:$D$1315, R$1)+SUMIFS(DataRegularSeason20242025!$AB$3:$AB$1315,DataRegularSeason20242025!$B$3:$B$1315, "&lt;=" &amp; $A155, DataRegularSeason20242025!$E$3:$E$1315, R$1)</f>
        <v>7</v>
      </c>
      <c r="S155" s="2">
        <f>SUMIFS(DataRegularSeason20242025!$AA$3:$AA$1315,DataRegularSeason20242025!$B$3:$B$1315, "&lt;=" &amp; $A155, DataRegularSeason20242025!$D$3:$D$1315, S$1)+SUMIFS(DataRegularSeason20242025!$AB$3:$AB$1315,DataRegularSeason20242025!$B$3:$B$1315, "&lt;=" &amp; $A155, DataRegularSeason20242025!$E$3:$E$1315, S$1)</f>
        <v>8</v>
      </c>
      <c r="T155" s="2">
        <f>SUMIFS(DataRegularSeason20242025!$AA$3:$AA$1315,DataRegularSeason20242025!$B$3:$B$1315, "&lt;=" &amp; $A155, DataRegularSeason20242025!$D$3:$D$1315, T$1)+SUMIFS(DataRegularSeason20242025!$AB$3:$AB$1315,DataRegularSeason20242025!$B$3:$B$1315, "&lt;=" &amp; $A155, DataRegularSeason20242025!$E$3:$E$1315, T$1)</f>
        <v>13</v>
      </c>
      <c r="U155" s="2">
        <f>SUMIFS(DataRegularSeason20242025!$AA$3:$AA$1315,DataRegularSeason20242025!$B$3:$B$1315, "&lt;=" &amp; $A155, DataRegularSeason20242025!$D$3:$D$1315, U$1)+SUMIFS(DataRegularSeason20242025!$AB$3:$AB$1315,DataRegularSeason20242025!$B$3:$B$1315, "&lt;=" &amp; $A155, DataRegularSeason20242025!$E$3:$E$1315, U$1)</f>
        <v>10</v>
      </c>
      <c r="V155" s="2">
        <f>SUMIFS(DataRegularSeason20242025!$AA$3:$AA$1315,DataRegularSeason20242025!$B$3:$B$1315, "&lt;=" &amp; $A155, DataRegularSeason20242025!$D$3:$D$1315, V$1)+SUMIFS(DataRegularSeason20242025!$AB$3:$AB$1315,DataRegularSeason20242025!$B$3:$B$1315, "&lt;=" &amp; $A155, DataRegularSeason20242025!$E$3:$E$1315, V$1)</f>
        <v>9</v>
      </c>
      <c r="W155" s="2">
        <f>SUMIFS(DataRegularSeason20242025!$AA$3:$AA$1315,DataRegularSeason20242025!$B$3:$B$1315, "&lt;=" &amp; $A155, DataRegularSeason20242025!$D$3:$D$1315, W$1)+SUMIFS(DataRegularSeason20242025!$AB$3:$AB$1315,DataRegularSeason20242025!$B$3:$B$1315, "&lt;=" &amp; $A155, DataRegularSeason20242025!$E$3:$E$1315, W$1)</f>
        <v>9</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8</v>
      </c>
      <c r="Z155" s="2">
        <f>SUMIFS(DataRegularSeason20242025!$AA$3:$AA$1315,DataRegularSeason20242025!$B$3:$B$1315, "&lt;=" &amp; $A155, DataRegularSeason20242025!$D$3:$D$1315, Z$1)+SUMIFS(DataRegularSeason20242025!$AB$3:$AB$1315,DataRegularSeason20242025!$B$3:$B$1315, "&lt;=" &amp; $A155, DataRegularSeason20242025!$E$3:$E$1315, Z$1)</f>
        <v>10</v>
      </c>
      <c r="AA155" s="2">
        <f>SUMIFS(DataRegularSeason20242025!$AA$3:$AA$1315,DataRegularSeason20242025!$B$3:$B$1315, "&lt;=" &amp; $A155, DataRegularSeason20242025!$D$3:$D$1315, AA$1)+SUMIFS(DataRegularSeason20242025!$AB$3:$AB$1315,DataRegularSeason20242025!$B$3:$B$1315, "&lt;=" &amp; $A155, DataRegularSeason20242025!$E$3:$E$1315, AA$1)</f>
        <v>14</v>
      </c>
      <c r="AB155" s="2">
        <f>SUMIFS(DataRegularSeason20242025!$AA$3:$AA$1315,DataRegularSeason20242025!$B$3:$B$1315, "&lt;=" &amp; $A155, DataRegularSeason20242025!$D$3:$D$1315, AB$1)+SUMIFS(DataRegularSeason20242025!$AB$3:$AB$1315,DataRegularSeason20242025!$B$3:$B$1315, "&lt;=" &amp; $A155, DataRegularSeason20242025!$E$3:$E$1315, AB$1)</f>
        <v>13</v>
      </c>
      <c r="AC155" s="2">
        <f>SUMIFS(DataRegularSeason20242025!$AA$3:$AA$1315,DataRegularSeason20242025!$B$3:$B$1315, "&lt;=" &amp; $A155, DataRegularSeason20242025!$D$3:$D$1315, AC$1)+SUMIFS(DataRegularSeason20242025!$AB$3:$AB$1315,DataRegularSeason20242025!$B$3:$B$1315, "&lt;=" &amp; $A155, DataRegularSeason20242025!$E$3:$E$1315, AC$1)</f>
        <v>12</v>
      </c>
      <c r="AD155" s="2">
        <f>SUMIFS(DataRegularSeason20242025!$AA$3:$AA$1315,DataRegularSeason20242025!$B$3:$B$1315, "&lt;=" &amp; $A155, DataRegularSeason20242025!$D$3:$D$1315, AD$1)+SUMIFS(DataRegularSeason20242025!$AB$3:$AB$1315,DataRegularSeason20242025!$B$3:$B$1315, "&lt;=" &amp; $A155, DataRegularSeason20242025!$E$3:$E$1315, AD$1)</f>
        <v>11</v>
      </c>
      <c r="AE155" s="2">
        <f>SUMIFS(DataRegularSeason20242025!$AA$3:$AA$1315,DataRegularSeason20242025!$B$3:$B$1315, "&lt;=" &amp; $A155, DataRegularSeason20242025!$D$3:$D$1315, AE$1)+SUMIFS(DataRegularSeason20242025!$AB$3:$AB$1315,DataRegularSeason20242025!$B$3:$B$1315, "&lt;=" &amp; $A155, DataRegularSeason20242025!$E$3:$E$1315, AE$1)</f>
        <v>15</v>
      </c>
      <c r="AF155" s="2">
        <f>SUMIFS(DataRegularSeason20242025!$AA$3:$AA$1315,DataRegularSeason20242025!$B$3:$B$1315, "&lt;=" &amp; $A155, DataRegularSeason20242025!$D$3:$D$1315, AF$1)+SUMIFS(DataRegularSeason20242025!$AB$3:$AB$1315,DataRegularSeason20242025!$B$3:$B$1315, "&lt;=" &amp; $A155, DataRegularSeason20242025!$E$3:$E$1315, AF$1)</f>
        <v>18</v>
      </c>
      <c r="AG155" s="2">
        <f>SUMIFS(DataRegularSeason20242025!$AA$3:$AA$1315,DataRegularSeason20242025!$B$3:$B$1315, "&lt;=" &amp; $A155, DataRegularSeason20242025!$D$3:$D$1315, AG$1)+SUMIFS(DataRegularSeason20242025!$AB$3:$AB$1315,DataRegularSeason20242025!$B$3:$B$1315, "&lt;=" &amp; $A155, DataRegularSeason20242025!$E$3:$E$1315, AG$1)</f>
        <v>14</v>
      </c>
    </row>
    <row r="156" spans="1:33" x14ac:dyDescent="0.25">
      <c r="A156" s="5">
        <v>45722</v>
      </c>
      <c r="B156" s="2">
        <f>SUMIFS(DataRegularSeason20242025!$AA$3:$AA$1315,DataRegularSeason20242025!$B$3:$B$1315, "&lt;=" &amp; $A156, DataRegularSeason20242025!$D$3:$D$1315, B$1)+SUMIFS(DataRegularSeason20242025!$AB$3:$AB$1315,DataRegularSeason20242025!$B$3:$B$1315, "&lt;=" &amp; $A156, DataRegularSeason20242025!$E$3:$E$1315, B$1)</f>
        <v>10</v>
      </c>
      <c r="C156" s="2">
        <f>SUMIFS(DataRegularSeason20242025!$AA$3:$AA$1315,DataRegularSeason20242025!$B$3:$B$1315, "&lt;=" &amp; $A156, DataRegularSeason20242025!$D$3:$D$1315, C$1)+SUMIFS(DataRegularSeason20242025!$AB$3:$AB$1315,DataRegularSeason20242025!$B$3:$B$1315, "&lt;=" &amp; $A156, DataRegularSeason20242025!$E$3:$E$1315, C$1)</f>
        <v>9</v>
      </c>
      <c r="D156" s="2">
        <f>SUMIFS(DataRegularSeason20242025!$AA$3:$AA$1315,DataRegularSeason20242025!$B$3:$B$1315, "&lt;=" &amp; $A156, DataRegularSeason20242025!$D$3:$D$1315, D$1)+SUMIFS(DataRegularSeason20242025!$AB$3:$AB$1315,DataRegularSeason20242025!$B$3:$B$1315, "&lt;=" &amp; $A156, DataRegularSeason20242025!$E$3:$E$1315, D$1)</f>
        <v>9</v>
      </c>
      <c r="E156" s="2">
        <f>SUMIFS(DataRegularSeason20242025!$AA$3:$AA$1315,DataRegularSeason20242025!$B$3:$B$1315, "&lt;=" &amp; $A156, DataRegularSeason20242025!$D$3:$D$1315, E$1)+SUMIFS(DataRegularSeason20242025!$AB$3:$AB$1315,DataRegularSeason20242025!$B$3:$B$1315, "&lt;=" &amp; $A156, DataRegularSeason20242025!$E$3:$E$1315, E$1)</f>
        <v>14</v>
      </c>
      <c r="F156" s="2">
        <f>SUMIFS(DataRegularSeason20242025!$AA$3:$AA$1315,DataRegularSeason20242025!$B$3:$B$1315, "&lt;=" &amp; $A156, DataRegularSeason20242025!$D$3:$D$1315, F$1)+SUMIFS(DataRegularSeason20242025!$AB$3:$AB$1315,DataRegularSeason20242025!$B$3:$B$1315, "&lt;=" &amp; $A156, DataRegularSeason20242025!$E$3:$E$1315, F$1)</f>
        <v>11</v>
      </c>
      <c r="G156" s="2">
        <f>SUMIFS(DataRegularSeason20242025!$AA$3:$AA$1315,DataRegularSeason20242025!$B$3:$B$1315, "&lt;=" &amp; $A156, DataRegularSeason20242025!$D$3:$D$1315, G$1)+SUMIFS(DataRegularSeason20242025!$AB$3:$AB$1315,DataRegularSeason20242025!$B$3:$B$1315, "&lt;=" &amp; $A156, DataRegularSeason20242025!$E$3:$E$1315, G$1)</f>
        <v>11</v>
      </c>
      <c r="H156" s="2">
        <f>SUMIFS(DataRegularSeason20242025!$AA$3:$AA$1315,DataRegularSeason20242025!$B$3:$B$1315, "&lt;=" &amp; $A156, DataRegularSeason20242025!$D$3:$D$1315, H$1)+SUMIFS(DataRegularSeason20242025!$AB$3:$AB$1315,DataRegularSeason20242025!$B$3:$B$1315, "&lt;=" &amp; $A156, DataRegularSeason20242025!$E$3:$E$1315, H$1)</f>
        <v>7</v>
      </c>
      <c r="I156" s="2">
        <f>SUMIFS(DataRegularSeason20242025!$AA$3:$AA$1315,DataRegularSeason20242025!$B$3:$B$1315, "&lt;=" &amp; $A156, DataRegularSeason20242025!$D$3:$D$1315, I$1)+SUMIFS(DataRegularSeason20242025!$AB$3:$AB$1315,DataRegularSeason20242025!$B$3:$B$1315, "&lt;=" &amp; $A156, DataRegularSeason20242025!$E$3:$E$1315, I$1)</f>
        <v>10</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9</v>
      </c>
      <c r="L156" s="2">
        <f>SUMIFS(DataRegularSeason20242025!$AA$3:$AA$1315,DataRegularSeason20242025!$B$3:$B$1315, "&lt;=" &amp; $A156, DataRegularSeason20242025!$D$3:$D$1315, L$1)+SUMIFS(DataRegularSeason20242025!$AB$3:$AB$1315,DataRegularSeason20242025!$B$3:$B$1315, "&lt;=" &amp; $A156, DataRegularSeason20242025!$E$3:$E$1315, L$1)</f>
        <v>11</v>
      </c>
      <c r="M156" s="2">
        <f>SUMIFS(DataRegularSeason20242025!$AA$3:$AA$1315,DataRegularSeason20242025!$B$3:$B$1315, "&lt;=" &amp; $A156, DataRegularSeason20242025!$D$3:$D$1315, M$1)+SUMIFS(DataRegularSeason20242025!$AB$3:$AB$1315,DataRegularSeason20242025!$B$3:$B$1315, "&lt;=" &amp; $A156, DataRegularSeason20242025!$E$3:$E$1315, M$1)</f>
        <v>15</v>
      </c>
      <c r="N156" s="2">
        <f>SUMIFS(DataRegularSeason20242025!$AA$3:$AA$1315,DataRegularSeason20242025!$B$3:$B$1315, "&lt;=" &amp; $A156, DataRegularSeason20242025!$D$3:$D$1315, N$1)+SUMIFS(DataRegularSeason20242025!$AB$3:$AB$1315,DataRegularSeason20242025!$B$3:$B$1315, "&lt;=" &amp; $A156, DataRegularSeason20242025!$E$3:$E$1315, N$1)</f>
        <v>14</v>
      </c>
      <c r="O156" s="2">
        <f>SUMIFS(DataRegularSeason20242025!$AA$3:$AA$1315,DataRegularSeason20242025!$B$3:$B$1315, "&lt;=" &amp; $A156, DataRegularSeason20242025!$D$3:$D$1315, O$1)+SUMIFS(DataRegularSeason20242025!$AB$3:$AB$1315,DataRegularSeason20242025!$B$3:$B$1315, "&lt;=" &amp; $A156, DataRegularSeason20242025!$E$3:$E$1315, O$1)</f>
        <v>14</v>
      </c>
      <c r="P156" s="2">
        <f>SUMIFS(DataRegularSeason20242025!$AA$3:$AA$1315,DataRegularSeason20242025!$B$3:$B$1315, "&lt;=" &amp; $A156, DataRegularSeason20242025!$D$3:$D$1315, P$1)+SUMIFS(DataRegularSeason20242025!$AB$3:$AB$1315,DataRegularSeason20242025!$B$3:$B$1315, "&lt;=" &amp; $A156, DataRegularSeason20242025!$E$3:$E$1315, P$1)</f>
        <v>9</v>
      </c>
      <c r="Q156" s="2">
        <f>SUMIFS(DataRegularSeason20242025!$AA$3:$AA$1315,DataRegularSeason20242025!$B$3:$B$1315, "&lt;=" &amp; $A156, DataRegularSeason20242025!$D$3:$D$1315, Q$1)+SUMIFS(DataRegularSeason20242025!$AB$3:$AB$1315,DataRegularSeason20242025!$B$3:$B$1315, "&lt;=" &amp; $A156, DataRegularSeason20242025!$E$3:$E$1315, Q$1)</f>
        <v>16</v>
      </c>
      <c r="R156" s="2">
        <f>SUMIFS(DataRegularSeason20242025!$AA$3:$AA$1315,DataRegularSeason20242025!$B$3:$B$1315, "&lt;=" &amp; $A156, DataRegularSeason20242025!$D$3:$D$1315, R$1)+SUMIFS(DataRegularSeason20242025!$AB$3:$AB$1315,DataRegularSeason20242025!$B$3:$B$1315, "&lt;=" &amp; $A156, DataRegularSeason20242025!$E$3:$E$1315, R$1)</f>
        <v>7</v>
      </c>
      <c r="S156" s="2">
        <f>SUMIFS(DataRegularSeason20242025!$AA$3:$AA$1315,DataRegularSeason20242025!$B$3:$B$1315, "&lt;=" &amp; $A156, DataRegularSeason20242025!$D$3:$D$1315, S$1)+SUMIFS(DataRegularSeason20242025!$AB$3:$AB$1315,DataRegularSeason20242025!$B$3:$B$1315, "&lt;=" &amp; $A156, DataRegularSeason20242025!$E$3:$E$1315, S$1)</f>
        <v>8</v>
      </c>
      <c r="T156" s="2">
        <f>SUMIFS(DataRegularSeason20242025!$AA$3:$AA$1315,DataRegularSeason20242025!$B$3:$B$1315, "&lt;=" &amp; $A156, DataRegularSeason20242025!$D$3:$D$1315, T$1)+SUMIFS(DataRegularSeason20242025!$AB$3:$AB$1315,DataRegularSeason20242025!$B$3:$B$1315, "&lt;=" &amp; $A156, DataRegularSeason20242025!$E$3:$E$1315, T$1)</f>
        <v>13</v>
      </c>
      <c r="U156" s="2">
        <f>SUMIFS(DataRegularSeason20242025!$AA$3:$AA$1315,DataRegularSeason20242025!$B$3:$B$1315, "&lt;=" &amp; $A156, DataRegularSeason20242025!$D$3:$D$1315, U$1)+SUMIFS(DataRegularSeason20242025!$AB$3:$AB$1315,DataRegularSeason20242025!$B$3:$B$1315, "&lt;=" &amp; $A156, DataRegularSeason20242025!$E$3:$E$1315, U$1)</f>
        <v>10</v>
      </c>
      <c r="V156" s="2">
        <f>SUMIFS(DataRegularSeason20242025!$AA$3:$AA$1315,DataRegularSeason20242025!$B$3:$B$1315, "&lt;=" &amp; $A156, DataRegularSeason20242025!$D$3:$D$1315, V$1)+SUMIFS(DataRegularSeason20242025!$AB$3:$AB$1315,DataRegularSeason20242025!$B$3:$B$1315, "&lt;=" &amp; $A156, DataRegularSeason20242025!$E$3:$E$1315, V$1)</f>
        <v>9</v>
      </c>
      <c r="W156" s="2">
        <f>SUMIFS(DataRegularSeason20242025!$AA$3:$AA$1315,DataRegularSeason20242025!$B$3:$B$1315, "&lt;=" &amp; $A156, DataRegularSeason20242025!$D$3:$D$1315, W$1)+SUMIFS(DataRegularSeason20242025!$AB$3:$AB$1315,DataRegularSeason20242025!$B$3:$B$1315, "&lt;=" &amp; $A156, DataRegularSeason20242025!$E$3:$E$1315, W$1)</f>
        <v>9</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8</v>
      </c>
      <c r="Z156" s="2">
        <f>SUMIFS(DataRegularSeason20242025!$AA$3:$AA$1315,DataRegularSeason20242025!$B$3:$B$1315, "&lt;=" &amp; $A156, DataRegularSeason20242025!$D$3:$D$1315, Z$1)+SUMIFS(DataRegularSeason20242025!$AB$3:$AB$1315,DataRegularSeason20242025!$B$3:$B$1315, "&lt;=" &amp; $A156, DataRegularSeason20242025!$E$3:$E$1315, Z$1)</f>
        <v>10</v>
      </c>
      <c r="AA156" s="2">
        <f>SUMIFS(DataRegularSeason20242025!$AA$3:$AA$1315,DataRegularSeason20242025!$B$3:$B$1315, "&lt;=" &amp; $A156, DataRegularSeason20242025!$D$3:$D$1315, AA$1)+SUMIFS(DataRegularSeason20242025!$AB$3:$AB$1315,DataRegularSeason20242025!$B$3:$B$1315, "&lt;=" &amp; $A156, DataRegularSeason20242025!$E$3:$E$1315, AA$1)</f>
        <v>14</v>
      </c>
      <c r="AB156" s="2">
        <f>SUMIFS(DataRegularSeason20242025!$AA$3:$AA$1315,DataRegularSeason20242025!$B$3:$B$1315, "&lt;=" &amp; $A156, DataRegularSeason20242025!$D$3:$D$1315, AB$1)+SUMIFS(DataRegularSeason20242025!$AB$3:$AB$1315,DataRegularSeason20242025!$B$3:$B$1315, "&lt;=" &amp; $A156, DataRegularSeason20242025!$E$3:$E$1315, AB$1)</f>
        <v>13</v>
      </c>
      <c r="AC156" s="2">
        <f>SUMIFS(DataRegularSeason20242025!$AA$3:$AA$1315,DataRegularSeason20242025!$B$3:$B$1315, "&lt;=" &amp; $A156, DataRegularSeason20242025!$D$3:$D$1315, AC$1)+SUMIFS(DataRegularSeason20242025!$AB$3:$AB$1315,DataRegularSeason20242025!$B$3:$B$1315, "&lt;=" &amp; $A156, DataRegularSeason20242025!$E$3:$E$1315, AC$1)</f>
        <v>12</v>
      </c>
      <c r="AD156" s="2">
        <f>SUMIFS(DataRegularSeason20242025!$AA$3:$AA$1315,DataRegularSeason20242025!$B$3:$B$1315, "&lt;=" &amp; $A156, DataRegularSeason20242025!$D$3:$D$1315, AD$1)+SUMIFS(DataRegularSeason20242025!$AB$3:$AB$1315,DataRegularSeason20242025!$B$3:$B$1315, "&lt;=" &amp; $A156, DataRegularSeason20242025!$E$3:$E$1315, AD$1)</f>
        <v>11</v>
      </c>
      <c r="AE156" s="2">
        <f>SUMIFS(DataRegularSeason20242025!$AA$3:$AA$1315,DataRegularSeason20242025!$B$3:$B$1315, "&lt;=" &amp; $A156, DataRegularSeason20242025!$D$3:$D$1315, AE$1)+SUMIFS(DataRegularSeason20242025!$AB$3:$AB$1315,DataRegularSeason20242025!$B$3:$B$1315, "&lt;=" &amp; $A156, DataRegularSeason20242025!$E$3:$E$1315, AE$1)</f>
        <v>15</v>
      </c>
      <c r="AF156" s="2">
        <f>SUMIFS(DataRegularSeason20242025!$AA$3:$AA$1315,DataRegularSeason20242025!$B$3:$B$1315, "&lt;=" &amp; $A156, DataRegularSeason20242025!$D$3:$D$1315, AF$1)+SUMIFS(DataRegularSeason20242025!$AB$3:$AB$1315,DataRegularSeason20242025!$B$3:$B$1315, "&lt;=" &amp; $A156, DataRegularSeason20242025!$E$3:$E$1315, AF$1)</f>
        <v>18</v>
      </c>
      <c r="AG156" s="2">
        <f>SUMIFS(DataRegularSeason20242025!$AA$3:$AA$1315,DataRegularSeason20242025!$B$3:$B$1315, "&lt;=" &amp; $A156, DataRegularSeason20242025!$D$3:$D$1315, AG$1)+SUMIFS(DataRegularSeason20242025!$AB$3:$AB$1315,DataRegularSeason20242025!$B$3:$B$1315, "&lt;=" &amp; $A156, DataRegularSeason20242025!$E$3:$E$1315, AG$1)</f>
        <v>14</v>
      </c>
    </row>
    <row r="157" spans="1:33" x14ac:dyDescent="0.25">
      <c r="A157" s="5">
        <v>45723</v>
      </c>
      <c r="B157" s="2">
        <f>SUMIFS(DataRegularSeason20242025!$AA$3:$AA$1315,DataRegularSeason20242025!$B$3:$B$1315, "&lt;=" &amp; $A157, DataRegularSeason20242025!$D$3:$D$1315, B$1)+SUMIFS(DataRegularSeason20242025!$AB$3:$AB$1315,DataRegularSeason20242025!$B$3:$B$1315, "&lt;=" &amp; $A157, DataRegularSeason20242025!$E$3:$E$1315, B$1)</f>
        <v>10</v>
      </c>
      <c r="C157" s="2">
        <f>SUMIFS(DataRegularSeason20242025!$AA$3:$AA$1315,DataRegularSeason20242025!$B$3:$B$1315, "&lt;=" &amp; $A157, DataRegularSeason20242025!$D$3:$D$1315, C$1)+SUMIFS(DataRegularSeason20242025!$AB$3:$AB$1315,DataRegularSeason20242025!$B$3:$B$1315, "&lt;=" &amp; $A157, DataRegularSeason20242025!$E$3:$E$1315, C$1)</f>
        <v>9</v>
      </c>
      <c r="D157" s="2">
        <f>SUMIFS(DataRegularSeason20242025!$AA$3:$AA$1315,DataRegularSeason20242025!$B$3:$B$1315, "&lt;=" &amp; $A157, DataRegularSeason20242025!$D$3:$D$1315, D$1)+SUMIFS(DataRegularSeason20242025!$AB$3:$AB$1315,DataRegularSeason20242025!$B$3:$B$1315, "&lt;=" &amp; $A157, DataRegularSeason20242025!$E$3:$E$1315, D$1)</f>
        <v>9</v>
      </c>
      <c r="E157" s="2">
        <f>SUMIFS(DataRegularSeason20242025!$AA$3:$AA$1315,DataRegularSeason20242025!$B$3:$B$1315, "&lt;=" &amp; $A157, DataRegularSeason20242025!$D$3:$D$1315, E$1)+SUMIFS(DataRegularSeason20242025!$AB$3:$AB$1315,DataRegularSeason20242025!$B$3:$B$1315, "&lt;=" &amp; $A157, DataRegularSeason20242025!$E$3:$E$1315, E$1)</f>
        <v>14</v>
      </c>
      <c r="F157" s="2">
        <f>SUMIFS(DataRegularSeason20242025!$AA$3:$AA$1315,DataRegularSeason20242025!$B$3:$B$1315, "&lt;=" &amp; $A157, DataRegularSeason20242025!$D$3:$D$1315, F$1)+SUMIFS(DataRegularSeason20242025!$AB$3:$AB$1315,DataRegularSeason20242025!$B$3:$B$1315, "&lt;=" &amp; $A157, DataRegularSeason20242025!$E$3:$E$1315, F$1)</f>
        <v>11</v>
      </c>
      <c r="G157" s="2">
        <f>SUMIFS(DataRegularSeason20242025!$AA$3:$AA$1315,DataRegularSeason20242025!$B$3:$B$1315, "&lt;=" &amp; $A157, DataRegularSeason20242025!$D$3:$D$1315, G$1)+SUMIFS(DataRegularSeason20242025!$AB$3:$AB$1315,DataRegularSeason20242025!$B$3:$B$1315, "&lt;=" &amp; $A157, DataRegularSeason20242025!$E$3:$E$1315, G$1)</f>
        <v>11</v>
      </c>
      <c r="H157" s="2">
        <f>SUMIFS(DataRegularSeason20242025!$AA$3:$AA$1315,DataRegularSeason20242025!$B$3:$B$1315, "&lt;=" &amp; $A157, DataRegularSeason20242025!$D$3:$D$1315, H$1)+SUMIFS(DataRegularSeason20242025!$AB$3:$AB$1315,DataRegularSeason20242025!$B$3:$B$1315, "&lt;=" &amp; $A157, DataRegularSeason20242025!$E$3:$E$1315, H$1)</f>
        <v>7</v>
      </c>
      <c r="I157" s="2">
        <f>SUMIFS(DataRegularSeason20242025!$AA$3:$AA$1315,DataRegularSeason20242025!$B$3:$B$1315, "&lt;=" &amp; $A157, DataRegularSeason20242025!$D$3:$D$1315, I$1)+SUMIFS(DataRegularSeason20242025!$AB$3:$AB$1315,DataRegularSeason20242025!$B$3:$B$1315, "&lt;=" &amp; $A157, DataRegularSeason20242025!$E$3:$E$1315, I$1)</f>
        <v>10</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9</v>
      </c>
      <c r="L157" s="2">
        <f>SUMIFS(DataRegularSeason20242025!$AA$3:$AA$1315,DataRegularSeason20242025!$B$3:$B$1315, "&lt;=" &amp; $A157, DataRegularSeason20242025!$D$3:$D$1315, L$1)+SUMIFS(DataRegularSeason20242025!$AB$3:$AB$1315,DataRegularSeason20242025!$B$3:$B$1315, "&lt;=" &amp; $A157, DataRegularSeason20242025!$E$3:$E$1315, L$1)</f>
        <v>11</v>
      </c>
      <c r="M157" s="2">
        <f>SUMIFS(DataRegularSeason20242025!$AA$3:$AA$1315,DataRegularSeason20242025!$B$3:$B$1315, "&lt;=" &amp; $A157, DataRegularSeason20242025!$D$3:$D$1315, M$1)+SUMIFS(DataRegularSeason20242025!$AB$3:$AB$1315,DataRegularSeason20242025!$B$3:$B$1315, "&lt;=" &amp; $A157, DataRegularSeason20242025!$E$3:$E$1315, M$1)</f>
        <v>15</v>
      </c>
      <c r="N157" s="2">
        <f>SUMIFS(DataRegularSeason20242025!$AA$3:$AA$1315,DataRegularSeason20242025!$B$3:$B$1315, "&lt;=" &amp; $A157, DataRegularSeason20242025!$D$3:$D$1315, N$1)+SUMIFS(DataRegularSeason20242025!$AB$3:$AB$1315,DataRegularSeason20242025!$B$3:$B$1315, "&lt;=" &amp; $A157, DataRegularSeason20242025!$E$3:$E$1315, N$1)</f>
        <v>14</v>
      </c>
      <c r="O157" s="2">
        <f>SUMIFS(DataRegularSeason20242025!$AA$3:$AA$1315,DataRegularSeason20242025!$B$3:$B$1315, "&lt;=" &amp; $A157, DataRegularSeason20242025!$D$3:$D$1315, O$1)+SUMIFS(DataRegularSeason20242025!$AB$3:$AB$1315,DataRegularSeason20242025!$B$3:$B$1315, "&lt;=" &amp; $A157, DataRegularSeason20242025!$E$3:$E$1315, O$1)</f>
        <v>14</v>
      </c>
      <c r="P157" s="2">
        <f>SUMIFS(DataRegularSeason20242025!$AA$3:$AA$1315,DataRegularSeason20242025!$B$3:$B$1315, "&lt;=" &amp; $A157, DataRegularSeason20242025!$D$3:$D$1315, P$1)+SUMIFS(DataRegularSeason20242025!$AB$3:$AB$1315,DataRegularSeason20242025!$B$3:$B$1315, "&lt;=" &amp; $A157, DataRegularSeason20242025!$E$3:$E$1315, P$1)</f>
        <v>9</v>
      </c>
      <c r="Q157" s="2">
        <f>SUMIFS(DataRegularSeason20242025!$AA$3:$AA$1315,DataRegularSeason20242025!$B$3:$B$1315, "&lt;=" &amp; $A157, DataRegularSeason20242025!$D$3:$D$1315, Q$1)+SUMIFS(DataRegularSeason20242025!$AB$3:$AB$1315,DataRegularSeason20242025!$B$3:$B$1315, "&lt;=" &amp; $A157, DataRegularSeason20242025!$E$3:$E$1315, Q$1)</f>
        <v>16</v>
      </c>
      <c r="R157" s="2">
        <f>SUMIFS(DataRegularSeason20242025!$AA$3:$AA$1315,DataRegularSeason20242025!$B$3:$B$1315, "&lt;=" &amp; $A157, DataRegularSeason20242025!$D$3:$D$1315, R$1)+SUMIFS(DataRegularSeason20242025!$AB$3:$AB$1315,DataRegularSeason20242025!$B$3:$B$1315, "&lt;=" &amp; $A157, DataRegularSeason20242025!$E$3:$E$1315, R$1)</f>
        <v>7</v>
      </c>
      <c r="S157" s="2">
        <f>SUMIFS(DataRegularSeason20242025!$AA$3:$AA$1315,DataRegularSeason20242025!$B$3:$B$1315, "&lt;=" &amp; $A157, DataRegularSeason20242025!$D$3:$D$1315, S$1)+SUMIFS(DataRegularSeason20242025!$AB$3:$AB$1315,DataRegularSeason20242025!$B$3:$B$1315, "&lt;=" &amp; $A157, DataRegularSeason20242025!$E$3:$E$1315, S$1)</f>
        <v>8</v>
      </c>
      <c r="T157" s="2">
        <f>SUMIFS(DataRegularSeason20242025!$AA$3:$AA$1315,DataRegularSeason20242025!$B$3:$B$1315, "&lt;=" &amp; $A157, DataRegularSeason20242025!$D$3:$D$1315, T$1)+SUMIFS(DataRegularSeason20242025!$AB$3:$AB$1315,DataRegularSeason20242025!$B$3:$B$1315, "&lt;=" &amp; $A157, DataRegularSeason20242025!$E$3:$E$1315, T$1)</f>
        <v>13</v>
      </c>
      <c r="U157" s="2">
        <f>SUMIFS(DataRegularSeason20242025!$AA$3:$AA$1315,DataRegularSeason20242025!$B$3:$B$1315, "&lt;=" &amp; $A157, DataRegularSeason20242025!$D$3:$D$1315, U$1)+SUMIFS(DataRegularSeason20242025!$AB$3:$AB$1315,DataRegularSeason20242025!$B$3:$B$1315, "&lt;=" &amp; $A157, DataRegularSeason20242025!$E$3:$E$1315, U$1)</f>
        <v>10</v>
      </c>
      <c r="V157" s="2">
        <f>SUMIFS(DataRegularSeason20242025!$AA$3:$AA$1315,DataRegularSeason20242025!$B$3:$B$1315, "&lt;=" &amp; $A157, DataRegularSeason20242025!$D$3:$D$1315, V$1)+SUMIFS(DataRegularSeason20242025!$AB$3:$AB$1315,DataRegularSeason20242025!$B$3:$B$1315, "&lt;=" &amp; $A157, DataRegularSeason20242025!$E$3:$E$1315, V$1)</f>
        <v>9</v>
      </c>
      <c r="W157" s="2">
        <f>SUMIFS(DataRegularSeason20242025!$AA$3:$AA$1315,DataRegularSeason20242025!$B$3:$B$1315, "&lt;=" &amp; $A157, DataRegularSeason20242025!$D$3:$D$1315, W$1)+SUMIFS(DataRegularSeason20242025!$AB$3:$AB$1315,DataRegularSeason20242025!$B$3:$B$1315, "&lt;=" &amp; $A157, DataRegularSeason20242025!$E$3:$E$1315, W$1)</f>
        <v>9</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8</v>
      </c>
      <c r="Z157" s="2">
        <f>SUMIFS(DataRegularSeason20242025!$AA$3:$AA$1315,DataRegularSeason20242025!$B$3:$B$1315, "&lt;=" &amp; $A157, DataRegularSeason20242025!$D$3:$D$1315, Z$1)+SUMIFS(DataRegularSeason20242025!$AB$3:$AB$1315,DataRegularSeason20242025!$B$3:$B$1315, "&lt;=" &amp; $A157, DataRegularSeason20242025!$E$3:$E$1315, Z$1)</f>
        <v>10</v>
      </c>
      <c r="AA157" s="2">
        <f>SUMIFS(DataRegularSeason20242025!$AA$3:$AA$1315,DataRegularSeason20242025!$B$3:$B$1315, "&lt;=" &amp; $A157, DataRegularSeason20242025!$D$3:$D$1315, AA$1)+SUMIFS(DataRegularSeason20242025!$AB$3:$AB$1315,DataRegularSeason20242025!$B$3:$B$1315, "&lt;=" &amp; $A157, DataRegularSeason20242025!$E$3:$E$1315, AA$1)</f>
        <v>14</v>
      </c>
      <c r="AB157" s="2">
        <f>SUMIFS(DataRegularSeason20242025!$AA$3:$AA$1315,DataRegularSeason20242025!$B$3:$B$1315, "&lt;=" &amp; $A157, DataRegularSeason20242025!$D$3:$D$1315, AB$1)+SUMIFS(DataRegularSeason20242025!$AB$3:$AB$1315,DataRegularSeason20242025!$B$3:$B$1315, "&lt;=" &amp; $A157, DataRegularSeason20242025!$E$3:$E$1315, AB$1)</f>
        <v>13</v>
      </c>
      <c r="AC157" s="2">
        <f>SUMIFS(DataRegularSeason20242025!$AA$3:$AA$1315,DataRegularSeason20242025!$B$3:$B$1315, "&lt;=" &amp; $A157, DataRegularSeason20242025!$D$3:$D$1315, AC$1)+SUMIFS(DataRegularSeason20242025!$AB$3:$AB$1315,DataRegularSeason20242025!$B$3:$B$1315, "&lt;=" &amp; $A157, DataRegularSeason20242025!$E$3:$E$1315, AC$1)</f>
        <v>12</v>
      </c>
      <c r="AD157" s="2">
        <f>SUMIFS(DataRegularSeason20242025!$AA$3:$AA$1315,DataRegularSeason20242025!$B$3:$B$1315, "&lt;=" &amp; $A157, DataRegularSeason20242025!$D$3:$D$1315, AD$1)+SUMIFS(DataRegularSeason20242025!$AB$3:$AB$1315,DataRegularSeason20242025!$B$3:$B$1315, "&lt;=" &amp; $A157, DataRegularSeason20242025!$E$3:$E$1315, AD$1)</f>
        <v>11</v>
      </c>
      <c r="AE157" s="2">
        <f>SUMIFS(DataRegularSeason20242025!$AA$3:$AA$1315,DataRegularSeason20242025!$B$3:$B$1315, "&lt;=" &amp; $A157, DataRegularSeason20242025!$D$3:$D$1315, AE$1)+SUMIFS(DataRegularSeason20242025!$AB$3:$AB$1315,DataRegularSeason20242025!$B$3:$B$1315, "&lt;=" &amp; $A157, DataRegularSeason20242025!$E$3:$E$1315, AE$1)</f>
        <v>15</v>
      </c>
      <c r="AF157" s="2">
        <f>SUMIFS(DataRegularSeason20242025!$AA$3:$AA$1315,DataRegularSeason20242025!$B$3:$B$1315, "&lt;=" &amp; $A157, DataRegularSeason20242025!$D$3:$D$1315, AF$1)+SUMIFS(DataRegularSeason20242025!$AB$3:$AB$1315,DataRegularSeason20242025!$B$3:$B$1315, "&lt;=" &amp; $A157, DataRegularSeason20242025!$E$3:$E$1315, AF$1)</f>
        <v>18</v>
      </c>
      <c r="AG157" s="2">
        <f>SUMIFS(DataRegularSeason20242025!$AA$3:$AA$1315,DataRegularSeason20242025!$B$3:$B$1315, "&lt;=" &amp; $A157, DataRegularSeason20242025!$D$3:$D$1315, AG$1)+SUMIFS(DataRegularSeason20242025!$AB$3:$AB$1315,DataRegularSeason20242025!$B$3:$B$1315, "&lt;=" &amp; $A157, DataRegularSeason20242025!$E$3:$E$1315, AG$1)</f>
        <v>14</v>
      </c>
    </row>
    <row r="158" spans="1:33" x14ac:dyDescent="0.25">
      <c r="A158" s="5">
        <v>45724</v>
      </c>
      <c r="B158" s="2">
        <f>SUMIFS(DataRegularSeason20242025!$AA$3:$AA$1315,DataRegularSeason20242025!$B$3:$B$1315, "&lt;=" &amp; $A158, DataRegularSeason20242025!$D$3:$D$1315, B$1)+SUMIFS(DataRegularSeason20242025!$AB$3:$AB$1315,DataRegularSeason20242025!$B$3:$B$1315, "&lt;=" &amp; $A158, DataRegularSeason20242025!$E$3:$E$1315, B$1)</f>
        <v>10</v>
      </c>
      <c r="C158" s="2">
        <f>SUMIFS(DataRegularSeason20242025!$AA$3:$AA$1315,DataRegularSeason20242025!$B$3:$B$1315, "&lt;=" &amp; $A158, DataRegularSeason20242025!$D$3:$D$1315, C$1)+SUMIFS(DataRegularSeason20242025!$AB$3:$AB$1315,DataRegularSeason20242025!$B$3:$B$1315, "&lt;=" &amp; $A158, DataRegularSeason20242025!$E$3:$E$1315, C$1)</f>
        <v>9</v>
      </c>
      <c r="D158" s="2">
        <f>SUMIFS(DataRegularSeason20242025!$AA$3:$AA$1315,DataRegularSeason20242025!$B$3:$B$1315, "&lt;=" &amp; $A158, DataRegularSeason20242025!$D$3:$D$1315, D$1)+SUMIFS(DataRegularSeason20242025!$AB$3:$AB$1315,DataRegularSeason20242025!$B$3:$B$1315, "&lt;=" &amp; $A158, DataRegularSeason20242025!$E$3:$E$1315, D$1)</f>
        <v>9</v>
      </c>
      <c r="E158" s="2">
        <f>SUMIFS(DataRegularSeason20242025!$AA$3:$AA$1315,DataRegularSeason20242025!$B$3:$B$1315, "&lt;=" &amp; $A158, DataRegularSeason20242025!$D$3:$D$1315, E$1)+SUMIFS(DataRegularSeason20242025!$AB$3:$AB$1315,DataRegularSeason20242025!$B$3:$B$1315, "&lt;=" &amp; $A158, DataRegularSeason20242025!$E$3:$E$1315, E$1)</f>
        <v>14</v>
      </c>
      <c r="F158" s="2">
        <f>SUMIFS(DataRegularSeason20242025!$AA$3:$AA$1315,DataRegularSeason20242025!$B$3:$B$1315, "&lt;=" &amp; $A158, DataRegularSeason20242025!$D$3:$D$1315, F$1)+SUMIFS(DataRegularSeason20242025!$AB$3:$AB$1315,DataRegularSeason20242025!$B$3:$B$1315, "&lt;=" &amp; $A158, DataRegularSeason20242025!$E$3:$E$1315, F$1)</f>
        <v>11</v>
      </c>
      <c r="G158" s="2">
        <f>SUMIFS(DataRegularSeason20242025!$AA$3:$AA$1315,DataRegularSeason20242025!$B$3:$B$1315, "&lt;=" &amp; $A158, DataRegularSeason20242025!$D$3:$D$1315, G$1)+SUMIFS(DataRegularSeason20242025!$AB$3:$AB$1315,DataRegularSeason20242025!$B$3:$B$1315, "&lt;=" &amp; $A158, DataRegularSeason20242025!$E$3:$E$1315, G$1)</f>
        <v>11</v>
      </c>
      <c r="H158" s="2">
        <f>SUMIFS(DataRegularSeason20242025!$AA$3:$AA$1315,DataRegularSeason20242025!$B$3:$B$1315, "&lt;=" &amp; $A158, DataRegularSeason20242025!$D$3:$D$1315, H$1)+SUMIFS(DataRegularSeason20242025!$AB$3:$AB$1315,DataRegularSeason20242025!$B$3:$B$1315, "&lt;=" &amp; $A158, DataRegularSeason20242025!$E$3:$E$1315, H$1)</f>
        <v>7</v>
      </c>
      <c r="I158" s="2">
        <f>SUMIFS(DataRegularSeason20242025!$AA$3:$AA$1315,DataRegularSeason20242025!$B$3:$B$1315, "&lt;=" &amp; $A158, DataRegularSeason20242025!$D$3:$D$1315, I$1)+SUMIFS(DataRegularSeason20242025!$AB$3:$AB$1315,DataRegularSeason20242025!$B$3:$B$1315, "&lt;=" &amp; $A158, DataRegularSeason20242025!$E$3:$E$1315, I$1)</f>
        <v>10</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9</v>
      </c>
      <c r="L158" s="2">
        <f>SUMIFS(DataRegularSeason20242025!$AA$3:$AA$1315,DataRegularSeason20242025!$B$3:$B$1315, "&lt;=" &amp; $A158, DataRegularSeason20242025!$D$3:$D$1315, L$1)+SUMIFS(DataRegularSeason20242025!$AB$3:$AB$1315,DataRegularSeason20242025!$B$3:$B$1315, "&lt;=" &amp; $A158, DataRegularSeason20242025!$E$3:$E$1315, L$1)</f>
        <v>11</v>
      </c>
      <c r="M158" s="2">
        <f>SUMIFS(DataRegularSeason20242025!$AA$3:$AA$1315,DataRegularSeason20242025!$B$3:$B$1315, "&lt;=" &amp; $A158, DataRegularSeason20242025!$D$3:$D$1315, M$1)+SUMIFS(DataRegularSeason20242025!$AB$3:$AB$1315,DataRegularSeason20242025!$B$3:$B$1315, "&lt;=" &amp; $A158, DataRegularSeason20242025!$E$3:$E$1315, M$1)</f>
        <v>15</v>
      </c>
      <c r="N158" s="2">
        <f>SUMIFS(DataRegularSeason20242025!$AA$3:$AA$1315,DataRegularSeason20242025!$B$3:$B$1315, "&lt;=" &amp; $A158, DataRegularSeason20242025!$D$3:$D$1315, N$1)+SUMIFS(DataRegularSeason20242025!$AB$3:$AB$1315,DataRegularSeason20242025!$B$3:$B$1315, "&lt;=" &amp; $A158, DataRegularSeason20242025!$E$3:$E$1315, N$1)</f>
        <v>14</v>
      </c>
      <c r="O158" s="2">
        <f>SUMIFS(DataRegularSeason20242025!$AA$3:$AA$1315,DataRegularSeason20242025!$B$3:$B$1315, "&lt;=" &amp; $A158, DataRegularSeason20242025!$D$3:$D$1315, O$1)+SUMIFS(DataRegularSeason20242025!$AB$3:$AB$1315,DataRegularSeason20242025!$B$3:$B$1315, "&lt;=" &amp; $A158, DataRegularSeason20242025!$E$3:$E$1315, O$1)</f>
        <v>14</v>
      </c>
      <c r="P158" s="2">
        <f>SUMIFS(DataRegularSeason20242025!$AA$3:$AA$1315,DataRegularSeason20242025!$B$3:$B$1315, "&lt;=" &amp; $A158, DataRegularSeason20242025!$D$3:$D$1315, P$1)+SUMIFS(DataRegularSeason20242025!$AB$3:$AB$1315,DataRegularSeason20242025!$B$3:$B$1315, "&lt;=" &amp; $A158, DataRegularSeason20242025!$E$3:$E$1315, P$1)</f>
        <v>9</v>
      </c>
      <c r="Q158" s="2">
        <f>SUMIFS(DataRegularSeason20242025!$AA$3:$AA$1315,DataRegularSeason20242025!$B$3:$B$1315, "&lt;=" &amp; $A158, DataRegularSeason20242025!$D$3:$D$1315, Q$1)+SUMIFS(DataRegularSeason20242025!$AB$3:$AB$1315,DataRegularSeason20242025!$B$3:$B$1315, "&lt;=" &amp; $A158, DataRegularSeason20242025!$E$3:$E$1315, Q$1)</f>
        <v>16</v>
      </c>
      <c r="R158" s="2">
        <f>SUMIFS(DataRegularSeason20242025!$AA$3:$AA$1315,DataRegularSeason20242025!$B$3:$B$1315, "&lt;=" &amp; $A158, DataRegularSeason20242025!$D$3:$D$1315, R$1)+SUMIFS(DataRegularSeason20242025!$AB$3:$AB$1315,DataRegularSeason20242025!$B$3:$B$1315, "&lt;=" &amp; $A158, DataRegularSeason20242025!$E$3:$E$1315, R$1)</f>
        <v>7</v>
      </c>
      <c r="S158" s="2">
        <f>SUMIFS(DataRegularSeason20242025!$AA$3:$AA$1315,DataRegularSeason20242025!$B$3:$B$1315, "&lt;=" &amp; $A158, DataRegularSeason20242025!$D$3:$D$1315, S$1)+SUMIFS(DataRegularSeason20242025!$AB$3:$AB$1315,DataRegularSeason20242025!$B$3:$B$1315, "&lt;=" &amp; $A158, DataRegularSeason20242025!$E$3:$E$1315, S$1)</f>
        <v>8</v>
      </c>
      <c r="T158" s="2">
        <f>SUMIFS(DataRegularSeason20242025!$AA$3:$AA$1315,DataRegularSeason20242025!$B$3:$B$1315, "&lt;=" &amp; $A158, DataRegularSeason20242025!$D$3:$D$1315, T$1)+SUMIFS(DataRegularSeason20242025!$AB$3:$AB$1315,DataRegularSeason20242025!$B$3:$B$1315, "&lt;=" &amp; $A158, DataRegularSeason20242025!$E$3:$E$1315, T$1)</f>
        <v>13</v>
      </c>
      <c r="U158" s="2">
        <f>SUMIFS(DataRegularSeason20242025!$AA$3:$AA$1315,DataRegularSeason20242025!$B$3:$B$1315, "&lt;=" &amp; $A158, DataRegularSeason20242025!$D$3:$D$1315, U$1)+SUMIFS(DataRegularSeason20242025!$AB$3:$AB$1315,DataRegularSeason20242025!$B$3:$B$1315, "&lt;=" &amp; $A158, DataRegularSeason20242025!$E$3:$E$1315, U$1)</f>
        <v>10</v>
      </c>
      <c r="V158" s="2">
        <f>SUMIFS(DataRegularSeason20242025!$AA$3:$AA$1315,DataRegularSeason20242025!$B$3:$B$1315, "&lt;=" &amp; $A158, DataRegularSeason20242025!$D$3:$D$1315, V$1)+SUMIFS(DataRegularSeason20242025!$AB$3:$AB$1315,DataRegularSeason20242025!$B$3:$B$1315, "&lt;=" &amp; $A158, DataRegularSeason20242025!$E$3:$E$1315, V$1)</f>
        <v>9</v>
      </c>
      <c r="W158" s="2">
        <f>SUMIFS(DataRegularSeason20242025!$AA$3:$AA$1315,DataRegularSeason20242025!$B$3:$B$1315, "&lt;=" &amp; $A158, DataRegularSeason20242025!$D$3:$D$1315, W$1)+SUMIFS(DataRegularSeason20242025!$AB$3:$AB$1315,DataRegularSeason20242025!$B$3:$B$1315, "&lt;=" &amp; $A158, DataRegularSeason20242025!$E$3:$E$1315, W$1)</f>
        <v>9</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8</v>
      </c>
      <c r="Z158" s="2">
        <f>SUMIFS(DataRegularSeason20242025!$AA$3:$AA$1315,DataRegularSeason20242025!$B$3:$B$1315, "&lt;=" &amp; $A158, DataRegularSeason20242025!$D$3:$D$1315, Z$1)+SUMIFS(DataRegularSeason20242025!$AB$3:$AB$1315,DataRegularSeason20242025!$B$3:$B$1315, "&lt;=" &amp; $A158, DataRegularSeason20242025!$E$3:$E$1315, Z$1)</f>
        <v>10</v>
      </c>
      <c r="AA158" s="2">
        <f>SUMIFS(DataRegularSeason20242025!$AA$3:$AA$1315,DataRegularSeason20242025!$B$3:$B$1315, "&lt;=" &amp; $A158, DataRegularSeason20242025!$D$3:$D$1315, AA$1)+SUMIFS(DataRegularSeason20242025!$AB$3:$AB$1315,DataRegularSeason20242025!$B$3:$B$1315, "&lt;=" &amp; $A158, DataRegularSeason20242025!$E$3:$E$1315, AA$1)</f>
        <v>14</v>
      </c>
      <c r="AB158" s="2">
        <f>SUMIFS(DataRegularSeason20242025!$AA$3:$AA$1315,DataRegularSeason20242025!$B$3:$B$1315, "&lt;=" &amp; $A158, DataRegularSeason20242025!$D$3:$D$1315, AB$1)+SUMIFS(DataRegularSeason20242025!$AB$3:$AB$1315,DataRegularSeason20242025!$B$3:$B$1315, "&lt;=" &amp; $A158, DataRegularSeason20242025!$E$3:$E$1315, AB$1)</f>
        <v>13</v>
      </c>
      <c r="AC158" s="2">
        <f>SUMIFS(DataRegularSeason20242025!$AA$3:$AA$1315,DataRegularSeason20242025!$B$3:$B$1315, "&lt;=" &amp; $A158, DataRegularSeason20242025!$D$3:$D$1315, AC$1)+SUMIFS(DataRegularSeason20242025!$AB$3:$AB$1315,DataRegularSeason20242025!$B$3:$B$1315, "&lt;=" &amp; $A158, DataRegularSeason20242025!$E$3:$E$1315, AC$1)</f>
        <v>12</v>
      </c>
      <c r="AD158" s="2">
        <f>SUMIFS(DataRegularSeason20242025!$AA$3:$AA$1315,DataRegularSeason20242025!$B$3:$B$1315, "&lt;=" &amp; $A158, DataRegularSeason20242025!$D$3:$D$1315, AD$1)+SUMIFS(DataRegularSeason20242025!$AB$3:$AB$1315,DataRegularSeason20242025!$B$3:$B$1315, "&lt;=" &amp; $A158, DataRegularSeason20242025!$E$3:$E$1315, AD$1)</f>
        <v>11</v>
      </c>
      <c r="AE158" s="2">
        <f>SUMIFS(DataRegularSeason20242025!$AA$3:$AA$1315,DataRegularSeason20242025!$B$3:$B$1315, "&lt;=" &amp; $A158, DataRegularSeason20242025!$D$3:$D$1315, AE$1)+SUMIFS(DataRegularSeason20242025!$AB$3:$AB$1315,DataRegularSeason20242025!$B$3:$B$1315, "&lt;=" &amp; $A158, DataRegularSeason20242025!$E$3:$E$1315, AE$1)</f>
        <v>15</v>
      </c>
      <c r="AF158" s="2">
        <f>SUMIFS(DataRegularSeason20242025!$AA$3:$AA$1315,DataRegularSeason20242025!$B$3:$B$1315, "&lt;=" &amp; $A158, DataRegularSeason20242025!$D$3:$D$1315, AF$1)+SUMIFS(DataRegularSeason20242025!$AB$3:$AB$1315,DataRegularSeason20242025!$B$3:$B$1315, "&lt;=" &amp; $A158, DataRegularSeason20242025!$E$3:$E$1315, AF$1)</f>
        <v>18</v>
      </c>
      <c r="AG158" s="2">
        <f>SUMIFS(DataRegularSeason20242025!$AA$3:$AA$1315,DataRegularSeason20242025!$B$3:$B$1315, "&lt;=" &amp; $A158, DataRegularSeason20242025!$D$3:$D$1315, AG$1)+SUMIFS(DataRegularSeason20242025!$AB$3:$AB$1315,DataRegularSeason20242025!$B$3:$B$1315, "&lt;=" &amp; $A158, DataRegularSeason20242025!$E$3:$E$1315, AG$1)</f>
        <v>14</v>
      </c>
    </row>
    <row r="159" spans="1:33" x14ac:dyDescent="0.25">
      <c r="A159" s="5">
        <v>45725</v>
      </c>
      <c r="B159" s="2">
        <f>SUMIFS(DataRegularSeason20242025!$AA$3:$AA$1315,DataRegularSeason20242025!$B$3:$B$1315, "&lt;=" &amp; $A159, DataRegularSeason20242025!$D$3:$D$1315, B$1)+SUMIFS(DataRegularSeason20242025!$AB$3:$AB$1315,DataRegularSeason20242025!$B$3:$B$1315, "&lt;=" &amp; $A159, DataRegularSeason20242025!$E$3:$E$1315, B$1)</f>
        <v>10</v>
      </c>
      <c r="C159" s="2">
        <f>SUMIFS(DataRegularSeason20242025!$AA$3:$AA$1315,DataRegularSeason20242025!$B$3:$B$1315, "&lt;=" &amp; $A159, DataRegularSeason20242025!$D$3:$D$1315, C$1)+SUMIFS(DataRegularSeason20242025!$AB$3:$AB$1315,DataRegularSeason20242025!$B$3:$B$1315, "&lt;=" &amp; $A159, DataRegularSeason20242025!$E$3:$E$1315, C$1)</f>
        <v>9</v>
      </c>
      <c r="D159" s="2">
        <f>SUMIFS(DataRegularSeason20242025!$AA$3:$AA$1315,DataRegularSeason20242025!$B$3:$B$1315, "&lt;=" &amp; $A159, DataRegularSeason20242025!$D$3:$D$1315, D$1)+SUMIFS(DataRegularSeason20242025!$AB$3:$AB$1315,DataRegularSeason20242025!$B$3:$B$1315, "&lt;=" &amp; $A159, DataRegularSeason20242025!$E$3:$E$1315, D$1)</f>
        <v>9</v>
      </c>
      <c r="E159" s="2">
        <f>SUMIFS(DataRegularSeason20242025!$AA$3:$AA$1315,DataRegularSeason20242025!$B$3:$B$1315, "&lt;=" &amp; $A159, DataRegularSeason20242025!$D$3:$D$1315, E$1)+SUMIFS(DataRegularSeason20242025!$AB$3:$AB$1315,DataRegularSeason20242025!$B$3:$B$1315, "&lt;=" &amp; $A159, DataRegularSeason20242025!$E$3:$E$1315, E$1)</f>
        <v>14</v>
      </c>
      <c r="F159" s="2">
        <f>SUMIFS(DataRegularSeason20242025!$AA$3:$AA$1315,DataRegularSeason20242025!$B$3:$B$1315, "&lt;=" &amp; $A159, DataRegularSeason20242025!$D$3:$D$1315, F$1)+SUMIFS(DataRegularSeason20242025!$AB$3:$AB$1315,DataRegularSeason20242025!$B$3:$B$1315, "&lt;=" &amp; $A159, DataRegularSeason20242025!$E$3:$E$1315, F$1)</f>
        <v>11</v>
      </c>
      <c r="G159" s="2">
        <f>SUMIFS(DataRegularSeason20242025!$AA$3:$AA$1315,DataRegularSeason20242025!$B$3:$B$1315, "&lt;=" &amp; $A159, DataRegularSeason20242025!$D$3:$D$1315, G$1)+SUMIFS(DataRegularSeason20242025!$AB$3:$AB$1315,DataRegularSeason20242025!$B$3:$B$1315, "&lt;=" &amp; $A159, DataRegularSeason20242025!$E$3:$E$1315, G$1)</f>
        <v>11</v>
      </c>
      <c r="H159" s="2">
        <f>SUMIFS(DataRegularSeason20242025!$AA$3:$AA$1315,DataRegularSeason20242025!$B$3:$B$1315, "&lt;=" &amp; $A159, DataRegularSeason20242025!$D$3:$D$1315, H$1)+SUMIFS(DataRegularSeason20242025!$AB$3:$AB$1315,DataRegularSeason20242025!$B$3:$B$1315, "&lt;=" &amp; $A159, DataRegularSeason20242025!$E$3:$E$1315, H$1)</f>
        <v>7</v>
      </c>
      <c r="I159" s="2">
        <f>SUMIFS(DataRegularSeason20242025!$AA$3:$AA$1315,DataRegularSeason20242025!$B$3:$B$1315, "&lt;=" &amp; $A159, DataRegularSeason20242025!$D$3:$D$1315, I$1)+SUMIFS(DataRegularSeason20242025!$AB$3:$AB$1315,DataRegularSeason20242025!$B$3:$B$1315, "&lt;=" &amp; $A159, DataRegularSeason20242025!$E$3:$E$1315, I$1)</f>
        <v>10</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9</v>
      </c>
      <c r="L159" s="2">
        <f>SUMIFS(DataRegularSeason20242025!$AA$3:$AA$1315,DataRegularSeason20242025!$B$3:$B$1315, "&lt;=" &amp; $A159, DataRegularSeason20242025!$D$3:$D$1315, L$1)+SUMIFS(DataRegularSeason20242025!$AB$3:$AB$1315,DataRegularSeason20242025!$B$3:$B$1315, "&lt;=" &amp; $A159, DataRegularSeason20242025!$E$3:$E$1315, L$1)</f>
        <v>11</v>
      </c>
      <c r="M159" s="2">
        <f>SUMIFS(DataRegularSeason20242025!$AA$3:$AA$1315,DataRegularSeason20242025!$B$3:$B$1315, "&lt;=" &amp; $A159, DataRegularSeason20242025!$D$3:$D$1315, M$1)+SUMIFS(DataRegularSeason20242025!$AB$3:$AB$1315,DataRegularSeason20242025!$B$3:$B$1315, "&lt;=" &amp; $A159, DataRegularSeason20242025!$E$3:$E$1315, M$1)</f>
        <v>15</v>
      </c>
      <c r="N159" s="2">
        <f>SUMIFS(DataRegularSeason20242025!$AA$3:$AA$1315,DataRegularSeason20242025!$B$3:$B$1315, "&lt;=" &amp; $A159, DataRegularSeason20242025!$D$3:$D$1315, N$1)+SUMIFS(DataRegularSeason20242025!$AB$3:$AB$1315,DataRegularSeason20242025!$B$3:$B$1315, "&lt;=" &amp; $A159, DataRegularSeason20242025!$E$3:$E$1315, N$1)</f>
        <v>14</v>
      </c>
      <c r="O159" s="2">
        <f>SUMIFS(DataRegularSeason20242025!$AA$3:$AA$1315,DataRegularSeason20242025!$B$3:$B$1315, "&lt;=" &amp; $A159, DataRegularSeason20242025!$D$3:$D$1315, O$1)+SUMIFS(DataRegularSeason20242025!$AB$3:$AB$1315,DataRegularSeason20242025!$B$3:$B$1315, "&lt;=" &amp; $A159, DataRegularSeason20242025!$E$3:$E$1315, O$1)</f>
        <v>14</v>
      </c>
      <c r="P159" s="2">
        <f>SUMIFS(DataRegularSeason20242025!$AA$3:$AA$1315,DataRegularSeason20242025!$B$3:$B$1315, "&lt;=" &amp; $A159, DataRegularSeason20242025!$D$3:$D$1315, P$1)+SUMIFS(DataRegularSeason20242025!$AB$3:$AB$1315,DataRegularSeason20242025!$B$3:$B$1315, "&lt;=" &amp; $A159, DataRegularSeason20242025!$E$3:$E$1315, P$1)</f>
        <v>9</v>
      </c>
      <c r="Q159" s="2">
        <f>SUMIFS(DataRegularSeason20242025!$AA$3:$AA$1315,DataRegularSeason20242025!$B$3:$B$1315, "&lt;=" &amp; $A159, DataRegularSeason20242025!$D$3:$D$1315, Q$1)+SUMIFS(DataRegularSeason20242025!$AB$3:$AB$1315,DataRegularSeason20242025!$B$3:$B$1315, "&lt;=" &amp; $A159, DataRegularSeason20242025!$E$3:$E$1315, Q$1)</f>
        <v>16</v>
      </c>
      <c r="R159" s="2">
        <f>SUMIFS(DataRegularSeason20242025!$AA$3:$AA$1315,DataRegularSeason20242025!$B$3:$B$1315, "&lt;=" &amp; $A159, DataRegularSeason20242025!$D$3:$D$1315, R$1)+SUMIFS(DataRegularSeason20242025!$AB$3:$AB$1315,DataRegularSeason20242025!$B$3:$B$1315, "&lt;=" &amp; $A159, DataRegularSeason20242025!$E$3:$E$1315, R$1)</f>
        <v>7</v>
      </c>
      <c r="S159" s="2">
        <f>SUMIFS(DataRegularSeason20242025!$AA$3:$AA$1315,DataRegularSeason20242025!$B$3:$B$1315, "&lt;=" &amp; $A159, DataRegularSeason20242025!$D$3:$D$1315, S$1)+SUMIFS(DataRegularSeason20242025!$AB$3:$AB$1315,DataRegularSeason20242025!$B$3:$B$1315, "&lt;=" &amp; $A159, DataRegularSeason20242025!$E$3:$E$1315, S$1)</f>
        <v>8</v>
      </c>
      <c r="T159" s="2">
        <f>SUMIFS(DataRegularSeason20242025!$AA$3:$AA$1315,DataRegularSeason20242025!$B$3:$B$1315, "&lt;=" &amp; $A159, DataRegularSeason20242025!$D$3:$D$1315, T$1)+SUMIFS(DataRegularSeason20242025!$AB$3:$AB$1315,DataRegularSeason20242025!$B$3:$B$1315, "&lt;=" &amp; $A159, DataRegularSeason20242025!$E$3:$E$1315, T$1)</f>
        <v>13</v>
      </c>
      <c r="U159" s="2">
        <f>SUMIFS(DataRegularSeason20242025!$AA$3:$AA$1315,DataRegularSeason20242025!$B$3:$B$1315, "&lt;=" &amp; $A159, DataRegularSeason20242025!$D$3:$D$1315, U$1)+SUMIFS(DataRegularSeason20242025!$AB$3:$AB$1315,DataRegularSeason20242025!$B$3:$B$1315, "&lt;=" &amp; $A159, DataRegularSeason20242025!$E$3:$E$1315, U$1)</f>
        <v>10</v>
      </c>
      <c r="V159" s="2">
        <f>SUMIFS(DataRegularSeason20242025!$AA$3:$AA$1315,DataRegularSeason20242025!$B$3:$B$1315, "&lt;=" &amp; $A159, DataRegularSeason20242025!$D$3:$D$1315, V$1)+SUMIFS(DataRegularSeason20242025!$AB$3:$AB$1315,DataRegularSeason20242025!$B$3:$B$1315, "&lt;=" &amp; $A159, DataRegularSeason20242025!$E$3:$E$1315, V$1)</f>
        <v>9</v>
      </c>
      <c r="W159" s="2">
        <f>SUMIFS(DataRegularSeason20242025!$AA$3:$AA$1315,DataRegularSeason20242025!$B$3:$B$1315, "&lt;=" &amp; $A159, DataRegularSeason20242025!$D$3:$D$1315, W$1)+SUMIFS(DataRegularSeason20242025!$AB$3:$AB$1315,DataRegularSeason20242025!$B$3:$B$1315, "&lt;=" &amp; $A159, DataRegularSeason20242025!$E$3:$E$1315, W$1)</f>
        <v>9</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8</v>
      </c>
      <c r="Z159" s="2">
        <f>SUMIFS(DataRegularSeason20242025!$AA$3:$AA$1315,DataRegularSeason20242025!$B$3:$B$1315, "&lt;=" &amp; $A159, DataRegularSeason20242025!$D$3:$D$1315, Z$1)+SUMIFS(DataRegularSeason20242025!$AB$3:$AB$1315,DataRegularSeason20242025!$B$3:$B$1315, "&lt;=" &amp; $A159, DataRegularSeason20242025!$E$3:$E$1315, Z$1)</f>
        <v>10</v>
      </c>
      <c r="AA159" s="2">
        <f>SUMIFS(DataRegularSeason20242025!$AA$3:$AA$1315,DataRegularSeason20242025!$B$3:$B$1315, "&lt;=" &amp; $A159, DataRegularSeason20242025!$D$3:$D$1315, AA$1)+SUMIFS(DataRegularSeason20242025!$AB$3:$AB$1315,DataRegularSeason20242025!$B$3:$B$1315, "&lt;=" &amp; $A159, DataRegularSeason20242025!$E$3:$E$1315, AA$1)</f>
        <v>14</v>
      </c>
      <c r="AB159" s="2">
        <f>SUMIFS(DataRegularSeason20242025!$AA$3:$AA$1315,DataRegularSeason20242025!$B$3:$B$1315, "&lt;=" &amp; $A159, DataRegularSeason20242025!$D$3:$D$1315, AB$1)+SUMIFS(DataRegularSeason20242025!$AB$3:$AB$1315,DataRegularSeason20242025!$B$3:$B$1315, "&lt;=" &amp; $A159, DataRegularSeason20242025!$E$3:$E$1315, AB$1)</f>
        <v>13</v>
      </c>
      <c r="AC159" s="2">
        <f>SUMIFS(DataRegularSeason20242025!$AA$3:$AA$1315,DataRegularSeason20242025!$B$3:$B$1315, "&lt;=" &amp; $A159, DataRegularSeason20242025!$D$3:$D$1315, AC$1)+SUMIFS(DataRegularSeason20242025!$AB$3:$AB$1315,DataRegularSeason20242025!$B$3:$B$1315, "&lt;=" &amp; $A159, DataRegularSeason20242025!$E$3:$E$1315, AC$1)</f>
        <v>12</v>
      </c>
      <c r="AD159" s="2">
        <f>SUMIFS(DataRegularSeason20242025!$AA$3:$AA$1315,DataRegularSeason20242025!$B$3:$B$1315, "&lt;=" &amp; $A159, DataRegularSeason20242025!$D$3:$D$1315, AD$1)+SUMIFS(DataRegularSeason20242025!$AB$3:$AB$1315,DataRegularSeason20242025!$B$3:$B$1315, "&lt;=" &amp; $A159, DataRegularSeason20242025!$E$3:$E$1315, AD$1)</f>
        <v>11</v>
      </c>
      <c r="AE159" s="2">
        <f>SUMIFS(DataRegularSeason20242025!$AA$3:$AA$1315,DataRegularSeason20242025!$B$3:$B$1315, "&lt;=" &amp; $A159, DataRegularSeason20242025!$D$3:$D$1315, AE$1)+SUMIFS(DataRegularSeason20242025!$AB$3:$AB$1315,DataRegularSeason20242025!$B$3:$B$1315, "&lt;=" &amp; $A159, DataRegularSeason20242025!$E$3:$E$1315, AE$1)</f>
        <v>15</v>
      </c>
      <c r="AF159" s="2">
        <f>SUMIFS(DataRegularSeason20242025!$AA$3:$AA$1315,DataRegularSeason20242025!$B$3:$B$1315, "&lt;=" &amp; $A159, DataRegularSeason20242025!$D$3:$D$1315, AF$1)+SUMIFS(DataRegularSeason20242025!$AB$3:$AB$1315,DataRegularSeason20242025!$B$3:$B$1315, "&lt;=" &amp; $A159, DataRegularSeason20242025!$E$3:$E$1315, AF$1)</f>
        <v>18</v>
      </c>
      <c r="AG159" s="2">
        <f>SUMIFS(DataRegularSeason20242025!$AA$3:$AA$1315,DataRegularSeason20242025!$B$3:$B$1315, "&lt;=" &amp; $A159, DataRegularSeason20242025!$D$3:$D$1315, AG$1)+SUMIFS(DataRegularSeason20242025!$AB$3:$AB$1315,DataRegularSeason20242025!$B$3:$B$1315, "&lt;=" &amp; $A159, DataRegularSeason20242025!$E$3:$E$1315, AG$1)</f>
        <v>14</v>
      </c>
    </row>
    <row r="160" spans="1:33" x14ac:dyDescent="0.25">
      <c r="A160" s="5">
        <v>45726</v>
      </c>
      <c r="B160" s="2">
        <f>SUMIFS(DataRegularSeason20242025!$AA$3:$AA$1315,DataRegularSeason20242025!$B$3:$B$1315, "&lt;=" &amp; $A160, DataRegularSeason20242025!$D$3:$D$1315, B$1)+SUMIFS(DataRegularSeason20242025!$AB$3:$AB$1315,DataRegularSeason20242025!$B$3:$B$1315, "&lt;=" &amp; $A160, DataRegularSeason20242025!$E$3:$E$1315, B$1)</f>
        <v>10</v>
      </c>
      <c r="C160" s="2">
        <f>SUMIFS(DataRegularSeason20242025!$AA$3:$AA$1315,DataRegularSeason20242025!$B$3:$B$1315, "&lt;=" &amp; $A160, DataRegularSeason20242025!$D$3:$D$1315, C$1)+SUMIFS(DataRegularSeason20242025!$AB$3:$AB$1315,DataRegularSeason20242025!$B$3:$B$1315, "&lt;=" &amp; $A160, DataRegularSeason20242025!$E$3:$E$1315, C$1)</f>
        <v>9</v>
      </c>
      <c r="D160" s="2">
        <f>SUMIFS(DataRegularSeason20242025!$AA$3:$AA$1315,DataRegularSeason20242025!$B$3:$B$1315, "&lt;=" &amp; $A160, DataRegularSeason20242025!$D$3:$D$1315, D$1)+SUMIFS(DataRegularSeason20242025!$AB$3:$AB$1315,DataRegularSeason20242025!$B$3:$B$1315, "&lt;=" &amp; $A160, DataRegularSeason20242025!$E$3:$E$1315, D$1)</f>
        <v>9</v>
      </c>
      <c r="E160" s="2">
        <f>SUMIFS(DataRegularSeason20242025!$AA$3:$AA$1315,DataRegularSeason20242025!$B$3:$B$1315, "&lt;=" &amp; $A160, DataRegularSeason20242025!$D$3:$D$1315, E$1)+SUMIFS(DataRegularSeason20242025!$AB$3:$AB$1315,DataRegularSeason20242025!$B$3:$B$1315, "&lt;=" &amp; $A160, DataRegularSeason20242025!$E$3:$E$1315, E$1)</f>
        <v>14</v>
      </c>
      <c r="F160" s="2">
        <f>SUMIFS(DataRegularSeason20242025!$AA$3:$AA$1315,DataRegularSeason20242025!$B$3:$B$1315, "&lt;=" &amp; $A160, DataRegularSeason20242025!$D$3:$D$1315, F$1)+SUMIFS(DataRegularSeason20242025!$AB$3:$AB$1315,DataRegularSeason20242025!$B$3:$B$1315, "&lt;=" &amp; $A160, DataRegularSeason20242025!$E$3:$E$1315, F$1)</f>
        <v>11</v>
      </c>
      <c r="G160" s="2">
        <f>SUMIFS(DataRegularSeason20242025!$AA$3:$AA$1315,DataRegularSeason20242025!$B$3:$B$1315, "&lt;=" &amp; $A160, DataRegularSeason20242025!$D$3:$D$1315, G$1)+SUMIFS(DataRegularSeason20242025!$AB$3:$AB$1315,DataRegularSeason20242025!$B$3:$B$1315, "&lt;=" &amp; $A160, DataRegularSeason20242025!$E$3:$E$1315, G$1)</f>
        <v>11</v>
      </c>
      <c r="H160" s="2">
        <f>SUMIFS(DataRegularSeason20242025!$AA$3:$AA$1315,DataRegularSeason20242025!$B$3:$B$1315, "&lt;=" &amp; $A160, DataRegularSeason20242025!$D$3:$D$1315, H$1)+SUMIFS(DataRegularSeason20242025!$AB$3:$AB$1315,DataRegularSeason20242025!$B$3:$B$1315, "&lt;=" &amp; $A160, DataRegularSeason20242025!$E$3:$E$1315, H$1)</f>
        <v>7</v>
      </c>
      <c r="I160" s="2">
        <f>SUMIFS(DataRegularSeason20242025!$AA$3:$AA$1315,DataRegularSeason20242025!$B$3:$B$1315, "&lt;=" &amp; $A160, DataRegularSeason20242025!$D$3:$D$1315, I$1)+SUMIFS(DataRegularSeason20242025!$AB$3:$AB$1315,DataRegularSeason20242025!$B$3:$B$1315, "&lt;=" &amp; $A160, DataRegularSeason20242025!$E$3:$E$1315, I$1)</f>
        <v>10</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9</v>
      </c>
      <c r="L160" s="2">
        <f>SUMIFS(DataRegularSeason20242025!$AA$3:$AA$1315,DataRegularSeason20242025!$B$3:$B$1315, "&lt;=" &amp; $A160, DataRegularSeason20242025!$D$3:$D$1315, L$1)+SUMIFS(DataRegularSeason20242025!$AB$3:$AB$1315,DataRegularSeason20242025!$B$3:$B$1315, "&lt;=" &amp; $A160, DataRegularSeason20242025!$E$3:$E$1315, L$1)</f>
        <v>11</v>
      </c>
      <c r="M160" s="2">
        <f>SUMIFS(DataRegularSeason20242025!$AA$3:$AA$1315,DataRegularSeason20242025!$B$3:$B$1315, "&lt;=" &amp; $A160, DataRegularSeason20242025!$D$3:$D$1315, M$1)+SUMIFS(DataRegularSeason20242025!$AB$3:$AB$1315,DataRegularSeason20242025!$B$3:$B$1315, "&lt;=" &amp; $A160, DataRegularSeason20242025!$E$3:$E$1315, M$1)</f>
        <v>15</v>
      </c>
      <c r="N160" s="2">
        <f>SUMIFS(DataRegularSeason20242025!$AA$3:$AA$1315,DataRegularSeason20242025!$B$3:$B$1315, "&lt;=" &amp; $A160, DataRegularSeason20242025!$D$3:$D$1315, N$1)+SUMIFS(DataRegularSeason20242025!$AB$3:$AB$1315,DataRegularSeason20242025!$B$3:$B$1315, "&lt;=" &amp; $A160, DataRegularSeason20242025!$E$3:$E$1315, N$1)</f>
        <v>14</v>
      </c>
      <c r="O160" s="2">
        <f>SUMIFS(DataRegularSeason20242025!$AA$3:$AA$1315,DataRegularSeason20242025!$B$3:$B$1315, "&lt;=" &amp; $A160, DataRegularSeason20242025!$D$3:$D$1315, O$1)+SUMIFS(DataRegularSeason20242025!$AB$3:$AB$1315,DataRegularSeason20242025!$B$3:$B$1315, "&lt;=" &amp; $A160, DataRegularSeason20242025!$E$3:$E$1315, O$1)</f>
        <v>14</v>
      </c>
      <c r="P160" s="2">
        <f>SUMIFS(DataRegularSeason20242025!$AA$3:$AA$1315,DataRegularSeason20242025!$B$3:$B$1315, "&lt;=" &amp; $A160, DataRegularSeason20242025!$D$3:$D$1315, P$1)+SUMIFS(DataRegularSeason20242025!$AB$3:$AB$1315,DataRegularSeason20242025!$B$3:$B$1315, "&lt;=" &amp; $A160, DataRegularSeason20242025!$E$3:$E$1315, P$1)</f>
        <v>9</v>
      </c>
      <c r="Q160" s="2">
        <f>SUMIFS(DataRegularSeason20242025!$AA$3:$AA$1315,DataRegularSeason20242025!$B$3:$B$1315, "&lt;=" &amp; $A160, DataRegularSeason20242025!$D$3:$D$1315, Q$1)+SUMIFS(DataRegularSeason20242025!$AB$3:$AB$1315,DataRegularSeason20242025!$B$3:$B$1315, "&lt;=" &amp; $A160, DataRegularSeason20242025!$E$3:$E$1315, Q$1)</f>
        <v>16</v>
      </c>
      <c r="R160" s="2">
        <f>SUMIFS(DataRegularSeason20242025!$AA$3:$AA$1315,DataRegularSeason20242025!$B$3:$B$1315, "&lt;=" &amp; $A160, DataRegularSeason20242025!$D$3:$D$1315, R$1)+SUMIFS(DataRegularSeason20242025!$AB$3:$AB$1315,DataRegularSeason20242025!$B$3:$B$1315, "&lt;=" &amp; $A160, DataRegularSeason20242025!$E$3:$E$1315, R$1)</f>
        <v>7</v>
      </c>
      <c r="S160" s="2">
        <f>SUMIFS(DataRegularSeason20242025!$AA$3:$AA$1315,DataRegularSeason20242025!$B$3:$B$1315, "&lt;=" &amp; $A160, DataRegularSeason20242025!$D$3:$D$1315, S$1)+SUMIFS(DataRegularSeason20242025!$AB$3:$AB$1315,DataRegularSeason20242025!$B$3:$B$1315, "&lt;=" &amp; $A160, DataRegularSeason20242025!$E$3:$E$1315, S$1)</f>
        <v>8</v>
      </c>
      <c r="T160" s="2">
        <f>SUMIFS(DataRegularSeason20242025!$AA$3:$AA$1315,DataRegularSeason20242025!$B$3:$B$1315, "&lt;=" &amp; $A160, DataRegularSeason20242025!$D$3:$D$1315, T$1)+SUMIFS(DataRegularSeason20242025!$AB$3:$AB$1315,DataRegularSeason20242025!$B$3:$B$1315, "&lt;=" &amp; $A160, DataRegularSeason20242025!$E$3:$E$1315, T$1)</f>
        <v>13</v>
      </c>
      <c r="U160" s="2">
        <f>SUMIFS(DataRegularSeason20242025!$AA$3:$AA$1315,DataRegularSeason20242025!$B$3:$B$1315, "&lt;=" &amp; $A160, DataRegularSeason20242025!$D$3:$D$1315, U$1)+SUMIFS(DataRegularSeason20242025!$AB$3:$AB$1315,DataRegularSeason20242025!$B$3:$B$1315, "&lt;=" &amp; $A160, DataRegularSeason20242025!$E$3:$E$1315, U$1)</f>
        <v>10</v>
      </c>
      <c r="V160" s="2">
        <f>SUMIFS(DataRegularSeason20242025!$AA$3:$AA$1315,DataRegularSeason20242025!$B$3:$B$1315, "&lt;=" &amp; $A160, DataRegularSeason20242025!$D$3:$D$1315, V$1)+SUMIFS(DataRegularSeason20242025!$AB$3:$AB$1315,DataRegularSeason20242025!$B$3:$B$1315, "&lt;=" &amp; $A160, DataRegularSeason20242025!$E$3:$E$1315, V$1)</f>
        <v>9</v>
      </c>
      <c r="W160" s="2">
        <f>SUMIFS(DataRegularSeason20242025!$AA$3:$AA$1315,DataRegularSeason20242025!$B$3:$B$1315, "&lt;=" &amp; $A160, DataRegularSeason20242025!$D$3:$D$1315, W$1)+SUMIFS(DataRegularSeason20242025!$AB$3:$AB$1315,DataRegularSeason20242025!$B$3:$B$1315, "&lt;=" &amp; $A160, DataRegularSeason20242025!$E$3:$E$1315, W$1)</f>
        <v>9</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8</v>
      </c>
      <c r="Z160" s="2">
        <f>SUMIFS(DataRegularSeason20242025!$AA$3:$AA$1315,DataRegularSeason20242025!$B$3:$B$1315, "&lt;=" &amp; $A160, DataRegularSeason20242025!$D$3:$D$1315, Z$1)+SUMIFS(DataRegularSeason20242025!$AB$3:$AB$1315,DataRegularSeason20242025!$B$3:$B$1315, "&lt;=" &amp; $A160, DataRegularSeason20242025!$E$3:$E$1315, Z$1)</f>
        <v>10</v>
      </c>
      <c r="AA160" s="2">
        <f>SUMIFS(DataRegularSeason20242025!$AA$3:$AA$1315,DataRegularSeason20242025!$B$3:$B$1315, "&lt;=" &amp; $A160, DataRegularSeason20242025!$D$3:$D$1315, AA$1)+SUMIFS(DataRegularSeason20242025!$AB$3:$AB$1315,DataRegularSeason20242025!$B$3:$B$1315, "&lt;=" &amp; $A160, DataRegularSeason20242025!$E$3:$E$1315, AA$1)</f>
        <v>14</v>
      </c>
      <c r="AB160" s="2">
        <f>SUMIFS(DataRegularSeason20242025!$AA$3:$AA$1315,DataRegularSeason20242025!$B$3:$B$1315, "&lt;=" &amp; $A160, DataRegularSeason20242025!$D$3:$D$1315, AB$1)+SUMIFS(DataRegularSeason20242025!$AB$3:$AB$1315,DataRegularSeason20242025!$B$3:$B$1315, "&lt;=" &amp; $A160, DataRegularSeason20242025!$E$3:$E$1315, AB$1)</f>
        <v>13</v>
      </c>
      <c r="AC160" s="2">
        <f>SUMIFS(DataRegularSeason20242025!$AA$3:$AA$1315,DataRegularSeason20242025!$B$3:$B$1315, "&lt;=" &amp; $A160, DataRegularSeason20242025!$D$3:$D$1315, AC$1)+SUMIFS(DataRegularSeason20242025!$AB$3:$AB$1315,DataRegularSeason20242025!$B$3:$B$1315, "&lt;=" &amp; $A160, DataRegularSeason20242025!$E$3:$E$1315, AC$1)</f>
        <v>12</v>
      </c>
      <c r="AD160" s="2">
        <f>SUMIFS(DataRegularSeason20242025!$AA$3:$AA$1315,DataRegularSeason20242025!$B$3:$B$1315, "&lt;=" &amp; $A160, DataRegularSeason20242025!$D$3:$D$1315, AD$1)+SUMIFS(DataRegularSeason20242025!$AB$3:$AB$1315,DataRegularSeason20242025!$B$3:$B$1315, "&lt;=" &amp; $A160, DataRegularSeason20242025!$E$3:$E$1315, AD$1)</f>
        <v>11</v>
      </c>
      <c r="AE160" s="2">
        <f>SUMIFS(DataRegularSeason20242025!$AA$3:$AA$1315,DataRegularSeason20242025!$B$3:$B$1315, "&lt;=" &amp; $A160, DataRegularSeason20242025!$D$3:$D$1315, AE$1)+SUMIFS(DataRegularSeason20242025!$AB$3:$AB$1315,DataRegularSeason20242025!$B$3:$B$1315, "&lt;=" &amp; $A160, DataRegularSeason20242025!$E$3:$E$1315, AE$1)</f>
        <v>15</v>
      </c>
      <c r="AF160" s="2">
        <f>SUMIFS(DataRegularSeason20242025!$AA$3:$AA$1315,DataRegularSeason20242025!$B$3:$B$1315, "&lt;=" &amp; $A160, DataRegularSeason20242025!$D$3:$D$1315, AF$1)+SUMIFS(DataRegularSeason20242025!$AB$3:$AB$1315,DataRegularSeason20242025!$B$3:$B$1315, "&lt;=" &amp; $A160, DataRegularSeason20242025!$E$3:$E$1315, AF$1)</f>
        <v>18</v>
      </c>
      <c r="AG160" s="2">
        <f>SUMIFS(DataRegularSeason20242025!$AA$3:$AA$1315,DataRegularSeason20242025!$B$3:$B$1315, "&lt;=" &amp; $A160, DataRegularSeason20242025!$D$3:$D$1315, AG$1)+SUMIFS(DataRegularSeason20242025!$AB$3:$AB$1315,DataRegularSeason20242025!$B$3:$B$1315, "&lt;=" &amp; $A160, DataRegularSeason20242025!$E$3:$E$1315, AG$1)</f>
        <v>14</v>
      </c>
    </row>
    <row r="161" spans="1:33" x14ac:dyDescent="0.25">
      <c r="A161" s="5">
        <v>45727</v>
      </c>
      <c r="B161" s="2">
        <f>SUMIFS(DataRegularSeason20242025!$AA$3:$AA$1315,DataRegularSeason20242025!$B$3:$B$1315, "&lt;=" &amp; $A161, DataRegularSeason20242025!$D$3:$D$1315, B$1)+SUMIFS(DataRegularSeason20242025!$AB$3:$AB$1315,DataRegularSeason20242025!$B$3:$B$1315, "&lt;=" &amp; $A161, DataRegularSeason20242025!$E$3:$E$1315, B$1)</f>
        <v>10</v>
      </c>
      <c r="C161" s="2">
        <f>SUMIFS(DataRegularSeason20242025!$AA$3:$AA$1315,DataRegularSeason20242025!$B$3:$B$1315, "&lt;=" &amp; $A161, DataRegularSeason20242025!$D$3:$D$1315, C$1)+SUMIFS(DataRegularSeason20242025!$AB$3:$AB$1315,DataRegularSeason20242025!$B$3:$B$1315, "&lt;=" &amp; $A161, DataRegularSeason20242025!$E$3:$E$1315, C$1)</f>
        <v>9</v>
      </c>
      <c r="D161" s="2">
        <f>SUMIFS(DataRegularSeason20242025!$AA$3:$AA$1315,DataRegularSeason20242025!$B$3:$B$1315, "&lt;=" &amp; $A161, DataRegularSeason20242025!$D$3:$D$1315, D$1)+SUMIFS(DataRegularSeason20242025!$AB$3:$AB$1315,DataRegularSeason20242025!$B$3:$B$1315, "&lt;=" &amp; $A161, DataRegularSeason20242025!$E$3:$E$1315, D$1)</f>
        <v>9</v>
      </c>
      <c r="E161" s="2">
        <f>SUMIFS(DataRegularSeason20242025!$AA$3:$AA$1315,DataRegularSeason20242025!$B$3:$B$1315, "&lt;=" &amp; $A161, DataRegularSeason20242025!$D$3:$D$1315, E$1)+SUMIFS(DataRegularSeason20242025!$AB$3:$AB$1315,DataRegularSeason20242025!$B$3:$B$1315, "&lt;=" &amp; $A161, DataRegularSeason20242025!$E$3:$E$1315, E$1)</f>
        <v>14</v>
      </c>
      <c r="F161" s="2">
        <f>SUMIFS(DataRegularSeason20242025!$AA$3:$AA$1315,DataRegularSeason20242025!$B$3:$B$1315, "&lt;=" &amp; $A161, DataRegularSeason20242025!$D$3:$D$1315, F$1)+SUMIFS(DataRegularSeason20242025!$AB$3:$AB$1315,DataRegularSeason20242025!$B$3:$B$1315, "&lt;=" &amp; $A161, DataRegularSeason20242025!$E$3:$E$1315, F$1)</f>
        <v>11</v>
      </c>
      <c r="G161" s="2">
        <f>SUMIFS(DataRegularSeason20242025!$AA$3:$AA$1315,DataRegularSeason20242025!$B$3:$B$1315, "&lt;=" &amp; $A161, DataRegularSeason20242025!$D$3:$D$1315, G$1)+SUMIFS(DataRegularSeason20242025!$AB$3:$AB$1315,DataRegularSeason20242025!$B$3:$B$1315, "&lt;=" &amp; $A161, DataRegularSeason20242025!$E$3:$E$1315, G$1)</f>
        <v>11</v>
      </c>
      <c r="H161" s="2">
        <f>SUMIFS(DataRegularSeason20242025!$AA$3:$AA$1315,DataRegularSeason20242025!$B$3:$B$1315, "&lt;=" &amp; $A161, DataRegularSeason20242025!$D$3:$D$1315, H$1)+SUMIFS(DataRegularSeason20242025!$AB$3:$AB$1315,DataRegularSeason20242025!$B$3:$B$1315, "&lt;=" &amp; $A161, DataRegularSeason20242025!$E$3:$E$1315, H$1)</f>
        <v>7</v>
      </c>
      <c r="I161" s="2">
        <f>SUMIFS(DataRegularSeason20242025!$AA$3:$AA$1315,DataRegularSeason20242025!$B$3:$B$1315, "&lt;=" &amp; $A161, DataRegularSeason20242025!$D$3:$D$1315, I$1)+SUMIFS(DataRegularSeason20242025!$AB$3:$AB$1315,DataRegularSeason20242025!$B$3:$B$1315, "&lt;=" &amp; $A161, DataRegularSeason20242025!$E$3:$E$1315, I$1)</f>
        <v>10</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9</v>
      </c>
      <c r="L161" s="2">
        <f>SUMIFS(DataRegularSeason20242025!$AA$3:$AA$1315,DataRegularSeason20242025!$B$3:$B$1315, "&lt;=" &amp; $A161, DataRegularSeason20242025!$D$3:$D$1315, L$1)+SUMIFS(DataRegularSeason20242025!$AB$3:$AB$1315,DataRegularSeason20242025!$B$3:$B$1315, "&lt;=" &amp; $A161, DataRegularSeason20242025!$E$3:$E$1315, L$1)</f>
        <v>11</v>
      </c>
      <c r="M161" s="2">
        <f>SUMIFS(DataRegularSeason20242025!$AA$3:$AA$1315,DataRegularSeason20242025!$B$3:$B$1315, "&lt;=" &amp; $A161, DataRegularSeason20242025!$D$3:$D$1315, M$1)+SUMIFS(DataRegularSeason20242025!$AB$3:$AB$1315,DataRegularSeason20242025!$B$3:$B$1315, "&lt;=" &amp; $A161, DataRegularSeason20242025!$E$3:$E$1315, M$1)</f>
        <v>15</v>
      </c>
      <c r="N161" s="2">
        <f>SUMIFS(DataRegularSeason20242025!$AA$3:$AA$1315,DataRegularSeason20242025!$B$3:$B$1315, "&lt;=" &amp; $A161, DataRegularSeason20242025!$D$3:$D$1315, N$1)+SUMIFS(DataRegularSeason20242025!$AB$3:$AB$1315,DataRegularSeason20242025!$B$3:$B$1315, "&lt;=" &amp; $A161, DataRegularSeason20242025!$E$3:$E$1315, N$1)</f>
        <v>14</v>
      </c>
      <c r="O161" s="2">
        <f>SUMIFS(DataRegularSeason20242025!$AA$3:$AA$1315,DataRegularSeason20242025!$B$3:$B$1315, "&lt;=" &amp; $A161, DataRegularSeason20242025!$D$3:$D$1315, O$1)+SUMIFS(DataRegularSeason20242025!$AB$3:$AB$1315,DataRegularSeason20242025!$B$3:$B$1315, "&lt;=" &amp; $A161, DataRegularSeason20242025!$E$3:$E$1315, O$1)</f>
        <v>14</v>
      </c>
      <c r="P161" s="2">
        <f>SUMIFS(DataRegularSeason20242025!$AA$3:$AA$1315,DataRegularSeason20242025!$B$3:$B$1315, "&lt;=" &amp; $A161, DataRegularSeason20242025!$D$3:$D$1315, P$1)+SUMIFS(DataRegularSeason20242025!$AB$3:$AB$1315,DataRegularSeason20242025!$B$3:$B$1315, "&lt;=" &amp; $A161, DataRegularSeason20242025!$E$3:$E$1315, P$1)</f>
        <v>9</v>
      </c>
      <c r="Q161" s="2">
        <f>SUMIFS(DataRegularSeason20242025!$AA$3:$AA$1315,DataRegularSeason20242025!$B$3:$B$1315, "&lt;=" &amp; $A161, DataRegularSeason20242025!$D$3:$D$1315, Q$1)+SUMIFS(DataRegularSeason20242025!$AB$3:$AB$1315,DataRegularSeason20242025!$B$3:$B$1315, "&lt;=" &amp; $A161, DataRegularSeason20242025!$E$3:$E$1315, Q$1)</f>
        <v>16</v>
      </c>
      <c r="R161" s="2">
        <f>SUMIFS(DataRegularSeason20242025!$AA$3:$AA$1315,DataRegularSeason20242025!$B$3:$B$1315, "&lt;=" &amp; $A161, DataRegularSeason20242025!$D$3:$D$1315, R$1)+SUMIFS(DataRegularSeason20242025!$AB$3:$AB$1315,DataRegularSeason20242025!$B$3:$B$1315, "&lt;=" &amp; $A161, DataRegularSeason20242025!$E$3:$E$1315, R$1)</f>
        <v>7</v>
      </c>
      <c r="S161" s="2">
        <f>SUMIFS(DataRegularSeason20242025!$AA$3:$AA$1315,DataRegularSeason20242025!$B$3:$B$1315, "&lt;=" &amp; $A161, DataRegularSeason20242025!$D$3:$D$1315, S$1)+SUMIFS(DataRegularSeason20242025!$AB$3:$AB$1315,DataRegularSeason20242025!$B$3:$B$1315, "&lt;=" &amp; $A161, DataRegularSeason20242025!$E$3:$E$1315, S$1)</f>
        <v>8</v>
      </c>
      <c r="T161" s="2">
        <f>SUMIFS(DataRegularSeason20242025!$AA$3:$AA$1315,DataRegularSeason20242025!$B$3:$B$1315, "&lt;=" &amp; $A161, DataRegularSeason20242025!$D$3:$D$1315, T$1)+SUMIFS(DataRegularSeason20242025!$AB$3:$AB$1315,DataRegularSeason20242025!$B$3:$B$1315, "&lt;=" &amp; $A161, DataRegularSeason20242025!$E$3:$E$1315, T$1)</f>
        <v>13</v>
      </c>
      <c r="U161" s="2">
        <f>SUMIFS(DataRegularSeason20242025!$AA$3:$AA$1315,DataRegularSeason20242025!$B$3:$B$1315, "&lt;=" &amp; $A161, DataRegularSeason20242025!$D$3:$D$1315, U$1)+SUMIFS(DataRegularSeason20242025!$AB$3:$AB$1315,DataRegularSeason20242025!$B$3:$B$1315, "&lt;=" &amp; $A161, DataRegularSeason20242025!$E$3:$E$1315, U$1)</f>
        <v>10</v>
      </c>
      <c r="V161" s="2">
        <f>SUMIFS(DataRegularSeason20242025!$AA$3:$AA$1315,DataRegularSeason20242025!$B$3:$B$1315, "&lt;=" &amp; $A161, DataRegularSeason20242025!$D$3:$D$1315, V$1)+SUMIFS(DataRegularSeason20242025!$AB$3:$AB$1315,DataRegularSeason20242025!$B$3:$B$1315, "&lt;=" &amp; $A161, DataRegularSeason20242025!$E$3:$E$1315, V$1)</f>
        <v>9</v>
      </c>
      <c r="W161" s="2">
        <f>SUMIFS(DataRegularSeason20242025!$AA$3:$AA$1315,DataRegularSeason20242025!$B$3:$B$1315, "&lt;=" &amp; $A161, DataRegularSeason20242025!$D$3:$D$1315, W$1)+SUMIFS(DataRegularSeason20242025!$AB$3:$AB$1315,DataRegularSeason20242025!$B$3:$B$1315, "&lt;=" &amp; $A161, DataRegularSeason20242025!$E$3:$E$1315, W$1)</f>
        <v>9</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8</v>
      </c>
      <c r="Z161" s="2">
        <f>SUMIFS(DataRegularSeason20242025!$AA$3:$AA$1315,DataRegularSeason20242025!$B$3:$B$1315, "&lt;=" &amp; $A161, DataRegularSeason20242025!$D$3:$D$1315, Z$1)+SUMIFS(DataRegularSeason20242025!$AB$3:$AB$1315,DataRegularSeason20242025!$B$3:$B$1315, "&lt;=" &amp; $A161, DataRegularSeason20242025!$E$3:$E$1315, Z$1)</f>
        <v>10</v>
      </c>
      <c r="AA161" s="2">
        <f>SUMIFS(DataRegularSeason20242025!$AA$3:$AA$1315,DataRegularSeason20242025!$B$3:$B$1315, "&lt;=" &amp; $A161, DataRegularSeason20242025!$D$3:$D$1315, AA$1)+SUMIFS(DataRegularSeason20242025!$AB$3:$AB$1315,DataRegularSeason20242025!$B$3:$B$1315, "&lt;=" &amp; $A161, DataRegularSeason20242025!$E$3:$E$1315, AA$1)</f>
        <v>14</v>
      </c>
      <c r="AB161" s="2">
        <f>SUMIFS(DataRegularSeason20242025!$AA$3:$AA$1315,DataRegularSeason20242025!$B$3:$B$1315, "&lt;=" &amp; $A161, DataRegularSeason20242025!$D$3:$D$1315, AB$1)+SUMIFS(DataRegularSeason20242025!$AB$3:$AB$1315,DataRegularSeason20242025!$B$3:$B$1315, "&lt;=" &amp; $A161, DataRegularSeason20242025!$E$3:$E$1315, AB$1)</f>
        <v>13</v>
      </c>
      <c r="AC161" s="2">
        <f>SUMIFS(DataRegularSeason20242025!$AA$3:$AA$1315,DataRegularSeason20242025!$B$3:$B$1315, "&lt;=" &amp; $A161, DataRegularSeason20242025!$D$3:$D$1315, AC$1)+SUMIFS(DataRegularSeason20242025!$AB$3:$AB$1315,DataRegularSeason20242025!$B$3:$B$1315, "&lt;=" &amp; $A161, DataRegularSeason20242025!$E$3:$E$1315, AC$1)</f>
        <v>12</v>
      </c>
      <c r="AD161" s="2">
        <f>SUMIFS(DataRegularSeason20242025!$AA$3:$AA$1315,DataRegularSeason20242025!$B$3:$B$1315, "&lt;=" &amp; $A161, DataRegularSeason20242025!$D$3:$D$1315, AD$1)+SUMIFS(DataRegularSeason20242025!$AB$3:$AB$1315,DataRegularSeason20242025!$B$3:$B$1315, "&lt;=" &amp; $A161, DataRegularSeason20242025!$E$3:$E$1315, AD$1)</f>
        <v>11</v>
      </c>
      <c r="AE161" s="2">
        <f>SUMIFS(DataRegularSeason20242025!$AA$3:$AA$1315,DataRegularSeason20242025!$B$3:$B$1315, "&lt;=" &amp; $A161, DataRegularSeason20242025!$D$3:$D$1315, AE$1)+SUMIFS(DataRegularSeason20242025!$AB$3:$AB$1315,DataRegularSeason20242025!$B$3:$B$1315, "&lt;=" &amp; $A161, DataRegularSeason20242025!$E$3:$E$1315, AE$1)</f>
        <v>15</v>
      </c>
      <c r="AF161" s="2">
        <f>SUMIFS(DataRegularSeason20242025!$AA$3:$AA$1315,DataRegularSeason20242025!$B$3:$B$1315, "&lt;=" &amp; $A161, DataRegularSeason20242025!$D$3:$D$1315, AF$1)+SUMIFS(DataRegularSeason20242025!$AB$3:$AB$1315,DataRegularSeason20242025!$B$3:$B$1315, "&lt;=" &amp; $A161, DataRegularSeason20242025!$E$3:$E$1315, AF$1)</f>
        <v>18</v>
      </c>
      <c r="AG161" s="2">
        <f>SUMIFS(DataRegularSeason20242025!$AA$3:$AA$1315,DataRegularSeason20242025!$B$3:$B$1315, "&lt;=" &amp; $A161, DataRegularSeason20242025!$D$3:$D$1315, AG$1)+SUMIFS(DataRegularSeason20242025!$AB$3:$AB$1315,DataRegularSeason20242025!$B$3:$B$1315, "&lt;=" &amp; $A161, DataRegularSeason20242025!$E$3:$E$1315, AG$1)</f>
        <v>14</v>
      </c>
    </row>
    <row r="162" spans="1:33" x14ac:dyDescent="0.25">
      <c r="A162" s="5">
        <v>45728</v>
      </c>
      <c r="B162" s="2">
        <f>SUMIFS(DataRegularSeason20242025!$AA$3:$AA$1315,DataRegularSeason20242025!$B$3:$B$1315, "&lt;=" &amp; $A162, DataRegularSeason20242025!$D$3:$D$1315, B$1)+SUMIFS(DataRegularSeason20242025!$AB$3:$AB$1315,DataRegularSeason20242025!$B$3:$B$1315, "&lt;=" &amp; $A162, DataRegularSeason20242025!$E$3:$E$1315, B$1)</f>
        <v>10</v>
      </c>
      <c r="C162" s="2">
        <f>SUMIFS(DataRegularSeason20242025!$AA$3:$AA$1315,DataRegularSeason20242025!$B$3:$B$1315, "&lt;=" &amp; $A162, DataRegularSeason20242025!$D$3:$D$1315, C$1)+SUMIFS(DataRegularSeason20242025!$AB$3:$AB$1315,DataRegularSeason20242025!$B$3:$B$1315, "&lt;=" &amp; $A162, DataRegularSeason20242025!$E$3:$E$1315, C$1)</f>
        <v>9</v>
      </c>
      <c r="D162" s="2">
        <f>SUMIFS(DataRegularSeason20242025!$AA$3:$AA$1315,DataRegularSeason20242025!$B$3:$B$1315, "&lt;=" &amp; $A162, DataRegularSeason20242025!$D$3:$D$1315, D$1)+SUMIFS(DataRegularSeason20242025!$AB$3:$AB$1315,DataRegularSeason20242025!$B$3:$B$1315, "&lt;=" &amp; $A162, DataRegularSeason20242025!$E$3:$E$1315, D$1)</f>
        <v>9</v>
      </c>
      <c r="E162" s="2">
        <f>SUMIFS(DataRegularSeason20242025!$AA$3:$AA$1315,DataRegularSeason20242025!$B$3:$B$1315, "&lt;=" &amp; $A162, DataRegularSeason20242025!$D$3:$D$1315, E$1)+SUMIFS(DataRegularSeason20242025!$AB$3:$AB$1315,DataRegularSeason20242025!$B$3:$B$1315, "&lt;=" &amp; $A162, DataRegularSeason20242025!$E$3:$E$1315, E$1)</f>
        <v>14</v>
      </c>
      <c r="F162" s="2">
        <f>SUMIFS(DataRegularSeason20242025!$AA$3:$AA$1315,DataRegularSeason20242025!$B$3:$B$1315, "&lt;=" &amp; $A162, DataRegularSeason20242025!$D$3:$D$1315, F$1)+SUMIFS(DataRegularSeason20242025!$AB$3:$AB$1315,DataRegularSeason20242025!$B$3:$B$1315, "&lt;=" &amp; $A162, DataRegularSeason20242025!$E$3:$E$1315, F$1)</f>
        <v>11</v>
      </c>
      <c r="G162" s="2">
        <f>SUMIFS(DataRegularSeason20242025!$AA$3:$AA$1315,DataRegularSeason20242025!$B$3:$B$1315, "&lt;=" &amp; $A162, DataRegularSeason20242025!$D$3:$D$1315, G$1)+SUMIFS(DataRegularSeason20242025!$AB$3:$AB$1315,DataRegularSeason20242025!$B$3:$B$1315, "&lt;=" &amp; $A162, DataRegularSeason20242025!$E$3:$E$1315, G$1)</f>
        <v>11</v>
      </c>
      <c r="H162" s="2">
        <f>SUMIFS(DataRegularSeason20242025!$AA$3:$AA$1315,DataRegularSeason20242025!$B$3:$B$1315, "&lt;=" &amp; $A162, DataRegularSeason20242025!$D$3:$D$1315, H$1)+SUMIFS(DataRegularSeason20242025!$AB$3:$AB$1315,DataRegularSeason20242025!$B$3:$B$1315, "&lt;=" &amp; $A162, DataRegularSeason20242025!$E$3:$E$1315, H$1)</f>
        <v>7</v>
      </c>
      <c r="I162" s="2">
        <f>SUMIFS(DataRegularSeason20242025!$AA$3:$AA$1315,DataRegularSeason20242025!$B$3:$B$1315, "&lt;=" &amp; $A162, DataRegularSeason20242025!$D$3:$D$1315, I$1)+SUMIFS(DataRegularSeason20242025!$AB$3:$AB$1315,DataRegularSeason20242025!$B$3:$B$1315, "&lt;=" &amp; $A162, DataRegularSeason20242025!$E$3:$E$1315, I$1)</f>
        <v>10</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9</v>
      </c>
      <c r="L162" s="2">
        <f>SUMIFS(DataRegularSeason20242025!$AA$3:$AA$1315,DataRegularSeason20242025!$B$3:$B$1315, "&lt;=" &amp; $A162, DataRegularSeason20242025!$D$3:$D$1315, L$1)+SUMIFS(DataRegularSeason20242025!$AB$3:$AB$1315,DataRegularSeason20242025!$B$3:$B$1315, "&lt;=" &amp; $A162, DataRegularSeason20242025!$E$3:$E$1315, L$1)</f>
        <v>11</v>
      </c>
      <c r="M162" s="2">
        <f>SUMIFS(DataRegularSeason20242025!$AA$3:$AA$1315,DataRegularSeason20242025!$B$3:$B$1315, "&lt;=" &amp; $A162, DataRegularSeason20242025!$D$3:$D$1315, M$1)+SUMIFS(DataRegularSeason20242025!$AB$3:$AB$1315,DataRegularSeason20242025!$B$3:$B$1315, "&lt;=" &amp; $A162, DataRegularSeason20242025!$E$3:$E$1315, M$1)</f>
        <v>15</v>
      </c>
      <c r="N162" s="2">
        <f>SUMIFS(DataRegularSeason20242025!$AA$3:$AA$1315,DataRegularSeason20242025!$B$3:$B$1315, "&lt;=" &amp; $A162, DataRegularSeason20242025!$D$3:$D$1315, N$1)+SUMIFS(DataRegularSeason20242025!$AB$3:$AB$1315,DataRegularSeason20242025!$B$3:$B$1315, "&lt;=" &amp; $A162, DataRegularSeason20242025!$E$3:$E$1315, N$1)</f>
        <v>14</v>
      </c>
      <c r="O162" s="2">
        <f>SUMIFS(DataRegularSeason20242025!$AA$3:$AA$1315,DataRegularSeason20242025!$B$3:$B$1315, "&lt;=" &amp; $A162, DataRegularSeason20242025!$D$3:$D$1315, O$1)+SUMIFS(DataRegularSeason20242025!$AB$3:$AB$1315,DataRegularSeason20242025!$B$3:$B$1315, "&lt;=" &amp; $A162, DataRegularSeason20242025!$E$3:$E$1315, O$1)</f>
        <v>14</v>
      </c>
      <c r="P162" s="2">
        <f>SUMIFS(DataRegularSeason20242025!$AA$3:$AA$1315,DataRegularSeason20242025!$B$3:$B$1315, "&lt;=" &amp; $A162, DataRegularSeason20242025!$D$3:$D$1315, P$1)+SUMIFS(DataRegularSeason20242025!$AB$3:$AB$1315,DataRegularSeason20242025!$B$3:$B$1315, "&lt;=" &amp; $A162, DataRegularSeason20242025!$E$3:$E$1315, P$1)</f>
        <v>9</v>
      </c>
      <c r="Q162" s="2">
        <f>SUMIFS(DataRegularSeason20242025!$AA$3:$AA$1315,DataRegularSeason20242025!$B$3:$B$1315, "&lt;=" &amp; $A162, DataRegularSeason20242025!$D$3:$D$1315, Q$1)+SUMIFS(DataRegularSeason20242025!$AB$3:$AB$1315,DataRegularSeason20242025!$B$3:$B$1315, "&lt;=" &amp; $A162, DataRegularSeason20242025!$E$3:$E$1315, Q$1)</f>
        <v>16</v>
      </c>
      <c r="R162" s="2">
        <f>SUMIFS(DataRegularSeason20242025!$AA$3:$AA$1315,DataRegularSeason20242025!$B$3:$B$1315, "&lt;=" &amp; $A162, DataRegularSeason20242025!$D$3:$D$1315, R$1)+SUMIFS(DataRegularSeason20242025!$AB$3:$AB$1315,DataRegularSeason20242025!$B$3:$B$1315, "&lt;=" &amp; $A162, DataRegularSeason20242025!$E$3:$E$1315, R$1)</f>
        <v>7</v>
      </c>
      <c r="S162" s="2">
        <f>SUMIFS(DataRegularSeason20242025!$AA$3:$AA$1315,DataRegularSeason20242025!$B$3:$B$1315, "&lt;=" &amp; $A162, DataRegularSeason20242025!$D$3:$D$1315, S$1)+SUMIFS(DataRegularSeason20242025!$AB$3:$AB$1315,DataRegularSeason20242025!$B$3:$B$1315, "&lt;=" &amp; $A162, DataRegularSeason20242025!$E$3:$E$1315, S$1)</f>
        <v>8</v>
      </c>
      <c r="T162" s="2">
        <f>SUMIFS(DataRegularSeason20242025!$AA$3:$AA$1315,DataRegularSeason20242025!$B$3:$B$1315, "&lt;=" &amp; $A162, DataRegularSeason20242025!$D$3:$D$1315, T$1)+SUMIFS(DataRegularSeason20242025!$AB$3:$AB$1315,DataRegularSeason20242025!$B$3:$B$1315, "&lt;=" &amp; $A162, DataRegularSeason20242025!$E$3:$E$1315, T$1)</f>
        <v>13</v>
      </c>
      <c r="U162" s="2">
        <f>SUMIFS(DataRegularSeason20242025!$AA$3:$AA$1315,DataRegularSeason20242025!$B$3:$B$1315, "&lt;=" &amp; $A162, DataRegularSeason20242025!$D$3:$D$1315, U$1)+SUMIFS(DataRegularSeason20242025!$AB$3:$AB$1315,DataRegularSeason20242025!$B$3:$B$1315, "&lt;=" &amp; $A162, DataRegularSeason20242025!$E$3:$E$1315, U$1)</f>
        <v>10</v>
      </c>
      <c r="V162" s="2">
        <f>SUMIFS(DataRegularSeason20242025!$AA$3:$AA$1315,DataRegularSeason20242025!$B$3:$B$1315, "&lt;=" &amp; $A162, DataRegularSeason20242025!$D$3:$D$1315, V$1)+SUMIFS(DataRegularSeason20242025!$AB$3:$AB$1315,DataRegularSeason20242025!$B$3:$B$1315, "&lt;=" &amp; $A162, DataRegularSeason20242025!$E$3:$E$1315, V$1)</f>
        <v>9</v>
      </c>
      <c r="W162" s="2">
        <f>SUMIFS(DataRegularSeason20242025!$AA$3:$AA$1315,DataRegularSeason20242025!$B$3:$B$1315, "&lt;=" &amp; $A162, DataRegularSeason20242025!$D$3:$D$1315, W$1)+SUMIFS(DataRegularSeason20242025!$AB$3:$AB$1315,DataRegularSeason20242025!$B$3:$B$1315, "&lt;=" &amp; $A162, DataRegularSeason20242025!$E$3:$E$1315, W$1)</f>
        <v>9</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8</v>
      </c>
      <c r="Z162" s="2">
        <f>SUMIFS(DataRegularSeason20242025!$AA$3:$AA$1315,DataRegularSeason20242025!$B$3:$B$1315, "&lt;=" &amp; $A162, DataRegularSeason20242025!$D$3:$D$1315, Z$1)+SUMIFS(DataRegularSeason20242025!$AB$3:$AB$1315,DataRegularSeason20242025!$B$3:$B$1315, "&lt;=" &amp; $A162, DataRegularSeason20242025!$E$3:$E$1315, Z$1)</f>
        <v>10</v>
      </c>
      <c r="AA162" s="2">
        <f>SUMIFS(DataRegularSeason20242025!$AA$3:$AA$1315,DataRegularSeason20242025!$B$3:$B$1315, "&lt;=" &amp; $A162, DataRegularSeason20242025!$D$3:$D$1315, AA$1)+SUMIFS(DataRegularSeason20242025!$AB$3:$AB$1315,DataRegularSeason20242025!$B$3:$B$1315, "&lt;=" &amp; $A162, DataRegularSeason20242025!$E$3:$E$1315, AA$1)</f>
        <v>14</v>
      </c>
      <c r="AB162" s="2">
        <f>SUMIFS(DataRegularSeason20242025!$AA$3:$AA$1315,DataRegularSeason20242025!$B$3:$B$1315, "&lt;=" &amp; $A162, DataRegularSeason20242025!$D$3:$D$1315, AB$1)+SUMIFS(DataRegularSeason20242025!$AB$3:$AB$1315,DataRegularSeason20242025!$B$3:$B$1315, "&lt;=" &amp; $A162, DataRegularSeason20242025!$E$3:$E$1315, AB$1)</f>
        <v>13</v>
      </c>
      <c r="AC162" s="2">
        <f>SUMIFS(DataRegularSeason20242025!$AA$3:$AA$1315,DataRegularSeason20242025!$B$3:$B$1315, "&lt;=" &amp; $A162, DataRegularSeason20242025!$D$3:$D$1315, AC$1)+SUMIFS(DataRegularSeason20242025!$AB$3:$AB$1315,DataRegularSeason20242025!$B$3:$B$1315, "&lt;=" &amp; $A162, DataRegularSeason20242025!$E$3:$E$1315, AC$1)</f>
        <v>12</v>
      </c>
      <c r="AD162" s="2">
        <f>SUMIFS(DataRegularSeason20242025!$AA$3:$AA$1315,DataRegularSeason20242025!$B$3:$B$1315, "&lt;=" &amp; $A162, DataRegularSeason20242025!$D$3:$D$1315, AD$1)+SUMIFS(DataRegularSeason20242025!$AB$3:$AB$1315,DataRegularSeason20242025!$B$3:$B$1315, "&lt;=" &amp; $A162, DataRegularSeason20242025!$E$3:$E$1315, AD$1)</f>
        <v>11</v>
      </c>
      <c r="AE162" s="2">
        <f>SUMIFS(DataRegularSeason20242025!$AA$3:$AA$1315,DataRegularSeason20242025!$B$3:$B$1315, "&lt;=" &amp; $A162, DataRegularSeason20242025!$D$3:$D$1315, AE$1)+SUMIFS(DataRegularSeason20242025!$AB$3:$AB$1315,DataRegularSeason20242025!$B$3:$B$1315, "&lt;=" &amp; $A162, DataRegularSeason20242025!$E$3:$E$1315, AE$1)</f>
        <v>15</v>
      </c>
      <c r="AF162" s="2">
        <f>SUMIFS(DataRegularSeason20242025!$AA$3:$AA$1315,DataRegularSeason20242025!$B$3:$B$1315, "&lt;=" &amp; $A162, DataRegularSeason20242025!$D$3:$D$1315, AF$1)+SUMIFS(DataRegularSeason20242025!$AB$3:$AB$1315,DataRegularSeason20242025!$B$3:$B$1315, "&lt;=" &amp; $A162, DataRegularSeason20242025!$E$3:$E$1315, AF$1)</f>
        <v>18</v>
      </c>
      <c r="AG162" s="2">
        <f>SUMIFS(DataRegularSeason20242025!$AA$3:$AA$1315,DataRegularSeason20242025!$B$3:$B$1315, "&lt;=" &amp; $A162, DataRegularSeason20242025!$D$3:$D$1315, AG$1)+SUMIFS(DataRegularSeason20242025!$AB$3:$AB$1315,DataRegularSeason20242025!$B$3:$B$1315, "&lt;=" &amp; $A162, DataRegularSeason20242025!$E$3:$E$1315, AG$1)</f>
        <v>14</v>
      </c>
    </row>
    <row r="163" spans="1:33" x14ac:dyDescent="0.25">
      <c r="A163" s="5">
        <v>45729</v>
      </c>
      <c r="B163" s="2">
        <f>SUMIFS(DataRegularSeason20242025!$AA$3:$AA$1315,DataRegularSeason20242025!$B$3:$B$1315, "&lt;=" &amp; $A163, DataRegularSeason20242025!$D$3:$D$1315, B$1)+SUMIFS(DataRegularSeason20242025!$AB$3:$AB$1315,DataRegularSeason20242025!$B$3:$B$1315, "&lt;=" &amp; $A163, DataRegularSeason20242025!$E$3:$E$1315, B$1)</f>
        <v>10</v>
      </c>
      <c r="C163" s="2">
        <f>SUMIFS(DataRegularSeason20242025!$AA$3:$AA$1315,DataRegularSeason20242025!$B$3:$B$1315, "&lt;=" &amp; $A163, DataRegularSeason20242025!$D$3:$D$1315, C$1)+SUMIFS(DataRegularSeason20242025!$AB$3:$AB$1315,DataRegularSeason20242025!$B$3:$B$1315, "&lt;=" &amp; $A163, DataRegularSeason20242025!$E$3:$E$1315, C$1)</f>
        <v>9</v>
      </c>
      <c r="D163" s="2">
        <f>SUMIFS(DataRegularSeason20242025!$AA$3:$AA$1315,DataRegularSeason20242025!$B$3:$B$1315, "&lt;=" &amp; $A163, DataRegularSeason20242025!$D$3:$D$1315, D$1)+SUMIFS(DataRegularSeason20242025!$AB$3:$AB$1315,DataRegularSeason20242025!$B$3:$B$1315, "&lt;=" &amp; $A163, DataRegularSeason20242025!$E$3:$E$1315, D$1)</f>
        <v>9</v>
      </c>
      <c r="E163" s="2">
        <f>SUMIFS(DataRegularSeason20242025!$AA$3:$AA$1315,DataRegularSeason20242025!$B$3:$B$1315, "&lt;=" &amp; $A163, DataRegularSeason20242025!$D$3:$D$1315, E$1)+SUMIFS(DataRegularSeason20242025!$AB$3:$AB$1315,DataRegularSeason20242025!$B$3:$B$1315, "&lt;=" &amp; $A163, DataRegularSeason20242025!$E$3:$E$1315, E$1)</f>
        <v>14</v>
      </c>
      <c r="F163" s="2">
        <f>SUMIFS(DataRegularSeason20242025!$AA$3:$AA$1315,DataRegularSeason20242025!$B$3:$B$1315, "&lt;=" &amp; $A163, DataRegularSeason20242025!$D$3:$D$1315, F$1)+SUMIFS(DataRegularSeason20242025!$AB$3:$AB$1315,DataRegularSeason20242025!$B$3:$B$1315, "&lt;=" &amp; $A163, DataRegularSeason20242025!$E$3:$E$1315, F$1)</f>
        <v>11</v>
      </c>
      <c r="G163" s="2">
        <f>SUMIFS(DataRegularSeason20242025!$AA$3:$AA$1315,DataRegularSeason20242025!$B$3:$B$1315, "&lt;=" &amp; $A163, DataRegularSeason20242025!$D$3:$D$1315, G$1)+SUMIFS(DataRegularSeason20242025!$AB$3:$AB$1315,DataRegularSeason20242025!$B$3:$B$1315, "&lt;=" &amp; $A163, DataRegularSeason20242025!$E$3:$E$1315, G$1)</f>
        <v>11</v>
      </c>
      <c r="H163" s="2">
        <f>SUMIFS(DataRegularSeason20242025!$AA$3:$AA$1315,DataRegularSeason20242025!$B$3:$B$1315, "&lt;=" &amp; $A163, DataRegularSeason20242025!$D$3:$D$1315, H$1)+SUMIFS(DataRegularSeason20242025!$AB$3:$AB$1315,DataRegularSeason20242025!$B$3:$B$1315, "&lt;=" &amp; $A163, DataRegularSeason20242025!$E$3:$E$1315, H$1)</f>
        <v>7</v>
      </c>
      <c r="I163" s="2">
        <f>SUMIFS(DataRegularSeason20242025!$AA$3:$AA$1315,DataRegularSeason20242025!$B$3:$B$1315, "&lt;=" &amp; $A163, DataRegularSeason20242025!$D$3:$D$1315, I$1)+SUMIFS(DataRegularSeason20242025!$AB$3:$AB$1315,DataRegularSeason20242025!$B$3:$B$1315, "&lt;=" &amp; $A163, DataRegularSeason20242025!$E$3:$E$1315, I$1)</f>
        <v>10</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9</v>
      </c>
      <c r="L163" s="2">
        <f>SUMIFS(DataRegularSeason20242025!$AA$3:$AA$1315,DataRegularSeason20242025!$B$3:$B$1315, "&lt;=" &amp; $A163, DataRegularSeason20242025!$D$3:$D$1315, L$1)+SUMIFS(DataRegularSeason20242025!$AB$3:$AB$1315,DataRegularSeason20242025!$B$3:$B$1315, "&lt;=" &amp; $A163, DataRegularSeason20242025!$E$3:$E$1315, L$1)</f>
        <v>11</v>
      </c>
      <c r="M163" s="2">
        <f>SUMIFS(DataRegularSeason20242025!$AA$3:$AA$1315,DataRegularSeason20242025!$B$3:$B$1315, "&lt;=" &amp; $A163, DataRegularSeason20242025!$D$3:$D$1315, M$1)+SUMIFS(DataRegularSeason20242025!$AB$3:$AB$1315,DataRegularSeason20242025!$B$3:$B$1315, "&lt;=" &amp; $A163, DataRegularSeason20242025!$E$3:$E$1315, M$1)</f>
        <v>15</v>
      </c>
      <c r="N163" s="2">
        <f>SUMIFS(DataRegularSeason20242025!$AA$3:$AA$1315,DataRegularSeason20242025!$B$3:$B$1315, "&lt;=" &amp; $A163, DataRegularSeason20242025!$D$3:$D$1315, N$1)+SUMIFS(DataRegularSeason20242025!$AB$3:$AB$1315,DataRegularSeason20242025!$B$3:$B$1315, "&lt;=" &amp; $A163, DataRegularSeason20242025!$E$3:$E$1315, N$1)</f>
        <v>14</v>
      </c>
      <c r="O163" s="2">
        <f>SUMIFS(DataRegularSeason20242025!$AA$3:$AA$1315,DataRegularSeason20242025!$B$3:$B$1315, "&lt;=" &amp; $A163, DataRegularSeason20242025!$D$3:$D$1315, O$1)+SUMIFS(DataRegularSeason20242025!$AB$3:$AB$1315,DataRegularSeason20242025!$B$3:$B$1315, "&lt;=" &amp; $A163, DataRegularSeason20242025!$E$3:$E$1315, O$1)</f>
        <v>14</v>
      </c>
      <c r="P163" s="2">
        <f>SUMIFS(DataRegularSeason20242025!$AA$3:$AA$1315,DataRegularSeason20242025!$B$3:$B$1315, "&lt;=" &amp; $A163, DataRegularSeason20242025!$D$3:$D$1315, P$1)+SUMIFS(DataRegularSeason20242025!$AB$3:$AB$1315,DataRegularSeason20242025!$B$3:$B$1315, "&lt;=" &amp; $A163, DataRegularSeason20242025!$E$3:$E$1315, P$1)</f>
        <v>9</v>
      </c>
      <c r="Q163" s="2">
        <f>SUMIFS(DataRegularSeason20242025!$AA$3:$AA$1315,DataRegularSeason20242025!$B$3:$B$1315, "&lt;=" &amp; $A163, DataRegularSeason20242025!$D$3:$D$1315, Q$1)+SUMIFS(DataRegularSeason20242025!$AB$3:$AB$1315,DataRegularSeason20242025!$B$3:$B$1315, "&lt;=" &amp; $A163, DataRegularSeason20242025!$E$3:$E$1315, Q$1)</f>
        <v>16</v>
      </c>
      <c r="R163" s="2">
        <f>SUMIFS(DataRegularSeason20242025!$AA$3:$AA$1315,DataRegularSeason20242025!$B$3:$B$1315, "&lt;=" &amp; $A163, DataRegularSeason20242025!$D$3:$D$1315, R$1)+SUMIFS(DataRegularSeason20242025!$AB$3:$AB$1315,DataRegularSeason20242025!$B$3:$B$1315, "&lt;=" &amp; $A163, DataRegularSeason20242025!$E$3:$E$1315, R$1)</f>
        <v>7</v>
      </c>
      <c r="S163" s="2">
        <f>SUMIFS(DataRegularSeason20242025!$AA$3:$AA$1315,DataRegularSeason20242025!$B$3:$B$1315, "&lt;=" &amp; $A163, DataRegularSeason20242025!$D$3:$D$1315, S$1)+SUMIFS(DataRegularSeason20242025!$AB$3:$AB$1315,DataRegularSeason20242025!$B$3:$B$1315, "&lt;=" &amp; $A163, DataRegularSeason20242025!$E$3:$E$1315, S$1)</f>
        <v>8</v>
      </c>
      <c r="T163" s="2">
        <f>SUMIFS(DataRegularSeason20242025!$AA$3:$AA$1315,DataRegularSeason20242025!$B$3:$B$1315, "&lt;=" &amp; $A163, DataRegularSeason20242025!$D$3:$D$1315, T$1)+SUMIFS(DataRegularSeason20242025!$AB$3:$AB$1315,DataRegularSeason20242025!$B$3:$B$1315, "&lt;=" &amp; $A163, DataRegularSeason20242025!$E$3:$E$1315, T$1)</f>
        <v>13</v>
      </c>
      <c r="U163" s="2">
        <f>SUMIFS(DataRegularSeason20242025!$AA$3:$AA$1315,DataRegularSeason20242025!$B$3:$B$1315, "&lt;=" &amp; $A163, DataRegularSeason20242025!$D$3:$D$1315, U$1)+SUMIFS(DataRegularSeason20242025!$AB$3:$AB$1315,DataRegularSeason20242025!$B$3:$B$1315, "&lt;=" &amp; $A163, DataRegularSeason20242025!$E$3:$E$1315, U$1)</f>
        <v>10</v>
      </c>
      <c r="V163" s="2">
        <f>SUMIFS(DataRegularSeason20242025!$AA$3:$AA$1315,DataRegularSeason20242025!$B$3:$B$1315, "&lt;=" &amp; $A163, DataRegularSeason20242025!$D$3:$D$1315, V$1)+SUMIFS(DataRegularSeason20242025!$AB$3:$AB$1315,DataRegularSeason20242025!$B$3:$B$1315, "&lt;=" &amp; $A163, DataRegularSeason20242025!$E$3:$E$1315, V$1)</f>
        <v>9</v>
      </c>
      <c r="W163" s="2">
        <f>SUMIFS(DataRegularSeason20242025!$AA$3:$AA$1315,DataRegularSeason20242025!$B$3:$B$1315, "&lt;=" &amp; $A163, DataRegularSeason20242025!$D$3:$D$1315, W$1)+SUMIFS(DataRegularSeason20242025!$AB$3:$AB$1315,DataRegularSeason20242025!$B$3:$B$1315, "&lt;=" &amp; $A163, DataRegularSeason20242025!$E$3:$E$1315, W$1)</f>
        <v>9</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8</v>
      </c>
      <c r="Z163" s="2">
        <f>SUMIFS(DataRegularSeason20242025!$AA$3:$AA$1315,DataRegularSeason20242025!$B$3:$B$1315, "&lt;=" &amp; $A163, DataRegularSeason20242025!$D$3:$D$1315, Z$1)+SUMIFS(DataRegularSeason20242025!$AB$3:$AB$1315,DataRegularSeason20242025!$B$3:$B$1315, "&lt;=" &amp; $A163, DataRegularSeason20242025!$E$3:$E$1315, Z$1)</f>
        <v>10</v>
      </c>
      <c r="AA163" s="2">
        <f>SUMIFS(DataRegularSeason20242025!$AA$3:$AA$1315,DataRegularSeason20242025!$B$3:$B$1315, "&lt;=" &amp; $A163, DataRegularSeason20242025!$D$3:$D$1315, AA$1)+SUMIFS(DataRegularSeason20242025!$AB$3:$AB$1315,DataRegularSeason20242025!$B$3:$B$1315, "&lt;=" &amp; $A163, DataRegularSeason20242025!$E$3:$E$1315, AA$1)</f>
        <v>14</v>
      </c>
      <c r="AB163" s="2">
        <f>SUMIFS(DataRegularSeason20242025!$AA$3:$AA$1315,DataRegularSeason20242025!$B$3:$B$1315, "&lt;=" &amp; $A163, DataRegularSeason20242025!$D$3:$D$1315, AB$1)+SUMIFS(DataRegularSeason20242025!$AB$3:$AB$1315,DataRegularSeason20242025!$B$3:$B$1315, "&lt;=" &amp; $A163, DataRegularSeason20242025!$E$3:$E$1315, AB$1)</f>
        <v>13</v>
      </c>
      <c r="AC163" s="2">
        <f>SUMIFS(DataRegularSeason20242025!$AA$3:$AA$1315,DataRegularSeason20242025!$B$3:$B$1315, "&lt;=" &amp; $A163, DataRegularSeason20242025!$D$3:$D$1315, AC$1)+SUMIFS(DataRegularSeason20242025!$AB$3:$AB$1315,DataRegularSeason20242025!$B$3:$B$1315, "&lt;=" &amp; $A163, DataRegularSeason20242025!$E$3:$E$1315, AC$1)</f>
        <v>12</v>
      </c>
      <c r="AD163" s="2">
        <f>SUMIFS(DataRegularSeason20242025!$AA$3:$AA$1315,DataRegularSeason20242025!$B$3:$B$1315, "&lt;=" &amp; $A163, DataRegularSeason20242025!$D$3:$D$1315, AD$1)+SUMIFS(DataRegularSeason20242025!$AB$3:$AB$1315,DataRegularSeason20242025!$B$3:$B$1315, "&lt;=" &amp; $A163, DataRegularSeason20242025!$E$3:$E$1315, AD$1)</f>
        <v>11</v>
      </c>
      <c r="AE163" s="2">
        <f>SUMIFS(DataRegularSeason20242025!$AA$3:$AA$1315,DataRegularSeason20242025!$B$3:$B$1315, "&lt;=" &amp; $A163, DataRegularSeason20242025!$D$3:$D$1315, AE$1)+SUMIFS(DataRegularSeason20242025!$AB$3:$AB$1315,DataRegularSeason20242025!$B$3:$B$1315, "&lt;=" &amp; $A163, DataRegularSeason20242025!$E$3:$E$1315, AE$1)</f>
        <v>15</v>
      </c>
      <c r="AF163" s="2">
        <f>SUMIFS(DataRegularSeason20242025!$AA$3:$AA$1315,DataRegularSeason20242025!$B$3:$B$1315, "&lt;=" &amp; $A163, DataRegularSeason20242025!$D$3:$D$1315, AF$1)+SUMIFS(DataRegularSeason20242025!$AB$3:$AB$1315,DataRegularSeason20242025!$B$3:$B$1315, "&lt;=" &amp; $A163, DataRegularSeason20242025!$E$3:$E$1315, AF$1)</f>
        <v>18</v>
      </c>
      <c r="AG163" s="2">
        <f>SUMIFS(DataRegularSeason20242025!$AA$3:$AA$1315,DataRegularSeason20242025!$B$3:$B$1315, "&lt;=" &amp; $A163, DataRegularSeason20242025!$D$3:$D$1315, AG$1)+SUMIFS(DataRegularSeason20242025!$AB$3:$AB$1315,DataRegularSeason20242025!$B$3:$B$1315, "&lt;=" &amp; $A163, DataRegularSeason20242025!$E$3:$E$1315, AG$1)</f>
        <v>14</v>
      </c>
    </row>
    <row r="164" spans="1:33" x14ac:dyDescent="0.25">
      <c r="A164" s="5">
        <v>45730</v>
      </c>
      <c r="B164" s="2">
        <f>SUMIFS(DataRegularSeason20242025!$AA$3:$AA$1315,DataRegularSeason20242025!$B$3:$B$1315, "&lt;=" &amp; $A164, DataRegularSeason20242025!$D$3:$D$1315, B$1)+SUMIFS(DataRegularSeason20242025!$AB$3:$AB$1315,DataRegularSeason20242025!$B$3:$B$1315, "&lt;=" &amp; $A164, DataRegularSeason20242025!$E$3:$E$1315, B$1)</f>
        <v>10</v>
      </c>
      <c r="C164" s="2">
        <f>SUMIFS(DataRegularSeason20242025!$AA$3:$AA$1315,DataRegularSeason20242025!$B$3:$B$1315, "&lt;=" &amp; $A164, DataRegularSeason20242025!$D$3:$D$1315, C$1)+SUMIFS(DataRegularSeason20242025!$AB$3:$AB$1315,DataRegularSeason20242025!$B$3:$B$1315, "&lt;=" &amp; $A164, DataRegularSeason20242025!$E$3:$E$1315, C$1)</f>
        <v>9</v>
      </c>
      <c r="D164" s="2">
        <f>SUMIFS(DataRegularSeason20242025!$AA$3:$AA$1315,DataRegularSeason20242025!$B$3:$B$1315, "&lt;=" &amp; $A164, DataRegularSeason20242025!$D$3:$D$1315, D$1)+SUMIFS(DataRegularSeason20242025!$AB$3:$AB$1315,DataRegularSeason20242025!$B$3:$B$1315, "&lt;=" &amp; $A164, DataRegularSeason20242025!$E$3:$E$1315, D$1)</f>
        <v>9</v>
      </c>
      <c r="E164" s="2">
        <f>SUMIFS(DataRegularSeason20242025!$AA$3:$AA$1315,DataRegularSeason20242025!$B$3:$B$1315, "&lt;=" &amp; $A164, DataRegularSeason20242025!$D$3:$D$1315, E$1)+SUMIFS(DataRegularSeason20242025!$AB$3:$AB$1315,DataRegularSeason20242025!$B$3:$B$1315, "&lt;=" &amp; $A164, DataRegularSeason20242025!$E$3:$E$1315, E$1)</f>
        <v>14</v>
      </c>
      <c r="F164" s="2">
        <f>SUMIFS(DataRegularSeason20242025!$AA$3:$AA$1315,DataRegularSeason20242025!$B$3:$B$1315, "&lt;=" &amp; $A164, DataRegularSeason20242025!$D$3:$D$1315, F$1)+SUMIFS(DataRegularSeason20242025!$AB$3:$AB$1315,DataRegularSeason20242025!$B$3:$B$1315, "&lt;=" &amp; $A164, DataRegularSeason20242025!$E$3:$E$1315, F$1)</f>
        <v>11</v>
      </c>
      <c r="G164" s="2">
        <f>SUMIFS(DataRegularSeason20242025!$AA$3:$AA$1315,DataRegularSeason20242025!$B$3:$B$1315, "&lt;=" &amp; $A164, DataRegularSeason20242025!$D$3:$D$1315, G$1)+SUMIFS(DataRegularSeason20242025!$AB$3:$AB$1315,DataRegularSeason20242025!$B$3:$B$1315, "&lt;=" &amp; $A164, DataRegularSeason20242025!$E$3:$E$1315, G$1)</f>
        <v>11</v>
      </c>
      <c r="H164" s="2">
        <f>SUMIFS(DataRegularSeason20242025!$AA$3:$AA$1315,DataRegularSeason20242025!$B$3:$B$1315, "&lt;=" &amp; $A164, DataRegularSeason20242025!$D$3:$D$1315, H$1)+SUMIFS(DataRegularSeason20242025!$AB$3:$AB$1315,DataRegularSeason20242025!$B$3:$B$1315, "&lt;=" &amp; $A164, DataRegularSeason20242025!$E$3:$E$1315, H$1)</f>
        <v>7</v>
      </c>
      <c r="I164" s="2">
        <f>SUMIFS(DataRegularSeason20242025!$AA$3:$AA$1315,DataRegularSeason20242025!$B$3:$B$1315, "&lt;=" &amp; $A164, DataRegularSeason20242025!$D$3:$D$1315, I$1)+SUMIFS(DataRegularSeason20242025!$AB$3:$AB$1315,DataRegularSeason20242025!$B$3:$B$1315, "&lt;=" &amp; $A164, DataRegularSeason20242025!$E$3:$E$1315, I$1)</f>
        <v>10</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9</v>
      </c>
      <c r="L164" s="2">
        <f>SUMIFS(DataRegularSeason20242025!$AA$3:$AA$1315,DataRegularSeason20242025!$B$3:$B$1315, "&lt;=" &amp; $A164, DataRegularSeason20242025!$D$3:$D$1315, L$1)+SUMIFS(DataRegularSeason20242025!$AB$3:$AB$1315,DataRegularSeason20242025!$B$3:$B$1315, "&lt;=" &amp; $A164, DataRegularSeason20242025!$E$3:$E$1315, L$1)</f>
        <v>11</v>
      </c>
      <c r="M164" s="2">
        <f>SUMIFS(DataRegularSeason20242025!$AA$3:$AA$1315,DataRegularSeason20242025!$B$3:$B$1315, "&lt;=" &amp; $A164, DataRegularSeason20242025!$D$3:$D$1315, M$1)+SUMIFS(DataRegularSeason20242025!$AB$3:$AB$1315,DataRegularSeason20242025!$B$3:$B$1315, "&lt;=" &amp; $A164, DataRegularSeason20242025!$E$3:$E$1315, M$1)</f>
        <v>15</v>
      </c>
      <c r="N164" s="2">
        <f>SUMIFS(DataRegularSeason20242025!$AA$3:$AA$1315,DataRegularSeason20242025!$B$3:$B$1315, "&lt;=" &amp; $A164, DataRegularSeason20242025!$D$3:$D$1315, N$1)+SUMIFS(DataRegularSeason20242025!$AB$3:$AB$1315,DataRegularSeason20242025!$B$3:$B$1315, "&lt;=" &amp; $A164, DataRegularSeason20242025!$E$3:$E$1315, N$1)</f>
        <v>14</v>
      </c>
      <c r="O164" s="2">
        <f>SUMIFS(DataRegularSeason20242025!$AA$3:$AA$1315,DataRegularSeason20242025!$B$3:$B$1315, "&lt;=" &amp; $A164, DataRegularSeason20242025!$D$3:$D$1315, O$1)+SUMIFS(DataRegularSeason20242025!$AB$3:$AB$1315,DataRegularSeason20242025!$B$3:$B$1315, "&lt;=" &amp; $A164, DataRegularSeason20242025!$E$3:$E$1315, O$1)</f>
        <v>14</v>
      </c>
      <c r="P164" s="2">
        <f>SUMIFS(DataRegularSeason20242025!$AA$3:$AA$1315,DataRegularSeason20242025!$B$3:$B$1315, "&lt;=" &amp; $A164, DataRegularSeason20242025!$D$3:$D$1315, P$1)+SUMIFS(DataRegularSeason20242025!$AB$3:$AB$1315,DataRegularSeason20242025!$B$3:$B$1315, "&lt;=" &amp; $A164, DataRegularSeason20242025!$E$3:$E$1315, P$1)</f>
        <v>9</v>
      </c>
      <c r="Q164" s="2">
        <f>SUMIFS(DataRegularSeason20242025!$AA$3:$AA$1315,DataRegularSeason20242025!$B$3:$B$1315, "&lt;=" &amp; $A164, DataRegularSeason20242025!$D$3:$D$1315, Q$1)+SUMIFS(DataRegularSeason20242025!$AB$3:$AB$1315,DataRegularSeason20242025!$B$3:$B$1315, "&lt;=" &amp; $A164, DataRegularSeason20242025!$E$3:$E$1315, Q$1)</f>
        <v>16</v>
      </c>
      <c r="R164" s="2">
        <f>SUMIFS(DataRegularSeason20242025!$AA$3:$AA$1315,DataRegularSeason20242025!$B$3:$B$1315, "&lt;=" &amp; $A164, DataRegularSeason20242025!$D$3:$D$1315, R$1)+SUMIFS(DataRegularSeason20242025!$AB$3:$AB$1315,DataRegularSeason20242025!$B$3:$B$1315, "&lt;=" &amp; $A164, DataRegularSeason20242025!$E$3:$E$1315, R$1)</f>
        <v>7</v>
      </c>
      <c r="S164" s="2">
        <f>SUMIFS(DataRegularSeason20242025!$AA$3:$AA$1315,DataRegularSeason20242025!$B$3:$B$1315, "&lt;=" &amp; $A164, DataRegularSeason20242025!$D$3:$D$1315, S$1)+SUMIFS(DataRegularSeason20242025!$AB$3:$AB$1315,DataRegularSeason20242025!$B$3:$B$1315, "&lt;=" &amp; $A164, DataRegularSeason20242025!$E$3:$E$1315, S$1)</f>
        <v>8</v>
      </c>
      <c r="T164" s="2">
        <f>SUMIFS(DataRegularSeason20242025!$AA$3:$AA$1315,DataRegularSeason20242025!$B$3:$B$1315, "&lt;=" &amp; $A164, DataRegularSeason20242025!$D$3:$D$1315, T$1)+SUMIFS(DataRegularSeason20242025!$AB$3:$AB$1315,DataRegularSeason20242025!$B$3:$B$1315, "&lt;=" &amp; $A164, DataRegularSeason20242025!$E$3:$E$1315, T$1)</f>
        <v>13</v>
      </c>
      <c r="U164" s="2">
        <f>SUMIFS(DataRegularSeason20242025!$AA$3:$AA$1315,DataRegularSeason20242025!$B$3:$B$1315, "&lt;=" &amp; $A164, DataRegularSeason20242025!$D$3:$D$1315, U$1)+SUMIFS(DataRegularSeason20242025!$AB$3:$AB$1315,DataRegularSeason20242025!$B$3:$B$1315, "&lt;=" &amp; $A164, DataRegularSeason20242025!$E$3:$E$1315, U$1)</f>
        <v>10</v>
      </c>
      <c r="V164" s="2">
        <f>SUMIFS(DataRegularSeason20242025!$AA$3:$AA$1315,DataRegularSeason20242025!$B$3:$B$1315, "&lt;=" &amp; $A164, DataRegularSeason20242025!$D$3:$D$1315, V$1)+SUMIFS(DataRegularSeason20242025!$AB$3:$AB$1315,DataRegularSeason20242025!$B$3:$B$1315, "&lt;=" &amp; $A164, DataRegularSeason20242025!$E$3:$E$1315, V$1)</f>
        <v>9</v>
      </c>
      <c r="W164" s="2">
        <f>SUMIFS(DataRegularSeason20242025!$AA$3:$AA$1315,DataRegularSeason20242025!$B$3:$B$1315, "&lt;=" &amp; $A164, DataRegularSeason20242025!$D$3:$D$1315, W$1)+SUMIFS(DataRegularSeason20242025!$AB$3:$AB$1315,DataRegularSeason20242025!$B$3:$B$1315, "&lt;=" &amp; $A164, DataRegularSeason20242025!$E$3:$E$1315, W$1)</f>
        <v>9</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8</v>
      </c>
      <c r="Z164" s="2">
        <f>SUMIFS(DataRegularSeason20242025!$AA$3:$AA$1315,DataRegularSeason20242025!$B$3:$B$1315, "&lt;=" &amp; $A164, DataRegularSeason20242025!$D$3:$D$1315, Z$1)+SUMIFS(DataRegularSeason20242025!$AB$3:$AB$1315,DataRegularSeason20242025!$B$3:$B$1315, "&lt;=" &amp; $A164, DataRegularSeason20242025!$E$3:$E$1315, Z$1)</f>
        <v>10</v>
      </c>
      <c r="AA164" s="2">
        <f>SUMIFS(DataRegularSeason20242025!$AA$3:$AA$1315,DataRegularSeason20242025!$B$3:$B$1315, "&lt;=" &amp; $A164, DataRegularSeason20242025!$D$3:$D$1315, AA$1)+SUMIFS(DataRegularSeason20242025!$AB$3:$AB$1315,DataRegularSeason20242025!$B$3:$B$1315, "&lt;=" &amp; $A164, DataRegularSeason20242025!$E$3:$E$1315, AA$1)</f>
        <v>14</v>
      </c>
      <c r="AB164" s="2">
        <f>SUMIFS(DataRegularSeason20242025!$AA$3:$AA$1315,DataRegularSeason20242025!$B$3:$B$1315, "&lt;=" &amp; $A164, DataRegularSeason20242025!$D$3:$D$1315, AB$1)+SUMIFS(DataRegularSeason20242025!$AB$3:$AB$1315,DataRegularSeason20242025!$B$3:$B$1315, "&lt;=" &amp; $A164, DataRegularSeason20242025!$E$3:$E$1315, AB$1)</f>
        <v>13</v>
      </c>
      <c r="AC164" s="2">
        <f>SUMIFS(DataRegularSeason20242025!$AA$3:$AA$1315,DataRegularSeason20242025!$B$3:$B$1315, "&lt;=" &amp; $A164, DataRegularSeason20242025!$D$3:$D$1315, AC$1)+SUMIFS(DataRegularSeason20242025!$AB$3:$AB$1315,DataRegularSeason20242025!$B$3:$B$1315, "&lt;=" &amp; $A164, DataRegularSeason20242025!$E$3:$E$1315, AC$1)</f>
        <v>12</v>
      </c>
      <c r="AD164" s="2">
        <f>SUMIFS(DataRegularSeason20242025!$AA$3:$AA$1315,DataRegularSeason20242025!$B$3:$B$1315, "&lt;=" &amp; $A164, DataRegularSeason20242025!$D$3:$D$1315, AD$1)+SUMIFS(DataRegularSeason20242025!$AB$3:$AB$1315,DataRegularSeason20242025!$B$3:$B$1315, "&lt;=" &amp; $A164, DataRegularSeason20242025!$E$3:$E$1315, AD$1)</f>
        <v>11</v>
      </c>
      <c r="AE164" s="2">
        <f>SUMIFS(DataRegularSeason20242025!$AA$3:$AA$1315,DataRegularSeason20242025!$B$3:$B$1315, "&lt;=" &amp; $A164, DataRegularSeason20242025!$D$3:$D$1315, AE$1)+SUMIFS(DataRegularSeason20242025!$AB$3:$AB$1315,DataRegularSeason20242025!$B$3:$B$1315, "&lt;=" &amp; $A164, DataRegularSeason20242025!$E$3:$E$1315, AE$1)</f>
        <v>15</v>
      </c>
      <c r="AF164" s="2">
        <f>SUMIFS(DataRegularSeason20242025!$AA$3:$AA$1315,DataRegularSeason20242025!$B$3:$B$1315, "&lt;=" &amp; $A164, DataRegularSeason20242025!$D$3:$D$1315, AF$1)+SUMIFS(DataRegularSeason20242025!$AB$3:$AB$1315,DataRegularSeason20242025!$B$3:$B$1315, "&lt;=" &amp; $A164, DataRegularSeason20242025!$E$3:$E$1315, AF$1)</f>
        <v>18</v>
      </c>
      <c r="AG164" s="2">
        <f>SUMIFS(DataRegularSeason20242025!$AA$3:$AA$1315,DataRegularSeason20242025!$B$3:$B$1315, "&lt;=" &amp; $A164, DataRegularSeason20242025!$D$3:$D$1315, AG$1)+SUMIFS(DataRegularSeason20242025!$AB$3:$AB$1315,DataRegularSeason20242025!$B$3:$B$1315, "&lt;=" &amp; $A164, DataRegularSeason20242025!$E$3:$E$1315, AG$1)</f>
        <v>14</v>
      </c>
    </row>
    <row r="165" spans="1:33" x14ac:dyDescent="0.25">
      <c r="A165" s="5">
        <v>45731</v>
      </c>
      <c r="B165" s="2">
        <f>SUMIFS(DataRegularSeason20242025!$AA$3:$AA$1315,DataRegularSeason20242025!$B$3:$B$1315, "&lt;=" &amp; $A165, DataRegularSeason20242025!$D$3:$D$1315, B$1)+SUMIFS(DataRegularSeason20242025!$AB$3:$AB$1315,DataRegularSeason20242025!$B$3:$B$1315, "&lt;=" &amp; $A165, DataRegularSeason20242025!$E$3:$E$1315, B$1)</f>
        <v>10</v>
      </c>
      <c r="C165" s="2">
        <f>SUMIFS(DataRegularSeason20242025!$AA$3:$AA$1315,DataRegularSeason20242025!$B$3:$B$1315, "&lt;=" &amp; $A165, DataRegularSeason20242025!$D$3:$D$1315, C$1)+SUMIFS(DataRegularSeason20242025!$AB$3:$AB$1315,DataRegularSeason20242025!$B$3:$B$1315, "&lt;=" &amp; $A165, DataRegularSeason20242025!$E$3:$E$1315, C$1)</f>
        <v>9</v>
      </c>
      <c r="D165" s="2">
        <f>SUMIFS(DataRegularSeason20242025!$AA$3:$AA$1315,DataRegularSeason20242025!$B$3:$B$1315, "&lt;=" &amp; $A165, DataRegularSeason20242025!$D$3:$D$1315, D$1)+SUMIFS(DataRegularSeason20242025!$AB$3:$AB$1315,DataRegularSeason20242025!$B$3:$B$1315, "&lt;=" &amp; $A165, DataRegularSeason20242025!$E$3:$E$1315, D$1)</f>
        <v>9</v>
      </c>
      <c r="E165" s="2">
        <f>SUMIFS(DataRegularSeason20242025!$AA$3:$AA$1315,DataRegularSeason20242025!$B$3:$B$1315, "&lt;=" &amp; $A165, DataRegularSeason20242025!$D$3:$D$1315, E$1)+SUMIFS(DataRegularSeason20242025!$AB$3:$AB$1315,DataRegularSeason20242025!$B$3:$B$1315, "&lt;=" &amp; $A165, DataRegularSeason20242025!$E$3:$E$1315, E$1)</f>
        <v>14</v>
      </c>
      <c r="F165" s="2">
        <f>SUMIFS(DataRegularSeason20242025!$AA$3:$AA$1315,DataRegularSeason20242025!$B$3:$B$1315, "&lt;=" &amp; $A165, DataRegularSeason20242025!$D$3:$D$1315, F$1)+SUMIFS(DataRegularSeason20242025!$AB$3:$AB$1315,DataRegularSeason20242025!$B$3:$B$1315, "&lt;=" &amp; $A165, DataRegularSeason20242025!$E$3:$E$1315, F$1)</f>
        <v>11</v>
      </c>
      <c r="G165" s="2">
        <f>SUMIFS(DataRegularSeason20242025!$AA$3:$AA$1315,DataRegularSeason20242025!$B$3:$B$1315, "&lt;=" &amp; $A165, DataRegularSeason20242025!$D$3:$D$1315, G$1)+SUMIFS(DataRegularSeason20242025!$AB$3:$AB$1315,DataRegularSeason20242025!$B$3:$B$1315, "&lt;=" &amp; $A165, DataRegularSeason20242025!$E$3:$E$1315, G$1)</f>
        <v>11</v>
      </c>
      <c r="H165" s="2">
        <f>SUMIFS(DataRegularSeason20242025!$AA$3:$AA$1315,DataRegularSeason20242025!$B$3:$B$1315, "&lt;=" &amp; $A165, DataRegularSeason20242025!$D$3:$D$1315, H$1)+SUMIFS(DataRegularSeason20242025!$AB$3:$AB$1315,DataRegularSeason20242025!$B$3:$B$1315, "&lt;=" &amp; $A165, DataRegularSeason20242025!$E$3:$E$1315, H$1)</f>
        <v>7</v>
      </c>
      <c r="I165" s="2">
        <f>SUMIFS(DataRegularSeason20242025!$AA$3:$AA$1315,DataRegularSeason20242025!$B$3:$B$1315, "&lt;=" &amp; $A165, DataRegularSeason20242025!$D$3:$D$1315, I$1)+SUMIFS(DataRegularSeason20242025!$AB$3:$AB$1315,DataRegularSeason20242025!$B$3:$B$1315, "&lt;=" &amp; $A165, DataRegularSeason20242025!$E$3:$E$1315, I$1)</f>
        <v>10</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9</v>
      </c>
      <c r="L165" s="2">
        <f>SUMIFS(DataRegularSeason20242025!$AA$3:$AA$1315,DataRegularSeason20242025!$B$3:$B$1315, "&lt;=" &amp; $A165, DataRegularSeason20242025!$D$3:$D$1315, L$1)+SUMIFS(DataRegularSeason20242025!$AB$3:$AB$1315,DataRegularSeason20242025!$B$3:$B$1315, "&lt;=" &amp; $A165, DataRegularSeason20242025!$E$3:$E$1315, L$1)</f>
        <v>11</v>
      </c>
      <c r="M165" s="2">
        <f>SUMIFS(DataRegularSeason20242025!$AA$3:$AA$1315,DataRegularSeason20242025!$B$3:$B$1315, "&lt;=" &amp; $A165, DataRegularSeason20242025!$D$3:$D$1315, M$1)+SUMIFS(DataRegularSeason20242025!$AB$3:$AB$1315,DataRegularSeason20242025!$B$3:$B$1315, "&lt;=" &amp; $A165, DataRegularSeason20242025!$E$3:$E$1315, M$1)</f>
        <v>15</v>
      </c>
      <c r="N165" s="2">
        <f>SUMIFS(DataRegularSeason20242025!$AA$3:$AA$1315,DataRegularSeason20242025!$B$3:$B$1315, "&lt;=" &amp; $A165, DataRegularSeason20242025!$D$3:$D$1315, N$1)+SUMIFS(DataRegularSeason20242025!$AB$3:$AB$1315,DataRegularSeason20242025!$B$3:$B$1315, "&lt;=" &amp; $A165, DataRegularSeason20242025!$E$3:$E$1315, N$1)</f>
        <v>14</v>
      </c>
      <c r="O165" s="2">
        <f>SUMIFS(DataRegularSeason20242025!$AA$3:$AA$1315,DataRegularSeason20242025!$B$3:$B$1315, "&lt;=" &amp; $A165, DataRegularSeason20242025!$D$3:$D$1315, O$1)+SUMIFS(DataRegularSeason20242025!$AB$3:$AB$1315,DataRegularSeason20242025!$B$3:$B$1315, "&lt;=" &amp; $A165, DataRegularSeason20242025!$E$3:$E$1315, O$1)</f>
        <v>14</v>
      </c>
      <c r="P165" s="2">
        <f>SUMIFS(DataRegularSeason20242025!$AA$3:$AA$1315,DataRegularSeason20242025!$B$3:$B$1315, "&lt;=" &amp; $A165, DataRegularSeason20242025!$D$3:$D$1315, P$1)+SUMIFS(DataRegularSeason20242025!$AB$3:$AB$1315,DataRegularSeason20242025!$B$3:$B$1315, "&lt;=" &amp; $A165, DataRegularSeason20242025!$E$3:$E$1315, P$1)</f>
        <v>9</v>
      </c>
      <c r="Q165" s="2">
        <f>SUMIFS(DataRegularSeason20242025!$AA$3:$AA$1315,DataRegularSeason20242025!$B$3:$B$1315, "&lt;=" &amp; $A165, DataRegularSeason20242025!$D$3:$D$1315, Q$1)+SUMIFS(DataRegularSeason20242025!$AB$3:$AB$1315,DataRegularSeason20242025!$B$3:$B$1315, "&lt;=" &amp; $A165, DataRegularSeason20242025!$E$3:$E$1315, Q$1)</f>
        <v>16</v>
      </c>
      <c r="R165" s="2">
        <f>SUMIFS(DataRegularSeason20242025!$AA$3:$AA$1315,DataRegularSeason20242025!$B$3:$B$1315, "&lt;=" &amp; $A165, DataRegularSeason20242025!$D$3:$D$1315, R$1)+SUMIFS(DataRegularSeason20242025!$AB$3:$AB$1315,DataRegularSeason20242025!$B$3:$B$1315, "&lt;=" &amp; $A165, DataRegularSeason20242025!$E$3:$E$1315, R$1)</f>
        <v>7</v>
      </c>
      <c r="S165" s="2">
        <f>SUMIFS(DataRegularSeason20242025!$AA$3:$AA$1315,DataRegularSeason20242025!$B$3:$B$1315, "&lt;=" &amp; $A165, DataRegularSeason20242025!$D$3:$D$1315, S$1)+SUMIFS(DataRegularSeason20242025!$AB$3:$AB$1315,DataRegularSeason20242025!$B$3:$B$1315, "&lt;=" &amp; $A165, DataRegularSeason20242025!$E$3:$E$1315, S$1)</f>
        <v>8</v>
      </c>
      <c r="T165" s="2">
        <f>SUMIFS(DataRegularSeason20242025!$AA$3:$AA$1315,DataRegularSeason20242025!$B$3:$B$1315, "&lt;=" &amp; $A165, DataRegularSeason20242025!$D$3:$D$1315, T$1)+SUMIFS(DataRegularSeason20242025!$AB$3:$AB$1315,DataRegularSeason20242025!$B$3:$B$1315, "&lt;=" &amp; $A165, DataRegularSeason20242025!$E$3:$E$1315, T$1)</f>
        <v>13</v>
      </c>
      <c r="U165" s="2">
        <f>SUMIFS(DataRegularSeason20242025!$AA$3:$AA$1315,DataRegularSeason20242025!$B$3:$B$1315, "&lt;=" &amp; $A165, DataRegularSeason20242025!$D$3:$D$1315, U$1)+SUMIFS(DataRegularSeason20242025!$AB$3:$AB$1315,DataRegularSeason20242025!$B$3:$B$1315, "&lt;=" &amp; $A165, DataRegularSeason20242025!$E$3:$E$1315, U$1)</f>
        <v>10</v>
      </c>
      <c r="V165" s="2">
        <f>SUMIFS(DataRegularSeason20242025!$AA$3:$AA$1315,DataRegularSeason20242025!$B$3:$B$1315, "&lt;=" &amp; $A165, DataRegularSeason20242025!$D$3:$D$1315, V$1)+SUMIFS(DataRegularSeason20242025!$AB$3:$AB$1315,DataRegularSeason20242025!$B$3:$B$1315, "&lt;=" &amp; $A165, DataRegularSeason20242025!$E$3:$E$1315, V$1)</f>
        <v>9</v>
      </c>
      <c r="W165" s="2">
        <f>SUMIFS(DataRegularSeason20242025!$AA$3:$AA$1315,DataRegularSeason20242025!$B$3:$B$1315, "&lt;=" &amp; $A165, DataRegularSeason20242025!$D$3:$D$1315, W$1)+SUMIFS(DataRegularSeason20242025!$AB$3:$AB$1315,DataRegularSeason20242025!$B$3:$B$1315, "&lt;=" &amp; $A165, DataRegularSeason20242025!$E$3:$E$1315, W$1)</f>
        <v>9</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8</v>
      </c>
      <c r="Z165" s="2">
        <f>SUMIFS(DataRegularSeason20242025!$AA$3:$AA$1315,DataRegularSeason20242025!$B$3:$B$1315, "&lt;=" &amp; $A165, DataRegularSeason20242025!$D$3:$D$1315, Z$1)+SUMIFS(DataRegularSeason20242025!$AB$3:$AB$1315,DataRegularSeason20242025!$B$3:$B$1315, "&lt;=" &amp; $A165, DataRegularSeason20242025!$E$3:$E$1315, Z$1)</f>
        <v>10</v>
      </c>
      <c r="AA165" s="2">
        <f>SUMIFS(DataRegularSeason20242025!$AA$3:$AA$1315,DataRegularSeason20242025!$B$3:$B$1315, "&lt;=" &amp; $A165, DataRegularSeason20242025!$D$3:$D$1315, AA$1)+SUMIFS(DataRegularSeason20242025!$AB$3:$AB$1315,DataRegularSeason20242025!$B$3:$B$1315, "&lt;=" &amp; $A165, DataRegularSeason20242025!$E$3:$E$1315, AA$1)</f>
        <v>14</v>
      </c>
      <c r="AB165" s="2">
        <f>SUMIFS(DataRegularSeason20242025!$AA$3:$AA$1315,DataRegularSeason20242025!$B$3:$B$1315, "&lt;=" &amp; $A165, DataRegularSeason20242025!$D$3:$D$1315, AB$1)+SUMIFS(DataRegularSeason20242025!$AB$3:$AB$1315,DataRegularSeason20242025!$B$3:$B$1315, "&lt;=" &amp; $A165, DataRegularSeason20242025!$E$3:$E$1315, AB$1)</f>
        <v>13</v>
      </c>
      <c r="AC165" s="2">
        <f>SUMIFS(DataRegularSeason20242025!$AA$3:$AA$1315,DataRegularSeason20242025!$B$3:$B$1315, "&lt;=" &amp; $A165, DataRegularSeason20242025!$D$3:$D$1315, AC$1)+SUMIFS(DataRegularSeason20242025!$AB$3:$AB$1315,DataRegularSeason20242025!$B$3:$B$1315, "&lt;=" &amp; $A165, DataRegularSeason20242025!$E$3:$E$1315, AC$1)</f>
        <v>12</v>
      </c>
      <c r="AD165" s="2">
        <f>SUMIFS(DataRegularSeason20242025!$AA$3:$AA$1315,DataRegularSeason20242025!$B$3:$B$1315, "&lt;=" &amp; $A165, DataRegularSeason20242025!$D$3:$D$1315, AD$1)+SUMIFS(DataRegularSeason20242025!$AB$3:$AB$1315,DataRegularSeason20242025!$B$3:$B$1315, "&lt;=" &amp; $A165, DataRegularSeason20242025!$E$3:$E$1315, AD$1)</f>
        <v>11</v>
      </c>
      <c r="AE165" s="2">
        <f>SUMIFS(DataRegularSeason20242025!$AA$3:$AA$1315,DataRegularSeason20242025!$B$3:$B$1315, "&lt;=" &amp; $A165, DataRegularSeason20242025!$D$3:$D$1315, AE$1)+SUMIFS(DataRegularSeason20242025!$AB$3:$AB$1315,DataRegularSeason20242025!$B$3:$B$1315, "&lt;=" &amp; $A165, DataRegularSeason20242025!$E$3:$E$1315, AE$1)</f>
        <v>15</v>
      </c>
      <c r="AF165" s="2">
        <f>SUMIFS(DataRegularSeason20242025!$AA$3:$AA$1315,DataRegularSeason20242025!$B$3:$B$1315, "&lt;=" &amp; $A165, DataRegularSeason20242025!$D$3:$D$1315, AF$1)+SUMIFS(DataRegularSeason20242025!$AB$3:$AB$1315,DataRegularSeason20242025!$B$3:$B$1315, "&lt;=" &amp; $A165, DataRegularSeason20242025!$E$3:$E$1315, AF$1)</f>
        <v>18</v>
      </c>
      <c r="AG165" s="2">
        <f>SUMIFS(DataRegularSeason20242025!$AA$3:$AA$1315,DataRegularSeason20242025!$B$3:$B$1315, "&lt;=" &amp; $A165, DataRegularSeason20242025!$D$3:$D$1315, AG$1)+SUMIFS(DataRegularSeason20242025!$AB$3:$AB$1315,DataRegularSeason20242025!$B$3:$B$1315, "&lt;=" &amp; $A165, DataRegularSeason20242025!$E$3:$E$1315, AG$1)</f>
        <v>14</v>
      </c>
    </row>
    <row r="166" spans="1:33" x14ac:dyDescent="0.25">
      <c r="A166" s="5">
        <v>45732</v>
      </c>
      <c r="B166" s="2">
        <f>SUMIFS(DataRegularSeason20242025!$AA$3:$AA$1315,DataRegularSeason20242025!$B$3:$B$1315, "&lt;=" &amp; $A166, DataRegularSeason20242025!$D$3:$D$1315, B$1)+SUMIFS(DataRegularSeason20242025!$AB$3:$AB$1315,DataRegularSeason20242025!$B$3:$B$1315, "&lt;=" &amp; $A166, DataRegularSeason20242025!$E$3:$E$1315, B$1)</f>
        <v>10</v>
      </c>
      <c r="C166" s="2">
        <f>SUMIFS(DataRegularSeason20242025!$AA$3:$AA$1315,DataRegularSeason20242025!$B$3:$B$1315, "&lt;=" &amp; $A166, DataRegularSeason20242025!$D$3:$D$1315, C$1)+SUMIFS(DataRegularSeason20242025!$AB$3:$AB$1315,DataRegularSeason20242025!$B$3:$B$1315, "&lt;=" &amp; $A166, DataRegularSeason20242025!$E$3:$E$1315, C$1)</f>
        <v>9</v>
      </c>
      <c r="D166" s="2">
        <f>SUMIFS(DataRegularSeason20242025!$AA$3:$AA$1315,DataRegularSeason20242025!$B$3:$B$1315, "&lt;=" &amp; $A166, DataRegularSeason20242025!$D$3:$D$1315, D$1)+SUMIFS(DataRegularSeason20242025!$AB$3:$AB$1315,DataRegularSeason20242025!$B$3:$B$1315, "&lt;=" &amp; $A166, DataRegularSeason20242025!$E$3:$E$1315, D$1)</f>
        <v>9</v>
      </c>
      <c r="E166" s="2">
        <f>SUMIFS(DataRegularSeason20242025!$AA$3:$AA$1315,DataRegularSeason20242025!$B$3:$B$1315, "&lt;=" &amp; $A166, DataRegularSeason20242025!$D$3:$D$1315, E$1)+SUMIFS(DataRegularSeason20242025!$AB$3:$AB$1315,DataRegularSeason20242025!$B$3:$B$1315, "&lt;=" &amp; $A166, DataRegularSeason20242025!$E$3:$E$1315, E$1)</f>
        <v>14</v>
      </c>
      <c r="F166" s="2">
        <f>SUMIFS(DataRegularSeason20242025!$AA$3:$AA$1315,DataRegularSeason20242025!$B$3:$B$1315, "&lt;=" &amp; $A166, DataRegularSeason20242025!$D$3:$D$1315, F$1)+SUMIFS(DataRegularSeason20242025!$AB$3:$AB$1315,DataRegularSeason20242025!$B$3:$B$1315, "&lt;=" &amp; $A166, DataRegularSeason20242025!$E$3:$E$1315, F$1)</f>
        <v>11</v>
      </c>
      <c r="G166" s="2">
        <f>SUMIFS(DataRegularSeason20242025!$AA$3:$AA$1315,DataRegularSeason20242025!$B$3:$B$1315, "&lt;=" &amp; $A166, DataRegularSeason20242025!$D$3:$D$1315, G$1)+SUMIFS(DataRegularSeason20242025!$AB$3:$AB$1315,DataRegularSeason20242025!$B$3:$B$1315, "&lt;=" &amp; $A166, DataRegularSeason20242025!$E$3:$E$1315, G$1)</f>
        <v>11</v>
      </c>
      <c r="H166" s="2">
        <f>SUMIFS(DataRegularSeason20242025!$AA$3:$AA$1315,DataRegularSeason20242025!$B$3:$B$1315, "&lt;=" &amp; $A166, DataRegularSeason20242025!$D$3:$D$1315, H$1)+SUMIFS(DataRegularSeason20242025!$AB$3:$AB$1315,DataRegularSeason20242025!$B$3:$B$1315, "&lt;=" &amp; $A166, DataRegularSeason20242025!$E$3:$E$1315, H$1)</f>
        <v>7</v>
      </c>
      <c r="I166" s="2">
        <f>SUMIFS(DataRegularSeason20242025!$AA$3:$AA$1315,DataRegularSeason20242025!$B$3:$B$1315, "&lt;=" &amp; $A166, DataRegularSeason20242025!$D$3:$D$1315, I$1)+SUMIFS(DataRegularSeason20242025!$AB$3:$AB$1315,DataRegularSeason20242025!$B$3:$B$1315, "&lt;=" &amp; $A166, DataRegularSeason20242025!$E$3:$E$1315, I$1)</f>
        <v>10</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9</v>
      </c>
      <c r="L166" s="2">
        <f>SUMIFS(DataRegularSeason20242025!$AA$3:$AA$1315,DataRegularSeason20242025!$B$3:$B$1315, "&lt;=" &amp; $A166, DataRegularSeason20242025!$D$3:$D$1315, L$1)+SUMIFS(DataRegularSeason20242025!$AB$3:$AB$1315,DataRegularSeason20242025!$B$3:$B$1315, "&lt;=" &amp; $A166, DataRegularSeason20242025!$E$3:$E$1315, L$1)</f>
        <v>11</v>
      </c>
      <c r="M166" s="2">
        <f>SUMIFS(DataRegularSeason20242025!$AA$3:$AA$1315,DataRegularSeason20242025!$B$3:$B$1315, "&lt;=" &amp; $A166, DataRegularSeason20242025!$D$3:$D$1315, M$1)+SUMIFS(DataRegularSeason20242025!$AB$3:$AB$1315,DataRegularSeason20242025!$B$3:$B$1315, "&lt;=" &amp; $A166, DataRegularSeason20242025!$E$3:$E$1315, M$1)</f>
        <v>15</v>
      </c>
      <c r="N166" s="2">
        <f>SUMIFS(DataRegularSeason20242025!$AA$3:$AA$1315,DataRegularSeason20242025!$B$3:$B$1315, "&lt;=" &amp; $A166, DataRegularSeason20242025!$D$3:$D$1315, N$1)+SUMIFS(DataRegularSeason20242025!$AB$3:$AB$1315,DataRegularSeason20242025!$B$3:$B$1315, "&lt;=" &amp; $A166, DataRegularSeason20242025!$E$3:$E$1315, N$1)</f>
        <v>14</v>
      </c>
      <c r="O166" s="2">
        <f>SUMIFS(DataRegularSeason20242025!$AA$3:$AA$1315,DataRegularSeason20242025!$B$3:$B$1315, "&lt;=" &amp; $A166, DataRegularSeason20242025!$D$3:$D$1315, O$1)+SUMIFS(DataRegularSeason20242025!$AB$3:$AB$1315,DataRegularSeason20242025!$B$3:$B$1315, "&lt;=" &amp; $A166, DataRegularSeason20242025!$E$3:$E$1315, O$1)</f>
        <v>14</v>
      </c>
      <c r="P166" s="2">
        <f>SUMIFS(DataRegularSeason20242025!$AA$3:$AA$1315,DataRegularSeason20242025!$B$3:$B$1315, "&lt;=" &amp; $A166, DataRegularSeason20242025!$D$3:$D$1315, P$1)+SUMIFS(DataRegularSeason20242025!$AB$3:$AB$1315,DataRegularSeason20242025!$B$3:$B$1315, "&lt;=" &amp; $A166, DataRegularSeason20242025!$E$3:$E$1315, P$1)</f>
        <v>9</v>
      </c>
      <c r="Q166" s="2">
        <f>SUMIFS(DataRegularSeason20242025!$AA$3:$AA$1315,DataRegularSeason20242025!$B$3:$B$1315, "&lt;=" &amp; $A166, DataRegularSeason20242025!$D$3:$D$1315, Q$1)+SUMIFS(DataRegularSeason20242025!$AB$3:$AB$1315,DataRegularSeason20242025!$B$3:$B$1315, "&lt;=" &amp; $A166, DataRegularSeason20242025!$E$3:$E$1315, Q$1)</f>
        <v>16</v>
      </c>
      <c r="R166" s="2">
        <f>SUMIFS(DataRegularSeason20242025!$AA$3:$AA$1315,DataRegularSeason20242025!$B$3:$B$1315, "&lt;=" &amp; $A166, DataRegularSeason20242025!$D$3:$D$1315, R$1)+SUMIFS(DataRegularSeason20242025!$AB$3:$AB$1315,DataRegularSeason20242025!$B$3:$B$1315, "&lt;=" &amp; $A166, DataRegularSeason20242025!$E$3:$E$1315, R$1)</f>
        <v>7</v>
      </c>
      <c r="S166" s="2">
        <f>SUMIFS(DataRegularSeason20242025!$AA$3:$AA$1315,DataRegularSeason20242025!$B$3:$B$1315, "&lt;=" &amp; $A166, DataRegularSeason20242025!$D$3:$D$1315, S$1)+SUMIFS(DataRegularSeason20242025!$AB$3:$AB$1315,DataRegularSeason20242025!$B$3:$B$1315, "&lt;=" &amp; $A166, DataRegularSeason20242025!$E$3:$E$1315, S$1)</f>
        <v>8</v>
      </c>
      <c r="T166" s="2">
        <f>SUMIFS(DataRegularSeason20242025!$AA$3:$AA$1315,DataRegularSeason20242025!$B$3:$B$1315, "&lt;=" &amp; $A166, DataRegularSeason20242025!$D$3:$D$1315, T$1)+SUMIFS(DataRegularSeason20242025!$AB$3:$AB$1315,DataRegularSeason20242025!$B$3:$B$1315, "&lt;=" &amp; $A166, DataRegularSeason20242025!$E$3:$E$1315, T$1)</f>
        <v>13</v>
      </c>
      <c r="U166" s="2">
        <f>SUMIFS(DataRegularSeason20242025!$AA$3:$AA$1315,DataRegularSeason20242025!$B$3:$B$1315, "&lt;=" &amp; $A166, DataRegularSeason20242025!$D$3:$D$1315, U$1)+SUMIFS(DataRegularSeason20242025!$AB$3:$AB$1315,DataRegularSeason20242025!$B$3:$B$1315, "&lt;=" &amp; $A166, DataRegularSeason20242025!$E$3:$E$1315, U$1)</f>
        <v>10</v>
      </c>
      <c r="V166" s="2">
        <f>SUMIFS(DataRegularSeason20242025!$AA$3:$AA$1315,DataRegularSeason20242025!$B$3:$B$1315, "&lt;=" &amp; $A166, DataRegularSeason20242025!$D$3:$D$1315, V$1)+SUMIFS(DataRegularSeason20242025!$AB$3:$AB$1315,DataRegularSeason20242025!$B$3:$B$1315, "&lt;=" &amp; $A166, DataRegularSeason20242025!$E$3:$E$1315, V$1)</f>
        <v>9</v>
      </c>
      <c r="W166" s="2">
        <f>SUMIFS(DataRegularSeason20242025!$AA$3:$AA$1315,DataRegularSeason20242025!$B$3:$B$1315, "&lt;=" &amp; $A166, DataRegularSeason20242025!$D$3:$D$1315, W$1)+SUMIFS(DataRegularSeason20242025!$AB$3:$AB$1315,DataRegularSeason20242025!$B$3:$B$1315, "&lt;=" &amp; $A166, DataRegularSeason20242025!$E$3:$E$1315, W$1)</f>
        <v>9</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8</v>
      </c>
      <c r="Z166" s="2">
        <f>SUMIFS(DataRegularSeason20242025!$AA$3:$AA$1315,DataRegularSeason20242025!$B$3:$B$1315, "&lt;=" &amp; $A166, DataRegularSeason20242025!$D$3:$D$1315, Z$1)+SUMIFS(DataRegularSeason20242025!$AB$3:$AB$1315,DataRegularSeason20242025!$B$3:$B$1315, "&lt;=" &amp; $A166, DataRegularSeason20242025!$E$3:$E$1315, Z$1)</f>
        <v>10</v>
      </c>
      <c r="AA166" s="2">
        <f>SUMIFS(DataRegularSeason20242025!$AA$3:$AA$1315,DataRegularSeason20242025!$B$3:$B$1315, "&lt;=" &amp; $A166, DataRegularSeason20242025!$D$3:$D$1315, AA$1)+SUMIFS(DataRegularSeason20242025!$AB$3:$AB$1315,DataRegularSeason20242025!$B$3:$B$1315, "&lt;=" &amp; $A166, DataRegularSeason20242025!$E$3:$E$1315, AA$1)</f>
        <v>14</v>
      </c>
      <c r="AB166" s="2">
        <f>SUMIFS(DataRegularSeason20242025!$AA$3:$AA$1315,DataRegularSeason20242025!$B$3:$B$1315, "&lt;=" &amp; $A166, DataRegularSeason20242025!$D$3:$D$1315, AB$1)+SUMIFS(DataRegularSeason20242025!$AB$3:$AB$1315,DataRegularSeason20242025!$B$3:$B$1315, "&lt;=" &amp; $A166, DataRegularSeason20242025!$E$3:$E$1315, AB$1)</f>
        <v>13</v>
      </c>
      <c r="AC166" s="2">
        <f>SUMIFS(DataRegularSeason20242025!$AA$3:$AA$1315,DataRegularSeason20242025!$B$3:$B$1315, "&lt;=" &amp; $A166, DataRegularSeason20242025!$D$3:$D$1315, AC$1)+SUMIFS(DataRegularSeason20242025!$AB$3:$AB$1315,DataRegularSeason20242025!$B$3:$B$1315, "&lt;=" &amp; $A166, DataRegularSeason20242025!$E$3:$E$1315, AC$1)</f>
        <v>12</v>
      </c>
      <c r="AD166" s="2">
        <f>SUMIFS(DataRegularSeason20242025!$AA$3:$AA$1315,DataRegularSeason20242025!$B$3:$B$1315, "&lt;=" &amp; $A166, DataRegularSeason20242025!$D$3:$D$1315, AD$1)+SUMIFS(DataRegularSeason20242025!$AB$3:$AB$1315,DataRegularSeason20242025!$B$3:$B$1315, "&lt;=" &amp; $A166, DataRegularSeason20242025!$E$3:$E$1315, AD$1)</f>
        <v>11</v>
      </c>
      <c r="AE166" s="2">
        <f>SUMIFS(DataRegularSeason20242025!$AA$3:$AA$1315,DataRegularSeason20242025!$B$3:$B$1315, "&lt;=" &amp; $A166, DataRegularSeason20242025!$D$3:$D$1315, AE$1)+SUMIFS(DataRegularSeason20242025!$AB$3:$AB$1315,DataRegularSeason20242025!$B$3:$B$1315, "&lt;=" &amp; $A166, DataRegularSeason20242025!$E$3:$E$1315, AE$1)</f>
        <v>15</v>
      </c>
      <c r="AF166" s="2">
        <f>SUMIFS(DataRegularSeason20242025!$AA$3:$AA$1315,DataRegularSeason20242025!$B$3:$B$1315, "&lt;=" &amp; $A166, DataRegularSeason20242025!$D$3:$D$1315, AF$1)+SUMIFS(DataRegularSeason20242025!$AB$3:$AB$1315,DataRegularSeason20242025!$B$3:$B$1315, "&lt;=" &amp; $A166, DataRegularSeason20242025!$E$3:$E$1315, AF$1)</f>
        <v>18</v>
      </c>
      <c r="AG166" s="2">
        <f>SUMIFS(DataRegularSeason20242025!$AA$3:$AA$1315,DataRegularSeason20242025!$B$3:$B$1315, "&lt;=" &amp; $A166, DataRegularSeason20242025!$D$3:$D$1315, AG$1)+SUMIFS(DataRegularSeason20242025!$AB$3:$AB$1315,DataRegularSeason20242025!$B$3:$B$1315, "&lt;=" &amp; $A166, DataRegularSeason20242025!$E$3:$E$1315, AG$1)</f>
        <v>14</v>
      </c>
    </row>
    <row r="167" spans="1:33" x14ac:dyDescent="0.25">
      <c r="A167" s="5">
        <v>45733</v>
      </c>
      <c r="B167" s="2">
        <f>SUMIFS(DataRegularSeason20242025!$AA$3:$AA$1315,DataRegularSeason20242025!$B$3:$B$1315, "&lt;=" &amp; $A167, DataRegularSeason20242025!$D$3:$D$1315, B$1)+SUMIFS(DataRegularSeason20242025!$AB$3:$AB$1315,DataRegularSeason20242025!$B$3:$B$1315, "&lt;=" &amp; $A167, DataRegularSeason20242025!$E$3:$E$1315, B$1)</f>
        <v>10</v>
      </c>
      <c r="C167" s="2">
        <f>SUMIFS(DataRegularSeason20242025!$AA$3:$AA$1315,DataRegularSeason20242025!$B$3:$B$1315, "&lt;=" &amp; $A167, DataRegularSeason20242025!$D$3:$D$1315, C$1)+SUMIFS(DataRegularSeason20242025!$AB$3:$AB$1315,DataRegularSeason20242025!$B$3:$B$1315, "&lt;=" &amp; $A167, DataRegularSeason20242025!$E$3:$E$1315, C$1)</f>
        <v>9</v>
      </c>
      <c r="D167" s="2">
        <f>SUMIFS(DataRegularSeason20242025!$AA$3:$AA$1315,DataRegularSeason20242025!$B$3:$B$1315, "&lt;=" &amp; $A167, DataRegularSeason20242025!$D$3:$D$1315, D$1)+SUMIFS(DataRegularSeason20242025!$AB$3:$AB$1315,DataRegularSeason20242025!$B$3:$B$1315, "&lt;=" &amp; $A167, DataRegularSeason20242025!$E$3:$E$1315, D$1)</f>
        <v>9</v>
      </c>
      <c r="E167" s="2">
        <f>SUMIFS(DataRegularSeason20242025!$AA$3:$AA$1315,DataRegularSeason20242025!$B$3:$B$1315, "&lt;=" &amp; $A167, DataRegularSeason20242025!$D$3:$D$1315, E$1)+SUMIFS(DataRegularSeason20242025!$AB$3:$AB$1315,DataRegularSeason20242025!$B$3:$B$1315, "&lt;=" &amp; $A167, DataRegularSeason20242025!$E$3:$E$1315, E$1)</f>
        <v>14</v>
      </c>
      <c r="F167" s="2">
        <f>SUMIFS(DataRegularSeason20242025!$AA$3:$AA$1315,DataRegularSeason20242025!$B$3:$B$1315, "&lt;=" &amp; $A167, DataRegularSeason20242025!$D$3:$D$1315, F$1)+SUMIFS(DataRegularSeason20242025!$AB$3:$AB$1315,DataRegularSeason20242025!$B$3:$B$1315, "&lt;=" &amp; $A167, DataRegularSeason20242025!$E$3:$E$1315, F$1)</f>
        <v>11</v>
      </c>
      <c r="G167" s="2">
        <f>SUMIFS(DataRegularSeason20242025!$AA$3:$AA$1315,DataRegularSeason20242025!$B$3:$B$1315, "&lt;=" &amp; $A167, DataRegularSeason20242025!$D$3:$D$1315, G$1)+SUMIFS(DataRegularSeason20242025!$AB$3:$AB$1315,DataRegularSeason20242025!$B$3:$B$1315, "&lt;=" &amp; $A167, DataRegularSeason20242025!$E$3:$E$1315, G$1)</f>
        <v>11</v>
      </c>
      <c r="H167" s="2">
        <f>SUMIFS(DataRegularSeason20242025!$AA$3:$AA$1315,DataRegularSeason20242025!$B$3:$B$1315, "&lt;=" &amp; $A167, DataRegularSeason20242025!$D$3:$D$1315, H$1)+SUMIFS(DataRegularSeason20242025!$AB$3:$AB$1315,DataRegularSeason20242025!$B$3:$B$1315, "&lt;=" &amp; $A167, DataRegularSeason20242025!$E$3:$E$1315, H$1)</f>
        <v>7</v>
      </c>
      <c r="I167" s="2">
        <f>SUMIFS(DataRegularSeason20242025!$AA$3:$AA$1315,DataRegularSeason20242025!$B$3:$B$1315, "&lt;=" &amp; $A167, DataRegularSeason20242025!$D$3:$D$1315, I$1)+SUMIFS(DataRegularSeason20242025!$AB$3:$AB$1315,DataRegularSeason20242025!$B$3:$B$1315, "&lt;=" &amp; $A167, DataRegularSeason20242025!$E$3:$E$1315, I$1)</f>
        <v>10</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9</v>
      </c>
      <c r="L167" s="2">
        <f>SUMIFS(DataRegularSeason20242025!$AA$3:$AA$1315,DataRegularSeason20242025!$B$3:$B$1315, "&lt;=" &amp; $A167, DataRegularSeason20242025!$D$3:$D$1315, L$1)+SUMIFS(DataRegularSeason20242025!$AB$3:$AB$1315,DataRegularSeason20242025!$B$3:$B$1315, "&lt;=" &amp; $A167, DataRegularSeason20242025!$E$3:$E$1315, L$1)</f>
        <v>11</v>
      </c>
      <c r="M167" s="2">
        <f>SUMIFS(DataRegularSeason20242025!$AA$3:$AA$1315,DataRegularSeason20242025!$B$3:$B$1315, "&lt;=" &amp; $A167, DataRegularSeason20242025!$D$3:$D$1315, M$1)+SUMIFS(DataRegularSeason20242025!$AB$3:$AB$1315,DataRegularSeason20242025!$B$3:$B$1315, "&lt;=" &amp; $A167, DataRegularSeason20242025!$E$3:$E$1315, M$1)</f>
        <v>15</v>
      </c>
      <c r="N167" s="2">
        <f>SUMIFS(DataRegularSeason20242025!$AA$3:$AA$1315,DataRegularSeason20242025!$B$3:$B$1315, "&lt;=" &amp; $A167, DataRegularSeason20242025!$D$3:$D$1315, N$1)+SUMIFS(DataRegularSeason20242025!$AB$3:$AB$1315,DataRegularSeason20242025!$B$3:$B$1315, "&lt;=" &amp; $A167, DataRegularSeason20242025!$E$3:$E$1315, N$1)</f>
        <v>14</v>
      </c>
      <c r="O167" s="2">
        <f>SUMIFS(DataRegularSeason20242025!$AA$3:$AA$1315,DataRegularSeason20242025!$B$3:$B$1315, "&lt;=" &amp; $A167, DataRegularSeason20242025!$D$3:$D$1315, O$1)+SUMIFS(DataRegularSeason20242025!$AB$3:$AB$1315,DataRegularSeason20242025!$B$3:$B$1315, "&lt;=" &amp; $A167, DataRegularSeason20242025!$E$3:$E$1315, O$1)</f>
        <v>14</v>
      </c>
      <c r="P167" s="2">
        <f>SUMIFS(DataRegularSeason20242025!$AA$3:$AA$1315,DataRegularSeason20242025!$B$3:$B$1315, "&lt;=" &amp; $A167, DataRegularSeason20242025!$D$3:$D$1315, P$1)+SUMIFS(DataRegularSeason20242025!$AB$3:$AB$1315,DataRegularSeason20242025!$B$3:$B$1315, "&lt;=" &amp; $A167, DataRegularSeason20242025!$E$3:$E$1315, P$1)</f>
        <v>9</v>
      </c>
      <c r="Q167" s="2">
        <f>SUMIFS(DataRegularSeason20242025!$AA$3:$AA$1315,DataRegularSeason20242025!$B$3:$B$1315, "&lt;=" &amp; $A167, DataRegularSeason20242025!$D$3:$D$1315, Q$1)+SUMIFS(DataRegularSeason20242025!$AB$3:$AB$1315,DataRegularSeason20242025!$B$3:$B$1315, "&lt;=" &amp; $A167, DataRegularSeason20242025!$E$3:$E$1315, Q$1)</f>
        <v>16</v>
      </c>
      <c r="R167" s="2">
        <f>SUMIFS(DataRegularSeason20242025!$AA$3:$AA$1315,DataRegularSeason20242025!$B$3:$B$1315, "&lt;=" &amp; $A167, DataRegularSeason20242025!$D$3:$D$1315, R$1)+SUMIFS(DataRegularSeason20242025!$AB$3:$AB$1315,DataRegularSeason20242025!$B$3:$B$1315, "&lt;=" &amp; $A167, DataRegularSeason20242025!$E$3:$E$1315, R$1)</f>
        <v>7</v>
      </c>
      <c r="S167" s="2">
        <f>SUMIFS(DataRegularSeason20242025!$AA$3:$AA$1315,DataRegularSeason20242025!$B$3:$B$1315, "&lt;=" &amp; $A167, DataRegularSeason20242025!$D$3:$D$1315, S$1)+SUMIFS(DataRegularSeason20242025!$AB$3:$AB$1315,DataRegularSeason20242025!$B$3:$B$1315, "&lt;=" &amp; $A167, DataRegularSeason20242025!$E$3:$E$1315, S$1)</f>
        <v>8</v>
      </c>
      <c r="T167" s="2">
        <f>SUMIFS(DataRegularSeason20242025!$AA$3:$AA$1315,DataRegularSeason20242025!$B$3:$B$1315, "&lt;=" &amp; $A167, DataRegularSeason20242025!$D$3:$D$1315, T$1)+SUMIFS(DataRegularSeason20242025!$AB$3:$AB$1315,DataRegularSeason20242025!$B$3:$B$1315, "&lt;=" &amp; $A167, DataRegularSeason20242025!$E$3:$E$1315, T$1)</f>
        <v>13</v>
      </c>
      <c r="U167" s="2">
        <f>SUMIFS(DataRegularSeason20242025!$AA$3:$AA$1315,DataRegularSeason20242025!$B$3:$B$1315, "&lt;=" &amp; $A167, DataRegularSeason20242025!$D$3:$D$1315, U$1)+SUMIFS(DataRegularSeason20242025!$AB$3:$AB$1315,DataRegularSeason20242025!$B$3:$B$1315, "&lt;=" &amp; $A167, DataRegularSeason20242025!$E$3:$E$1315, U$1)</f>
        <v>10</v>
      </c>
      <c r="V167" s="2">
        <f>SUMIFS(DataRegularSeason20242025!$AA$3:$AA$1315,DataRegularSeason20242025!$B$3:$B$1315, "&lt;=" &amp; $A167, DataRegularSeason20242025!$D$3:$D$1315, V$1)+SUMIFS(DataRegularSeason20242025!$AB$3:$AB$1315,DataRegularSeason20242025!$B$3:$B$1315, "&lt;=" &amp; $A167, DataRegularSeason20242025!$E$3:$E$1315, V$1)</f>
        <v>9</v>
      </c>
      <c r="W167" s="2">
        <f>SUMIFS(DataRegularSeason20242025!$AA$3:$AA$1315,DataRegularSeason20242025!$B$3:$B$1315, "&lt;=" &amp; $A167, DataRegularSeason20242025!$D$3:$D$1315, W$1)+SUMIFS(DataRegularSeason20242025!$AB$3:$AB$1315,DataRegularSeason20242025!$B$3:$B$1315, "&lt;=" &amp; $A167, DataRegularSeason20242025!$E$3:$E$1315, W$1)</f>
        <v>9</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8</v>
      </c>
      <c r="Z167" s="2">
        <f>SUMIFS(DataRegularSeason20242025!$AA$3:$AA$1315,DataRegularSeason20242025!$B$3:$B$1315, "&lt;=" &amp; $A167, DataRegularSeason20242025!$D$3:$D$1315, Z$1)+SUMIFS(DataRegularSeason20242025!$AB$3:$AB$1315,DataRegularSeason20242025!$B$3:$B$1315, "&lt;=" &amp; $A167, DataRegularSeason20242025!$E$3:$E$1315, Z$1)</f>
        <v>10</v>
      </c>
      <c r="AA167" s="2">
        <f>SUMIFS(DataRegularSeason20242025!$AA$3:$AA$1315,DataRegularSeason20242025!$B$3:$B$1315, "&lt;=" &amp; $A167, DataRegularSeason20242025!$D$3:$D$1315, AA$1)+SUMIFS(DataRegularSeason20242025!$AB$3:$AB$1315,DataRegularSeason20242025!$B$3:$B$1315, "&lt;=" &amp; $A167, DataRegularSeason20242025!$E$3:$E$1315, AA$1)</f>
        <v>14</v>
      </c>
      <c r="AB167" s="2">
        <f>SUMIFS(DataRegularSeason20242025!$AA$3:$AA$1315,DataRegularSeason20242025!$B$3:$B$1315, "&lt;=" &amp; $A167, DataRegularSeason20242025!$D$3:$D$1315, AB$1)+SUMIFS(DataRegularSeason20242025!$AB$3:$AB$1315,DataRegularSeason20242025!$B$3:$B$1315, "&lt;=" &amp; $A167, DataRegularSeason20242025!$E$3:$E$1315, AB$1)</f>
        <v>13</v>
      </c>
      <c r="AC167" s="2">
        <f>SUMIFS(DataRegularSeason20242025!$AA$3:$AA$1315,DataRegularSeason20242025!$B$3:$B$1315, "&lt;=" &amp; $A167, DataRegularSeason20242025!$D$3:$D$1315, AC$1)+SUMIFS(DataRegularSeason20242025!$AB$3:$AB$1315,DataRegularSeason20242025!$B$3:$B$1315, "&lt;=" &amp; $A167, DataRegularSeason20242025!$E$3:$E$1315, AC$1)</f>
        <v>12</v>
      </c>
      <c r="AD167" s="2">
        <f>SUMIFS(DataRegularSeason20242025!$AA$3:$AA$1315,DataRegularSeason20242025!$B$3:$B$1315, "&lt;=" &amp; $A167, DataRegularSeason20242025!$D$3:$D$1315, AD$1)+SUMIFS(DataRegularSeason20242025!$AB$3:$AB$1315,DataRegularSeason20242025!$B$3:$B$1315, "&lt;=" &amp; $A167, DataRegularSeason20242025!$E$3:$E$1315, AD$1)</f>
        <v>11</v>
      </c>
      <c r="AE167" s="2">
        <f>SUMIFS(DataRegularSeason20242025!$AA$3:$AA$1315,DataRegularSeason20242025!$B$3:$B$1315, "&lt;=" &amp; $A167, DataRegularSeason20242025!$D$3:$D$1315, AE$1)+SUMIFS(DataRegularSeason20242025!$AB$3:$AB$1315,DataRegularSeason20242025!$B$3:$B$1315, "&lt;=" &amp; $A167, DataRegularSeason20242025!$E$3:$E$1315, AE$1)</f>
        <v>15</v>
      </c>
      <c r="AF167" s="2">
        <f>SUMIFS(DataRegularSeason20242025!$AA$3:$AA$1315,DataRegularSeason20242025!$B$3:$B$1315, "&lt;=" &amp; $A167, DataRegularSeason20242025!$D$3:$D$1315, AF$1)+SUMIFS(DataRegularSeason20242025!$AB$3:$AB$1315,DataRegularSeason20242025!$B$3:$B$1315, "&lt;=" &amp; $A167, DataRegularSeason20242025!$E$3:$E$1315, AF$1)</f>
        <v>18</v>
      </c>
      <c r="AG167" s="2">
        <f>SUMIFS(DataRegularSeason20242025!$AA$3:$AA$1315,DataRegularSeason20242025!$B$3:$B$1315, "&lt;=" &amp; $A167, DataRegularSeason20242025!$D$3:$D$1315, AG$1)+SUMIFS(DataRegularSeason20242025!$AB$3:$AB$1315,DataRegularSeason20242025!$B$3:$B$1315, "&lt;=" &amp; $A167, DataRegularSeason20242025!$E$3:$E$1315, AG$1)</f>
        <v>14</v>
      </c>
    </row>
    <row r="168" spans="1:33" x14ac:dyDescent="0.25">
      <c r="A168" s="5">
        <v>45734</v>
      </c>
      <c r="B168" s="2">
        <f>SUMIFS(DataRegularSeason20242025!$AA$3:$AA$1315,DataRegularSeason20242025!$B$3:$B$1315, "&lt;=" &amp; $A168, DataRegularSeason20242025!$D$3:$D$1315, B$1)+SUMIFS(DataRegularSeason20242025!$AB$3:$AB$1315,DataRegularSeason20242025!$B$3:$B$1315, "&lt;=" &amp; $A168, DataRegularSeason20242025!$E$3:$E$1315, B$1)</f>
        <v>10</v>
      </c>
      <c r="C168" s="2">
        <f>SUMIFS(DataRegularSeason20242025!$AA$3:$AA$1315,DataRegularSeason20242025!$B$3:$B$1315, "&lt;=" &amp; $A168, DataRegularSeason20242025!$D$3:$D$1315, C$1)+SUMIFS(DataRegularSeason20242025!$AB$3:$AB$1315,DataRegularSeason20242025!$B$3:$B$1315, "&lt;=" &amp; $A168, DataRegularSeason20242025!$E$3:$E$1315, C$1)</f>
        <v>9</v>
      </c>
      <c r="D168" s="2">
        <f>SUMIFS(DataRegularSeason20242025!$AA$3:$AA$1315,DataRegularSeason20242025!$B$3:$B$1315, "&lt;=" &amp; $A168, DataRegularSeason20242025!$D$3:$D$1315, D$1)+SUMIFS(DataRegularSeason20242025!$AB$3:$AB$1315,DataRegularSeason20242025!$B$3:$B$1315, "&lt;=" &amp; $A168, DataRegularSeason20242025!$E$3:$E$1315, D$1)</f>
        <v>9</v>
      </c>
      <c r="E168" s="2">
        <f>SUMIFS(DataRegularSeason20242025!$AA$3:$AA$1315,DataRegularSeason20242025!$B$3:$B$1315, "&lt;=" &amp; $A168, DataRegularSeason20242025!$D$3:$D$1315, E$1)+SUMIFS(DataRegularSeason20242025!$AB$3:$AB$1315,DataRegularSeason20242025!$B$3:$B$1315, "&lt;=" &amp; $A168, DataRegularSeason20242025!$E$3:$E$1315, E$1)</f>
        <v>14</v>
      </c>
      <c r="F168" s="2">
        <f>SUMIFS(DataRegularSeason20242025!$AA$3:$AA$1315,DataRegularSeason20242025!$B$3:$B$1315, "&lt;=" &amp; $A168, DataRegularSeason20242025!$D$3:$D$1315, F$1)+SUMIFS(DataRegularSeason20242025!$AB$3:$AB$1315,DataRegularSeason20242025!$B$3:$B$1315, "&lt;=" &amp; $A168, DataRegularSeason20242025!$E$3:$E$1315, F$1)</f>
        <v>11</v>
      </c>
      <c r="G168" s="2">
        <f>SUMIFS(DataRegularSeason20242025!$AA$3:$AA$1315,DataRegularSeason20242025!$B$3:$B$1315, "&lt;=" &amp; $A168, DataRegularSeason20242025!$D$3:$D$1315, G$1)+SUMIFS(DataRegularSeason20242025!$AB$3:$AB$1315,DataRegularSeason20242025!$B$3:$B$1315, "&lt;=" &amp; $A168, DataRegularSeason20242025!$E$3:$E$1315, G$1)</f>
        <v>11</v>
      </c>
      <c r="H168" s="2">
        <f>SUMIFS(DataRegularSeason20242025!$AA$3:$AA$1315,DataRegularSeason20242025!$B$3:$B$1315, "&lt;=" &amp; $A168, DataRegularSeason20242025!$D$3:$D$1315, H$1)+SUMIFS(DataRegularSeason20242025!$AB$3:$AB$1315,DataRegularSeason20242025!$B$3:$B$1315, "&lt;=" &amp; $A168, DataRegularSeason20242025!$E$3:$E$1315, H$1)</f>
        <v>7</v>
      </c>
      <c r="I168" s="2">
        <f>SUMIFS(DataRegularSeason20242025!$AA$3:$AA$1315,DataRegularSeason20242025!$B$3:$B$1315, "&lt;=" &amp; $A168, DataRegularSeason20242025!$D$3:$D$1315, I$1)+SUMIFS(DataRegularSeason20242025!$AB$3:$AB$1315,DataRegularSeason20242025!$B$3:$B$1315, "&lt;=" &amp; $A168, DataRegularSeason20242025!$E$3:$E$1315, I$1)</f>
        <v>10</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9</v>
      </c>
      <c r="L168" s="2">
        <f>SUMIFS(DataRegularSeason20242025!$AA$3:$AA$1315,DataRegularSeason20242025!$B$3:$B$1315, "&lt;=" &amp; $A168, DataRegularSeason20242025!$D$3:$D$1315, L$1)+SUMIFS(DataRegularSeason20242025!$AB$3:$AB$1315,DataRegularSeason20242025!$B$3:$B$1315, "&lt;=" &amp; $A168, DataRegularSeason20242025!$E$3:$E$1315, L$1)</f>
        <v>11</v>
      </c>
      <c r="M168" s="2">
        <f>SUMIFS(DataRegularSeason20242025!$AA$3:$AA$1315,DataRegularSeason20242025!$B$3:$B$1315, "&lt;=" &amp; $A168, DataRegularSeason20242025!$D$3:$D$1315, M$1)+SUMIFS(DataRegularSeason20242025!$AB$3:$AB$1315,DataRegularSeason20242025!$B$3:$B$1315, "&lt;=" &amp; $A168, DataRegularSeason20242025!$E$3:$E$1315, M$1)</f>
        <v>15</v>
      </c>
      <c r="N168" s="2">
        <f>SUMIFS(DataRegularSeason20242025!$AA$3:$AA$1315,DataRegularSeason20242025!$B$3:$B$1315, "&lt;=" &amp; $A168, DataRegularSeason20242025!$D$3:$D$1315, N$1)+SUMIFS(DataRegularSeason20242025!$AB$3:$AB$1315,DataRegularSeason20242025!$B$3:$B$1315, "&lt;=" &amp; $A168, DataRegularSeason20242025!$E$3:$E$1315, N$1)</f>
        <v>14</v>
      </c>
      <c r="O168" s="2">
        <f>SUMIFS(DataRegularSeason20242025!$AA$3:$AA$1315,DataRegularSeason20242025!$B$3:$B$1315, "&lt;=" &amp; $A168, DataRegularSeason20242025!$D$3:$D$1315, O$1)+SUMIFS(DataRegularSeason20242025!$AB$3:$AB$1315,DataRegularSeason20242025!$B$3:$B$1315, "&lt;=" &amp; $A168, DataRegularSeason20242025!$E$3:$E$1315, O$1)</f>
        <v>14</v>
      </c>
      <c r="P168" s="2">
        <f>SUMIFS(DataRegularSeason20242025!$AA$3:$AA$1315,DataRegularSeason20242025!$B$3:$B$1315, "&lt;=" &amp; $A168, DataRegularSeason20242025!$D$3:$D$1315, P$1)+SUMIFS(DataRegularSeason20242025!$AB$3:$AB$1315,DataRegularSeason20242025!$B$3:$B$1315, "&lt;=" &amp; $A168, DataRegularSeason20242025!$E$3:$E$1315, P$1)</f>
        <v>9</v>
      </c>
      <c r="Q168" s="2">
        <f>SUMIFS(DataRegularSeason20242025!$AA$3:$AA$1315,DataRegularSeason20242025!$B$3:$B$1315, "&lt;=" &amp; $A168, DataRegularSeason20242025!$D$3:$D$1315, Q$1)+SUMIFS(DataRegularSeason20242025!$AB$3:$AB$1315,DataRegularSeason20242025!$B$3:$B$1315, "&lt;=" &amp; $A168, DataRegularSeason20242025!$E$3:$E$1315, Q$1)</f>
        <v>16</v>
      </c>
      <c r="R168" s="2">
        <f>SUMIFS(DataRegularSeason20242025!$AA$3:$AA$1315,DataRegularSeason20242025!$B$3:$B$1315, "&lt;=" &amp; $A168, DataRegularSeason20242025!$D$3:$D$1315, R$1)+SUMIFS(DataRegularSeason20242025!$AB$3:$AB$1315,DataRegularSeason20242025!$B$3:$B$1315, "&lt;=" &amp; $A168, DataRegularSeason20242025!$E$3:$E$1315, R$1)</f>
        <v>7</v>
      </c>
      <c r="S168" s="2">
        <f>SUMIFS(DataRegularSeason20242025!$AA$3:$AA$1315,DataRegularSeason20242025!$B$3:$B$1315, "&lt;=" &amp; $A168, DataRegularSeason20242025!$D$3:$D$1315, S$1)+SUMIFS(DataRegularSeason20242025!$AB$3:$AB$1315,DataRegularSeason20242025!$B$3:$B$1315, "&lt;=" &amp; $A168, DataRegularSeason20242025!$E$3:$E$1315, S$1)</f>
        <v>8</v>
      </c>
      <c r="T168" s="2">
        <f>SUMIFS(DataRegularSeason20242025!$AA$3:$AA$1315,DataRegularSeason20242025!$B$3:$B$1315, "&lt;=" &amp; $A168, DataRegularSeason20242025!$D$3:$D$1315, T$1)+SUMIFS(DataRegularSeason20242025!$AB$3:$AB$1315,DataRegularSeason20242025!$B$3:$B$1315, "&lt;=" &amp; $A168, DataRegularSeason20242025!$E$3:$E$1315, T$1)</f>
        <v>13</v>
      </c>
      <c r="U168" s="2">
        <f>SUMIFS(DataRegularSeason20242025!$AA$3:$AA$1315,DataRegularSeason20242025!$B$3:$B$1315, "&lt;=" &amp; $A168, DataRegularSeason20242025!$D$3:$D$1315, U$1)+SUMIFS(DataRegularSeason20242025!$AB$3:$AB$1315,DataRegularSeason20242025!$B$3:$B$1315, "&lt;=" &amp; $A168, DataRegularSeason20242025!$E$3:$E$1315, U$1)</f>
        <v>10</v>
      </c>
      <c r="V168" s="2">
        <f>SUMIFS(DataRegularSeason20242025!$AA$3:$AA$1315,DataRegularSeason20242025!$B$3:$B$1315, "&lt;=" &amp; $A168, DataRegularSeason20242025!$D$3:$D$1315, V$1)+SUMIFS(DataRegularSeason20242025!$AB$3:$AB$1315,DataRegularSeason20242025!$B$3:$B$1315, "&lt;=" &amp; $A168, DataRegularSeason20242025!$E$3:$E$1315, V$1)</f>
        <v>9</v>
      </c>
      <c r="W168" s="2">
        <f>SUMIFS(DataRegularSeason20242025!$AA$3:$AA$1315,DataRegularSeason20242025!$B$3:$B$1315, "&lt;=" &amp; $A168, DataRegularSeason20242025!$D$3:$D$1315, W$1)+SUMIFS(DataRegularSeason20242025!$AB$3:$AB$1315,DataRegularSeason20242025!$B$3:$B$1315, "&lt;=" &amp; $A168, DataRegularSeason20242025!$E$3:$E$1315, W$1)</f>
        <v>9</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8</v>
      </c>
      <c r="Z168" s="2">
        <f>SUMIFS(DataRegularSeason20242025!$AA$3:$AA$1315,DataRegularSeason20242025!$B$3:$B$1315, "&lt;=" &amp; $A168, DataRegularSeason20242025!$D$3:$D$1315, Z$1)+SUMIFS(DataRegularSeason20242025!$AB$3:$AB$1315,DataRegularSeason20242025!$B$3:$B$1315, "&lt;=" &amp; $A168, DataRegularSeason20242025!$E$3:$E$1315, Z$1)</f>
        <v>10</v>
      </c>
      <c r="AA168" s="2">
        <f>SUMIFS(DataRegularSeason20242025!$AA$3:$AA$1315,DataRegularSeason20242025!$B$3:$B$1315, "&lt;=" &amp; $A168, DataRegularSeason20242025!$D$3:$D$1315, AA$1)+SUMIFS(DataRegularSeason20242025!$AB$3:$AB$1315,DataRegularSeason20242025!$B$3:$B$1315, "&lt;=" &amp; $A168, DataRegularSeason20242025!$E$3:$E$1315, AA$1)</f>
        <v>14</v>
      </c>
      <c r="AB168" s="2">
        <f>SUMIFS(DataRegularSeason20242025!$AA$3:$AA$1315,DataRegularSeason20242025!$B$3:$B$1315, "&lt;=" &amp; $A168, DataRegularSeason20242025!$D$3:$D$1315, AB$1)+SUMIFS(DataRegularSeason20242025!$AB$3:$AB$1315,DataRegularSeason20242025!$B$3:$B$1315, "&lt;=" &amp; $A168, DataRegularSeason20242025!$E$3:$E$1315, AB$1)</f>
        <v>13</v>
      </c>
      <c r="AC168" s="2">
        <f>SUMIFS(DataRegularSeason20242025!$AA$3:$AA$1315,DataRegularSeason20242025!$B$3:$B$1315, "&lt;=" &amp; $A168, DataRegularSeason20242025!$D$3:$D$1315, AC$1)+SUMIFS(DataRegularSeason20242025!$AB$3:$AB$1315,DataRegularSeason20242025!$B$3:$B$1315, "&lt;=" &amp; $A168, DataRegularSeason20242025!$E$3:$E$1315, AC$1)</f>
        <v>12</v>
      </c>
      <c r="AD168" s="2">
        <f>SUMIFS(DataRegularSeason20242025!$AA$3:$AA$1315,DataRegularSeason20242025!$B$3:$B$1315, "&lt;=" &amp; $A168, DataRegularSeason20242025!$D$3:$D$1315, AD$1)+SUMIFS(DataRegularSeason20242025!$AB$3:$AB$1315,DataRegularSeason20242025!$B$3:$B$1315, "&lt;=" &amp; $A168, DataRegularSeason20242025!$E$3:$E$1315, AD$1)</f>
        <v>11</v>
      </c>
      <c r="AE168" s="2">
        <f>SUMIFS(DataRegularSeason20242025!$AA$3:$AA$1315,DataRegularSeason20242025!$B$3:$B$1315, "&lt;=" &amp; $A168, DataRegularSeason20242025!$D$3:$D$1315, AE$1)+SUMIFS(DataRegularSeason20242025!$AB$3:$AB$1315,DataRegularSeason20242025!$B$3:$B$1315, "&lt;=" &amp; $A168, DataRegularSeason20242025!$E$3:$E$1315, AE$1)</f>
        <v>15</v>
      </c>
      <c r="AF168" s="2">
        <f>SUMIFS(DataRegularSeason20242025!$AA$3:$AA$1315,DataRegularSeason20242025!$B$3:$B$1315, "&lt;=" &amp; $A168, DataRegularSeason20242025!$D$3:$D$1315, AF$1)+SUMIFS(DataRegularSeason20242025!$AB$3:$AB$1315,DataRegularSeason20242025!$B$3:$B$1315, "&lt;=" &amp; $A168, DataRegularSeason20242025!$E$3:$E$1315, AF$1)</f>
        <v>18</v>
      </c>
      <c r="AG168" s="2">
        <f>SUMIFS(DataRegularSeason20242025!$AA$3:$AA$1315,DataRegularSeason20242025!$B$3:$B$1315, "&lt;=" &amp; $A168, DataRegularSeason20242025!$D$3:$D$1315, AG$1)+SUMIFS(DataRegularSeason20242025!$AB$3:$AB$1315,DataRegularSeason20242025!$B$3:$B$1315, "&lt;=" &amp; $A168, DataRegularSeason20242025!$E$3:$E$1315, AG$1)</f>
        <v>14</v>
      </c>
    </row>
    <row r="169" spans="1:33" x14ac:dyDescent="0.25">
      <c r="A169" s="5">
        <v>45735</v>
      </c>
      <c r="B169" s="2">
        <f>SUMIFS(DataRegularSeason20242025!$AA$3:$AA$1315,DataRegularSeason20242025!$B$3:$B$1315, "&lt;=" &amp; $A169, DataRegularSeason20242025!$D$3:$D$1315, B$1)+SUMIFS(DataRegularSeason20242025!$AB$3:$AB$1315,DataRegularSeason20242025!$B$3:$B$1315, "&lt;=" &amp; $A169, DataRegularSeason20242025!$E$3:$E$1315, B$1)</f>
        <v>10</v>
      </c>
      <c r="C169" s="2">
        <f>SUMIFS(DataRegularSeason20242025!$AA$3:$AA$1315,DataRegularSeason20242025!$B$3:$B$1315, "&lt;=" &amp; $A169, DataRegularSeason20242025!$D$3:$D$1315, C$1)+SUMIFS(DataRegularSeason20242025!$AB$3:$AB$1315,DataRegularSeason20242025!$B$3:$B$1315, "&lt;=" &amp; $A169, DataRegularSeason20242025!$E$3:$E$1315, C$1)</f>
        <v>9</v>
      </c>
      <c r="D169" s="2">
        <f>SUMIFS(DataRegularSeason20242025!$AA$3:$AA$1315,DataRegularSeason20242025!$B$3:$B$1315, "&lt;=" &amp; $A169, DataRegularSeason20242025!$D$3:$D$1315, D$1)+SUMIFS(DataRegularSeason20242025!$AB$3:$AB$1315,DataRegularSeason20242025!$B$3:$B$1315, "&lt;=" &amp; $A169, DataRegularSeason20242025!$E$3:$E$1315, D$1)</f>
        <v>9</v>
      </c>
      <c r="E169" s="2">
        <f>SUMIFS(DataRegularSeason20242025!$AA$3:$AA$1315,DataRegularSeason20242025!$B$3:$B$1315, "&lt;=" &amp; $A169, DataRegularSeason20242025!$D$3:$D$1315, E$1)+SUMIFS(DataRegularSeason20242025!$AB$3:$AB$1315,DataRegularSeason20242025!$B$3:$B$1315, "&lt;=" &amp; $A169, DataRegularSeason20242025!$E$3:$E$1315, E$1)</f>
        <v>14</v>
      </c>
      <c r="F169" s="2">
        <f>SUMIFS(DataRegularSeason20242025!$AA$3:$AA$1315,DataRegularSeason20242025!$B$3:$B$1315, "&lt;=" &amp; $A169, DataRegularSeason20242025!$D$3:$D$1315, F$1)+SUMIFS(DataRegularSeason20242025!$AB$3:$AB$1315,DataRegularSeason20242025!$B$3:$B$1315, "&lt;=" &amp; $A169, DataRegularSeason20242025!$E$3:$E$1315, F$1)</f>
        <v>11</v>
      </c>
      <c r="G169" s="2">
        <f>SUMIFS(DataRegularSeason20242025!$AA$3:$AA$1315,DataRegularSeason20242025!$B$3:$B$1315, "&lt;=" &amp; $A169, DataRegularSeason20242025!$D$3:$D$1315, G$1)+SUMIFS(DataRegularSeason20242025!$AB$3:$AB$1315,DataRegularSeason20242025!$B$3:$B$1315, "&lt;=" &amp; $A169, DataRegularSeason20242025!$E$3:$E$1315, G$1)</f>
        <v>11</v>
      </c>
      <c r="H169" s="2">
        <f>SUMIFS(DataRegularSeason20242025!$AA$3:$AA$1315,DataRegularSeason20242025!$B$3:$B$1315, "&lt;=" &amp; $A169, DataRegularSeason20242025!$D$3:$D$1315, H$1)+SUMIFS(DataRegularSeason20242025!$AB$3:$AB$1315,DataRegularSeason20242025!$B$3:$B$1315, "&lt;=" &amp; $A169, DataRegularSeason20242025!$E$3:$E$1315, H$1)</f>
        <v>7</v>
      </c>
      <c r="I169" s="2">
        <f>SUMIFS(DataRegularSeason20242025!$AA$3:$AA$1315,DataRegularSeason20242025!$B$3:$B$1315, "&lt;=" &amp; $A169, DataRegularSeason20242025!$D$3:$D$1315, I$1)+SUMIFS(DataRegularSeason20242025!$AB$3:$AB$1315,DataRegularSeason20242025!$B$3:$B$1315, "&lt;=" &amp; $A169, DataRegularSeason20242025!$E$3:$E$1315, I$1)</f>
        <v>10</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9</v>
      </c>
      <c r="L169" s="2">
        <f>SUMIFS(DataRegularSeason20242025!$AA$3:$AA$1315,DataRegularSeason20242025!$B$3:$B$1315, "&lt;=" &amp; $A169, DataRegularSeason20242025!$D$3:$D$1315, L$1)+SUMIFS(DataRegularSeason20242025!$AB$3:$AB$1315,DataRegularSeason20242025!$B$3:$B$1315, "&lt;=" &amp; $A169, DataRegularSeason20242025!$E$3:$E$1315, L$1)</f>
        <v>11</v>
      </c>
      <c r="M169" s="2">
        <f>SUMIFS(DataRegularSeason20242025!$AA$3:$AA$1315,DataRegularSeason20242025!$B$3:$B$1315, "&lt;=" &amp; $A169, DataRegularSeason20242025!$D$3:$D$1315, M$1)+SUMIFS(DataRegularSeason20242025!$AB$3:$AB$1315,DataRegularSeason20242025!$B$3:$B$1315, "&lt;=" &amp; $A169, DataRegularSeason20242025!$E$3:$E$1315, M$1)</f>
        <v>15</v>
      </c>
      <c r="N169" s="2">
        <f>SUMIFS(DataRegularSeason20242025!$AA$3:$AA$1315,DataRegularSeason20242025!$B$3:$B$1315, "&lt;=" &amp; $A169, DataRegularSeason20242025!$D$3:$D$1315, N$1)+SUMIFS(DataRegularSeason20242025!$AB$3:$AB$1315,DataRegularSeason20242025!$B$3:$B$1315, "&lt;=" &amp; $A169, DataRegularSeason20242025!$E$3:$E$1315, N$1)</f>
        <v>14</v>
      </c>
      <c r="O169" s="2">
        <f>SUMIFS(DataRegularSeason20242025!$AA$3:$AA$1315,DataRegularSeason20242025!$B$3:$B$1315, "&lt;=" &amp; $A169, DataRegularSeason20242025!$D$3:$D$1315, O$1)+SUMIFS(DataRegularSeason20242025!$AB$3:$AB$1315,DataRegularSeason20242025!$B$3:$B$1315, "&lt;=" &amp; $A169, DataRegularSeason20242025!$E$3:$E$1315, O$1)</f>
        <v>14</v>
      </c>
      <c r="P169" s="2">
        <f>SUMIFS(DataRegularSeason20242025!$AA$3:$AA$1315,DataRegularSeason20242025!$B$3:$B$1315, "&lt;=" &amp; $A169, DataRegularSeason20242025!$D$3:$D$1315, P$1)+SUMIFS(DataRegularSeason20242025!$AB$3:$AB$1315,DataRegularSeason20242025!$B$3:$B$1315, "&lt;=" &amp; $A169, DataRegularSeason20242025!$E$3:$E$1315, P$1)</f>
        <v>9</v>
      </c>
      <c r="Q169" s="2">
        <f>SUMIFS(DataRegularSeason20242025!$AA$3:$AA$1315,DataRegularSeason20242025!$B$3:$B$1315, "&lt;=" &amp; $A169, DataRegularSeason20242025!$D$3:$D$1315, Q$1)+SUMIFS(DataRegularSeason20242025!$AB$3:$AB$1315,DataRegularSeason20242025!$B$3:$B$1315, "&lt;=" &amp; $A169, DataRegularSeason20242025!$E$3:$E$1315, Q$1)</f>
        <v>16</v>
      </c>
      <c r="R169" s="2">
        <f>SUMIFS(DataRegularSeason20242025!$AA$3:$AA$1315,DataRegularSeason20242025!$B$3:$B$1315, "&lt;=" &amp; $A169, DataRegularSeason20242025!$D$3:$D$1315, R$1)+SUMIFS(DataRegularSeason20242025!$AB$3:$AB$1315,DataRegularSeason20242025!$B$3:$B$1315, "&lt;=" &amp; $A169, DataRegularSeason20242025!$E$3:$E$1315, R$1)</f>
        <v>7</v>
      </c>
      <c r="S169" s="2">
        <f>SUMIFS(DataRegularSeason20242025!$AA$3:$AA$1315,DataRegularSeason20242025!$B$3:$B$1315, "&lt;=" &amp; $A169, DataRegularSeason20242025!$D$3:$D$1315, S$1)+SUMIFS(DataRegularSeason20242025!$AB$3:$AB$1315,DataRegularSeason20242025!$B$3:$B$1315, "&lt;=" &amp; $A169, DataRegularSeason20242025!$E$3:$E$1315, S$1)</f>
        <v>8</v>
      </c>
      <c r="T169" s="2">
        <f>SUMIFS(DataRegularSeason20242025!$AA$3:$AA$1315,DataRegularSeason20242025!$B$3:$B$1315, "&lt;=" &amp; $A169, DataRegularSeason20242025!$D$3:$D$1315, T$1)+SUMIFS(DataRegularSeason20242025!$AB$3:$AB$1315,DataRegularSeason20242025!$B$3:$B$1315, "&lt;=" &amp; $A169, DataRegularSeason20242025!$E$3:$E$1315, T$1)</f>
        <v>13</v>
      </c>
      <c r="U169" s="2">
        <f>SUMIFS(DataRegularSeason20242025!$AA$3:$AA$1315,DataRegularSeason20242025!$B$3:$B$1315, "&lt;=" &amp; $A169, DataRegularSeason20242025!$D$3:$D$1315, U$1)+SUMIFS(DataRegularSeason20242025!$AB$3:$AB$1315,DataRegularSeason20242025!$B$3:$B$1315, "&lt;=" &amp; $A169, DataRegularSeason20242025!$E$3:$E$1315, U$1)</f>
        <v>10</v>
      </c>
      <c r="V169" s="2">
        <f>SUMIFS(DataRegularSeason20242025!$AA$3:$AA$1315,DataRegularSeason20242025!$B$3:$B$1315, "&lt;=" &amp; $A169, DataRegularSeason20242025!$D$3:$D$1315, V$1)+SUMIFS(DataRegularSeason20242025!$AB$3:$AB$1315,DataRegularSeason20242025!$B$3:$B$1315, "&lt;=" &amp; $A169, DataRegularSeason20242025!$E$3:$E$1315, V$1)</f>
        <v>9</v>
      </c>
      <c r="W169" s="2">
        <f>SUMIFS(DataRegularSeason20242025!$AA$3:$AA$1315,DataRegularSeason20242025!$B$3:$B$1315, "&lt;=" &amp; $A169, DataRegularSeason20242025!$D$3:$D$1315, W$1)+SUMIFS(DataRegularSeason20242025!$AB$3:$AB$1315,DataRegularSeason20242025!$B$3:$B$1315, "&lt;=" &amp; $A169, DataRegularSeason20242025!$E$3:$E$1315, W$1)</f>
        <v>9</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8</v>
      </c>
      <c r="Z169" s="2">
        <f>SUMIFS(DataRegularSeason20242025!$AA$3:$AA$1315,DataRegularSeason20242025!$B$3:$B$1315, "&lt;=" &amp; $A169, DataRegularSeason20242025!$D$3:$D$1315, Z$1)+SUMIFS(DataRegularSeason20242025!$AB$3:$AB$1315,DataRegularSeason20242025!$B$3:$B$1315, "&lt;=" &amp; $A169, DataRegularSeason20242025!$E$3:$E$1315, Z$1)</f>
        <v>10</v>
      </c>
      <c r="AA169" s="2">
        <f>SUMIFS(DataRegularSeason20242025!$AA$3:$AA$1315,DataRegularSeason20242025!$B$3:$B$1315, "&lt;=" &amp; $A169, DataRegularSeason20242025!$D$3:$D$1315, AA$1)+SUMIFS(DataRegularSeason20242025!$AB$3:$AB$1315,DataRegularSeason20242025!$B$3:$B$1315, "&lt;=" &amp; $A169, DataRegularSeason20242025!$E$3:$E$1315, AA$1)</f>
        <v>14</v>
      </c>
      <c r="AB169" s="2">
        <f>SUMIFS(DataRegularSeason20242025!$AA$3:$AA$1315,DataRegularSeason20242025!$B$3:$B$1315, "&lt;=" &amp; $A169, DataRegularSeason20242025!$D$3:$D$1315, AB$1)+SUMIFS(DataRegularSeason20242025!$AB$3:$AB$1315,DataRegularSeason20242025!$B$3:$B$1315, "&lt;=" &amp; $A169, DataRegularSeason20242025!$E$3:$E$1315, AB$1)</f>
        <v>13</v>
      </c>
      <c r="AC169" s="2">
        <f>SUMIFS(DataRegularSeason20242025!$AA$3:$AA$1315,DataRegularSeason20242025!$B$3:$B$1315, "&lt;=" &amp; $A169, DataRegularSeason20242025!$D$3:$D$1315, AC$1)+SUMIFS(DataRegularSeason20242025!$AB$3:$AB$1315,DataRegularSeason20242025!$B$3:$B$1315, "&lt;=" &amp; $A169, DataRegularSeason20242025!$E$3:$E$1315, AC$1)</f>
        <v>12</v>
      </c>
      <c r="AD169" s="2">
        <f>SUMIFS(DataRegularSeason20242025!$AA$3:$AA$1315,DataRegularSeason20242025!$B$3:$B$1315, "&lt;=" &amp; $A169, DataRegularSeason20242025!$D$3:$D$1315, AD$1)+SUMIFS(DataRegularSeason20242025!$AB$3:$AB$1315,DataRegularSeason20242025!$B$3:$B$1315, "&lt;=" &amp; $A169, DataRegularSeason20242025!$E$3:$E$1315, AD$1)</f>
        <v>11</v>
      </c>
      <c r="AE169" s="2">
        <f>SUMIFS(DataRegularSeason20242025!$AA$3:$AA$1315,DataRegularSeason20242025!$B$3:$B$1315, "&lt;=" &amp; $A169, DataRegularSeason20242025!$D$3:$D$1315, AE$1)+SUMIFS(DataRegularSeason20242025!$AB$3:$AB$1315,DataRegularSeason20242025!$B$3:$B$1315, "&lt;=" &amp; $A169, DataRegularSeason20242025!$E$3:$E$1315, AE$1)</f>
        <v>15</v>
      </c>
      <c r="AF169" s="2">
        <f>SUMIFS(DataRegularSeason20242025!$AA$3:$AA$1315,DataRegularSeason20242025!$B$3:$B$1315, "&lt;=" &amp; $A169, DataRegularSeason20242025!$D$3:$D$1315, AF$1)+SUMIFS(DataRegularSeason20242025!$AB$3:$AB$1315,DataRegularSeason20242025!$B$3:$B$1315, "&lt;=" &amp; $A169, DataRegularSeason20242025!$E$3:$E$1315, AF$1)</f>
        <v>18</v>
      </c>
      <c r="AG169" s="2">
        <f>SUMIFS(DataRegularSeason20242025!$AA$3:$AA$1315,DataRegularSeason20242025!$B$3:$B$1315, "&lt;=" &amp; $A169, DataRegularSeason20242025!$D$3:$D$1315, AG$1)+SUMIFS(DataRegularSeason20242025!$AB$3:$AB$1315,DataRegularSeason20242025!$B$3:$B$1315, "&lt;=" &amp; $A169, DataRegularSeason20242025!$E$3:$E$1315, AG$1)</f>
        <v>14</v>
      </c>
    </row>
    <row r="170" spans="1:33" x14ac:dyDescent="0.25">
      <c r="A170" s="5">
        <v>45736</v>
      </c>
      <c r="B170" s="2">
        <f>SUMIFS(DataRegularSeason20242025!$AA$3:$AA$1315,DataRegularSeason20242025!$B$3:$B$1315, "&lt;=" &amp; $A170, DataRegularSeason20242025!$D$3:$D$1315, B$1)+SUMIFS(DataRegularSeason20242025!$AB$3:$AB$1315,DataRegularSeason20242025!$B$3:$B$1315, "&lt;=" &amp; $A170, DataRegularSeason20242025!$E$3:$E$1315, B$1)</f>
        <v>10</v>
      </c>
      <c r="C170" s="2">
        <f>SUMIFS(DataRegularSeason20242025!$AA$3:$AA$1315,DataRegularSeason20242025!$B$3:$B$1315, "&lt;=" &amp; $A170, DataRegularSeason20242025!$D$3:$D$1315, C$1)+SUMIFS(DataRegularSeason20242025!$AB$3:$AB$1315,DataRegularSeason20242025!$B$3:$B$1315, "&lt;=" &amp; $A170, DataRegularSeason20242025!$E$3:$E$1315, C$1)</f>
        <v>9</v>
      </c>
      <c r="D170" s="2">
        <f>SUMIFS(DataRegularSeason20242025!$AA$3:$AA$1315,DataRegularSeason20242025!$B$3:$B$1315, "&lt;=" &amp; $A170, DataRegularSeason20242025!$D$3:$D$1315, D$1)+SUMIFS(DataRegularSeason20242025!$AB$3:$AB$1315,DataRegularSeason20242025!$B$3:$B$1315, "&lt;=" &amp; $A170, DataRegularSeason20242025!$E$3:$E$1315, D$1)</f>
        <v>9</v>
      </c>
      <c r="E170" s="2">
        <f>SUMIFS(DataRegularSeason20242025!$AA$3:$AA$1315,DataRegularSeason20242025!$B$3:$B$1315, "&lt;=" &amp; $A170, DataRegularSeason20242025!$D$3:$D$1315, E$1)+SUMIFS(DataRegularSeason20242025!$AB$3:$AB$1315,DataRegularSeason20242025!$B$3:$B$1315, "&lt;=" &amp; $A170, DataRegularSeason20242025!$E$3:$E$1315, E$1)</f>
        <v>14</v>
      </c>
      <c r="F170" s="2">
        <f>SUMIFS(DataRegularSeason20242025!$AA$3:$AA$1315,DataRegularSeason20242025!$B$3:$B$1315, "&lt;=" &amp; $A170, DataRegularSeason20242025!$D$3:$D$1315, F$1)+SUMIFS(DataRegularSeason20242025!$AB$3:$AB$1315,DataRegularSeason20242025!$B$3:$B$1315, "&lt;=" &amp; $A170, DataRegularSeason20242025!$E$3:$E$1315, F$1)</f>
        <v>11</v>
      </c>
      <c r="G170" s="2">
        <f>SUMIFS(DataRegularSeason20242025!$AA$3:$AA$1315,DataRegularSeason20242025!$B$3:$B$1315, "&lt;=" &amp; $A170, DataRegularSeason20242025!$D$3:$D$1315, G$1)+SUMIFS(DataRegularSeason20242025!$AB$3:$AB$1315,DataRegularSeason20242025!$B$3:$B$1315, "&lt;=" &amp; $A170, DataRegularSeason20242025!$E$3:$E$1315, G$1)</f>
        <v>11</v>
      </c>
      <c r="H170" s="2">
        <f>SUMIFS(DataRegularSeason20242025!$AA$3:$AA$1315,DataRegularSeason20242025!$B$3:$B$1315, "&lt;=" &amp; $A170, DataRegularSeason20242025!$D$3:$D$1315, H$1)+SUMIFS(DataRegularSeason20242025!$AB$3:$AB$1315,DataRegularSeason20242025!$B$3:$B$1315, "&lt;=" &amp; $A170, DataRegularSeason20242025!$E$3:$E$1315, H$1)</f>
        <v>7</v>
      </c>
      <c r="I170" s="2">
        <f>SUMIFS(DataRegularSeason20242025!$AA$3:$AA$1315,DataRegularSeason20242025!$B$3:$B$1315, "&lt;=" &amp; $A170, DataRegularSeason20242025!$D$3:$D$1315, I$1)+SUMIFS(DataRegularSeason20242025!$AB$3:$AB$1315,DataRegularSeason20242025!$B$3:$B$1315, "&lt;=" &amp; $A170, DataRegularSeason20242025!$E$3:$E$1315, I$1)</f>
        <v>10</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9</v>
      </c>
      <c r="L170" s="2">
        <f>SUMIFS(DataRegularSeason20242025!$AA$3:$AA$1315,DataRegularSeason20242025!$B$3:$B$1315, "&lt;=" &amp; $A170, DataRegularSeason20242025!$D$3:$D$1315, L$1)+SUMIFS(DataRegularSeason20242025!$AB$3:$AB$1315,DataRegularSeason20242025!$B$3:$B$1315, "&lt;=" &amp; $A170, DataRegularSeason20242025!$E$3:$E$1315, L$1)</f>
        <v>11</v>
      </c>
      <c r="M170" s="2">
        <f>SUMIFS(DataRegularSeason20242025!$AA$3:$AA$1315,DataRegularSeason20242025!$B$3:$B$1315, "&lt;=" &amp; $A170, DataRegularSeason20242025!$D$3:$D$1315, M$1)+SUMIFS(DataRegularSeason20242025!$AB$3:$AB$1315,DataRegularSeason20242025!$B$3:$B$1315, "&lt;=" &amp; $A170, DataRegularSeason20242025!$E$3:$E$1315, M$1)</f>
        <v>15</v>
      </c>
      <c r="N170" s="2">
        <f>SUMIFS(DataRegularSeason20242025!$AA$3:$AA$1315,DataRegularSeason20242025!$B$3:$B$1315, "&lt;=" &amp; $A170, DataRegularSeason20242025!$D$3:$D$1315, N$1)+SUMIFS(DataRegularSeason20242025!$AB$3:$AB$1315,DataRegularSeason20242025!$B$3:$B$1315, "&lt;=" &amp; $A170, DataRegularSeason20242025!$E$3:$E$1315, N$1)</f>
        <v>14</v>
      </c>
      <c r="O170" s="2">
        <f>SUMIFS(DataRegularSeason20242025!$AA$3:$AA$1315,DataRegularSeason20242025!$B$3:$B$1315, "&lt;=" &amp; $A170, DataRegularSeason20242025!$D$3:$D$1315, O$1)+SUMIFS(DataRegularSeason20242025!$AB$3:$AB$1315,DataRegularSeason20242025!$B$3:$B$1315, "&lt;=" &amp; $A170, DataRegularSeason20242025!$E$3:$E$1315, O$1)</f>
        <v>14</v>
      </c>
      <c r="P170" s="2">
        <f>SUMIFS(DataRegularSeason20242025!$AA$3:$AA$1315,DataRegularSeason20242025!$B$3:$B$1315, "&lt;=" &amp; $A170, DataRegularSeason20242025!$D$3:$D$1315, P$1)+SUMIFS(DataRegularSeason20242025!$AB$3:$AB$1315,DataRegularSeason20242025!$B$3:$B$1315, "&lt;=" &amp; $A170, DataRegularSeason20242025!$E$3:$E$1315, P$1)</f>
        <v>9</v>
      </c>
      <c r="Q170" s="2">
        <f>SUMIFS(DataRegularSeason20242025!$AA$3:$AA$1315,DataRegularSeason20242025!$B$3:$B$1315, "&lt;=" &amp; $A170, DataRegularSeason20242025!$D$3:$D$1315, Q$1)+SUMIFS(DataRegularSeason20242025!$AB$3:$AB$1315,DataRegularSeason20242025!$B$3:$B$1315, "&lt;=" &amp; $A170, DataRegularSeason20242025!$E$3:$E$1315, Q$1)</f>
        <v>16</v>
      </c>
      <c r="R170" s="2">
        <f>SUMIFS(DataRegularSeason20242025!$AA$3:$AA$1315,DataRegularSeason20242025!$B$3:$B$1315, "&lt;=" &amp; $A170, DataRegularSeason20242025!$D$3:$D$1315, R$1)+SUMIFS(DataRegularSeason20242025!$AB$3:$AB$1315,DataRegularSeason20242025!$B$3:$B$1315, "&lt;=" &amp; $A170, DataRegularSeason20242025!$E$3:$E$1315, R$1)</f>
        <v>7</v>
      </c>
      <c r="S170" s="2">
        <f>SUMIFS(DataRegularSeason20242025!$AA$3:$AA$1315,DataRegularSeason20242025!$B$3:$B$1315, "&lt;=" &amp; $A170, DataRegularSeason20242025!$D$3:$D$1315, S$1)+SUMIFS(DataRegularSeason20242025!$AB$3:$AB$1315,DataRegularSeason20242025!$B$3:$B$1315, "&lt;=" &amp; $A170, DataRegularSeason20242025!$E$3:$E$1315, S$1)</f>
        <v>8</v>
      </c>
      <c r="T170" s="2">
        <f>SUMIFS(DataRegularSeason20242025!$AA$3:$AA$1315,DataRegularSeason20242025!$B$3:$B$1315, "&lt;=" &amp; $A170, DataRegularSeason20242025!$D$3:$D$1315, T$1)+SUMIFS(DataRegularSeason20242025!$AB$3:$AB$1315,DataRegularSeason20242025!$B$3:$B$1315, "&lt;=" &amp; $A170, DataRegularSeason20242025!$E$3:$E$1315, T$1)</f>
        <v>13</v>
      </c>
      <c r="U170" s="2">
        <f>SUMIFS(DataRegularSeason20242025!$AA$3:$AA$1315,DataRegularSeason20242025!$B$3:$B$1315, "&lt;=" &amp; $A170, DataRegularSeason20242025!$D$3:$D$1315, U$1)+SUMIFS(DataRegularSeason20242025!$AB$3:$AB$1315,DataRegularSeason20242025!$B$3:$B$1315, "&lt;=" &amp; $A170, DataRegularSeason20242025!$E$3:$E$1315, U$1)</f>
        <v>10</v>
      </c>
      <c r="V170" s="2">
        <f>SUMIFS(DataRegularSeason20242025!$AA$3:$AA$1315,DataRegularSeason20242025!$B$3:$B$1315, "&lt;=" &amp; $A170, DataRegularSeason20242025!$D$3:$D$1315, V$1)+SUMIFS(DataRegularSeason20242025!$AB$3:$AB$1315,DataRegularSeason20242025!$B$3:$B$1315, "&lt;=" &amp; $A170, DataRegularSeason20242025!$E$3:$E$1315, V$1)</f>
        <v>9</v>
      </c>
      <c r="W170" s="2">
        <f>SUMIFS(DataRegularSeason20242025!$AA$3:$AA$1315,DataRegularSeason20242025!$B$3:$B$1315, "&lt;=" &amp; $A170, DataRegularSeason20242025!$D$3:$D$1315, W$1)+SUMIFS(DataRegularSeason20242025!$AB$3:$AB$1315,DataRegularSeason20242025!$B$3:$B$1315, "&lt;=" &amp; $A170, DataRegularSeason20242025!$E$3:$E$1315, W$1)</f>
        <v>9</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8</v>
      </c>
      <c r="Z170" s="2">
        <f>SUMIFS(DataRegularSeason20242025!$AA$3:$AA$1315,DataRegularSeason20242025!$B$3:$B$1315, "&lt;=" &amp; $A170, DataRegularSeason20242025!$D$3:$D$1315, Z$1)+SUMIFS(DataRegularSeason20242025!$AB$3:$AB$1315,DataRegularSeason20242025!$B$3:$B$1315, "&lt;=" &amp; $A170, DataRegularSeason20242025!$E$3:$E$1315, Z$1)</f>
        <v>10</v>
      </c>
      <c r="AA170" s="2">
        <f>SUMIFS(DataRegularSeason20242025!$AA$3:$AA$1315,DataRegularSeason20242025!$B$3:$B$1315, "&lt;=" &amp; $A170, DataRegularSeason20242025!$D$3:$D$1315, AA$1)+SUMIFS(DataRegularSeason20242025!$AB$3:$AB$1315,DataRegularSeason20242025!$B$3:$B$1315, "&lt;=" &amp; $A170, DataRegularSeason20242025!$E$3:$E$1315, AA$1)</f>
        <v>14</v>
      </c>
      <c r="AB170" s="2">
        <f>SUMIFS(DataRegularSeason20242025!$AA$3:$AA$1315,DataRegularSeason20242025!$B$3:$B$1315, "&lt;=" &amp; $A170, DataRegularSeason20242025!$D$3:$D$1315, AB$1)+SUMIFS(DataRegularSeason20242025!$AB$3:$AB$1315,DataRegularSeason20242025!$B$3:$B$1315, "&lt;=" &amp; $A170, DataRegularSeason20242025!$E$3:$E$1315, AB$1)</f>
        <v>13</v>
      </c>
      <c r="AC170" s="2">
        <f>SUMIFS(DataRegularSeason20242025!$AA$3:$AA$1315,DataRegularSeason20242025!$B$3:$B$1315, "&lt;=" &amp; $A170, DataRegularSeason20242025!$D$3:$D$1315, AC$1)+SUMIFS(DataRegularSeason20242025!$AB$3:$AB$1315,DataRegularSeason20242025!$B$3:$B$1315, "&lt;=" &amp; $A170, DataRegularSeason20242025!$E$3:$E$1315, AC$1)</f>
        <v>12</v>
      </c>
      <c r="AD170" s="2">
        <f>SUMIFS(DataRegularSeason20242025!$AA$3:$AA$1315,DataRegularSeason20242025!$B$3:$B$1315, "&lt;=" &amp; $A170, DataRegularSeason20242025!$D$3:$D$1315, AD$1)+SUMIFS(DataRegularSeason20242025!$AB$3:$AB$1315,DataRegularSeason20242025!$B$3:$B$1315, "&lt;=" &amp; $A170, DataRegularSeason20242025!$E$3:$E$1315, AD$1)</f>
        <v>11</v>
      </c>
      <c r="AE170" s="2">
        <f>SUMIFS(DataRegularSeason20242025!$AA$3:$AA$1315,DataRegularSeason20242025!$B$3:$B$1315, "&lt;=" &amp; $A170, DataRegularSeason20242025!$D$3:$D$1315, AE$1)+SUMIFS(DataRegularSeason20242025!$AB$3:$AB$1315,DataRegularSeason20242025!$B$3:$B$1315, "&lt;=" &amp; $A170, DataRegularSeason20242025!$E$3:$E$1315, AE$1)</f>
        <v>15</v>
      </c>
      <c r="AF170" s="2">
        <f>SUMIFS(DataRegularSeason20242025!$AA$3:$AA$1315,DataRegularSeason20242025!$B$3:$B$1315, "&lt;=" &amp; $A170, DataRegularSeason20242025!$D$3:$D$1315, AF$1)+SUMIFS(DataRegularSeason20242025!$AB$3:$AB$1315,DataRegularSeason20242025!$B$3:$B$1315, "&lt;=" &amp; $A170, DataRegularSeason20242025!$E$3:$E$1315, AF$1)</f>
        <v>18</v>
      </c>
      <c r="AG170" s="2">
        <f>SUMIFS(DataRegularSeason20242025!$AA$3:$AA$1315,DataRegularSeason20242025!$B$3:$B$1315, "&lt;=" &amp; $A170, DataRegularSeason20242025!$D$3:$D$1315, AG$1)+SUMIFS(DataRegularSeason20242025!$AB$3:$AB$1315,DataRegularSeason20242025!$B$3:$B$1315, "&lt;=" &amp; $A170, DataRegularSeason20242025!$E$3:$E$1315, AG$1)</f>
        <v>14</v>
      </c>
    </row>
    <row r="171" spans="1:33" x14ac:dyDescent="0.25">
      <c r="A171" s="5">
        <v>45737</v>
      </c>
      <c r="B171" s="2">
        <f>SUMIFS(DataRegularSeason20242025!$AA$3:$AA$1315,DataRegularSeason20242025!$B$3:$B$1315, "&lt;=" &amp; $A171, DataRegularSeason20242025!$D$3:$D$1315, B$1)+SUMIFS(DataRegularSeason20242025!$AB$3:$AB$1315,DataRegularSeason20242025!$B$3:$B$1315, "&lt;=" &amp; $A171, DataRegularSeason20242025!$E$3:$E$1315, B$1)</f>
        <v>10</v>
      </c>
      <c r="C171" s="2">
        <f>SUMIFS(DataRegularSeason20242025!$AA$3:$AA$1315,DataRegularSeason20242025!$B$3:$B$1315, "&lt;=" &amp; $A171, DataRegularSeason20242025!$D$3:$D$1315, C$1)+SUMIFS(DataRegularSeason20242025!$AB$3:$AB$1315,DataRegularSeason20242025!$B$3:$B$1315, "&lt;=" &amp; $A171, DataRegularSeason20242025!$E$3:$E$1315, C$1)</f>
        <v>9</v>
      </c>
      <c r="D171" s="2">
        <f>SUMIFS(DataRegularSeason20242025!$AA$3:$AA$1315,DataRegularSeason20242025!$B$3:$B$1315, "&lt;=" &amp; $A171, DataRegularSeason20242025!$D$3:$D$1315, D$1)+SUMIFS(DataRegularSeason20242025!$AB$3:$AB$1315,DataRegularSeason20242025!$B$3:$B$1315, "&lt;=" &amp; $A171, DataRegularSeason20242025!$E$3:$E$1315, D$1)</f>
        <v>9</v>
      </c>
      <c r="E171" s="2">
        <f>SUMIFS(DataRegularSeason20242025!$AA$3:$AA$1315,DataRegularSeason20242025!$B$3:$B$1315, "&lt;=" &amp; $A171, DataRegularSeason20242025!$D$3:$D$1315, E$1)+SUMIFS(DataRegularSeason20242025!$AB$3:$AB$1315,DataRegularSeason20242025!$B$3:$B$1315, "&lt;=" &amp; $A171, DataRegularSeason20242025!$E$3:$E$1315, E$1)</f>
        <v>14</v>
      </c>
      <c r="F171" s="2">
        <f>SUMIFS(DataRegularSeason20242025!$AA$3:$AA$1315,DataRegularSeason20242025!$B$3:$B$1315, "&lt;=" &amp; $A171, DataRegularSeason20242025!$D$3:$D$1315, F$1)+SUMIFS(DataRegularSeason20242025!$AB$3:$AB$1315,DataRegularSeason20242025!$B$3:$B$1315, "&lt;=" &amp; $A171, DataRegularSeason20242025!$E$3:$E$1315, F$1)</f>
        <v>11</v>
      </c>
      <c r="G171" s="2">
        <f>SUMIFS(DataRegularSeason20242025!$AA$3:$AA$1315,DataRegularSeason20242025!$B$3:$B$1315, "&lt;=" &amp; $A171, DataRegularSeason20242025!$D$3:$D$1315, G$1)+SUMIFS(DataRegularSeason20242025!$AB$3:$AB$1315,DataRegularSeason20242025!$B$3:$B$1315, "&lt;=" &amp; $A171, DataRegularSeason20242025!$E$3:$E$1315, G$1)</f>
        <v>11</v>
      </c>
      <c r="H171" s="2">
        <f>SUMIFS(DataRegularSeason20242025!$AA$3:$AA$1315,DataRegularSeason20242025!$B$3:$B$1315, "&lt;=" &amp; $A171, DataRegularSeason20242025!$D$3:$D$1315, H$1)+SUMIFS(DataRegularSeason20242025!$AB$3:$AB$1315,DataRegularSeason20242025!$B$3:$B$1315, "&lt;=" &amp; $A171, DataRegularSeason20242025!$E$3:$E$1315, H$1)</f>
        <v>7</v>
      </c>
      <c r="I171" s="2">
        <f>SUMIFS(DataRegularSeason20242025!$AA$3:$AA$1315,DataRegularSeason20242025!$B$3:$B$1315, "&lt;=" &amp; $A171, DataRegularSeason20242025!$D$3:$D$1315, I$1)+SUMIFS(DataRegularSeason20242025!$AB$3:$AB$1315,DataRegularSeason20242025!$B$3:$B$1315, "&lt;=" &amp; $A171, DataRegularSeason20242025!$E$3:$E$1315, I$1)</f>
        <v>10</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9</v>
      </c>
      <c r="L171" s="2">
        <f>SUMIFS(DataRegularSeason20242025!$AA$3:$AA$1315,DataRegularSeason20242025!$B$3:$B$1315, "&lt;=" &amp; $A171, DataRegularSeason20242025!$D$3:$D$1315, L$1)+SUMIFS(DataRegularSeason20242025!$AB$3:$AB$1315,DataRegularSeason20242025!$B$3:$B$1315, "&lt;=" &amp; $A171, DataRegularSeason20242025!$E$3:$E$1315, L$1)</f>
        <v>11</v>
      </c>
      <c r="M171" s="2">
        <f>SUMIFS(DataRegularSeason20242025!$AA$3:$AA$1315,DataRegularSeason20242025!$B$3:$B$1315, "&lt;=" &amp; $A171, DataRegularSeason20242025!$D$3:$D$1315, M$1)+SUMIFS(DataRegularSeason20242025!$AB$3:$AB$1315,DataRegularSeason20242025!$B$3:$B$1315, "&lt;=" &amp; $A171, DataRegularSeason20242025!$E$3:$E$1315, M$1)</f>
        <v>15</v>
      </c>
      <c r="N171" s="2">
        <f>SUMIFS(DataRegularSeason20242025!$AA$3:$AA$1315,DataRegularSeason20242025!$B$3:$B$1315, "&lt;=" &amp; $A171, DataRegularSeason20242025!$D$3:$D$1315, N$1)+SUMIFS(DataRegularSeason20242025!$AB$3:$AB$1315,DataRegularSeason20242025!$B$3:$B$1315, "&lt;=" &amp; $A171, DataRegularSeason20242025!$E$3:$E$1315, N$1)</f>
        <v>14</v>
      </c>
      <c r="O171" s="2">
        <f>SUMIFS(DataRegularSeason20242025!$AA$3:$AA$1315,DataRegularSeason20242025!$B$3:$B$1315, "&lt;=" &amp; $A171, DataRegularSeason20242025!$D$3:$D$1315, O$1)+SUMIFS(DataRegularSeason20242025!$AB$3:$AB$1315,DataRegularSeason20242025!$B$3:$B$1315, "&lt;=" &amp; $A171, DataRegularSeason20242025!$E$3:$E$1315, O$1)</f>
        <v>14</v>
      </c>
      <c r="P171" s="2">
        <f>SUMIFS(DataRegularSeason20242025!$AA$3:$AA$1315,DataRegularSeason20242025!$B$3:$B$1315, "&lt;=" &amp; $A171, DataRegularSeason20242025!$D$3:$D$1315, P$1)+SUMIFS(DataRegularSeason20242025!$AB$3:$AB$1315,DataRegularSeason20242025!$B$3:$B$1315, "&lt;=" &amp; $A171, DataRegularSeason20242025!$E$3:$E$1315, P$1)</f>
        <v>9</v>
      </c>
      <c r="Q171" s="2">
        <f>SUMIFS(DataRegularSeason20242025!$AA$3:$AA$1315,DataRegularSeason20242025!$B$3:$B$1315, "&lt;=" &amp; $A171, DataRegularSeason20242025!$D$3:$D$1315, Q$1)+SUMIFS(DataRegularSeason20242025!$AB$3:$AB$1315,DataRegularSeason20242025!$B$3:$B$1315, "&lt;=" &amp; $A171, DataRegularSeason20242025!$E$3:$E$1315, Q$1)</f>
        <v>16</v>
      </c>
      <c r="R171" s="2">
        <f>SUMIFS(DataRegularSeason20242025!$AA$3:$AA$1315,DataRegularSeason20242025!$B$3:$B$1315, "&lt;=" &amp; $A171, DataRegularSeason20242025!$D$3:$D$1315, R$1)+SUMIFS(DataRegularSeason20242025!$AB$3:$AB$1315,DataRegularSeason20242025!$B$3:$B$1315, "&lt;=" &amp; $A171, DataRegularSeason20242025!$E$3:$E$1315, R$1)</f>
        <v>7</v>
      </c>
      <c r="S171" s="2">
        <f>SUMIFS(DataRegularSeason20242025!$AA$3:$AA$1315,DataRegularSeason20242025!$B$3:$B$1315, "&lt;=" &amp; $A171, DataRegularSeason20242025!$D$3:$D$1315, S$1)+SUMIFS(DataRegularSeason20242025!$AB$3:$AB$1315,DataRegularSeason20242025!$B$3:$B$1315, "&lt;=" &amp; $A171, DataRegularSeason20242025!$E$3:$E$1315, S$1)</f>
        <v>8</v>
      </c>
      <c r="T171" s="2">
        <f>SUMIFS(DataRegularSeason20242025!$AA$3:$AA$1315,DataRegularSeason20242025!$B$3:$B$1315, "&lt;=" &amp; $A171, DataRegularSeason20242025!$D$3:$D$1315, T$1)+SUMIFS(DataRegularSeason20242025!$AB$3:$AB$1315,DataRegularSeason20242025!$B$3:$B$1315, "&lt;=" &amp; $A171, DataRegularSeason20242025!$E$3:$E$1315, T$1)</f>
        <v>13</v>
      </c>
      <c r="U171" s="2">
        <f>SUMIFS(DataRegularSeason20242025!$AA$3:$AA$1315,DataRegularSeason20242025!$B$3:$B$1315, "&lt;=" &amp; $A171, DataRegularSeason20242025!$D$3:$D$1315, U$1)+SUMIFS(DataRegularSeason20242025!$AB$3:$AB$1315,DataRegularSeason20242025!$B$3:$B$1315, "&lt;=" &amp; $A171, DataRegularSeason20242025!$E$3:$E$1315, U$1)</f>
        <v>10</v>
      </c>
      <c r="V171" s="2">
        <f>SUMIFS(DataRegularSeason20242025!$AA$3:$AA$1315,DataRegularSeason20242025!$B$3:$B$1315, "&lt;=" &amp; $A171, DataRegularSeason20242025!$D$3:$D$1315, V$1)+SUMIFS(DataRegularSeason20242025!$AB$3:$AB$1315,DataRegularSeason20242025!$B$3:$B$1315, "&lt;=" &amp; $A171, DataRegularSeason20242025!$E$3:$E$1315, V$1)</f>
        <v>9</v>
      </c>
      <c r="W171" s="2">
        <f>SUMIFS(DataRegularSeason20242025!$AA$3:$AA$1315,DataRegularSeason20242025!$B$3:$B$1315, "&lt;=" &amp; $A171, DataRegularSeason20242025!$D$3:$D$1315, W$1)+SUMIFS(DataRegularSeason20242025!$AB$3:$AB$1315,DataRegularSeason20242025!$B$3:$B$1315, "&lt;=" &amp; $A171, DataRegularSeason20242025!$E$3:$E$1315, W$1)</f>
        <v>9</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8</v>
      </c>
      <c r="Z171" s="2">
        <f>SUMIFS(DataRegularSeason20242025!$AA$3:$AA$1315,DataRegularSeason20242025!$B$3:$B$1315, "&lt;=" &amp; $A171, DataRegularSeason20242025!$D$3:$D$1315, Z$1)+SUMIFS(DataRegularSeason20242025!$AB$3:$AB$1315,DataRegularSeason20242025!$B$3:$B$1315, "&lt;=" &amp; $A171, DataRegularSeason20242025!$E$3:$E$1315, Z$1)</f>
        <v>10</v>
      </c>
      <c r="AA171" s="2">
        <f>SUMIFS(DataRegularSeason20242025!$AA$3:$AA$1315,DataRegularSeason20242025!$B$3:$B$1315, "&lt;=" &amp; $A171, DataRegularSeason20242025!$D$3:$D$1315, AA$1)+SUMIFS(DataRegularSeason20242025!$AB$3:$AB$1315,DataRegularSeason20242025!$B$3:$B$1315, "&lt;=" &amp; $A171, DataRegularSeason20242025!$E$3:$E$1315, AA$1)</f>
        <v>14</v>
      </c>
      <c r="AB171" s="2">
        <f>SUMIFS(DataRegularSeason20242025!$AA$3:$AA$1315,DataRegularSeason20242025!$B$3:$B$1315, "&lt;=" &amp; $A171, DataRegularSeason20242025!$D$3:$D$1315, AB$1)+SUMIFS(DataRegularSeason20242025!$AB$3:$AB$1315,DataRegularSeason20242025!$B$3:$B$1315, "&lt;=" &amp; $A171, DataRegularSeason20242025!$E$3:$E$1315, AB$1)</f>
        <v>13</v>
      </c>
      <c r="AC171" s="2">
        <f>SUMIFS(DataRegularSeason20242025!$AA$3:$AA$1315,DataRegularSeason20242025!$B$3:$B$1315, "&lt;=" &amp; $A171, DataRegularSeason20242025!$D$3:$D$1315, AC$1)+SUMIFS(DataRegularSeason20242025!$AB$3:$AB$1315,DataRegularSeason20242025!$B$3:$B$1315, "&lt;=" &amp; $A171, DataRegularSeason20242025!$E$3:$E$1315, AC$1)</f>
        <v>12</v>
      </c>
      <c r="AD171" s="2">
        <f>SUMIFS(DataRegularSeason20242025!$AA$3:$AA$1315,DataRegularSeason20242025!$B$3:$B$1315, "&lt;=" &amp; $A171, DataRegularSeason20242025!$D$3:$D$1315, AD$1)+SUMIFS(DataRegularSeason20242025!$AB$3:$AB$1315,DataRegularSeason20242025!$B$3:$B$1315, "&lt;=" &amp; $A171, DataRegularSeason20242025!$E$3:$E$1315, AD$1)</f>
        <v>11</v>
      </c>
      <c r="AE171" s="2">
        <f>SUMIFS(DataRegularSeason20242025!$AA$3:$AA$1315,DataRegularSeason20242025!$B$3:$B$1315, "&lt;=" &amp; $A171, DataRegularSeason20242025!$D$3:$D$1315, AE$1)+SUMIFS(DataRegularSeason20242025!$AB$3:$AB$1315,DataRegularSeason20242025!$B$3:$B$1315, "&lt;=" &amp; $A171, DataRegularSeason20242025!$E$3:$E$1315, AE$1)</f>
        <v>15</v>
      </c>
      <c r="AF171" s="2">
        <f>SUMIFS(DataRegularSeason20242025!$AA$3:$AA$1315,DataRegularSeason20242025!$B$3:$B$1315, "&lt;=" &amp; $A171, DataRegularSeason20242025!$D$3:$D$1315, AF$1)+SUMIFS(DataRegularSeason20242025!$AB$3:$AB$1315,DataRegularSeason20242025!$B$3:$B$1315, "&lt;=" &amp; $A171, DataRegularSeason20242025!$E$3:$E$1315, AF$1)</f>
        <v>18</v>
      </c>
      <c r="AG171" s="2">
        <f>SUMIFS(DataRegularSeason20242025!$AA$3:$AA$1315,DataRegularSeason20242025!$B$3:$B$1315, "&lt;=" &amp; $A171, DataRegularSeason20242025!$D$3:$D$1315, AG$1)+SUMIFS(DataRegularSeason20242025!$AB$3:$AB$1315,DataRegularSeason20242025!$B$3:$B$1315, "&lt;=" &amp; $A171, DataRegularSeason20242025!$E$3:$E$1315, AG$1)</f>
        <v>14</v>
      </c>
    </row>
    <row r="172" spans="1:33" x14ac:dyDescent="0.25">
      <c r="A172" s="5">
        <v>45738</v>
      </c>
      <c r="B172" s="2">
        <f>SUMIFS(DataRegularSeason20242025!$AA$3:$AA$1315,DataRegularSeason20242025!$B$3:$B$1315, "&lt;=" &amp; $A172, DataRegularSeason20242025!$D$3:$D$1315, B$1)+SUMIFS(DataRegularSeason20242025!$AB$3:$AB$1315,DataRegularSeason20242025!$B$3:$B$1315, "&lt;=" &amp; $A172, DataRegularSeason20242025!$E$3:$E$1315, B$1)</f>
        <v>10</v>
      </c>
      <c r="C172" s="2">
        <f>SUMIFS(DataRegularSeason20242025!$AA$3:$AA$1315,DataRegularSeason20242025!$B$3:$B$1315, "&lt;=" &amp; $A172, DataRegularSeason20242025!$D$3:$D$1315, C$1)+SUMIFS(DataRegularSeason20242025!$AB$3:$AB$1315,DataRegularSeason20242025!$B$3:$B$1315, "&lt;=" &amp; $A172, DataRegularSeason20242025!$E$3:$E$1315, C$1)</f>
        <v>9</v>
      </c>
      <c r="D172" s="2">
        <f>SUMIFS(DataRegularSeason20242025!$AA$3:$AA$1315,DataRegularSeason20242025!$B$3:$B$1315, "&lt;=" &amp; $A172, DataRegularSeason20242025!$D$3:$D$1315, D$1)+SUMIFS(DataRegularSeason20242025!$AB$3:$AB$1315,DataRegularSeason20242025!$B$3:$B$1315, "&lt;=" &amp; $A172, DataRegularSeason20242025!$E$3:$E$1315, D$1)</f>
        <v>9</v>
      </c>
      <c r="E172" s="2">
        <f>SUMIFS(DataRegularSeason20242025!$AA$3:$AA$1315,DataRegularSeason20242025!$B$3:$B$1315, "&lt;=" &amp; $A172, DataRegularSeason20242025!$D$3:$D$1315, E$1)+SUMIFS(DataRegularSeason20242025!$AB$3:$AB$1315,DataRegularSeason20242025!$B$3:$B$1315, "&lt;=" &amp; $A172, DataRegularSeason20242025!$E$3:$E$1315, E$1)</f>
        <v>14</v>
      </c>
      <c r="F172" s="2">
        <f>SUMIFS(DataRegularSeason20242025!$AA$3:$AA$1315,DataRegularSeason20242025!$B$3:$B$1315, "&lt;=" &amp; $A172, DataRegularSeason20242025!$D$3:$D$1315, F$1)+SUMIFS(DataRegularSeason20242025!$AB$3:$AB$1315,DataRegularSeason20242025!$B$3:$B$1315, "&lt;=" &amp; $A172, DataRegularSeason20242025!$E$3:$E$1315, F$1)</f>
        <v>11</v>
      </c>
      <c r="G172" s="2">
        <f>SUMIFS(DataRegularSeason20242025!$AA$3:$AA$1315,DataRegularSeason20242025!$B$3:$B$1315, "&lt;=" &amp; $A172, DataRegularSeason20242025!$D$3:$D$1315, G$1)+SUMIFS(DataRegularSeason20242025!$AB$3:$AB$1315,DataRegularSeason20242025!$B$3:$B$1315, "&lt;=" &amp; $A172, DataRegularSeason20242025!$E$3:$E$1315, G$1)</f>
        <v>11</v>
      </c>
      <c r="H172" s="2">
        <f>SUMIFS(DataRegularSeason20242025!$AA$3:$AA$1315,DataRegularSeason20242025!$B$3:$B$1315, "&lt;=" &amp; $A172, DataRegularSeason20242025!$D$3:$D$1315, H$1)+SUMIFS(DataRegularSeason20242025!$AB$3:$AB$1315,DataRegularSeason20242025!$B$3:$B$1315, "&lt;=" &amp; $A172, DataRegularSeason20242025!$E$3:$E$1315, H$1)</f>
        <v>7</v>
      </c>
      <c r="I172" s="2">
        <f>SUMIFS(DataRegularSeason20242025!$AA$3:$AA$1315,DataRegularSeason20242025!$B$3:$B$1315, "&lt;=" &amp; $A172, DataRegularSeason20242025!$D$3:$D$1315, I$1)+SUMIFS(DataRegularSeason20242025!$AB$3:$AB$1315,DataRegularSeason20242025!$B$3:$B$1315, "&lt;=" &amp; $A172, DataRegularSeason20242025!$E$3:$E$1315, I$1)</f>
        <v>10</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9</v>
      </c>
      <c r="L172" s="2">
        <f>SUMIFS(DataRegularSeason20242025!$AA$3:$AA$1315,DataRegularSeason20242025!$B$3:$B$1315, "&lt;=" &amp; $A172, DataRegularSeason20242025!$D$3:$D$1315, L$1)+SUMIFS(DataRegularSeason20242025!$AB$3:$AB$1315,DataRegularSeason20242025!$B$3:$B$1315, "&lt;=" &amp; $A172, DataRegularSeason20242025!$E$3:$E$1315, L$1)</f>
        <v>11</v>
      </c>
      <c r="M172" s="2">
        <f>SUMIFS(DataRegularSeason20242025!$AA$3:$AA$1315,DataRegularSeason20242025!$B$3:$B$1315, "&lt;=" &amp; $A172, DataRegularSeason20242025!$D$3:$D$1315, M$1)+SUMIFS(DataRegularSeason20242025!$AB$3:$AB$1315,DataRegularSeason20242025!$B$3:$B$1315, "&lt;=" &amp; $A172, DataRegularSeason20242025!$E$3:$E$1315, M$1)</f>
        <v>15</v>
      </c>
      <c r="N172" s="2">
        <f>SUMIFS(DataRegularSeason20242025!$AA$3:$AA$1315,DataRegularSeason20242025!$B$3:$B$1315, "&lt;=" &amp; $A172, DataRegularSeason20242025!$D$3:$D$1315, N$1)+SUMIFS(DataRegularSeason20242025!$AB$3:$AB$1315,DataRegularSeason20242025!$B$3:$B$1315, "&lt;=" &amp; $A172, DataRegularSeason20242025!$E$3:$E$1315, N$1)</f>
        <v>14</v>
      </c>
      <c r="O172" s="2">
        <f>SUMIFS(DataRegularSeason20242025!$AA$3:$AA$1315,DataRegularSeason20242025!$B$3:$B$1315, "&lt;=" &amp; $A172, DataRegularSeason20242025!$D$3:$D$1315, O$1)+SUMIFS(DataRegularSeason20242025!$AB$3:$AB$1315,DataRegularSeason20242025!$B$3:$B$1315, "&lt;=" &amp; $A172, DataRegularSeason20242025!$E$3:$E$1315, O$1)</f>
        <v>14</v>
      </c>
      <c r="P172" s="2">
        <f>SUMIFS(DataRegularSeason20242025!$AA$3:$AA$1315,DataRegularSeason20242025!$B$3:$B$1315, "&lt;=" &amp; $A172, DataRegularSeason20242025!$D$3:$D$1315, P$1)+SUMIFS(DataRegularSeason20242025!$AB$3:$AB$1315,DataRegularSeason20242025!$B$3:$B$1315, "&lt;=" &amp; $A172, DataRegularSeason20242025!$E$3:$E$1315, P$1)</f>
        <v>9</v>
      </c>
      <c r="Q172" s="2">
        <f>SUMIFS(DataRegularSeason20242025!$AA$3:$AA$1315,DataRegularSeason20242025!$B$3:$B$1315, "&lt;=" &amp; $A172, DataRegularSeason20242025!$D$3:$D$1315, Q$1)+SUMIFS(DataRegularSeason20242025!$AB$3:$AB$1315,DataRegularSeason20242025!$B$3:$B$1315, "&lt;=" &amp; $A172, DataRegularSeason20242025!$E$3:$E$1315, Q$1)</f>
        <v>16</v>
      </c>
      <c r="R172" s="2">
        <f>SUMIFS(DataRegularSeason20242025!$AA$3:$AA$1315,DataRegularSeason20242025!$B$3:$B$1315, "&lt;=" &amp; $A172, DataRegularSeason20242025!$D$3:$D$1315, R$1)+SUMIFS(DataRegularSeason20242025!$AB$3:$AB$1315,DataRegularSeason20242025!$B$3:$B$1315, "&lt;=" &amp; $A172, DataRegularSeason20242025!$E$3:$E$1315, R$1)</f>
        <v>7</v>
      </c>
      <c r="S172" s="2">
        <f>SUMIFS(DataRegularSeason20242025!$AA$3:$AA$1315,DataRegularSeason20242025!$B$3:$B$1315, "&lt;=" &amp; $A172, DataRegularSeason20242025!$D$3:$D$1315, S$1)+SUMIFS(DataRegularSeason20242025!$AB$3:$AB$1315,DataRegularSeason20242025!$B$3:$B$1315, "&lt;=" &amp; $A172, DataRegularSeason20242025!$E$3:$E$1315, S$1)</f>
        <v>8</v>
      </c>
      <c r="T172" s="2">
        <f>SUMIFS(DataRegularSeason20242025!$AA$3:$AA$1315,DataRegularSeason20242025!$B$3:$B$1315, "&lt;=" &amp; $A172, DataRegularSeason20242025!$D$3:$D$1315, T$1)+SUMIFS(DataRegularSeason20242025!$AB$3:$AB$1315,DataRegularSeason20242025!$B$3:$B$1315, "&lt;=" &amp; $A172, DataRegularSeason20242025!$E$3:$E$1315, T$1)</f>
        <v>13</v>
      </c>
      <c r="U172" s="2">
        <f>SUMIFS(DataRegularSeason20242025!$AA$3:$AA$1315,DataRegularSeason20242025!$B$3:$B$1315, "&lt;=" &amp; $A172, DataRegularSeason20242025!$D$3:$D$1315, U$1)+SUMIFS(DataRegularSeason20242025!$AB$3:$AB$1315,DataRegularSeason20242025!$B$3:$B$1315, "&lt;=" &amp; $A172, DataRegularSeason20242025!$E$3:$E$1315, U$1)</f>
        <v>10</v>
      </c>
      <c r="V172" s="2">
        <f>SUMIFS(DataRegularSeason20242025!$AA$3:$AA$1315,DataRegularSeason20242025!$B$3:$B$1315, "&lt;=" &amp; $A172, DataRegularSeason20242025!$D$3:$D$1315, V$1)+SUMIFS(DataRegularSeason20242025!$AB$3:$AB$1315,DataRegularSeason20242025!$B$3:$B$1315, "&lt;=" &amp; $A172, DataRegularSeason20242025!$E$3:$E$1315, V$1)</f>
        <v>9</v>
      </c>
      <c r="W172" s="2">
        <f>SUMIFS(DataRegularSeason20242025!$AA$3:$AA$1315,DataRegularSeason20242025!$B$3:$B$1315, "&lt;=" &amp; $A172, DataRegularSeason20242025!$D$3:$D$1315, W$1)+SUMIFS(DataRegularSeason20242025!$AB$3:$AB$1315,DataRegularSeason20242025!$B$3:$B$1315, "&lt;=" &amp; $A172, DataRegularSeason20242025!$E$3:$E$1315, W$1)</f>
        <v>9</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8</v>
      </c>
      <c r="Z172" s="2">
        <f>SUMIFS(DataRegularSeason20242025!$AA$3:$AA$1315,DataRegularSeason20242025!$B$3:$B$1315, "&lt;=" &amp; $A172, DataRegularSeason20242025!$D$3:$D$1315, Z$1)+SUMIFS(DataRegularSeason20242025!$AB$3:$AB$1315,DataRegularSeason20242025!$B$3:$B$1315, "&lt;=" &amp; $A172, DataRegularSeason20242025!$E$3:$E$1315, Z$1)</f>
        <v>10</v>
      </c>
      <c r="AA172" s="2">
        <f>SUMIFS(DataRegularSeason20242025!$AA$3:$AA$1315,DataRegularSeason20242025!$B$3:$B$1315, "&lt;=" &amp; $A172, DataRegularSeason20242025!$D$3:$D$1315, AA$1)+SUMIFS(DataRegularSeason20242025!$AB$3:$AB$1315,DataRegularSeason20242025!$B$3:$B$1315, "&lt;=" &amp; $A172, DataRegularSeason20242025!$E$3:$E$1315, AA$1)</f>
        <v>14</v>
      </c>
      <c r="AB172" s="2">
        <f>SUMIFS(DataRegularSeason20242025!$AA$3:$AA$1315,DataRegularSeason20242025!$B$3:$B$1315, "&lt;=" &amp; $A172, DataRegularSeason20242025!$D$3:$D$1315, AB$1)+SUMIFS(DataRegularSeason20242025!$AB$3:$AB$1315,DataRegularSeason20242025!$B$3:$B$1315, "&lt;=" &amp; $A172, DataRegularSeason20242025!$E$3:$E$1315, AB$1)</f>
        <v>13</v>
      </c>
      <c r="AC172" s="2">
        <f>SUMIFS(DataRegularSeason20242025!$AA$3:$AA$1315,DataRegularSeason20242025!$B$3:$B$1315, "&lt;=" &amp; $A172, DataRegularSeason20242025!$D$3:$D$1315, AC$1)+SUMIFS(DataRegularSeason20242025!$AB$3:$AB$1315,DataRegularSeason20242025!$B$3:$B$1315, "&lt;=" &amp; $A172, DataRegularSeason20242025!$E$3:$E$1315, AC$1)</f>
        <v>12</v>
      </c>
      <c r="AD172" s="2">
        <f>SUMIFS(DataRegularSeason20242025!$AA$3:$AA$1315,DataRegularSeason20242025!$B$3:$B$1315, "&lt;=" &amp; $A172, DataRegularSeason20242025!$D$3:$D$1315, AD$1)+SUMIFS(DataRegularSeason20242025!$AB$3:$AB$1315,DataRegularSeason20242025!$B$3:$B$1315, "&lt;=" &amp; $A172, DataRegularSeason20242025!$E$3:$E$1315, AD$1)</f>
        <v>11</v>
      </c>
      <c r="AE172" s="2">
        <f>SUMIFS(DataRegularSeason20242025!$AA$3:$AA$1315,DataRegularSeason20242025!$B$3:$B$1315, "&lt;=" &amp; $A172, DataRegularSeason20242025!$D$3:$D$1315, AE$1)+SUMIFS(DataRegularSeason20242025!$AB$3:$AB$1315,DataRegularSeason20242025!$B$3:$B$1315, "&lt;=" &amp; $A172, DataRegularSeason20242025!$E$3:$E$1315, AE$1)</f>
        <v>15</v>
      </c>
      <c r="AF172" s="2">
        <f>SUMIFS(DataRegularSeason20242025!$AA$3:$AA$1315,DataRegularSeason20242025!$B$3:$B$1315, "&lt;=" &amp; $A172, DataRegularSeason20242025!$D$3:$D$1315, AF$1)+SUMIFS(DataRegularSeason20242025!$AB$3:$AB$1315,DataRegularSeason20242025!$B$3:$B$1315, "&lt;=" &amp; $A172, DataRegularSeason20242025!$E$3:$E$1315, AF$1)</f>
        <v>18</v>
      </c>
      <c r="AG172" s="2">
        <f>SUMIFS(DataRegularSeason20242025!$AA$3:$AA$1315,DataRegularSeason20242025!$B$3:$B$1315, "&lt;=" &amp; $A172, DataRegularSeason20242025!$D$3:$D$1315, AG$1)+SUMIFS(DataRegularSeason20242025!$AB$3:$AB$1315,DataRegularSeason20242025!$B$3:$B$1315, "&lt;=" &amp; $A172, DataRegularSeason20242025!$E$3:$E$1315, AG$1)</f>
        <v>14</v>
      </c>
    </row>
    <row r="173" spans="1:33" x14ac:dyDescent="0.25">
      <c r="A173" s="5">
        <v>45739</v>
      </c>
      <c r="B173" s="2">
        <f>SUMIFS(DataRegularSeason20242025!$AA$3:$AA$1315,DataRegularSeason20242025!$B$3:$B$1315, "&lt;=" &amp; $A173, DataRegularSeason20242025!$D$3:$D$1315, B$1)+SUMIFS(DataRegularSeason20242025!$AB$3:$AB$1315,DataRegularSeason20242025!$B$3:$B$1315, "&lt;=" &amp; $A173, DataRegularSeason20242025!$E$3:$E$1315, B$1)</f>
        <v>10</v>
      </c>
      <c r="C173" s="2">
        <f>SUMIFS(DataRegularSeason20242025!$AA$3:$AA$1315,DataRegularSeason20242025!$B$3:$B$1315, "&lt;=" &amp; $A173, DataRegularSeason20242025!$D$3:$D$1315, C$1)+SUMIFS(DataRegularSeason20242025!$AB$3:$AB$1315,DataRegularSeason20242025!$B$3:$B$1315, "&lt;=" &amp; $A173, DataRegularSeason20242025!$E$3:$E$1315, C$1)</f>
        <v>9</v>
      </c>
      <c r="D173" s="2">
        <f>SUMIFS(DataRegularSeason20242025!$AA$3:$AA$1315,DataRegularSeason20242025!$B$3:$B$1315, "&lt;=" &amp; $A173, DataRegularSeason20242025!$D$3:$D$1315, D$1)+SUMIFS(DataRegularSeason20242025!$AB$3:$AB$1315,DataRegularSeason20242025!$B$3:$B$1315, "&lt;=" &amp; $A173, DataRegularSeason20242025!$E$3:$E$1315, D$1)</f>
        <v>9</v>
      </c>
      <c r="E173" s="2">
        <f>SUMIFS(DataRegularSeason20242025!$AA$3:$AA$1315,DataRegularSeason20242025!$B$3:$B$1315, "&lt;=" &amp; $A173, DataRegularSeason20242025!$D$3:$D$1315, E$1)+SUMIFS(DataRegularSeason20242025!$AB$3:$AB$1315,DataRegularSeason20242025!$B$3:$B$1315, "&lt;=" &amp; $A173, DataRegularSeason20242025!$E$3:$E$1315, E$1)</f>
        <v>14</v>
      </c>
      <c r="F173" s="2">
        <f>SUMIFS(DataRegularSeason20242025!$AA$3:$AA$1315,DataRegularSeason20242025!$B$3:$B$1315, "&lt;=" &amp; $A173, DataRegularSeason20242025!$D$3:$D$1315, F$1)+SUMIFS(DataRegularSeason20242025!$AB$3:$AB$1315,DataRegularSeason20242025!$B$3:$B$1315, "&lt;=" &amp; $A173, DataRegularSeason20242025!$E$3:$E$1315, F$1)</f>
        <v>11</v>
      </c>
      <c r="G173" s="2">
        <f>SUMIFS(DataRegularSeason20242025!$AA$3:$AA$1315,DataRegularSeason20242025!$B$3:$B$1315, "&lt;=" &amp; $A173, DataRegularSeason20242025!$D$3:$D$1315, G$1)+SUMIFS(DataRegularSeason20242025!$AB$3:$AB$1315,DataRegularSeason20242025!$B$3:$B$1315, "&lt;=" &amp; $A173, DataRegularSeason20242025!$E$3:$E$1315, G$1)</f>
        <v>11</v>
      </c>
      <c r="H173" s="2">
        <f>SUMIFS(DataRegularSeason20242025!$AA$3:$AA$1315,DataRegularSeason20242025!$B$3:$B$1315, "&lt;=" &amp; $A173, DataRegularSeason20242025!$D$3:$D$1315, H$1)+SUMIFS(DataRegularSeason20242025!$AB$3:$AB$1315,DataRegularSeason20242025!$B$3:$B$1315, "&lt;=" &amp; $A173, DataRegularSeason20242025!$E$3:$E$1315, H$1)</f>
        <v>7</v>
      </c>
      <c r="I173" s="2">
        <f>SUMIFS(DataRegularSeason20242025!$AA$3:$AA$1315,DataRegularSeason20242025!$B$3:$B$1315, "&lt;=" &amp; $A173, DataRegularSeason20242025!$D$3:$D$1315, I$1)+SUMIFS(DataRegularSeason20242025!$AB$3:$AB$1315,DataRegularSeason20242025!$B$3:$B$1315, "&lt;=" &amp; $A173, DataRegularSeason20242025!$E$3:$E$1315, I$1)</f>
        <v>10</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9</v>
      </c>
      <c r="L173" s="2">
        <f>SUMIFS(DataRegularSeason20242025!$AA$3:$AA$1315,DataRegularSeason20242025!$B$3:$B$1315, "&lt;=" &amp; $A173, DataRegularSeason20242025!$D$3:$D$1315, L$1)+SUMIFS(DataRegularSeason20242025!$AB$3:$AB$1315,DataRegularSeason20242025!$B$3:$B$1315, "&lt;=" &amp; $A173, DataRegularSeason20242025!$E$3:$E$1315, L$1)</f>
        <v>11</v>
      </c>
      <c r="M173" s="2">
        <f>SUMIFS(DataRegularSeason20242025!$AA$3:$AA$1315,DataRegularSeason20242025!$B$3:$B$1315, "&lt;=" &amp; $A173, DataRegularSeason20242025!$D$3:$D$1315, M$1)+SUMIFS(DataRegularSeason20242025!$AB$3:$AB$1315,DataRegularSeason20242025!$B$3:$B$1315, "&lt;=" &amp; $A173, DataRegularSeason20242025!$E$3:$E$1315, M$1)</f>
        <v>15</v>
      </c>
      <c r="N173" s="2">
        <f>SUMIFS(DataRegularSeason20242025!$AA$3:$AA$1315,DataRegularSeason20242025!$B$3:$B$1315, "&lt;=" &amp; $A173, DataRegularSeason20242025!$D$3:$D$1315, N$1)+SUMIFS(DataRegularSeason20242025!$AB$3:$AB$1315,DataRegularSeason20242025!$B$3:$B$1315, "&lt;=" &amp; $A173, DataRegularSeason20242025!$E$3:$E$1315, N$1)</f>
        <v>14</v>
      </c>
      <c r="O173" s="2">
        <f>SUMIFS(DataRegularSeason20242025!$AA$3:$AA$1315,DataRegularSeason20242025!$B$3:$B$1315, "&lt;=" &amp; $A173, DataRegularSeason20242025!$D$3:$D$1315, O$1)+SUMIFS(DataRegularSeason20242025!$AB$3:$AB$1315,DataRegularSeason20242025!$B$3:$B$1315, "&lt;=" &amp; $A173, DataRegularSeason20242025!$E$3:$E$1315, O$1)</f>
        <v>14</v>
      </c>
      <c r="P173" s="2">
        <f>SUMIFS(DataRegularSeason20242025!$AA$3:$AA$1315,DataRegularSeason20242025!$B$3:$B$1315, "&lt;=" &amp; $A173, DataRegularSeason20242025!$D$3:$D$1315, P$1)+SUMIFS(DataRegularSeason20242025!$AB$3:$AB$1315,DataRegularSeason20242025!$B$3:$B$1315, "&lt;=" &amp; $A173, DataRegularSeason20242025!$E$3:$E$1315, P$1)</f>
        <v>9</v>
      </c>
      <c r="Q173" s="2">
        <f>SUMIFS(DataRegularSeason20242025!$AA$3:$AA$1315,DataRegularSeason20242025!$B$3:$B$1315, "&lt;=" &amp; $A173, DataRegularSeason20242025!$D$3:$D$1315, Q$1)+SUMIFS(DataRegularSeason20242025!$AB$3:$AB$1315,DataRegularSeason20242025!$B$3:$B$1315, "&lt;=" &amp; $A173, DataRegularSeason20242025!$E$3:$E$1315, Q$1)</f>
        <v>16</v>
      </c>
      <c r="R173" s="2">
        <f>SUMIFS(DataRegularSeason20242025!$AA$3:$AA$1315,DataRegularSeason20242025!$B$3:$B$1315, "&lt;=" &amp; $A173, DataRegularSeason20242025!$D$3:$D$1315, R$1)+SUMIFS(DataRegularSeason20242025!$AB$3:$AB$1315,DataRegularSeason20242025!$B$3:$B$1315, "&lt;=" &amp; $A173, DataRegularSeason20242025!$E$3:$E$1315, R$1)</f>
        <v>7</v>
      </c>
      <c r="S173" s="2">
        <f>SUMIFS(DataRegularSeason20242025!$AA$3:$AA$1315,DataRegularSeason20242025!$B$3:$B$1315, "&lt;=" &amp; $A173, DataRegularSeason20242025!$D$3:$D$1315, S$1)+SUMIFS(DataRegularSeason20242025!$AB$3:$AB$1315,DataRegularSeason20242025!$B$3:$B$1315, "&lt;=" &amp; $A173, DataRegularSeason20242025!$E$3:$E$1315, S$1)</f>
        <v>8</v>
      </c>
      <c r="T173" s="2">
        <f>SUMIFS(DataRegularSeason20242025!$AA$3:$AA$1315,DataRegularSeason20242025!$B$3:$B$1315, "&lt;=" &amp; $A173, DataRegularSeason20242025!$D$3:$D$1315, T$1)+SUMIFS(DataRegularSeason20242025!$AB$3:$AB$1315,DataRegularSeason20242025!$B$3:$B$1315, "&lt;=" &amp; $A173, DataRegularSeason20242025!$E$3:$E$1315, T$1)</f>
        <v>13</v>
      </c>
      <c r="U173" s="2">
        <f>SUMIFS(DataRegularSeason20242025!$AA$3:$AA$1315,DataRegularSeason20242025!$B$3:$B$1315, "&lt;=" &amp; $A173, DataRegularSeason20242025!$D$3:$D$1315, U$1)+SUMIFS(DataRegularSeason20242025!$AB$3:$AB$1315,DataRegularSeason20242025!$B$3:$B$1315, "&lt;=" &amp; $A173, DataRegularSeason20242025!$E$3:$E$1315, U$1)</f>
        <v>10</v>
      </c>
      <c r="V173" s="2">
        <f>SUMIFS(DataRegularSeason20242025!$AA$3:$AA$1315,DataRegularSeason20242025!$B$3:$B$1315, "&lt;=" &amp; $A173, DataRegularSeason20242025!$D$3:$D$1315, V$1)+SUMIFS(DataRegularSeason20242025!$AB$3:$AB$1315,DataRegularSeason20242025!$B$3:$B$1315, "&lt;=" &amp; $A173, DataRegularSeason20242025!$E$3:$E$1315, V$1)</f>
        <v>9</v>
      </c>
      <c r="W173" s="2">
        <f>SUMIFS(DataRegularSeason20242025!$AA$3:$AA$1315,DataRegularSeason20242025!$B$3:$B$1315, "&lt;=" &amp; $A173, DataRegularSeason20242025!$D$3:$D$1315, W$1)+SUMIFS(DataRegularSeason20242025!$AB$3:$AB$1315,DataRegularSeason20242025!$B$3:$B$1315, "&lt;=" &amp; $A173, DataRegularSeason20242025!$E$3:$E$1315, W$1)</f>
        <v>9</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8</v>
      </c>
      <c r="Z173" s="2">
        <f>SUMIFS(DataRegularSeason20242025!$AA$3:$AA$1315,DataRegularSeason20242025!$B$3:$B$1315, "&lt;=" &amp; $A173, DataRegularSeason20242025!$D$3:$D$1315, Z$1)+SUMIFS(DataRegularSeason20242025!$AB$3:$AB$1315,DataRegularSeason20242025!$B$3:$B$1315, "&lt;=" &amp; $A173, DataRegularSeason20242025!$E$3:$E$1315, Z$1)</f>
        <v>10</v>
      </c>
      <c r="AA173" s="2">
        <f>SUMIFS(DataRegularSeason20242025!$AA$3:$AA$1315,DataRegularSeason20242025!$B$3:$B$1315, "&lt;=" &amp; $A173, DataRegularSeason20242025!$D$3:$D$1315, AA$1)+SUMIFS(DataRegularSeason20242025!$AB$3:$AB$1315,DataRegularSeason20242025!$B$3:$B$1315, "&lt;=" &amp; $A173, DataRegularSeason20242025!$E$3:$E$1315, AA$1)</f>
        <v>14</v>
      </c>
      <c r="AB173" s="2">
        <f>SUMIFS(DataRegularSeason20242025!$AA$3:$AA$1315,DataRegularSeason20242025!$B$3:$B$1315, "&lt;=" &amp; $A173, DataRegularSeason20242025!$D$3:$D$1315, AB$1)+SUMIFS(DataRegularSeason20242025!$AB$3:$AB$1315,DataRegularSeason20242025!$B$3:$B$1315, "&lt;=" &amp; $A173, DataRegularSeason20242025!$E$3:$E$1315, AB$1)</f>
        <v>13</v>
      </c>
      <c r="AC173" s="2">
        <f>SUMIFS(DataRegularSeason20242025!$AA$3:$AA$1315,DataRegularSeason20242025!$B$3:$B$1315, "&lt;=" &amp; $A173, DataRegularSeason20242025!$D$3:$D$1315, AC$1)+SUMIFS(DataRegularSeason20242025!$AB$3:$AB$1315,DataRegularSeason20242025!$B$3:$B$1315, "&lt;=" &amp; $A173, DataRegularSeason20242025!$E$3:$E$1315, AC$1)</f>
        <v>12</v>
      </c>
      <c r="AD173" s="2">
        <f>SUMIFS(DataRegularSeason20242025!$AA$3:$AA$1315,DataRegularSeason20242025!$B$3:$B$1315, "&lt;=" &amp; $A173, DataRegularSeason20242025!$D$3:$D$1315, AD$1)+SUMIFS(DataRegularSeason20242025!$AB$3:$AB$1315,DataRegularSeason20242025!$B$3:$B$1315, "&lt;=" &amp; $A173, DataRegularSeason20242025!$E$3:$E$1315, AD$1)</f>
        <v>11</v>
      </c>
      <c r="AE173" s="2">
        <f>SUMIFS(DataRegularSeason20242025!$AA$3:$AA$1315,DataRegularSeason20242025!$B$3:$B$1315, "&lt;=" &amp; $A173, DataRegularSeason20242025!$D$3:$D$1315, AE$1)+SUMIFS(DataRegularSeason20242025!$AB$3:$AB$1315,DataRegularSeason20242025!$B$3:$B$1315, "&lt;=" &amp; $A173, DataRegularSeason20242025!$E$3:$E$1315, AE$1)</f>
        <v>15</v>
      </c>
      <c r="AF173" s="2">
        <f>SUMIFS(DataRegularSeason20242025!$AA$3:$AA$1315,DataRegularSeason20242025!$B$3:$B$1315, "&lt;=" &amp; $A173, DataRegularSeason20242025!$D$3:$D$1315, AF$1)+SUMIFS(DataRegularSeason20242025!$AB$3:$AB$1315,DataRegularSeason20242025!$B$3:$B$1315, "&lt;=" &amp; $A173, DataRegularSeason20242025!$E$3:$E$1315, AF$1)</f>
        <v>18</v>
      </c>
      <c r="AG173" s="2">
        <f>SUMIFS(DataRegularSeason20242025!$AA$3:$AA$1315,DataRegularSeason20242025!$B$3:$B$1315, "&lt;=" &amp; $A173, DataRegularSeason20242025!$D$3:$D$1315, AG$1)+SUMIFS(DataRegularSeason20242025!$AB$3:$AB$1315,DataRegularSeason20242025!$B$3:$B$1315, "&lt;=" &amp; $A173, DataRegularSeason20242025!$E$3:$E$1315, AG$1)</f>
        <v>14</v>
      </c>
    </row>
    <row r="174" spans="1:33" x14ac:dyDescent="0.25">
      <c r="A174" s="5">
        <v>45740</v>
      </c>
      <c r="B174" s="2">
        <f>SUMIFS(DataRegularSeason20242025!$AA$3:$AA$1315,DataRegularSeason20242025!$B$3:$B$1315, "&lt;=" &amp; $A174, DataRegularSeason20242025!$D$3:$D$1315, B$1)+SUMIFS(DataRegularSeason20242025!$AB$3:$AB$1315,DataRegularSeason20242025!$B$3:$B$1315, "&lt;=" &amp; $A174, DataRegularSeason20242025!$E$3:$E$1315, B$1)</f>
        <v>10</v>
      </c>
      <c r="C174" s="2">
        <f>SUMIFS(DataRegularSeason20242025!$AA$3:$AA$1315,DataRegularSeason20242025!$B$3:$B$1315, "&lt;=" &amp; $A174, DataRegularSeason20242025!$D$3:$D$1315, C$1)+SUMIFS(DataRegularSeason20242025!$AB$3:$AB$1315,DataRegularSeason20242025!$B$3:$B$1315, "&lt;=" &amp; $A174, DataRegularSeason20242025!$E$3:$E$1315, C$1)</f>
        <v>9</v>
      </c>
      <c r="D174" s="2">
        <f>SUMIFS(DataRegularSeason20242025!$AA$3:$AA$1315,DataRegularSeason20242025!$B$3:$B$1315, "&lt;=" &amp; $A174, DataRegularSeason20242025!$D$3:$D$1315, D$1)+SUMIFS(DataRegularSeason20242025!$AB$3:$AB$1315,DataRegularSeason20242025!$B$3:$B$1315, "&lt;=" &amp; $A174, DataRegularSeason20242025!$E$3:$E$1315, D$1)</f>
        <v>9</v>
      </c>
      <c r="E174" s="2">
        <f>SUMIFS(DataRegularSeason20242025!$AA$3:$AA$1315,DataRegularSeason20242025!$B$3:$B$1315, "&lt;=" &amp; $A174, DataRegularSeason20242025!$D$3:$D$1315, E$1)+SUMIFS(DataRegularSeason20242025!$AB$3:$AB$1315,DataRegularSeason20242025!$B$3:$B$1315, "&lt;=" &amp; $A174, DataRegularSeason20242025!$E$3:$E$1315, E$1)</f>
        <v>14</v>
      </c>
      <c r="F174" s="2">
        <f>SUMIFS(DataRegularSeason20242025!$AA$3:$AA$1315,DataRegularSeason20242025!$B$3:$B$1315, "&lt;=" &amp; $A174, DataRegularSeason20242025!$D$3:$D$1315, F$1)+SUMIFS(DataRegularSeason20242025!$AB$3:$AB$1315,DataRegularSeason20242025!$B$3:$B$1315, "&lt;=" &amp; $A174, DataRegularSeason20242025!$E$3:$E$1315, F$1)</f>
        <v>11</v>
      </c>
      <c r="G174" s="2">
        <f>SUMIFS(DataRegularSeason20242025!$AA$3:$AA$1315,DataRegularSeason20242025!$B$3:$B$1315, "&lt;=" &amp; $A174, DataRegularSeason20242025!$D$3:$D$1315, G$1)+SUMIFS(DataRegularSeason20242025!$AB$3:$AB$1315,DataRegularSeason20242025!$B$3:$B$1315, "&lt;=" &amp; $A174, DataRegularSeason20242025!$E$3:$E$1315, G$1)</f>
        <v>11</v>
      </c>
      <c r="H174" s="2">
        <f>SUMIFS(DataRegularSeason20242025!$AA$3:$AA$1315,DataRegularSeason20242025!$B$3:$B$1315, "&lt;=" &amp; $A174, DataRegularSeason20242025!$D$3:$D$1315, H$1)+SUMIFS(DataRegularSeason20242025!$AB$3:$AB$1315,DataRegularSeason20242025!$B$3:$B$1315, "&lt;=" &amp; $A174, DataRegularSeason20242025!$E$3:$E$1315, H$1)</f>
        <v>7</v>
      </c>
      <c r="I174" s="2">
        <f>SUMIFS(DataRegularSeason20242025!$AA$3:$AA$1315,DataRegularSeason20242025!$B$3:$B$1315, "&lt;=" &amp; $A174, DataRegularSeason20242025!$D$3:$D$1315, I$1)+SUMIFS(DataRegularSeason20242025!$AB$3:$AB$1315,DataRegularSeason20242025!$B$3:$B$1315, "&lt;=" &amp; $A174, DataRegularSeason20242025!$E$3:$E$1315, I$1)</f>
        <v>10</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9</v>
      </c>
      <c r="L174" s="2">
        <f>SUMIFS(DataRegularSeason20242025!$AA$3:$AA$1315,DataRegularSeason20242025!$B$3:$B$1315, "&lt;=" &amp; $A174, DataRegularSeason20242025!$D$3:$D$1315, L$1)+SUMIFS(DataRegularSeason20242025!$AB$3:$AB$1315,DataRegularSeason20242025!$B$3:$B$1315, "&lt;=" &amp; $A174, DataRegularSeason20242025!$E$3:$E$1315, L$1)</f>
        <v>11</v>
      </c>
      <c r="M174" s="2">
        <f>SUMIFS(DataRegularSeason20242025!$AA$3:$AA$1315,DataRegularSeason20242025!$B$3:$B$1315, "&lt;=" &amp; $A174, DataRegularSeason20242025!$D$3:$D$1315, M$1)+SUMIFS(DataRegularSeason20242025!$AB$3:$AB$1315,DataRegularSeason20242025!$B$3:$B$1315, "&lt;=" &amp; $A174, DataRegularSeason20242025!$E$3:$E$1315, M$1)</f>
        <v>15</v>
      </c>
      <c r="N174" s="2">
        <f>SUMIFS(DataRegularSeason20242025!$AA$3:$AA$1315,DataRegularSeason20242025!$B$3:$B$1315, "&lt;=" &amp; $A174, DataRegularSeason20242025!$D$3:$D$1315, N$1)+SUMIFS(DataRegularSeason20242025!$AB$3:$AB$1315,DataRegularSeason20242025!$B$3:$B$1315, "&lt;=" &amp; $A174, DataRegularSeason20242025!$E$3:$E$1315, N$1)</f>
        <v>14</v>
      </c>
      <c r="O174" s="2">
        <f>SUMIFS(DataRegularSeason20242025!$AA$3:$AA$1315,DataRegularSeason20242025!$B$3:$B$1315, "&lt;=" &amp; $A174, DataRegularSeason20242025!$D$3:$D$1315, O$1)+SUMIFS(DataRegularSeason20242025!$AB$3:$AB$1315,DataRegularSeason20242025!$B$3:$B$1315, "&lt;=" &amp; $A174, DataRegularSeason20242025!$E$3:$E$1315, O$1)</f>
        <v>14</v>
      </c>
      <c r="P174" s="2">
        <f>SUMIFS(DataRegularSeason20242025!$AA$3:$AA$1315,DataRegularSeason20242025!$B$3:$B$1315, "&lt;=" &amp; $A174, DataRegularSeason20242025!$D$3:$D$1315, P$1)+SUMIFS(DataRegularSeason20242025!$AB$3:$AB$1315,DataRegularSeason20242025!$B$3:$B$1315, "&lt;=" &amp; $A174, DataRegularSeason20242025!$E$3:$E$1315, P$1)</f>
        <v>9</v>
      </c>
      <c r="Q174" s="2">
        <f>SUMIFS(DataRegularSeason20242025!$AA$3:$AA$1315,DataRegularSeason20242025!$B$3:$B$1315, "&lt;=" &amp; $A174, DataRegularSeason20242025!$D$3:$D$1315, Q$1)+SUMIFS(DataRegularSeason20242025!$AB$3:$AB$1315,DataRegularSeason20242025!$B$3:$B$1315, "&lt;=" &amp; $A174, DataRegularSeason20242025!$E$3:$E$1315, Q$1)</f>
        <v>16</v>
      </c>
      <c r="R174" s="2">
        <f>SUMIFS(DataRegularSeason20242025!$AA$3:$AA$1315,DataRegularSeason20242025!$B$3:$B$1315, "&lt;=" &amp; $A174, DataRegularSeason20242025!$D$3:$D$1315, R$1)+SUMIFS(DataRegularSeason20242025!$AB$3:$AB$1315,DataRegularSeason20242025!$B$3:$B$1315, "&lt;=" &amp; $A174, DataRegularSeason20242025!$E$3:$E$1315, R$1)</f>
        <v>7</v>
      </c>
      <c r="S174" s="2">
        <f>SUMIFS(DataRegularSeason20242025!$AA$3:$AA$1315,DataRegularSeason20242025!$B$3:$B$1315, "&lt;=" &amp; $A174, DataRegularSeason20242025!$D$3:$D$1315, S$1)+SUMIFS(DataRegularSeason20242025!$AB$3:$AB$1315,DataRegularSeason20242025!$B$3:$B$1315, "&lt;=" &amp; $A174, DataRegularSeason20242025!$E$3:$E$1315, S$1)</f>
        <v>8</v>
      </c>
      <c r="T174" s="2">
        <f>SUMIFS(DataRegularSeason20242025!$AA$3:$AA$1315,DataRegularSeason20242025!$B$3:$B$1315, "&lt;=" &amp; $A174, DataRegularSeason20242025!$D$3:$D$1315, T$1)+SUMIFS(DataRegularSeason20242025!$AB$3:$AB$1315,DataRegularSeason20242025!$B$3:$B$1315, "&lt;=" &amp; $A174, DataRegularSeason20242025!$E$3:$E$1315, T$1)</f>
        <v>13</v>
      </c>
      <c r="U174" s="2">
        <f>SUMIFS(DataRegularSeason20242025!$AA$3:$AA$1315,DataRegularSeason20242025!$B$3:$B$1315, "&lt;=" &amp; $A174, DataRegularSeason20242025!$D$3:$D$1315, U$1)+SUMIFS(DataRegularSeason20242025!$AB$3:$AB$1315,DataRegularSeason20242025!$B$3:$B$1315, "&lt;=" &amp; $A174, DataRegularSeason20242025!$E$3:$E$1315, U$1)</f>
        <v>10</v>
      </c>
      <c r="V174" s="2">
        <f>SUMIFS(DataRegularSeason20242025!$AA$3:$AA$1315,DataRegularSeason20242025!$B$3:$B$1315, "&lt;=" &amp; $A174, DataRegularSeason20242025!$D$3:$D$1315, V$1)+SUMIFS(DataRegularSeason20242025!$AB$3:$AB$1315,DataRegularSeason20242025!$B$3:$B$1315, "&lt;=" &amp; $A174, DataRegularSeason20242025!$E$3:$E$1315, V$1)</f>
        <v>9</v>
      </c>
      <c r="W174" s="2">
        <f>SUMIFS(DataRegularSeason20242025!$AA$3:$AA$1315,DataRegularSeason20242025!$B$3:$B$1315, "&lt;=" &amp; $A174, DataRegularSeason20242025!$D$3:$D$1315, W$1)+SUMIFS(DataRegularSeason20242025!$AB$3:$AB$1315,DataRegularSeason20242025!$B$3:$B$1315, "&lt;=" &amp; $A174, DataRegularSeason20242025!$E$3:$E$1315, W$1)</f>
        <v>9</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8</v>
      </c>
      <c r="Z174" s="2">
        <f>SUMIFS(DataRegularSeason20242025!$AA$3:$AA$1315,DataRegularSeason20242025!$B$3:$B$1315, "&lt;=" &amp; $A174, DataRegularSeason20242025!$D$3:$D$1315, Z$1)+SUMIFS(DataRegularSeason20242025!$AB$3:$AB$1315,DataRegularSeason20242025!$B$3:$B$1315, "&lt;=" &amp; $A174, DataRegularSeason20242025!$E$3:$E$1315, Z$1)</f>
        <v>10</v>
      </c>
      <c r="AA174" s="2">
        <f>SUMIFS(DataRegularSeason20242025!$AA$3:$AA$1315,DataRegularSeason20242025!$B$3:$B$1315, "&lt;=" &amp; $A174, DataRegularSeason20242025!$D$3:$D$1315, AA$1)+SUMIFS(DataRegularSeason20242025!$AB$3:$AB$1315,DataRegularSeason20242025!$B$3:$B$1315, "&lt;=" &amp; $A174, DataRegularSeason20242025!$E$3:$E$1315, AA$1)</f>
        <v>14</v>
      </c>
      <c r="AB174" s="2">
        <f>SUMIFS(DataRegularSeason20242025!$AA$3:$AA$1315,DataRegularSeason20242025!$B$3:$B$1315, "&lt;=" &amp; $A174, DataRegularSeason20242025!$D$3:$D$1315, AB$1)+SUMIFS(DataRegularSeason20242025!$AB$3:$AB$1315,DataRegularSeason20242025!$B$3:$B$1315, "&lt;=" &amp; $A174, DataRegularSeason20242025!$E$3:$E$1315, AB$1)</f>
        <v>13</v>
      </c>
      <c r="AC174" s="2">
        <f>SUMIFS(DataRegularSeason20242025!$AA$3:$AA$1315,DataRegularSeason20242025!$B$3:$B$1315, "&lt;=" &amp; $A174, DataRegularSeason20242025!$D$3:$D$1315, AC$1)+SUMIFS(DataRegularSeason20242025!$AB$3:$AB$1315,DataRegularSeason20242025!$B$3:$B$1315, "&lt;=" &amp; $A174, DataRegularSeason20242025!$E$3:$E$1315, AC$1)</f>
        <v>12</v>
      </c>
      <c r="AD174" s="2">
        <f>SUMIFS(DataRegularSeason20242025!$AA$3:$AA$1315,DataRegularSeason20242025!$B$3:$B$1315, "&lt;=" &amp; $A174, DataRegularSeason20242025!$D$3:$D$1315, AD$1)+SUMIFS(DataRegularSeason20242025!$AB$3:$AB$1315,DataRegularSeason20242025!$B$3:$B$1315, "&lt;=" &amp; $A174, DataRegularSeason20242025!$E$3:$E$1315, AD$1)</f>
        <v>11</v>
      </c>
      <c r="AE174" s="2">
        <f>SUMIFS(DataRegularSeason20242025!$AA$3:$AA$1315,DataRegularSeason20242025!$B$3:$B$1315, "&lt;=" &amp; $A174, DataRegularSeason20242025!$D$3:$D$1315, AE$1)+SUMIFS(DataRegularSeason20242025!$AB$3:$AB$1315,DataRegularSeason20242025!$B$3:$B$1315, "&lt;=" &amp; $A174, DataRegularSeason20242025!$E$3:$E$1315, AE$1)</f>
        <v>15</v>
      </c>
      <c r="AF174" s="2">
        <f>SUMIFS(DataRegularSeason20242025!$AA$3:$AA$1315,DataRegularSeason20242025!$B$3:$B$1315, "&lt;=" &amp; $A174, DataRegularSeason20242025!$D$3:$D$1315, AF$1)+SUMIFS(DataRegularSeason20242025!$AB$3:$AB$1315,DataRegularSeason20242025!$B$3:$B$1315, "&lt;=" &amp; $A174, DataRegularSeason20242025!$E$3:$E$1315, AF$1)</f>
        <v>18</v>
      </c>
      <c r="AG174" s="2">
        <f>SUMIFS(DataRegularSeason20242025!$AA$3:$AA$1315,DataRegularSeason20242025!$B$3:$B$1315, "&lt;=" &amp; $A174, DataRegularSeason20242025!$D$3:$D$1315, AG$1)+SUMIFS(DataRegularSeason20242025!$AB$3:$AB$1315,DataRegularSeason20242025!$B$3:$B$1315, "&lt;=" &amp; $A174, DataRegularSeason20242025!$E$3:$E$1315, AG$1)</f>
        <v>14</v>
      </c>
    </row>
    <row r="175" spans="1:33" x14ac:dyDescent="0.25">
      <c r="A175" s="5">
        <v>45741</v>
      </c>
      <c r="B175" s="2">
        <f>SUMIFS(DataRegularSeason20242025!$AA$3:$AA$1315,DataRegularSeason20242025!$B$3:$B$1315, "&lt;=" &amp; $A175, DataRegularSeason20242025!$D$3:$D$1315, B$1)+SUMIFS(DataRegularSeason20242025!$AB$3:$AB$1315,DataRegularSeason20242025!$B$3:$B$1315, "&lt;=" &amp; $A175, DataRegularSeason20242025!$E$3:$E$1315, B$1)</f>
        <v>10</v>
      </c>
      <c r="C175" s="2">
        <f>SUMIFS(DataRegularSeason20242025!$AA$3:$AA$1315,DataRegularSeason20242025!$B$3:$B$1315, "&lt;=" &amp; $A175, DataRegularSeason20242025!$D$3:$D$1315, C$1)+SUMIFS(DataRegularSeason20242025!$AB$3:$AB$1315,DataRegularSeason20242025!$B$3:$B$1315, "&lt;=" &amp; $A175, DataRegularSeason20242025!$E$3:$E$1315, C$1)</f>
        <v>9</v>
      </c>
      <c r="D175" s="2">
        <f>SUMIFS(DataRegularSeason20242025!$AA$3:$AA$1315,DataRegularSeason20242025!$B$3:$B$1315, "&lt;=" &amp; $A175, DataRegularSeason20242025!$D$3:$D$1315, D$1)+SUMIFS(DataRegularSeason20242025!$AB$3:$AB$1315,DataRegularSeason20242025!$B$3:$B$1315, "&lt;=" &amp; $A175, DataRegularSeason20242025!$E$3:$E$1315, D$1)</f>
        <v>9</v>
      </c>
      <c r="E175" s="2">
        <f>SUMIFS(DataRegularSeason20242025!$AA$3:$AA$1315,DataRegularSeason20242025!$B$3:$B$1315, "&lt;=" &amp; $A175, DataRegularSeason20242025!$D$3:$D$1315, E$1)+SUMIFS(DataRegularSeason20242025!$AB$3:$AB$1315,DataRegularSeason20242025!$B$3:$B$1315, "&lt;=" &amp; $A175, DataRegularSeason20242025!$E$3:$E$1315, E$1)</f>
        <v>14</v>
      </c>
      <c r="F175" s="2">
        <f>SUMIFS(DataRegularSeason20242025!$AA$3:$AA$1315,DataRegularSeason20242025!$B$3:$B$1315, "&lt;=" &amp; $A175, DataRegularSeason20242025!$D$3:$D$1315, F$1)+SUMIFS(DataRegularSeason20242025!$AB$3:$AB$1315,DataRegularSeason20242025!$B$3:$B$1315, "&lt;=" &amp; $A175, DataRegularSeason20242025!$E$3:$E$1315, F$1)</f>
        <v>11</v>
      </c>
      <c r="G175" s="2">
        <f>SUMIFS(DataRegularSeason20242025!$AA$3:$AA$1315,DataRegularSeason20242025!$B$3:$B$1315, "&lt;=" &amp; $A175, DataRegularSeason20242025!$D$3:$D$1315, G$1)+SUMIFS(DataRegularSeason20242025!$AB$3:$AB$1315,DataRegularSeason20242025!$B$3:$B$1315, "&lt;=" &amp; $A175, DataRegularSeason20242025!$E$3:$E$1315, G$1)</f>
        <v>11</v>
      </c>
      <c r="H175" s="2">
        <f>SUMIFS(DataRegularSeason20242025!$AA$3:$AA$1315,DataRegularSeason20242025!$B$3:$B$1315, "&lt;=" &amp; $A175, DataRegularSeason20242025!$D$3:$D$1315, H$1)+SUMIFS(DataRegularSeason20242025!$AB$3:$AB$1315,DataRegularSeason20242025!$B$3:$B$1315, "&lt;=" &amp; $A175, DataRegularSeason20242025!$E$3:$E$1315, H$1)</f>
        <v>7</v>
      </c>
      <c r="I175" s="2">
        <f>SUMIFS(DataRegularSeason20242025!$AA$3:$AA$1315,DataRegularSeason20242025!$B$3:$B$1315, "&lt;=" &amp; $A175, DataRegularSeason20242025!$D$3:$D$1315, I$1)+SUMIFS(DataRegularSeason20242025!$AB$3:$AB$1315,DataRegularSeason20242025!$B$3:$B$1315, "&lt;=" &amp; $A175, DataRegularSeason20242025!$E$3:$E$1315, I$1)</f>
        <v>10</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9</v>
      </c>
      <c r="L175" s="2">
        <f>SUMIFS(DataRegularSeason20242025!$AA$3:$AA$1315,DataRegularSeason20242025!$B$3:$B$1315, "&lt;=" &amp; $A175, DataRegularSeason20242025!$D$3:$D$1315, L$1)+SUMIFS(DataRegularSeason20242025!$AB$3:$AB$1315,DataRegularSeason20242025!$B$3:$B$1315, "&lt;=" &amp; $A175, DataRegularSeason20242025!$E$3:$E$1315, L$1)</f>
        <v>11</v>
      </c>
      <c r="M175" s="2">
        <f>SUMIFS(DataRegularSeason20242025!$AA$3:$AA$1315,DataRegularSeason20242025!$B$3:$B$1315, "&lt;=" &amp; $A175, DataRegularSeason20242025!$D$3:$D$1315, M$1)+SUMIFS(DataRegularSeason20242025!$AB$3:$AB$1315,DataRegularSeason20242025!$B$3:$B$1315, "&lt;=" &amp; $A175, DataRegularSeason20242025!$E$3:$E$1315, M$1)</f>
        <v>15</v>
      </c>
      <c r="N175" s="2">
        <f>SUMIFS(DataRegularSeason20242025!$AA$3:$AA$1315,DataRegularSeason20242025!$B$3:$B$1315, "&lt;=" &amp; $A175, DataRegularSeason20242025!$D$3:$D$1315, N$1)+SUMIFS(DataRegularSeason20242025!$AB$3:$AB$1315,DataRegularSeason20242025!$B$3:$B$1315, "&lt;=" &amp; $A175, DataRegularSeason20242025!$E$3:$E$1315, N$1)</f>
        <v>14</v>
      </c>
      <c r="O175" s="2">
        <f>SUMIFS(DataRegularSeason20242025!$AA$3:$AA$1315,DataRegularSeason20242025!$B$3:$B$1315, "&lt;=" &amp; $A175, DataRegularSeason20242025!$D$3:$D$1315, O$1)+SUMIFS(DataRegularSeason20242025!$AB$3:$AB$1315,DataRegularSeason20242025!$B$3:$B$1315, "&lt;=" &amp; $A175, DataRegularSeason20242025!$E$3:$E$1315, O$1)</f>
        <v>14</v>
      </c>
      <c r="P175" s="2">
        <f>SUMIFS(DataRegularSeason20242025!$AA$3:$AA$1315,DataRegularSeason20242025!$B$3:$B$1315, "&lt;=" &amp; $A175, DataRegularSeason20242025!$D$3:$D$1315, P$1)+SUMIFS(DataRegularSeason20242025!$AB$3:$AB$1315,DataRegularSeason20242025!$B$3:$B$1315, "&lt;=" &amp; $A175, DataRegularSeason20242025!$E$3:$E$1315, P$1)</f>
        <v>9</v>
      </c>
      <c r="Q175" s="2">
        <f>SUMIFS(DataRegularSeason20242025!$AA$3:$AA$1315,DataRegularSeason20242025!$B$3:$B$1315, "&lt;=" &amp; $A175, DataRegularSeason20242025!$D$3:$D$1315, Q$1)+SUMIFS(DataRegularSeason20242025!$AB$3:$AB$1315,DataRegularSeason20242025!$B$3:$B$1315, "&lt;=" &amp; $A175, DataRegularSeason20242025!$E$3:$E$1315, Q$1)</f>
        <v>16</v>
      </c>
      <c r="R175" s="2">
        <f>SUMIFS(DataRegularSeason20242025!$AA$3:$AA$1315,DataRegularSeason20242025!$B$3:$B$1315, "&lt;=" &amp; $A175, DataRegularSeason20242025!$D$3:$D$1315, R$1)+SUMIFS(DataRegularSeason20242025!$AB$3:$AB$1315,DataRegularSeason20242025!$B$3:$B$1315, "&lt;=" &amp; $A175, DataRegularSeason20242025!$E$3:$E$1315, R$1)</f>
        <v>7</v>
      </c>
      <c r="S175" s="2">
        <f>SUMIFS(DataRegularSeason20242025!$AA$3:$AA$1315,DataRegularSeason20242025!$B$3:$B$1315, "&lt;=" &amp; $A175, DataRegularSeason20242025!$D$3:$D$1315, S$1)+SUMIFS(DataRegularSeason20242025!$AB$3:$AB$1315,DataRegularSeason20242025!$B$3:$B$1315, "&lt;=" &amp; $A175, DataRegularSeason20242025!$E$3:$E$1315, S$1)</f>
        <v>8</v>
      </c>
      <c r="T175" s="2">
        <f>SUMIFS(DataRegularSeason20242025!$AA$3:$AA$1315,DataRegularSeason20242025!$B$3:$B$1315, "&lt;=" &amp; $A175, DataRegularSeason20242025!$D$3:$D$1315, T$1)+SUMIFS(DataRegularSeason20242025!$AB$3:$AB$1315,DataRegularSeason20242025!$B$3:$B$1315, "&lt;=" &amp; $A175, DataRegularSeason20242025!$E$3:$E$1315, T$1)</f>
        <v>13</v>
      </c>
      <c r="U175" s="2">
        <f>SUMIFS(DataRegularSeason20242025!$AA$3:$AA$1315,DataRegularSeason20242025!$B$3:$B$1315, "&lt;=" &amp; $A175, DataRegularSeason20242025!$D$3:$D$1315, U$1)+SUMIFS(DataRegularSeason20242025!$AB$3:$AB$1315,DataRegularSeason20242025!$B$3:$B$1315, "&lt;=" &amp; $A175, DataRegularSeason20242025!$E$3:$E$1315, U$1)</f>
        <v>10</v>
      </c>
      <c r="V175" s="2">
        <f>SUMIFS(DataRegularSeason20242025!$AA$3:$AA$1315,DataRegularSeason20242025!$B$3:$B$1315, "&lt;=" &amp; $A175, DataRegularSeason20242025!$D$3:$D$1315, V$1)+SUMIFS(DataRegularSeason20242025!$AB$3:$AB$1315,DataRegularSeason20242025!$B$3:$B$1315, "&lt;=" &amp; $A175, DataRegularSeason20242025!$E$3:$E$1315, V$1)</f>
        <v>9</v>
      </c>
      <c r="W175" s="2">
        <f>SUMIFS(DataRegularSeason20242025!$AA$3:$AA$1315,DataRegularSeason20242025!$B$3:$B$1315, "&lt;=" &amp; $A175, DataRegularSeason20242025!$D$3:$D$1315, W$1)+SUMIFS(DataRegularSeason20242025!$AB$3:$AB$1315,DataRegularSeason20242025!$B$3:$B$1315, "&lt;=" &amp; $A175, DataRegularSeason20242025!$E$3:$E$1315, W$1)</f>
        <v>9</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8</v>
      </c>
      <c r="Z175" s="2">
        <f>SUMIFS(DataRegularSeason20242025!$AA$3:$AA$1315,DataRegularSeason20242025!$B$3:$B$1315, "&lt;=" &amp; $A175, DataRegularSeason20242025!$D$3:$D$1315, Z$1)+SUMIFS(DataRegularSeason20242025!$AB$3:$AB$1315,DataRegularSeason20242025!$B$3:$B$1315, "&lt;=" &amp; $A175, DataRegularSeason20242025!$E$3:$E$1315, Z$1)</f>
        <v>10</v>
      </c>
      <c r="AA175" s="2">
        <f>SUMIFS(DataRegularSeason20242025!$AA$3:$AA$1315,DataRegularSeason20242025!$B$3:$B$1315, "&lt;=" &amp; $A175, DataRegularSeason20242025!$D$3:$D$1315, AA$1)+SUMIFS(DataRegularSeason20242025!$AB$3:$AB$1315,DataRegularSeason20242025!$B$3:$B$1315, "&lt;=" &amp; $A175, DataRegularSeason20242025!$E$3:$E$1315, AA$1)</f>
        <v>14</v>
      </c>
      <c r="AB175" s="2">
        <f>SUMIFS(DataRegularSeason20242025!$AA$3:$AA$1315,DataRegularSeason20242025!$B$3:$B$1315, "&lt;=" &amp; $A175, DataRegularSeason20242025!$D$3:$D$1315, AB$1)+SUMIFS(DataRegularSeason20242025!$AB$3:$AB$1315,DataRegularSeason20242025!$B$3:$B$1315, "&lt;=" &amp; $A175, DataRegularSeason20242025!$E$3:$E$1315, AB$1)</f>
        <v>13</v>
      </c>
      <c r="AC175" s="2">
        <f>SUMIFS(DataRegularSeason20242025!$AA$3:$AA$1315,DataRegularSeason20242025!$B$3:$B$1315, "&lt;=" &amp; $A175, DataRegularSeason20242025!$D$3:$D$1315, AC$1)+SUMIFS(DataRegularSeason20242025!$AB$3:$AB$1315,DataRegularSeason20242025!$B$3:$B$1315, "&lt;=" &amp; $A175, DataRegularSeason20242025!$E$3:$E$1315, AC$1)</f>
        <v>12</v>
      </c>
      <c r="AD175" s="2">
        <f>SUMIFS(DataRegularSeason20242025!$AA$3:$AA$1315,DataRegularSeason20242025!$B$3:$B$1315, "&lt;=" &amp; $A175, DataRegularSeason20242025!$D$3:$D$1315, AD$1)+SUMIFS(DataRegularSeason20242025!$AB$3:$AB$1315,DataRegularSeason20242025!$B$3:$B$1315, "&lt;=" &amp; $A175, DataRegularSeason20242025!$E$3:$E$1315, AD$1)</f>
        <v>11</v>
      </c>
      <c r="AE175" s="2">
        <f>SUMIFS(DataRegularSeason20242025!$AA$3:$AA$1315,DataRegularSeason20242025!$B$3:$B$1315, "&lt;=" &amp; $A175, DataRegularSeason20242025!$D$3:$D$1315, AE$1)+SUMIFS(DataRegularSeason20242025!$AB$3:$AB$1315,DataRegularSeason20242025!$B$3:$B$1315, "&lt;=" &amp; $A175, DataRegularSeason20242025!$E$3:$E$1315, AE$1)</f>
        <v>15</v>
      </c>
      <c r="AF175" s="2">
        <f>SUMIFS(DataRegularSeason20242025!$AA$3:$AA$1315,DataRegularSeason20242025!$B$3:$B$1315, "&lt;=" &amp; $A175, DataRegularSeason20242025!$D$3:$D$1315, AF$1)+SUMIFS(DataRegularSeason20242025!$AB$3:$AB$1315,DataRegularSeason20242025!$B$3:$B$1315, "&lt;=" &amp; $A175, DataRegularSeason20242025!$E$3:$E$1315, AF$1)</f>
        <v>18</v>
      </c>
      <c r="AG175" s="2">
        <f>SUMIFS(DataRegularSeason20242025!$AA$3:$AA$1315,DataRegularSeason20242025!$B$3:$B$1315, "&lt;=" &amp; $A175, DataRegularSeason20242025!$D$3:$D$1315, AG$1)+SUMIFS(DataRegularSeason20242025!$AB$3:$AB$1315,DataRegularSeason20242025!$B$3:$B$1315, "&lt;=" &amp; $A175, DataRegularSeason20242025!$E$3:$E$1315, AG$1)</f>
        <v>14</v>
      </c>
    </row>
    <row r="176" spans="1:33" x14ac:dyDescent="0.25">
      <c r="A176" s="5">
        <v>45742</v>
      </c>
      <c r="B176" s="2">
        <f>SUMIFS(DataRegularSeason20242025!$AA$3:$AA$1315,DataRegularSeason20242025!$B$3:$B$1315, "&lt;=" &amp; $A176, DataRegularSeason20242025!$D$3:$D$1315, B$1)+SUMIFS(DataRegularSeason20242025!$AB$3:$AB$1315,DataRegularSeason20242025!$B$3:$B$1315, "&lt;=" &amp; $A176, DataRegularSeason20242025!$E$3:$E$1315, B$1)</f>
        <v>10</v>
      </c>
      <c r="C176" s="2">
        <f>SUMIFS(DataRegularSeason20242025!$AA$3:$AA$1315,DataRegularSeason20242025!$B$3:$B$1315, "&lt;=" &amp; $A176, DataRegularSeason20242025!$D$3:$D$1315, C$1)+SUMIFS(DataRegularSeason20242025!$AB$3:$AB$1315,DataRegularSeason20242025!$B$3:$B$1315, "&lt;=" &amp; $A176, DataRegularSeason20242025!$E$3:$E$1315, C$1)</f>
        <v>9</v>
      </c>
      <c r="D176" s="2">
        <f>SUMIFS(DataRegularSeason20242025!$AA$3:$AA$1315,DataRegularSeason20242025!$B$3:$B$1315, "&lt;=" &amp; $A176, DataRegularSeason20242025!$D$3:$D$1315, D$1)+SUMIFS(DataRegularSeason20242025!$AB$3:$AB$1315,DataRegularSeason20242025!$B$3:$B$1315, "&lt;=" &amp; $A176, DataRegularSeason20242025!$E$3:$E$1315, D$1)</f>
        <v>9</v>
      </c>
      <c r="E176" s="2">
        <f>SUMIFS(DataRegularSeason20242025!$AA$3:$AA$1315,DataRegularSeason20242025!$B$3:$B$1315, "&lt;=" &amp; $A176, DataRegularSeason20242025!$D$3:$D$1315, E$1)+SUMIFS(DataRegularSeason20242025!$AB$3:$AB$1315,DataRegularSeason20242025!$B$3:$B$1315, "&lt;=" &amp; $A176, DataRegularSeason20242025!$E$3:$E$1315, E$1)</f>
        <v>14</v>
      </c>
      <c r="F176" s="2">
        <f>SUMIFS(DataRegularSeason20242025!$AA$3:$AA$1315,DataRegularSeason20242025!$B$3:$B$1315, "&lt;=" &amp; $A176, DataRegularSeason20242025!$D$3:$D$1315, F$1)+SUMIFS(DataRegularSeason20242025!$AB$3:$AB$1315,DataRegularSeason20242025!$B$3:$B$1315, "&lt;=" &amp; $A176, DataRegularSeason20242025!$E$3:$E$1315, F$1)</f>
        <v>11</v>
      </c>
      <c r="G176" s="2">
        <f>SUMIFS(DataRegularSeason20242025!$AA$3:$AA$1315,DataRegularSeason20242025!$B$3:$B$1315, "&lt;=" &amp; $A176, DataRegularSeason20242025!$D$3:$D$1315, G$1)+SUMIFS(DataRegularSeason20242025!$AB$3:$AB$1315,DataRegularSeason20242025!$B$3:$B$1315, "&lt;=" &amp; $A176, DataRegularSeason20242025!$E$3:$E$1315, G$1)</f>
        <v>11</v>
      </c>
      <c r="H176" s="2">
        <f>SUMIFS(DataRegularSeason20242025!$AA$3:$AA$1315,DataRegularSeason20242025!$B$3:$B$1315, "&lt;=" &amp; $A176, DataRegularSeason20242025!$D$3:$D$1315, H$1)+SUMIFS(DataRegularSeason20242025!$AB$3:$AB$1315,DataRegularSeason20242025!$B$3:$B$1315, "&lt;=" &amp; $A176, DataRegularSeason20242025!$E$3:$E$1315, H$1)</f>
        <v>7</v>
      </c>
      <c r="I176" s="2">
        <f>SUMIFS(DataRegularSeason20242025!$AA$3:$AA$1315,DataRegularSeason20242025!$B$3:$B$1315, "&lt;=" &amp; $A176, DataRegularSeason20242025!$D$3:$D$1315, I$1)+SUMIFS(DataRegularSeason20242025!$AB$3:$AB$1315,DataRegularSeason20242025!$B$3:$B$1315, "&lt;=" &amp; $A176, DataRegularSeason20242025!$E$3:$E$1315, I$1)</f>
        <v>10</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9</v>
      </c>
      <c r="L176" s="2">
        <f>SUMIFS(DataRegularSeason20242025!$AA$3:$AA$1315,DataRegularSeason20242025!$B$3:$B$1315, "&lt;=" &amp; $A176, DataRegularSeason20242025!$D$3:$D$1315, L$1)+SUMIFS(DataRegularSeason20242025!$AB$3:$AB$1315,DataRegularSeason20242025!$B$3:$B$1315, "&lt;=" &amp; $A176, DataRegularSeason20242025!$E$3:$E$1315, L$1)</f>
        <v>11</v>
      </c>
      <c r="M176" s="2">
        <f>SUMIFS(DataRegularSeason20242025!$AA$3:$AA$1315,DataRegularSeason20242025!$B$3:$B$1315, "&lt;=" &amp; $A176, DataRegularSeason20242025!$D$3:$D$1315, M$1)+SUMIFS(DataRegularSeason20242025!$AB$3:$AB$1315,DataRegularSeason20242025!$B$3:$B$1315, "&lt;=" &amp; $A176, DataRegularSeason20242025!$E$3:$E$1315, M$1)</f>
        <v>15</v>
      </c>
      <c r="N176" s="2">
        <f>SUMIFS(DataRegularSeason20242025!$AA$3:$AA$1315,DataRegularSeason20242025!$B$3:$B$1315, "&lt;=" &amp; $A176, DataRegularSeason20242025!$D$3:$D$1315, N$1)+SUMIFS(DataRegularSeason20242025!$AB$3:$AB$1315,DataRegularSeason20242025!$B$3:$B$1315, "&lt;=" &amp; $A176, DataRegularSeason20242025!$E$3:$E$1315, N$1)</f>
        <v>14</v>
      </c>
      <c r="O176" s="2">
        <f>SUMIFS(DataRegularSeason20242025!$AA$3:$AA$1315,DataRegularSeason20242025!$B$3:$B$1315, "&lt;=" &amp; $A176, DataRegularSeason20242025!$D$3:$D$1315, O$1)+SUMIFS(DataRegularSeason20242025!$AB$3:$AB$1315,DataRegularSeason20242025!$B$3:$B$1315, "&lt;=" &amp; $A176, DataRegularSeason20242025!$E$3:$E$1315, O$1)</f>
        <v>14</v>
      </c>
      <c r="P176" s="2">
        <f>SUMIFS(DataRegularSeason20242025!$AA$3:$AA$1315,DataRegularSeason20242025!$B$3:$B$1315, "&lt;=" &amp; $A176, DataRegularSeason20242025!$D$3:$D$1315, P$1)+SUMIFS(DataRegularSeason20242025!$AB$3:$AB$1315,DataRegularSeason20242025!$B$3:$B$1315, "&lt;=" &amp; $A176, DataRegularSeason20242025!$E$3:$E$1315, P$1)</f>
        <v>9</v>
      </c>
      <c r="Q176" s="2">
        <f>SUMIFS(DataRegularSeason20242025!$AA$3:$AA$1315,DataRegularSeason20242025!$B$3:$B$1315, "&lt;=" &amp; $A176, DataRegularSeason20242025!$D$3:$D$1315, Q$1)+SUMIFS(DataRegularSeason20242025!$AB$3:$AB$1315,DataRegularSeason20242025!$B$3:$B$1315, "&lt;=" &amp; $A176, DataRegularSeason20242025!$E$3:$E$1315, Q$1)</f>
        <v>16</v>
      </c>
      <c r="R176" s="2">
        <f>SUMIFS(DataRegularSeason20242025!$AA$3:$AA$1315,DataRegularSeason20242025!$B$3:$B$1315, "&lt;=" &amp; $A176, DataRegularSeason20242025!$D$3:$D$1315, R$1)+SUMIFS(DataRegularSeason20242025!$AB$3:$AB$1315,DataRegularSeason20242025!$B$3:$B$1315, "&lt;=" &amp; $A176, DataRegularSeason20242025!$E$3:$E$1315, R$1)</f>
        <v>7</v>
      </c>
      <c r="S176" s="2">
        <f>SUMIFS(DataRegularSeason20242025!$AA$3:$AA$1315,DataRegularSeason20242025!$B$3:$B$1315, "&lt;=" &amp; $A176, DataRegularSeason20242025!$D$3:$D$1315, S$1)+SUMIFS(DataRegularSeason20242025!$AB$3:$AB$1315,DataRegularSeason20242025!$B$3:$B$1315, "&lt;=" &amp; $A176, DataRegularSeason20242025!$E$3:$E$1315, S$1)</f>
        <v>8</v>
      </c>
      <c r="T176" s="2">
        <f>SUMIFS(DataRegularSeason20242025!$AA$3:$AA$1315,DataRegularSeason20242025!$B$3:$B$1315, "&lt;=" &amp; $A176, DataRegularSeason20242025!$D$3:$D$1315, T$1)+SUMIFS(DataRegularSeason20242025!$AB$3:$AB$1315,DataRegularSeason20242025!$B$3:$B$1315, "&lt;=" &amp; $A176, DataRegularSeason20242025!$E$3:$E$1315, T$1)</f>
        <v>13</v>
      </c>
      <c r="U176" s="2">
        <f>SUMIFS(DataRegularSeason20242025!$AA$3:$AA$1315,DataRegularSeason20242025!$B$3:$B$1315, "&lt;=" &amp; $A176, DataRegularSeason20242025!$D$3:$D$1315, U$1)+SUMIFS(DataRegularSeason20242025!$AB$3:$AB$1315,DataRegularSeason20242025!$B$3:$B$1315, "&lt;=" &amp; $A176, DataRegularSeason20242025!$E$3:$E$1315, U$1)</f>
        <v>10</v>
      </c>
      <c r="V176" s="2">
        <f>SUMIFS(DataRegularSeason20242025!$AA$3:$AA$1315,DataRegularSeason20242025!$B$3:$B$1315, "&lt;=" &amp; $A176, DataRegularSeason20242025!$D$3:$D$1315, V$1)+SUMIFS(DataRegularSeason20242025!$AB$3:$AB$1315,DataRegularSeason20242025!$B$3:$B$1315, "&lt;=" &amp; $A176, DataRegularSeason20242025!$E$3:$E$1315, V$1)</f>
        <v>9</v>
      </c>
      <c r="W176" s="2">
        <f>SUMIFS(DataRegularSeason20242025!$AA$3:$AA$1315,DataRegularSeason20242025!$B$3:$B$1315, "&lt;=" &amp; $A176, DataRegularSeason20242025!$D$3:$D$1315, W$1)+SUMIFS(DataRegularSeason20242025!$AB$3:$AB$1315,DataRegularSeason20242025!$B$3:$B$1315, "&lt;=" &amp; $A176, DataRegularSeason20242025!$E$3:$E$1315, W$1)</f>
        <v>9</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8</v>
      </c>
      <c r="Z176" s="2">
        <f>SUMIFS(DataRegularSeason20242025!$AA$3:$AA$1315,DataRegularSeason20242025!$B$3:$B$1315, "&lt;=" &amp; $A176, DataRegularSeason20242025!$D$3:$D$1315, Z$1)+SUMIFS(DataRegularSeason20242025!$AB$3:$AB$1315,DataRegularSeason20242025!$B$3:$B$1315, "&lt;=" &amp; $A176, DataRegularSeason20242025!$E$3:$E$1315, Z$1)</f>
        <v>10</v>
      </c>
      <c r="AA176" s="2">
        <f>SUMIFS(DataRegularSeason20242025!$AA$3:$AA$1315,DataRegularSeason20242025!$B$3:$B$1315, "&lt;=" &amp; $A176, DataRegularSeason20242025!$D$3:$D$1315, AA$1)+SUMIFS(DataRegularSeason20242025!$AB$3:$AB$1315,DataRegularSeason20242025!$B$3:$B$1315, "&lt;=" &amp; $A176, DataRegularSeason20242025!$E$3:$E$1315, AA$1)</f>
        <v>14</v>
      </c>
      <c r="AB176" s="2">
        <f>SUMIFS(DataRegularSeason20242025!$AA$3:$AA$1315,DataRegularSeason20242025!$B$3:$B$1315, "&lt;=" &amp; $A176, DataRegularSeason20242025!$D$3:$D$1315, AB$1)+SUMIFS(DataRegularSeason20242025!$AB$3:$AB$1315,DataRegularSeason20242025!$B$3:$B$1315, "&lt;=" &amp; $A176, DataRegularSeason20242025!$E$3:$E$1315, AB$1)</f>
        <v>13</v>
      </c>
      <c r="AC176" s="2">
        <f>SUMIFS(DataRegularSeason20242025!$AA$3:$AA$1315,DataRegularSeason20242025!$B$3:$B$1315, "&lt;=" &amp; $A176, DataRegularSeason20242025!$D$3:$D$1315, AC$1)+SUMIFS(DataRegularSeason20242025!$AB$3:$AB$1315,DataRegularSeason20242025!$B$3:$B$1315, "&lt;=" &amp; $A176, DataRegularSeason20242025!$E$3:$E$1315, AC$1)</f>
        <v>12</v>
      </c>
      <c r="AD176" s="2">
        <f>SUMIFS(DataRegularSeason20242025!$AA$3:$AA$1315,DataRegularSeason20242025!$B$3:$B$1315, "&lt;=" &amp; $A176, DataRegularSeason20242025!$D$3:$D$1315, AD$1)+SUMIFS(DataRegularSeason20242025!$AB$3:$AB$1315,DataRegularSeason20242025!$B$3:$B$1315, "&lt;=" &amp; $A176, DataRegularSeason20242025!$E$3:$E$1315, AD$1)</f>
        <v>11</v>
      </c>
      <c r="AE176" s="2">
        <f>SUMIFS(DataRegularSeason20242025!$AA$3:$AA$1315,DataRegularSeason20242025!$B$3:$B$1315, "&lt;=" &amp; $A176, DataRegularSeason20242025!$D$3:$D$1315, AE$1)+SUMIFS(DataRegularSeason20242025!$AB$3:$AB$1315,DataRegularSeason20242025!$B$3:$B$1315, "&lt;=" &amp; $A176, DataRegularSeason20242025!$E$3:$E$1315, AE$1)</f>
        <v>15</v>
      </c>
      <c r="AF176" s="2">
        <f>SUMIFS(DataRegularSeason20242025!$AA$3:$AA$1315,DataRegularSeason20242025!$B$3:$B$1315, "&lt;=" &amp; $A176, DataRegularSeason20242025!$D$3:$D$1315, AF$1)+SUMIFS(DataRegularSeason20242025!$AB$3:$AB$1315,DataRegularSeason20242025!$B$3:$B$1315, "&lt;=" &amp; $A176, DataRegularSeason20242025!$E$3:$E$1315, AF$1)</f>
        <v>18</v>
      </c>
      <c r="AG176" s="2">
        <f>SUMIFS(DataRegularSeason20242025!$AA$3:$AA$1315,DataRegularSeason20242025!$B$3:$B$1315, "&lt;=" &amp; $A176, DataRegularSeason20242025!$D$3:$D$1315, AG$1)+SUMIFS(DataRegularSeason20242025!$AB$3:$AB$1315,DataRegularSeason20242025!$B$3:$B$1315, "&lt;=" &amp; $A176, DataRegularSeason20242025!$E$3:$E$1315, AG$1)</f>
        <v>14</v>
      </c>
    </row>
    <row r="177" spans="1:33" x14ac:dyDescent="0.25">
      <c r="A177" s="5">
        <v>45743</v>
      </c>
      <c r="B177" s="2">
        <f>SUMIFS(DataRegularSeason20242025!$AA$3:$AA$1315,DataRegularSeason20242025!$B$3:$B$1315, "&lt;=" &amp; $A177, DataRegularSeason20242025!$D$3:$D$1315, B$1)+SUMIFS(DataRegularSeason20242025!$AB$3:$AB$1315,DataRegularSeason20242025!$B$3:$B$1315, "&lt;=" &amp; $A177, DataRegularSeason20242025!$E$3:$E$1315, B$1)</f>
        <v>10</v>
      </c>
      <c r="C177" s="2">
        <f>SUMIFS(DataRegularSeason20242025!$AA$3:$AA$1315,DataRegularSeason20242025!$B$3:$B$1315, "&lt;=" &amp; $A177, DataRegularSeason20242025!$D$3:$D$1315, C$1)+SUMIFS(DataRegularSeason20242025!$AB$3:$AB$1315,DataRegularSeason20242025!$B$3:$B$1315, "&lt;=" &amp; $A177, DataRegularSeason20242025!$E$3:$E$1315, C$1)</f>
        <v>9</v>
      </c>
      <c r="D177" s="2">
        <f>SUMIFS(DataRegularSeason20242025!$AA$3:$AA$1315,DataRegularSeason20242025!$B$3:$B$1315, "&lt;=" &amp; $A177, DataRegularSeason20242025!$D$3:$D$1315, D$1)+SUMIFS(DataRegularSeason20242025!$AB$3:$AB$1315,DataRegularSeason20242025!$B$3:$B$1315, "&lt;=" &amp; $A177, DataRegularSeason20242025!$E$3:$E$1315, D$1)</f>
        <v>9</v>
      </c>
      <c r="E177" s="2">
        <f>SUMIFS(DataRegularSeason20242025!$AA$3:$AA$1315,DataRegularSeason20242025!$B$3:$B$1315, "&lt;=" &amp; $A177, DataRegularSeason20242025!$D$3:$D$1315, E$1)+SUMIFS(DataRegularSeason20242025!$AB$3:$AB$1315,DataRegularSeason20242025!$B$3:$B$1315, "&lt;=" &amp; $A177, DataRegularSeason20242025!$E$3:$E$1315, E$1)</f>
        <v>14</v>
      </c>
      <c r="F177" s="2">
        <f>SUMIFS(DataRegularSeason20242025!$AA$3:$AA$1315,DataRegularSeason20242025!$B$3:$B$1315, "&lt;=" &amp; $A177, DataRegularSeason20242025!$D$3:$D$1315, F$1)+SUMIFS(DataRegularSeason20242025!$AB$3:$AB$1315,DataRegularSeason20242025!$B$3:$B$1315, "&lt;=" &amp; $A177, DataRegularSeason20242025!$E$3:$E$1315, F$1)</f>
        <v>11</v>
      </c>
      <c r="G177" s="2">
        <f>SUMIFS(DataRegularSeason20242025!$AA$3:$AA$1315,DataRegularSeason20242025!$B$3:$B$1315, "&lt;=" &amp; $A177, DataRegularSeason20242025!$D$3:$D$1315, G$1)+SUMIFS(DataRegularSeason20242025!$AB$3:$AB$1315,DataRegularSeason20242025!$B$3:$B$1315, "&lt;=" &amp; $A177, DataRegularSeason20242025!$E$3:$E$1315, G$1)</f>
        <v>11</v>
      </c>
      <c r="H177" s="2">
        <f>SUMIFS(DataRegularSeason20242025!$AA$3:$AA$1315,DataRegularSeason20242025!$B$3:$B$1315, "&lt;=" &amp; $A177, DataRegularSeason20242025!$D$3:$D$1315, H$1)+SUMIFS(DataRegularSeason20242025!$AB$3:$AB$1315,DataRegularSeason20242025!$B$3:$B$1315, "&lt;=" &amp; $A177, DataRegularSeason20242025!$E$3:$E$1315, H$1)</f>
        <v>7</v>
      </c>
      <c r="I177" s="2">
        <f>SUMIFS(DataRegularSeason20242025!$AA$3:$AA$1315,DataRegularSeason20242025!$B$3:$B$1315, "&lt;=" &amp; $A177, DataRegularSeason20242025!$D$3:$D$1315, I$1)+SUMIFS(DataRegularSeason20242025!$AB$3:$AB$1315,DataRegularSeason20242025!$B$3:$B$1315, "&lt;=" &amp; $A177, DataRegularSeason20242025!$E$3:$E$1315, I$1)</f>
        <v>10</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9</v>
      </c>
      <c r="L177" s="2">
        <f>SUMIFS(DataRegularSeason20242025!$AA$3:$AA$1315,DataRegularSeason20242025!$B$3:$B$1315, "&lt;=" &amp; $A177, DataRegularSeason20242025!$D$3:$D$1315, L$1)+SUMIFS(DataRegularSeason20242025!$AB$3:$AB$1315,DataRegularSeason20242025!$B$3:$B$1315, "&lt;=" &amp; $A177, DataRegularSeason20242025!$E$3:$E$1315, L$1)</f>
        <v>11</v>
      </c>
      <c r="M177" s="2">
        <f>SUMIFS(DataRegularSeason20242025!$AA$3:$AA$1315,DataRegularSeason20242025!$B$3:$B$1315, "&lt;=" &amp; $A177, DataRegularSeason20242025!$D$3:$D$1315, M$1)+SUMIFS(DataRegularSeason20242025!$AB$3:$AB$1315,DataRegularSeason20242025!$B$3:$B$1315, "&lt;=" &amp; $A177, DataRegularSeason20242025!$E$3:$E$1315, M$1)</f>
        <v>15</v>
      </c>
      <c r="N177" s="2">
        <f>SUMIFS(DataRegularSeason20242025!$AA$3:$AA$1315,DataRegularSeason20242025!$B$3:$B$1315, "&lt;=" &amp; $A177, DataRegularSeason20242025!$D$3:$D$1315, N$1)+SUMIFS(DataRegularSeason20242025!$AB$3:$AB$1315,DataRegularSeason20242025!$B$3:$B$1315, "&lt;=" &amp; $A177, DataRegularSeason20242025!$E$3:$E$1315, N$1)</f>
        <v>14</v>
      </c>
      <c r="O177" s="2">
        <f>SUMIFS(DataRegularSeason20242025!$AA$3:$AA$1315,DataRegularSeason20242025!$B$3:$B$1315, "&lt;=" &amp; $A177, DataRegularSeason20242025!$D$3:$D$1315, O$1)+SUMIFS(DataRegularSeason20242025!$AB$3:$AB$1315,DataRegularSeason20242025!$B$3:$B$1315, "&lt;=" &amp; $A177, DataRegularSeason20242025!$E$3:$E$1315, O$1)</f>
        <v>14</v>
      </c>
      <c r="P177" s="2">
        <f>SUMIFS(DataRegularSeason20242025!$AA$3:$AA$1315,DataRegularSeason20242025!$B$3:$B$1315, "&lt;=" &amp; $A177, DataRegularSeason20242025!$D$3:$D$1315, P$1)+SUMIFS(DataRegularSeason20242025!$AB$3:$AB$1315,DataRegularSeason20242025!$B$3:$B$1315, "&lt;=" &amp; $A177, DataRegularSeason20242025!$E$3:$E$1315, P$1)</f>
        <v>9</v>
      </c>
      <c r="Q177" s="2">
        <f>SUMIFS(DataRegularSeason20242025!$AA$3:$AA$1315,DataRegularSeason20242025!$B$3:$B$1315, "&lt;=" &amp; $A177, DataRegularSeason20242025!$D$3:$D$1315, Q$1)+SUMIFS(DataRegularSeason20242025!$AB$3:$AB$1315,DataRegularSeason20242025!$B$3:$B$1315, "&lt;=" &amp; $A177, DataRegularSeason20242025!$E$3:$E$1315, Q$1)</f>
        <v>16</v>
      </c>
      <c r="R177" s="2">
        <f>SUMIFS(DataRegularSeason20242025!$AA$3:$AA$1315,DataRegularSeason20242025!$B$3:$B$1315, "&lt;=" &amp; $A177, DataRegularSeason20242025!$D$3:$D$1315, R$1)+SUMIFS(DataRegularSeason20242025!$AB$3:$AB$1315,DataRegularSeason20242025!$B$3:$B$1315, "&lt;=" &amp; $A177, DataRegularSeason20242025!$E$3:$E$1315, R$1)</f>
        <v>7</v>
      </c>
      <c r="S177" s="2">
        <f>SUMIFS(DataRegularSeason20242025!$AA$3:$AA$1315,DataRegularSeason20242025!$B$3:$B$1315, "&lt;=" &amp; $A177, DataRegularSeason20242025!$D$3:$D$1315, S$1)+SUMIFS(DataRegularSeason20242025!$AB$3:$AB$1315,DataRegularSeason20242025!$B$3:$B$1315, "&lt;=" &amp; $A177, DataRegularSeason20242025!$E$3:$E$1315, S$1)</f>
        <v>8</v>
      </c>
      <c r="T177" s="2">
        <f>SUMIFS(DataRegularSeason20242025!$AA$3:$AA$1315,DataRegularSeason20242025!$B$3:$B$1315, "&lt;=" &amp; $A177, DataRegularSeason20242025!$D$3:$D$1315, T$1)+SUMIFS(DataRegularSeason20242025!$AB$3:$AB$1315,DataRegularSeason20242025!$B$3:$B$1315, "&lt;=" &amp; $A177, DataRegularSeason20242025!$E$3:$E$1315, T$1)</f>
        <v>13</v>
      </c>
      <c r="U177" s="2">
        <f>SUMIFS(DataRegularSeason20242025!$AA$3:$AA$1315,DataRegularSeason20242025!$B$3:$B$1315, "&lt;=" &amp; $A177, DataRegularSeason20242025!$D$3:$D$1315, U$1)+SUMIFS(DataRegularSeason20242025!$AB$3:$AB$1315,DataRegularSeason20242025!$B$3:$B$1315, "&lt;=" &amp; $A177, DataRegularSeason20242025!$E$3:$E$1315, U$1)</f>
        <v>10</v>
      </c>
      <c r="V177" s="2">
        <f>SUMIFS(DataRegularSeason20242025!$AA$3:$AA$1315,DataRegularSeason20242025!$B$3:$B$1315, "&lt;=" &amp; $A177, DataRegularSeason20242025!$D$3:$D$1315, V$1)+SUMIFS(DataRegularSeason20242025!$AB$3:$AB$1315,DataRegularSeason20242025!$B$3:$B$1315, "&lt;=" &amp; $A177, DataRegularSeason20242025!$E$3:$E$1315, V$1)</f>
        <v>9</v>
      </c>
      <c r="W177" s="2">
        <f>SUMIFS(DataRegularSeason20242025!$AA$3:$AA$1315,DataRegularSeason20242025!$B$3:$B$1315, "&lt;=" &amp; $A177, DataRegularSeason20242025!$D$3:$D$1315, W$1)+SUMIFS(DataRegularSeason20242025!$AB$3:$AB$1315,DataRegularSeason20242025!$B$3:$B$1315, "&lt;=" &amp; $A177, DataRegularSeason20242025!$E$3:$E$1315, W$1)</f>
        <v>9</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8</v>
      </c>
      <c r="Z177" s="2">
        <f>SUMIFS(DataRegularSeason20242025!$AA$3:$AA$1315,DataRegularSeason20242025!$B$3:$B$1315, "&lt;=" &amp; $A177, DataRegularSeason20242025!$D$3:$D$1315, Z$1)+SUMIFS(DataRegularSeason20242025!$AB$3:$AB$1315,DataRegularSeason20242025!$B$3:$B$1315, "&lt;=" &amp; $A177, DataRegularSeason20242025!$E$3:$E$1315, Z$1)</f>
        <v>10</v>
      </c>
      <c r="AA177" s="2">
        <f>SUMIFS(DataRegularSeason20242025!$AA$3:$AA$1315,DataRegularSeason20242025!$B$3:$B$1315, "&lt;=" &amp; $A177, DataRegularSeason20242025!$D$3:$D$1315, AA$1)+SUMIFS(DataRegularSeason20242025!$AB$3:$AB$1315,DataRegularSeason20242025!$B$3:$B$1315, "&lt;=" &amp; $A177, DataRegularSeason20242025!$E$3:$E$1315, AA$1)</f>
        <v>14</v>
      </c>
      <c r="AB177" s="2">
        <f>SUMIFS(DataRegularSeason20242025!$AA$3:$AA$1315,DataRegularSeason20242025!$B$3:$B$1315, "&lt;=" &amp; $A177, DataRegularSeason20242025!$D$3:$D$1315, AB$1)+SUMIFS(DataRegularSeason20242025!$AB$3:$AB$1315,DataRegularSeason20242025!$B$3:$B$1315, "&lt;=" &amp; $A177, DataRegularSeason20242025!$E$3:$E$1315, AB$1)</f>
        <v>13</v>
      </c>
      <c r="AC177" s="2">
        <f>SUMIFS(DataRegularSeason20242025!$AA$3:$AA$1315,DataRegularSeason20242025!$B$3:$B$1315, "&lt;=" &amp; $A177, DataRegularSeason20242025!$D$3:$D$1315, AC$1)+SUMIFS(DataRegularSeason20242025!$AB$3:$AB$1315,DataRegularSeason20242025!$B$3:$B$1315, "&lt;=" &amp; $A177, DataRegularSeason20242025!$E$3:$E$1315, AC$1)</f>
        <v>12</v>
      </c>
      <c r="AD177" s="2">
        <f>SUMIFS(DataRegularSeason20242025!$AA$3:$AA$1315,DataRegularSeason20242025!$B$3:$B$1315, "&lt;=" &amp; $A177, DataRegularSeason20242025!$D$3:$D$1315, AD$1)+SUMIFS(DataRegularSeason20242025!$AB$3:$AB$1315,DataRegularSeason20242025!$B$3:$B$1315, "&lt;=" &amp; $A177, DataRegularSeason20242025!$E$3:$E$1315, AD$1)</f>
        <v>11</v>
      </c>
      <c r="AE177" s="2">
        <f>SUMIFS(DataRegularSeason20242025!$AA$3:$AA$1315,DataRegularSeason20242025!$B$3:$B$1315, "&lt;=" &amp; $A177, DataRegularSeason20242025!$D$3:$D$1315, AE$1)+SUMIFS(DataRegularSeason20242025!$AB$3:$AB$1315,DataRegularSeason20242025!$B$3:$B$1315, "&lt;=" &amp; $A177, DataRegularSeason20242025!$E$3:$E$1315, AE$1)</f>
        <v>15</v>
      </c>
      <c r="AF177" s="2">
        <f>SUMIFS(DataRegularSeason20242025!$AA$3:$AA$1315,DataRegularSeason20242025!$B$3:$B$1315, "&lt;=" &amp; $A177, DataRegularSeason20242025!$D$3:$D$1315, AF$1)+SUMIFS(DataRegularSeason20242025!$AB$3:$AB$1315,DataRegularSeason20242025!$B$3:$B$1315, "&lt;=" &amp; $A177, DataRegularSeason20242025!$E$3:$E$1315, AF$1)</f>
        <v>18</v>
      </c>
      <c r="AG177" s="2">
        <f>SUMIFS(DataRegularSeason20242025!$AA$3:$AA$1315,DataRegularSeason20242025!$B$3:$B$1315, "&lt;=" &amp; $A177, DataRegularSeason20242025!$D$3:$D$1315, AG$1)+SUMIFS(DataRegularSeason20242025!$AB$3:$AB$1315,DataRegularSeason20242025!$B$3:$B$1315, "&lt;=" &amp; $A177, DataRegularSeason20242025!$E$3:$E$1315, AG$1)</f>
        <v>14</v>
      </c>
    </row>
    <row r="178" spans="1:33" x14ac:dyDescent="0.25">
      <c r="A178" s="5">
        <v>45744</v>
      </c>
      <c r="B178" s="2">
        <f>SUMIFS(DataRegularSeason20242025!$AA$3:$AA$1315,DataRegularSeason20242025!$B$3:$B$1315, "&lt;=" &amp; $A178, DataRegularSeason20242025!$D$3:$D$1315, B$1)+SUMIFS(DataRegularSeason20242025!$AB$3:$AB$1315,DataRegularSeason20242025!$B$3:$B$1315, "&lt;=" &amp; $A178, DataRegularSeason20242025!$E$3:$E$1315, B$1)</f>
        <v>10</v>
      </c>
      <c r="C178" s="2">
        <f>SUMIFS(DataRegularSeason20242025!$AA$3:$AA$1315,DataRegularSeason20242025!$B$3:$B$1315, "&lt;=" &amp; $A178, DataRegularSeason20242025!$D$3:$D$1315, C$1)+SUMIFS(DataRegularSeason20242025!$AB$3:$AB$1315,DataRegularSeason20242025!$B$3:$B$1315, "&lt;=" &amp; $A178, DataRegularSeason20242025!$E$3:$E$1315, C$1)</f>
        <v>9</v>
      </c>
      <c r="D178" s="2">
        <f>SUMIFS(DataRegularSeason20242025!$AA$3:$AA$1315,DataRegularSeason20242025!$B$3:$B$1315, "&lt;=" &amp; $A178, DataRegularSeason20242025!$D$3:$D$1315, D$1)+SUMIFS(DataRegularSeason20242025!$AB$3:$AB$1315,DataRegularSeason20242025!$B$3:$B$1315, "&lt;=" &amp; $A178, DataRegularSeason20242025!$E$3:$E$1315, D$1)</f>
        <v>9</v>
      </c>
      <c r="E178" s="2">
        <f>SUMIFS(DataRegularSeason20242025!$AA$3:$AA$1315,DataRegularSeason20242025!$B$3:$B$1315, "&lt;=" &amp; $A178, DataRegularSeason20242025!$D$3:$D$1315, E$1)+SUMIFS(DataRegularSeason20242025!$AB$3:$AB$1315,DataRegularSeason20242025!$B$3:$B$1315, "&lt;=" &amp; $A178, DataRegularSeason20242025!$E$3:$E$1315, E$1)</f>
        <v>14</v>
      </c>
      <c r="F178" s="2">
        <f>SUMIFS(DataRegularSeason20242025!$AA$3:$AA$1315,DataRegularSeason20242025!$B$3:$B$1315, "&lt;=" &amp; $A178, DataRegularSeason20242025!$D$3:$D$1315, F$1)+SUMIFS(DataRegularSeason20242025!$AB$3:$AB$1315,DataRegularSeason20242025!$B$3:$B$1315, "&lt;=" &amp; $A178, DataRegularSeason20242025!$E$3:$E$1315, F$1)</f>
        <v>11</v>
      </c>
      <c r="G178" s="2">
        <f>SUMIFS(DataRegularSeason20242025!$AA$3:$AA$1315,DataRegularSeason20242025!$B$3:$B$1315, "&lt;=" &amp; $A178, DataRegularSeason20242025!$D$3:$D$1315, G$1)+SUMIFS(DataRegularSeason20242025!$AB$3:$AB$1315,DataRegularSeason20242025!$B$3:$B$1315, "&lt;=" &amp; $A178, DataRegularSeason20242025!$E$3:$E$1315, G$1)</f>
        <v>11</v>
      </c>
      <c r="H178" s="2">
        <f>SUMIFS(DataRegularSeason20242025!$AA$3:$AA$1315,DataRegularSeason20242025!$B$3:$B$1315, "&lt;=" &amp; $A178, DataRegularSeason20242025!$D$3:$D$1315, H$1)+SUMIFS(DataRegularSeason20242025!$AB$3:$AB$1315,DataRegularSeason20242025!$B$3:$B$1315, "&lt;=" &amp; $A178, DataRegularSeason20242025!$E$3:$E$1315, H$1)</f>
        <v>7</v>
      </c>
      <c r="I178" s="2">
        <f>SUMIFS(DataRegularSeason20242025!$AA$3:$AA$1315,DataRegularSeason20242025!$B$3:$B$1315, "&lt;=" &amp; $A178, DataRegularSeason20242025!$D$3:$D$1315, I$1)+SUMIFS(DataRegularSeason20242025!$AB$3:$AB$1315,DataRegularSeason20242025!$B$3:$B$1315, "&lt;=" &amp; $A178, DataRegularSeason20242025!$E$3:$E$1315, I$1)</f>
        <v>10</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9</v>
      </c>
      <c r="L178" s="2">
        <f>SUMIFS(DataRegularSeason20242025!$AA$3:$AA$1315,DataRegularSeason20242025!$B$3:$B$1315, "&lt;=" &amp; $A178, DataRegularSeason20242025!$D$3:$D$1315, L$1)+SUMIFS(DataRegularSeason20242025!$AB$3:$AB$1315,DataRegularSeason20242025!$B$3:$B$1315, "&lt;=" &amp; $A178, DataRegularSeason20242025!$E$3:$E$1315, L$1)</f>
        <v>11</v>
      </c>
      <c r="M178" s="2">
        <f>SUMIFS(DataRegularSeason20242025!$AA$3:$AA$1315,DataRegularSeason20242025!$B$3:$B$1315, "&lt;=" &amp; $A178, DataRegularSeason20242025!$D$3:$D$1315, M$1)+SUMIFS(DataRegularSeason20242025!$AB$3:$AB$1315,DataRegularSeason20242025!$B$3:$B$1315, "&lt;=" &amp; $A178, DataRegularSeason20242025!$E$3:$E$1315, M$1)</f>
        <v>15</v>
      </c>
      <c r="N178" s="2">
        <f>SUMIFS(DataRegularSeason20242025!$AA$3:$AA$1315,DataRegularSeason20242025!$B$3:$B$1315, "&lt;=" &amp; $A178, DataRegularSeason20242025!$D$3:$D$1315, N$1)+SUMIFS(DataRegularSeason20242025!$AB$3:$AB$1315,DataRegularSeason20242025!$B$3:$B$1315, "&lt;=" &amp; $A178, DataRegularSeason20242025!$E$3:$E$1315, N$1)</f>
        <v>14</v>
      </c>
      <c r="O178" s="2">
        <f>SUMIFS(DataRegularSeason20242025!$AA$3:$AA$1315,DataRegularSeason20242025!$B$3:$B$1315, "&lt;=" &amp; $A178, DataRegularSeason20242025!$D$3:$D$1315, O$1)+SUMIFS(DataRegularSeason20242025!$AB$3:$AB$1315,DataRegularSeason20242025!$B$3:$B$1315, "&lt;=" &amp; $A178, DataRegularSeason20242025!$E$3:$E$1315, O$1)</f>
        <v>14</v>
      </c>
      <c r="P178" s="2">
        <f>SUMIFS(DataRegularSeason20242025!$AA$3:$AA$1315,DataRegularSeason20242025!$B$3:$B$1315, "&lt;=" &amp; $A178, DataRegularSeason20242025!$D$3:$D$1315, P$1)+SUMIFS(DataRegularSeason20242025!$AB$3:$AB$1315,DataRegularSeason20242025!$B$3:$B$1315, "&lt;=" &amp; $A178, DataRegularSeason20242025!$E$3:$E$1315, P$1)</f>
        <v>9</v>
      </c>
      <c r="Q178" s="2">
        <f>SUMIFS(DataRegularSeason20242025!$AA$3:$AA$1315,DataRegularSeason20242025!$B$3:$B$1315, "&lt;=" &amp; $A178, DataRegularSeason20242025!$D$3:$D$1315, Q$1)+SUMIFS(DataRegularSeason20242025!$AB$3:$AB$1315,DataRegularSeason20242025!$B$3:$B$1315, "&lt;=" &amp; $A178, DataRegularSeason20242025!$E$3:$E$1315, Q$1)</f>
        <v>16</v>
      </c>
      <c r="R178" s="2">
        <f>SUMIFS(DataRegularSeason20242025!$AA$3:$AA$1315,DataRegularSeason20242025!$B$3:$B$1315, "&lt;=" &amp; $A178, DataRegularSeason20242025!$D$3:$D$1315, R$1)+SUMIFS(DataRegularSeason20242025!$AB$3:$AB$1315,DataRegularSeason20242025!$B$3:$B$1315, "&lt;=" &amp; $A178, DataRegularSeason20242025!$E$3:$E$1315, R$1)</f>
        <v>7</v>
      </c>
      <c r="S178" s="2">
        <f>SUMIFS(DataRegularSeason20242025!$AA$3:$AA$1315,DataRegularSeason20242025!$B$3:$B$1315, "&lt;=" &amp; $A178, DataRegularSeason20242025!$D$3:$D$1315, S$1)+SUMIFS(DataRegularSeason20242025!$AB$3:$AB$1315,DataRegularSeason20242025!$B$3:$B$1315, "&lt;=" &amp; $A178, DataRegularSeason20242025!$E$3:$E$1315, S$1)</f>
        <v>8</v>
      </c>
      <c r="T178" s="2">
        <f>SUMIFS(DataRegularSeason20242025!$AA$3:$AA$1315,DataRegularSeason20242025!$B$3:$B$1315, "&lt;=" &amp; $A178, DataRegularSeason20242025!$D$3:$D$1315, T$1)+SUMIFS(DataRegularSeason20242025!$AB$3:$AB$1315,DataRegularSeason20242025!$B$3:$B$1315, "&lt;=" &amp; $A178, DataRegularSeason20242025!$E$3:$E$1315, T$1)</f>
        <v>13</v>
      </c>
      <c r="U178" s="2">
        <f>SUMIFS(DataRegularSeason20242025!$AA$3:$AA$1315,DataRegularSeason20242025!$B$3:$B$1315, "&lt;=" &amp; $A178, DataRegularSeason20242025!$D$3:$D$1315, U$1)+SUMIFS(DataRegularSeason20242025!$AB$3:$AB$1315,DataRegularSeason20242025!$B$3:$B$1315, "&lt;=" &amp; $A178, DataRegularSeason20242025!$E$3:$E$1315, U$1)</f>
        <v>10</v>
      </c>
      <c r="V178" s="2">
        <f>SUMIFS(DataRegularSeason20242025!$AA$3:$AA$1315,DataRegularSeason20242025!$B$3:$B$1315, "&lt;=" &amp; $A178, DataRegularSeason20242025!$D$3:$D$1315, V$1)+SUMIFS(DataRegularSeason20242025!$AB$3:$AB$1315,DataRegularSeason20242025!$B$3:$B$1315, "&lt;=" &amp; $A178, DataRegularSeason20242025!$E$3:$E$1315, V$1)</f>
        <v>9</v>
      </c>
      <c r="W178" s="2">
        <f>SUMIFS(DataRegularSeason20242025!$AA$3:$AA$1315,DataRegularSeason20242025!$B$3:$B$1315, "&lt;=" &amp; $A178, DataRegularSeason20242025!$D$3:$D$1315, W$1)+SUMIFS(DataRegularSeason20242025!$AB$3:$AB$1315,DataRegularSeason20242025!$B$3:$B$1315, "&lt;=" &amp; $A178, DataRegularSeason20242025!$E$3:$E$1315, W$1)</f>
        <v>9</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8</v>
      </c>
      <c r="Z178" s="2">
        <f>SUMIFS(DataRegularSeason20242025!$AA$3:$AA$1315,DataRegularSeason20242025!$B$3:$B$1315, "&lt;=" &amp; $A178, DataRegularSeason20242025!$D$3:$D$1315, Z$1)+SUMIFS(DataRegularSeason20242025!$AB$3:$AB$1315,DataRegularSeason20242025!$B$3:$B$1315, "&lt;=" &amp; $A178, DataRegularSeason20242025!$E$3:$E$1315, Z$1)</f>
        <v>10</v>
      </c>
      <c r="AA178" s="2">
        <f>SUMIFS(DataRegularSeason20242025!$AA$3:$AA$1315,DataRegularSeason20242025!$B$3:$B$1315, "&lt;=" &amp; $A178, DataRegularSeason20242025!$D$3:$D$1315, AA$1)+SUMIFS(DataRegularSeason20242025!$AB$3:$AB$1315,DataRegularSeason20242025!$B$3:$B$1315, "&lt;=" &amp; $A178, DataRegularSeason20242025!$E$3:$E$1315, AA$1)</f>
        <v>14</v>
      </c>
      <c r="AB178" s="2">
        <f>SUMIFS(DataRegularSeason20242025!$AA$3:$AA$1315,DataRegularSeason20242025!$B$3:$B$1315, "&lt;=" &amp; $A178, DataRegularSeason20242025!$D$3:$D$1315, AB$1)+SUMIFS(DataRegularSeason20242025!$AB$3:$AB$1315,DataRegularSeason20242025!$B$3:$B$1315, "&lt;=" &amp; $A178, DataRegularSeason20242025!$E$3:$E$1315, AB$1)</f>
        <v>13</v>
      </c>
      <c r="AC178" s="2">
        <f>SUMIFS(DataRegularSeason20242025!$AA$3:$AA$1315,DataRegularSeason20242025!$B$3:$B$1315, "&lt;=" &amp; $A178, DataRegularSeason20242025!$D$3:$D$1315, AC$1)+SUMIFS(DataRegularSeason20242025!$AB$3:$AB$1315,DataRegularSeason20242025!$B$3:$B$1315, "&lt;=" &amp; $A178, DataRegularSeason20242025!$E$3:$E$1315, AC$1)</f>
        <v>12</v>
      </c>
      <c r="AD178" s="2">
        <f>SUMIFS(DataRegularSeason20242025!$AA$3:$AA$1315,DataRegularSeason20242025!$B$3:$B$1315, "&lt;=" &amp; $A178, DataRegularSeason20242025!$D$3:$D$1315, AD$1)+SUMIFS(DataRegularSeason20242025!$AB$3:$AB$1315,DataRegularSeason20242025!$B$3:$B$1315, "&lt;=" &amp; $A178, DataRegularSeason20242025!$E$3:$E$1315, AD$1)</f>
        <v>11</v>
      </c>
      <c r="AE178" s="2">
        <f>SUMIFS(DataRegularSeason20242025!$AA$3:$AA$1315,DataRegularSeason20242025!$B$3:$B$1315, "&lt;=" &amp; $A178, DataRegularSeason20242025!$D$3:$D$1315, AE$1)+SUMIFS(DataRegularSeason20242025!$AB$3:$AB$1315,DataRegularSeason20242025!$B$3:$B$1315, "&lt;=" &amp; $A178, DataRegularSeason20242025!$E$3:$E$1315, AE$1)</f>
        <v>15</v>
      </c>
      <c r="AF178" s="2">
        <f>SUMIFS(DataRegularSeason20242025!$AA$3:$AA$1315,DataRegularSeason20242025!$B$3:$B$1315, "&lt;=" &amp; $A178, DataRegularSeason20242025!$D$3:$D$1315, AF$1)+SUMIFS(DataRegularSeason20242025!$AB$3:$AB$1315,DataRegularSeason20242025!$B$3:$B$1315, "&lt;=" &amp; $A178, DataRegularSeason20242025!$E$3:$E$1315, AF$1)</f>
        <v>18</v>
      </c>
      <c r="AG178" s="2">
        <f>SUMIFS(DataRegularSeason20242025!$AA$3:$AA$1315,DataRegularSeason20242025!$B$3:$B$1315, "&lt;=" &amp; $A178, DataRegularSeason20242025!$D$3:$D$1315, AG$1)+SUMIFS(DataRegularSeason20242025!$AB$3:$AB$1315,DataRegularSeason20242025!$B$3:$B$1315, "&lt;=" &amp; $A178, DataRegularSeason20242025!$E$3:$E$1315, AG$1)</f>
        <v>14</v>
      </c>
    </row>
    <row r="179" spans="1:33" x14ac:dyDescent="0.25">
      <c r="A179" s="5">
        <v>45745</v>
      </c>
      <c r="B179" s="2">
        <f>SUMIFS(DataRegularSeason20242025!$AA$3:$AA$1315,DataRegularSeason20242025!$B$3:$B$1315, "&lt;=" &amp; $A179, DataRegularSeason20242025!$D$3:$D$1315, B$1)+SUMIFS(DataRegularSeason20242025!$AB$3:$AB$1315,DataRegularSeason20242025!$B$3:$B$1315, "&lt;=" &amp; $A179, DataRegularSeason20242025!$E$3:$E$1315, B$1)</f>
        <v>10</v>
      </c>
      <c r="C179" s="2">
        <f>SUMIFS(DataRegularSeason20242025!$AA$3:$AA$1315,DataRegularSeason20242025!$B$3:$B$1315, "&lt;=" &amp; $A179, DataRegularSeason20242025!$D$3:$D$1315, C$1)+SUMIFS(DataRegularSeason20242025!$AB$3:$AB$1315,DataRegularSeason20242025!$B$3:$B$1315, "&lt;=" &amp; $A179, DataRegularSeason20242025!$E$3:$E$1315, C$1)</f>
        <v>9</v>
      </c>
      <c r="D179" s="2">
        <f>SUMIFS(DataRegularSeason20242025!$AA$3:$AA$1315,DataRegularSeason20242025!$B$3:$B$1315, "&lt;=" &amp; $A179, DataRegularSeason20242025!$D$3:$D$1315, D$1)+SUMIFS(DataRegularSeason20242025!$AB$3:$AB$1315,DataRegularSeason20242025!$B$3:$B$1315, "&lt;=" &amp; $A179, DataRegularSeason20242025!$E$3:$E$1315, D$1)</f>
        <v>9</v>
      </c>
      <c r="E179" s="2">
        <f>SUMIFS(DataRegularSeason20242025!$AA$3:$AA$1315,DataRegularSeason20242025!$B$3:$B$1315, "&lt;=" &amp; $A179, DataRegularSeason20242025!$D$3:$D$1315, E$1)+SUMIFS(DataRegularSeason20242025!$AB$3:$AB$1315,DataRegularSeason20242025!$B$3:$B$1315, "&lt;=" &amp; $A179, DataRegularSeason20242025!$E$3:$E$1315, E$1)</f>
        <v>14</v>
      </c>
      <c r="F179" s="2">
        <f>SUMIFS(DataRegularSeason20242025!$AA$3:$AA$1315,DataRegularSeason20242025!$B$3:$B$1315, "&lt;=" &amp; $A179, DataRegularSeason20242025!$D$3:$D$1315, F$1)+SUMIFS(DataRegularSeason20242025!$AB$3:$AB$1315,DataRegularSeason20242025!$B$3:$B$1315, "&lt;=" &amp; $A179, DataRegularSeason20242025!$E$3:$E$1315, F$1)</f>
        <v>11</v>
      </c>
      <c r="G179" s="2">
        <f>SUMIFS(DataRegularSeason20242025!$AA$3:$AA$1315,DataRegularSeason20242025!$B$3:$B$1315, "&lt;=" &amp; $A179, DataRegularSeason20242025!$D$3:$D$1315, G$1)+SUMIFS(DataRegularSeason20242025!$AB$3:$AB$1315,DataRegularSeason20242025!$B$3:$B$1315, "&lt;=" &amp; $A179, DataRegularSeason20242025!$E$3:$E$1315, G$1)</f>
        <v>11</v>
      </c>
      <c r="H179" s="2">
        <f>SUMIFS(DataRegularSeason20242025!$AA$3:$AA$1315,DataRegularSeason20242025!$B$3:$B$1315, "&lt;=" &amp; $A179, DataRegularSeason20242025!$D$3:$D$1315, H$1)+SUMIFS(DataRegularSeason20242025!$AB$3:$AB$1315,DataRegularSeason20242025!$B$3:$B$1315, "&lt;=" &amp; $A179, DataRegularSeason20242025!$E$3:$E$1315, H$1)</f>
        <v>7</v>
      </c>
      <c r="I179" s="2">
        <f>SUMIFS(DataRegularSeason20242025!$AA$3:$AA$1315,DataRegularSeason20242025!$B$3:$B$1315, "&lt;=" &amp; $A179, DataRegularSeason20242025!$D$3:$D$1315, I$1)+SUMIFS(DataRegularSeason20242025!$AB$3:$AB$1315,DataRegularSeason20242025!$B$3:$B$1315, "&lt;=" &amp; $A179, DataRegularSeason20242025!$E$3:$E$1315, I$1)</f>
        <v>10</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9</v>
      </c>
      <c r="L179" s="2">
        <f>SUMIFS(DataRegularSeason20242025!$AA$3:$AA$1315,DataRegularSeason20242025!$B$3:$B$1315, "&lt;=" &amp; $A179, DataRegularSeason20242025!$D$3:$D$1315, L$1)+SUMIFS(DataRegularSeason20242025!$AB$3:$AB$1315,DataRegularSeason20242025!$B$3:$B$1315, "&lt;=" &amp; $A179, DataRegularSeason20242025!$E$3:$E$1315, L$1)</f>
        <v>11</v>
      </c>
      <c r="M179" s="2">
        <f>SUMIFS(DataRegularSeason20242025!$AA$3:$AA$1315,DataRegularSeason20242025!$B$3:$B$1315, "&lt;=" &amp; $A179, DataRegularSeason20242025!$D$3:$D$1315, M$1)+SUMIFS(DataRegularSeason20242025!$AB$3:$AB$1315,DataRegularSeason20242025!$B$3:$B$1315, "&lt;=" &amp; $A179, DataRegularSeason20242025!$E$3:$E$1315, M$1)</f>
        <v>15</v>
      </c>
      <c r="N179" s="2">
        <f>SUMIFS(DataRegularSeason20242025!$AA$3:$AA$1315,DataRegularSeason20242025!$B$3:$B$1315, "&lt;=" &amp; $A179, DataRegularSeason20242025!$D$3:$D$1315, N$1)+SUMIFS(DataRegularSeason20242025!$AB$3:$AB$1315,DataRegularSeason20242025!$B$3:$B$1315, "&lt;=" &amp; $A179, DataRegularSeason20242025!$E$3:$E$1315, N$1)</f>
        <v>14</v>
      </c>
      <c r="O179" s="2">
        <f>SUMIFS(DataRegularSeason20242025!$AA$3:$AA$1315,DataRegularSeason20242025!$B$3:$B$1315, "&lt;=" &amp; $A179, DataRegularSeason20242025!$D$3:$D$1315, O$1)+SUMIFS(DataRegularSeason20242025!$AB$3:$AB$1315,DataRegularSeason20242025!$B$3:$B$1315, "&lt;=" &amp; $A179, DataRegularSeason20242025!$E$3:$E$1315, O$1)</f>
        <v>14</v>
      </c>
      <c r="P179" s="2">
        <f>SUMIFS(DataRegularSeason20242025!$AA$3:$AA$1315,DataRegularSeason20242025!$B$3:$B$1315, "&lt;=" &amp; $A179, DataRegularSeason20242025!$D$3:$D$1315, P$1)+SUMIFS(DataRegularSeason20242025!$AB$3:$AB$1315,DataRegularSeason20242025!$B$3:$B$1315, "&lt;=" &amp; $A179, DataRegularSeason20242025!$E$3:$E$1315, P$1)</f>
        <v>9</v>
      </c>
      <c r="Q179" s="2">
        <f>SUMIFS(DataRegularSeason20242025!$AA$3:$AA$1315,DataRegularSeason20242025!$B$3:$B$1315, "&lt;=" &amp; $A179, DataRegularSeason20242025!$D$3:$D$1315, Q$1)+SUMIFS(DataRegularSeason20242025!$AB$3:$AB$1315,DataRegularSeason20242025!$B$3:$B$1315, "&lt;=" &amp; $A179, DataRegularSeason20242025!$E$3:$E$1315, Q$1)</f>
        <v>16</v>
      </c>
      <c r="R179" s="2">
        <f>SUMIFS(DataRegularSeason20242025!$AA$3:$AA$1315,DataRegularSeason20242025!$B$3:$B$1315, "&lt;=" &amp; $A179, DataRegularSeason20242025!$D$3:$D$1315, R$1)+SUMIFS(DataRegularSeason20242025!$AB$3:$AB$1315,DataRegularSeason20242025!$B$3:$B$1315, "&lt;=" &amp; $A179, DataRegularSeason20242025!$E$3:$E$1315, R$1)</f>
        <v>7</v>
      </c>
      <c r="S179" s="2">
        <f>SUMIFS(DataRegularSeason20242025!$AA$3:$AA$1315,DataRegularSeason20242025!$B$3:$B$1315, "&lt;=" &amp; $A179, DataRegularSeason20242025!$D$3:$D$1315, S$1)+SUMIFS(DataRegularSeason20242025!$AB$3:$AB$1315,DataRegularSeason20242025!$B$3:$B$1315, "&lt;=" &amp; $A179, DataRegularSeason20242025!$E$3:$E$1315, S$1)</f>
        <v>8</v>
      </c>
      <c r="T179" s="2">
        <f>SUMIFS(DataRegularSeason20242025!$AA$3:$AA$1315,DataRegularSeason20242025!$B$3:$B$1315, "&lt;=" &amp; $A179, DataRegularSeason20242025!$D$3:$D$1315, T$1)+SUMIFS(DataRegularSeason20242025!$AB$3:$AB$1315,DataRegularSeason20242025!$B$3:$B$1315, "&lt;=" &amp; $A179, DataRegularSeason20242025!$E$3:$E$1315, T$1)</f>
        <v>13</v>
      </c>
      <c r="U179" s="2">
        <f>SUMIFS(DataRegularSeason20242025!$AA$3:$AA$1315,DataRegularSeason20242025!$B$3:$B$1315, "&lt;=" &amp; $A179, DataRegularSeason20242025!$D$3:$D$1315, U$1)+SUMIFS(DataRegularSeason20242025!$AB$3:$AB$1315,DataRegularSeason20242025!$B$3:$B$1315, "&lt;=" &amp; $A179, DataRegularSeason20242025!$E$3:$E$1315, U$1)</f>
        <v>10</v>
      </c>
      <c r="V179" s="2">
        <f>SUMIFS(DataRegularSeason20242025!$AA$3:$AA$1315,DataRegularSeason20242025!$B$3:$B$1315, "&lt;=" &amp; $A179, DataRegularSeason20242025!$D$3:$D$1315, V$1)+SUMIFS(DataRegularSeason20242025!$AB$3:$AB$1315,DataRegularSeason20242025!$B$3:$B$1315, "&lt;=" &amp; $A179, DataRegularSeason20242025!$E$3:$E$1315, V$1)</f>
        <v>9</v>
      </c>
      <c r="W179" s="2">
        <f>SUMIFS(DataRegularSeason20242025!$AA$3:$AA$1315,DataRegularSeason20242025!$B$3:$B$1315, "&lt;=" &amp; $A179, DataRegularSeason20242025!$D$3:$D$1315, W$1)+SUMIFS(DataRegularSeason20242025!$AB$3:$AB$1315,DataRegularSeason20242025!$B$3:$B$1315, "&lt;=" &amp; $A179, DataRegularSeason20242025!$E$3:$E$1315, W$1)</f>
        <v>9</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8</v>
      </c>
      <c r="Z179" s="2">
        <f>SUMIFS(DataRegularSeason20242025!$AA$3:$AA$1315,DataRegularSeason20242025!$B$3:$B$1315, "&lt;=" &amp; $A179, DataRegularSeason20242025!$D$3:$D$1315, Z$1)+SUMIFS(DataRegularSeason20242025!$AB$3:$AB$1315,DataRegularSeason20242025!$B$3:$B$1315, "&lt;=" &amp; $A179, DataRegularSeason20242025!$E$3:$E$1315, Z$1)</f>
        <v>10</v>
      </c>
      <c r="AA179" s="2">
        <f>SUMIFS(DataRegularSeason20242025!$AA$3:$AA$1315,DataRegularSeason20242025!$B$3:$B$1315, "&lt;=" &amp; $A179, DataRegularSeason20242025!$D$3:$D$1315, AA$1)+SUMIFS(DataRegularSeason20242025!$AB$3:$AB$1315,DataRegularSeason20242025!$B$3:$B$1315, "&lt;=" &amp; $A179, DataRegularSeason20242025!$E$3:$E$1315, AA$1)</f>
        <v>14</v>
      </c>
      <c r="AB179" s="2">
        <f>SUMIFS(DataRegularSeason20242025!$AA$3:$AA$1315,DataRegularSeason20242025!$B$3:$B$1315, "&lt;=" &amp; $A179, DataRegularSeason20242025!$D$3:$D$1315, AB$1)+SUMIFS(DataRegularSeason20242025!$AB$3:$AB$1315,DataRegularSeason20242025!$B$3:$B$1315, "&lt;=" &amp; $A179, DataRegularSeason20242025!$E$3:$E$1315, AB$1)</f>
        <v>13</v>
      </c>
      <c r="AC179" s="2">
        <f>SUMIFS(DataRegularSeason20242025!$AA$3:$AA$1315,DataRegularSeason20242025!$B$3:$B$1315, "&lt;=" &amp; $A179, DataRegularSeason20242025!$D$3:$D$1315, AC$1)+SUMIFS(DataRegularSeason20242025!$AB$3:$AB$1315,DataRegularSeason20242025!$B$3:$B$1315, "&lt;=" &amp; $A179, DataRegularSeason20242025!$E$3:$E$1315, AC$1)</f>
        <v>12</v>
      </c>
      <c r="AD179" s="2">
        <f>SUMIFS(DataRegularSeason20242025!$AA$3:$AA$1315,DataRegularSeason20242025!$B$3:$B$1315, "&lt;=" &amp; $A179, DataRegularSeason20242025!$D$3:$D$1315, AD$1)+SUMIFS(DataRegularSeason20242025!$AB$3:$AB$1315,DataRegularSeason20242025!$B$3:$B$1315, "&lt;=" &amp; $A179, DataRegularSeason20242025!$E$3:$E$1315, AD$1)</f>
        <v>11</v>
      </c>
      <c r="AE179" s="2">
        <f>SUMIFS(DataRegularSeason20242025!$AA$3:$AA$1315,DataRegularSeason20242025!$B$3:$B$1315, "&lt;=" &amp; $A179, DataRegularSeason20242025!$D$3:$D$1315, AE$1)+SUMIFS(DataRegularSeason20242025!$AB$3:$AB$1315,DataRegularSeason20242025!$B$3:$B$1315, "&lt;=" &amp; $A179, DataRegularSeason20242025!$E$3:$E$1315, AE$1)</f>
        <v>15</v>
      </c>
      <c r="AF179" s="2">
        <f>SUMIFS(DataRegularSeason20242025!$AA$3:$AA$1315,DataRegularSeason20242025!$B$3:$B$1315, "&lt;=" &amp; $A179, DataRegularSeason20242025!$D$3:$D$1315, AF$1)+SUMIFS(DataRegularSeason20242025!$AB$3:$AB$1315,DataRegularSeason20242025!$B$3:$B$1315, "&lt;=" &amp; $A179, DataRegularSeason20242025!$E$3:$E$1315, AF$1)</f>
        <v>18</v>
      </c>
      <c r="AG179" s="2">
        <f>SUMIFS(DataRegularSeason20242025!$AA$3:$AA$1315,DataRegularSeason20242025!$B$3:$B$1315, "&lt;=" &amp; $A179, DataRegularSeason20242025!$D$3:$D$1315, AG$1)+SUMIFS(DataRegularSeason20242025!$AB$3:$AB$1315,DataRegularSeason20242025!$B$3:$B$1315, "&lt;=" &amp; $A179, DataRegularSeason20242025!$E$3:$E$1315, AG$1)</f>
        <v>14</v>
      </c>
    </row>
    <row r="180" spans="1:33" x14ac:dyDescent="0.25">
      <c r="A180" s="5">
        <v>45746</v>
      </c>
      <c r="B180" s="2">
        <f>SUMIFS(DataRegularSeason20242025!$AA$3:$AA$1315,DataRegularSeason20242025!$B$3:$B$1315, "&lt;=" &amp; $A180, DataRegularSeason20242025!$D$3:$D$1315, B$1)+SUMIFS(DataRegularSeason20242025!$AB$3:$AB$1315,DataRegularSeason20242025!$B$3:$B$1315, "&lt;=" &amp; $A180, DataRegularSeason20242025!$E$3:$E$1315, B$1)</f>
        <v>10</v>
      </c>
      <c r="C180" s="2">
        <f>SUMIFS(DataRegularSeason20242025!$AA$3:$AA$1315,DataRegularSeason20242025!$B$3:$B$1315, "&lt;=" &amp; $A180, DataRegularSeason20242025!$D$3:$D$1315, C$1)+SUMIFS(DataRegularSeason20242025!$AB$3:$AB$1315,DataRegularSeason20242025!$B$3:$B$1315, "&lt;=" &amp; $A180, DataRegularSeason20242025!$E$3:$E$1315, C$1)</f>
        <v>9</v>
      </c>
      <c r="D180" s="2">
        <f>SUMIFS(DataRegularSeason20242025!$AA$3:$AA$1315,DataRegularSeason20242025!$B$3:$B$1315, "&lt;=" &amp; $A180, DataRegularSeason20242025!$D$3:$D$1315, D$1)+SUMIFS(DataRegularSeason20242025!$AB$3:$AB$1315,DataRegularSeason20242025!$B$3:$B$1315, "&lt;=" &amp; $A180, DataRegularSeason20242025!$E$3:$E$1315, D$1)</f>
        <v>9</v>
      </c>
      <c r="E180" s="2">
        <f>SUMIFS(DataRegularSeason20242025!$AA$3:$AA$1315,DataRegularSeason20242025!$B$3:$B$1315, "&lt;=" &amp; $A180, DataRegularSeason20242025!$D$3:$D$1315, E$1)+SUMIFS(DataRegularSeason20242025!$AB$3:$AB$1315,DataRegularSeason20242025!$B$3:$B$1315, "&lt;=" &amp; $A180, DataRegularSeason20242025!$E$3:$E$1315, E$1)</f>
        <v>14</v>
      </c>
      <c r="F180" s="2">
        <f>SUMIFS(DataRegularSeason20242025!$AA$3:$AA$1315,DataRegularSeason20242025!$B$3:$B$1315, "&lt;=" &amp; $A180, DataRegularSeason20242025!$D$3:$D$1315, F$1)+SUMIFS(DataRegularSeason20242025!$AB$3:$AB$1315,DataRegularSeason20242025!$B$3:$B$1315, "&lt;=" &amp; $A180, DataRegularSeason20242025!$E$3:$E$1315, F$1)</f>
        <v>11</v>
      </c>
      <c r="G180" s="2">
        <f>SUMIFS(DataRegularSeason20242025!$AA$3:$AA$1315,DataRegularSeason20242025!$B$3:$B$1315, "&lt;=" &amp; $A180, DataRegularSeason20242025!$D$3:$D$1315, G$1)+SUMIFS(DataRegularSeason20242025!$AB$3:$AB$1315,DataRegularSeason20242025!$B$3:$B$1315, "&lt;=" &amp; $A180, DataRegularSeason20242025!$E$3:$E$1315, G$1)</f>
        <v>11</v>
      </c>
      <c r="H180" s="2">
        <f>SUMIFS(DataRegularSeason20242025!$AA$3:$AA$1315,DataRegularSeason20242025!$B$3:$B$1315, "&lt;=" &amp; $A180, DataRegularSeason20242025!$D$3:$D$1315, H$1)+SUMIFS(DataRegularSeason20242025!$AB$3:$AB$1315,DataRegularSeason20242025!$B$3:$B$1315, "&lt;=" &amp; $A180, DataRegularSeason20242025!$E$3:$E$1315, H$1)</f>
        <v>7</v>
      </c>
      <c r="I180" s="2">
        <f>SUMIFS(DataRegularSeason20242025!$AA$3:$AA$1315,DataRegularSeason20242025!$B$3:$B$1315, "&lt;=" &amp; $A180, DataRegularSeason20242025!$D$3:$D$1315, I$1)+SUMIFS(DataRegularSeason20242025!$AB$3:$AB$1315,DataRegularSeason20242025!$B$3:$B$1315, "&lt;=" &amp; $A180, DataRegularSeason20242025!$E$3:$E$1315, I$1)</f>
        <v>10</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9</v>
      </c>
      <c r="L180" s="2">
        <f>SUMIFS(DataRegularSeason20242025!$AA$3:$AA$1315,DataRegularSeason20242025!$B$3:$B$1315, "&lt;=" &amp; $A180, DataRegularSeason20242025!$D$3:$D$1315, L$1)+SUMIFS(DataRegularSeason20242025!$AB$3:$AB$1315,DataRegularSeason20242025!$B$3:$B$1315, "&lt;=" &amp; $A180, DataRegularSeason20242025!$E$3:$E$1315, L$1)</f>
        <v>11</v>
      </c>
      <c r="M180" s="2">
        <f>SUMIFS(DataRegularSeason20242025!$AA$3:$AA$1315,DataRegularSeason20242025!$B$3:$B$1315, "&lt;=" &amp; $A180, DataRegularSeason20242025!$D$3:$D$1315, M$1)+SUMIFS(DataRegularSeason20242025!$AB$3:$AB$1315,DataRegularSeason20242025!$B$3:$B$1315, "&lt;=" &amp; $A180, DataRegularSeason20242025!$E$3:$E$1315, M$1)</f>
        <v>15</v>
      </c>
      <c r="N180" s="2">
        <f>SUMIFS(DataRegularSeason20242025!$AA$3:$AA$1315,DataRegularSeason20242025!$B$3:$B$1315, "&lt;=" &amp; $A180, DataRegularSeason20242025!$D$3:$D$1315, N$1)+SUMIFS(DataRegularSeason20242025!$AB$3:$AB$1315,DataRegularSeason20242025!$B$3:$B$1315, "&lt;=" &amp; $A180, DataRegularSeason20242025!$E$3:$E$1315, N$1)</f>
        <v>14</v>
      </c>
      <c r="O180" s="2">
        <f>SUMIFS(DataRegularSeason20242025!$AA$3:$AA$1315,DataRegularSeason20242025!$B$3:$B$1315, "&lt;=" &amp; $A180, DataRegularSeason20242025!$D$3:$D$1315, O$1)+SUMIFS(DataRegularSeason20242025!$AB$3:$AB$1315,DataRegularSeason20242025!$B$3:$B$1315, "&lt;=" &amp; $A180, DataRegularSeason20242025!$E$3:$E$1315, O$1)</f>
        <v>14</v>
      </c>
      <c r="P180" s="2">
        <f>SUMIFS(DataRegularSeason20242025!$AA$3:$AA$1315,DataRegularSeason20242025!$B$3:$B$1315, "&lt;=" &amp; $A180, DataRegularSeason20242025!$D$3:$D$1315, P$1)+SUMIFS(DataRegularSeason20242025!$AB$3:$AB$1315,DataRegularSeason20242025!$B$3:$B$1315, "&lt;=" &amp; $A180, DataRegularSeason20242025!$E$3:$E$1315, P$1)</f>
        <v>9</v>
      </c>
      <c r="Q180" s="2">
        <f>SUMIFS(DataRegularSeason20242025!$AA$3:$AA$1315,DataRegularSeason20242025!$B$3:$B$1315, "&lt;=" &amp; $A180, DataRegularSeason20242025!$D$3:$D$1315, Q$1)+SUMIFS(DataRegularSeason20242025!$AB$3:$AB$1315,DataRegularSeason20242025!$B$3:$B$1315, "&lt;=" &amp; $A180, DataRegularSeason20242025!$E$3:$E$1315, Q$1)</f>
        <v>16</v>
      </c>
      <c r="R180" s="2">
        <f>SUMIFS(DataRegularSeason20242025!$AA$3:$AA$1315,DataRegularSeason20242025!$B$3:$B$1315, "&lt;=" &amp; $A180, DataRegularSeason20242025!$D$3:$D$1315, R$1)+SUMIFS(DataRegularSeason20242025!$AB$3:$AB$1315,DataRegularSeason20242025!$B$3:$B$1315, "&lt;=" &amp; $A180, DataRegularSeason20242025!$E$3:$E$1315, R$1)</f>
        <v>7</v>
      </c>
      <c r="S180" s="2">
        <f>SUMIFS(DataRegularSeason20242025!$AA$3:$AA$1315,DataRegularSeason20242025!$B$3:$B$1315, "&lt;=" &amp; $A180, DataRegularSeason20242025!$D$3:$D$1315, S$1)+SUMIFS(DataRegularSeason20242025!$AB$3:$AB$1315,DataRegularSeason20242025!$B$3:$B$1315, "&lt;=" &amp; $A180, DataRegularSeason20242025!$E$3:$E$1315, S$1)</f>
        <v>8</v>
      </c>
      <c r="T180" s="2">
        <f>SUMIFS(DataRegularSeason20242025!$AA$3:$AA$1315,DataRegularSeason20242025!$B$3:$B$1315, "&lt;=" &amp; $A180, DataRegularSeason20242025!$D$3:$D$1315, T$1)+SUMIFS(DataRegularSeason20242025!$AB$3:$AB$1315,DataRegularSeason20242025!$B$3:$B$1315, "&lt;=" &amp; $A180, DataRegularSeason20242025!$E$3:$E$1315, T$1)</f>
        <v>13</v>
      </c>
      <c r="U180" s="2">
        <f>SUMIFS(DataRegularSeason20242025!$AA$3:$AA$1315,DataRegularSeason20242025!$B$3:$B$1315, "&lt;=" &amp; $A180, DataRegularSeason20242025!$D$3:$D$1315, U$1)+SUMIFS(DataRegularSeason20242025!$AB$3:$AB$1315,DataRegularSeason20242025!$B$3:$B$1315, "&lt;=" &amp; $A180, DataRegularSeason20242025!$E$3:$E$1315, U$1)</f>
        <v>10</v>
      </c>
      <c r="V180" s="2">
        <f>SUMIFS(DataRegularSeason20242025!$AA$3:$AA$1315,DataRegularSeason20242025!$B$3:$B$1315, "&lt;=" &amp; $A180, DataRegularSeason20242025!$D$3:$D$1315, V$1)+SUMIFS(DataRegularSeason20242025!$AB$3:$AB$1315,DataRegularSeason20242025!$B$3:$B$1315, "&lt;=" &amp; $A180, DataRegularSeason20242025!$E$3:$E$1315, V$1)</f>
        <v>9</v>
      </c>
      <c r="W180" s="2">
        <f>SUMIFS(DataRegularSeason20242025!$AA$3:$AA$1315,DataRegularSeason20242025!$B$3:$B$1315, "&lt;=" &amp; $A180, DataRegularSeason20242025!$D$3:$D$1315, W$1)+SUMIFS(DataRegularSeason20242025!$AB$3:$AB$1315,DataRegularSeason20242025!$B$3:$B$1315, "&lt;=" &amp; $A180, DataRegularSeason20242025!$E$3:$E$1315, W$1)</f>
        <v>9</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8</v>
      </c>
      <c r="Z180" s="2">
        <f>SUMIFS(DataRegularSeason20242025!$AA$3:$AA$1315,DataRegularSeason20242025!$B$3:$B$1315, "&lt;=" &amp; $A180, DataRegularSeason20242025!$D$3:$D$1315, Z$1)+SUMIFS(DataRegularSeason20242025!$AB$3:$AB$1315,DataRegularSeason20242025!$B$3:$B$1315, "&lt;=" &amp; $A180, DataRegularSeason20242025!$E$3:$E$1315, Z$1)</f>
        <v>10</v>
      </c>
      <c r="AA180" s="2">
        <f>SUMIFS(DataRegularSeason20242025!$AA$3:$AA$1315,DataRegularSeason20242025!$B$3:$B$1315, "&lt;=" &amp; $A180, DataRegularSeason20242025!$D$3:$D$1315, AA$1)+SUMIFS(DataRegularSeason20242025!$AB$3:$AB$1315,DataRegularSeason20242025!$B$3:$B$1315, "&lt;=" &amp; $A180, DataRegularSeason20242025!$E$3:$E$1315, AA$1)</f>
        <v>14</v>
      </c>
      <c r="AB180" s="2">
        <f>SUMIFS(DataRegularSeason20242025!$AA$3:$AA$1315,DataRegularSeason20242025!$B$3:$B$1315, "&lt;=" &amp; $A180, DataRegularSeason20242025!$D$3:$D$1315, AB$1)+SUMIFS(DataRegularSeason20242025!$AB$3:$AB$1315,DataRegularSeason20242025!$B$3:$B$1315, "&lt;=" &amp; $A180, DataRegularSeason20242025!$E$3:$E$1315, AB$1)</f>
        <v>13</v>
      </c>
      <c r="AC180" s="2">
        <f>SUMIFS(DataRegularSeason20242025!$AA$3:$AA$1315,DataRegularSeason20242025!$B$3:$B$1315, "&lt;=" &amp; $A180, DataRegularSeason20242025!$D$3:$D$1315, AC$1)+SUMIFS(DataRegularSeason20242025!$AB$3:$AB$1315,DataRegularSeason20242025!$B$3:$B$1315, "&lt;=" &amp; $A180, DataRegularSeason20242025!$E$3:$E$1315, AC$1)</f>
        <v>12</v>
      </c>
      <c r="AD180" s="2">
        <f>SUMIFS(DataRegularSeason20242025!$AA$3:$AA$1315,DataRegularSeason20242025!$B$3:$B$1315, "&lt;=" &amp; $A180, DataRegularSeason20242025!$D$3:$D$1315, AD$1)+SUMIFS(DataRegularSeason20242025!$AB$3:$AB$1315,DataRegularSeason20242025!$B$3:$B$1315, "&lt;=" &amp; $A180, DataRegularSeason20242025!$E$3:$E$1315, AD$1)</f>
        <v>11</v>
      </c>
      <c r="AE180" s="2">
        <f>SUMIFS(DataRegularSeason20242025!$AA$3:$AA$1315,DataRegularSeason20242025!$B$3:$B$1315, "&lt;=" &amp; $A180, DataRegularSeason20242025!$D$3:$D$1315, AE$1)+SUMIFS(DataRegularSeason20242025!$AB$3:$AB$1315,DataRegularSeason20242025!$B$3:$B$1315, "&lt;=" &amp; $A180, DataRegularSeason20242025!$E$3:$E$1315, AE$1)</f>
        <v>15</v>
      </c>
      <c r="AF180" s="2">
        <f>SUMIFS(DataRegularSeason20242025!$AA$3:$AA$1315,DataRegularSeason20242025!$B$3:$B$1315, "&lt;=" &amp; $A180, DataRegularSeason20242025!$D$3:$D$1315, AF$1)+SUMIFS(DataRegularSeason20242025!$AB$3:$AB$1315,DataRegularSeason20242025!$B$3:$B$1315, "&lt;=" &amp; $A180, DataRegularSeason20242025!$E$3:$E$1315, AF$1)</f>
        <v>18</v>
      </c>
      <c r="AG180" s="2">
        <f>SUMIFS(DataRegularSeason20242025!$AA$3:$AA$1315,DataRegularSeason20242025!$B$3:$B$1315, "&lt;=" &amp; $A180, DataRegularSeason20242025!$D$3:$D$1315, AG$1)+SUMIFS(DataRegularSeason20242025!$AB$3:$AB$1315,DataRegularSeason20242025!$B$3:$B$1315, "&lt;=" &amp; $A180, DataRegularSeason20242025!$E$3:$E$1315, AG$1)</f>
        <v>14</v>
      </c>
    </row>
    <row r="181" spans="1:33" x14ac:dyDescent="0.25">
      <c r="A181" s="5">
        <v>45747</v>
      </c>
      <c r="B181" s="2">
        <f>SUMIFS(DataRegularSeason20242025!$AA$3:$AA$1315,DataRegularSeason20242025!$B$3:$B$1315, "&lt;=" &amp; $A181, DataRegularSeason20242025!$D$3:$D$1315, B$1)+SUMIFS(DataRegularSeason20242025!$AB$3:$AB$1315,DataRegularSeason20242025!$B$3:$B$1315, "&lt;=" &amp; $A181, DataRegularSeason20242025!$E$3:$E$1315, B$1)</f>
        <v>10</v>
      </c>
      <c r="C181" s="2">
        <f>SUMIFS(DataRegularSeason20242025!$AA$3:$AA$1315,DataRegularSeason20242025!$B$3:$B$1315, "&lt;=" &amp; $A181, DataRegularSeason20242025!$D$3:$D$1315, C$1)+SUMIFS(DataRegularSeason20242025!$AB$3:$AB$1315,DataRegularSeason20242025!$B$3:$B$1315, "&lt;=" &amp; $A181, DataRegularSeason20242025!$E$3:$E$1315, C$1)</f>
        <v>9</v>
      </c>
      <c r="D181" s="2">
        <f>SUMIFS(DataRegularSeason20242025!$AA$3:$AA$1315,DataRegularSeason20242025!$B$3:$B$1315, "&lt;=" &amp; $A181, DataRegularSeason20242025!$D$3:$D$1315, D$1)+SUMIFS(DataRegularSeason20242025!$AB$3:$AB$1315,DataRegularSeason20242025!$B$3:$B$1315, "&lt;=" &amp; $A181, DataRegularSeason20242025!$E$3:$E$1315, D$1)</f>
        <v>9</v>
      </c>
      <c r="E181" s="2">
        <f>SUMIFS(DataRegularSeason20242025!$AA$3:$AA$1315,DataRegularSeason20242025!$B$3:$B$1315, "&lt;=" &amp; $A181, DataRegularSeason20242025!$D$3:$D$1315, E$1)+SUMIFS(DataRegularSeason20242025!$AB$3:$AB$1315,DataRegularSeason20242025!$B$3:$B$1315, "&lt;=" &amp; $A181, DataRegularSeason20242025!$E$3:$E$1315, E$1)</f>
        <v>14</v>
      </c>
      <c r="F181" s="2">
        <f>SUMIFS(DataRegularSeason20242025!$AA$3:$AA$1315,DataRegularSeason20242025!$B$3:$B$1315, "&lt;=" &amp; $A181, DataRegularSeason20242025!$D$3:$D$1315, F$1)+SUMIFS(DataRegularSeason20242025!$AB$3:$AB$1315,DataRegularSeason20242025!$B$3:$B$1315, "&lt;=" &amp; $A181, DataRegularSeason20242025!$E$3:$E$1315, F$1)</f>
        <v>11</v>
      </c>
      <c r="G181" s="2">
        <f>SUMIFS(DataRegularSeason20242025!$AA$3:$AA$1315,DataRegularSeason20242025!$B$3:$B$1315, "&lt;=" &amp; $A181, DataRegularSeason20242025!$D$3:$D$1315, G$1)+SUMIFS(DataRegularSeason20242025!$AB$3:$AB$1315,DataRegularSeason20242025!$B$3:$B$1315, "&lt;=" &amp; $A181, DataRegularSeason20242025!$E$3:$E$1315, G$1)</f>
        <v>11</v>
      </c>
      <c r="H181" s="2">
        <f>SUMIFS(DataRegularSeason20242025!$AA$3:$AA$1315,DataRegularSeason20242025!$B$3:$B$1315, "&lt;=" &amp; $A181, DataRegularSeason20242025!$D$3:$D$1315, H$1)+SUMIFS(DataRegularSeason20242025!$AB$3:$AB$1315,DataRegularSeason20242025!$B$3:$B$1315, "&lt;=" &amp; $A181, DataRegularSeason20242025!$E$3:$E$1315, H$1)</f>
        <v>7</v>
      </c>
      <c r="I181" s="2">
        <f>SUMIFS(DataRegularSeason20242025!$AA$3:$AA$1315,DataRegularSeason20242025!$B$3:$B$1315, "&lt;=" &amp; $A181, DataRegularSeason20242025!$D$3:$D$1315, I$1)+SUMIFS(DataRegularSeason20242025!$AB$3:$AB$1315,DataRegularSeason20242025!$B$3:$B$1315, "&lt;=" &amp; $A181, DataRegularSeason20242025!$E$3:$E$1315, I$1)</f>
        <v>10</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9</v>
      </c>
      <c r="L181" s="2">
        <f>SUMIFS(DataRegularSeason20242025!$AA$3:$AA$1315,DataRegularSeason20242025!$B$3:$B$1315, "&lt;=" &amp; $A181, DataRegularSeason20242025!$D$3:$D$1315, L$1)+SUMIFS(DataRegularSeason20242025!$AB$3:$AB$1315,DataRegularSeason20242025!$B$3:$B$1315, "&lt;=" &amp; $A181, DataRegularSeason20242025!$E$3:$E$1315, L$1)</f>
        <v>11</v>
      </c>
      <c r="M181" s="2">
        <f>SUMIFS(DataRegularSeason20242025!$AA$3:$AA$1315,DataRegularSeason20242025!$B$3:$B$1315, "&lt;=" &amp; $A181, DataRegularSeason20242025!$D$3:$D$1315, M$1)+SUMIFS(DataRegularSeason20242025!$AB$3:$AB$1315,DataRegularSeason20242025!$B$3:$B$1315, "&lt;=" &amp; $A181, DataRegularSeason20242025!$E$3:$E$1315, M$1)</f>
        <v>15</v>
      </c>
      <c r="N181" s="2">
        <f>SUMIFS(DataRegularSeason20242025!$AA$3:$AA$1315,DataRegularSeason20242025!$B$3:$B$1315, "&lt;=" &amp; $A181, DataRegularSeason20242025!$D$3:$D$1315, N$1)+SUMIFS(DataRegularSeason20242025!$AB$3:$AB$1315,DataRegularSeason20242025!$B$3:$B$1315, "&lt;=" &amp; $A181, DataRegularSeason20242025!$E$3:$E$1315, N$1)</f>
        <v>14</v>
      </c>
      <c r="O181" s="2">
        <f>SUMIFS(DataRegularSeason20242025!$AA$3:$AA$1315,DataRegularSeason20242025!$B$3:$B$1315, "&lt;=" &amp; $A181, DataRegularSeason20242025!$D$3:$D$1315, O$1)+SUMIFS(DataRegularSeason20242025!$AB$3:$AB$1315,DataRegularSeason20242025!$B$3:$B$1315, "&lt;=" &amp; $A181, DataRegularSeason20242025!$E$3:$E$1315, O$1)</f>
        <v>14</v>
      </c>
      <c r="P181" s="2">
        <f>SUMIFS(DataRegularSeason20242025!$AA$3:$AA$1315,DataRegularSeason20242025!$B$3:$B$1315, "&lt;=" &amp; $A181, DataRegularSeason20242025!$D$3:$D$1315, P$1)+SUMIFS(DataRegularSeason20242025!$AB$3:$AB$1315,DataRegularSeason20242025!$B$3:$B$1315, "&lt;=" &amp; $A181, DataRegularSeason20242025!$E$3:$E$1315, P$1)</f>
        <v>9</v>
      </c>
      <c r="Q181" s="2">
        <f>SUMIFS(DataRegularSeason20242025!$AA$3:$AA$1315,DataRegularSeason20242025!$B$3:$B$1315, "&lt;=" &amp; $A181, DataRegularSeason20242025!$D$3:$D$1315, Q$1)+SUMIFS(DataRegularSeason20242025!$AB$3:$AB$1315,DataRegularSeason20242025!$B$3:$B$1315, "&lt;=" &amp; $A181, DataRegularSeason20242025!$E$3:$E$1315, Q$1)</f>
        <v>16</v>
      </c>
      <c r="R181" s="2">
        <f>SUMIFS(DataRegularSeason20242025!$AA$3:$AA$1315,DataRegularSeason20242025!$B$3:$B$1315, "&lt;=" &amp; $A181, DataRegularSeason20242025!$D$3:$D$1315, R$1)+SUMIFS(DataRegularSeason20242025!$AB$3:$AB$1315,DataRegularSeason20242025!$B$3:$B$1315, "&lt;=" &amp; $A181, DataRegularSeason20242025!$E$3:$E$1315, R$1)</f>
        <v>7</v>
      </c>
      <c r="S181" s="2">
        <f>SUMIFS(DataRegularSeason20242025!$AA$3:$AA$1315,DataRegularSeason20242025!$B$3:$B$1315, "&lt;=" &amp; $A181, DataRegularSeason20242025!$D$3:$D$1315, S$1)+SUMIFS(DataRegularSeason20242025!$AB$3:$AB$1315,DataRegularSeason20242025!$B$3:$B$1315, "&lt;=" &amp; $A181, DataRegularSeason20242025!$E$3:$E$1315, S$1)</f>
        <v>8</v>
      </c>
      <c r="T181" s="2">
        <f>SUMIFS(DataRegularSeason20242025!$AA$3:$AA$1315,DataRegularSeason20242025!$B$3:$B$1315, "&lt;=" &amp; $A181, DataRegularSeason20242025!$D$3:$D$1315, T$1)+SUMIFS(DataRegularSeason20242025!$AB$3:$AB$1315,DataRegularSeason20242025!$B$3:$B$1315, "&lt;=" &amp; $A181, DataRegularSeason20242025!$E$3:$E$1315, T$1)</f>
        <v>13</v>
      </c>
      <c r="U181" s="2">
        <f>SUMIFS(DataRegularSeason20242025!$AA$3:$AA$1315,DataRegularSeason20242025!$B$3:$B$1315, "&lt;=" &amp; $A181, DataRegularSeason20242025!$D$3:$D$1315, U$1)+SUMIFS(DataRegularSeason20242025!$AB$3:$AB$1315,DataRegularSeason20242025!$B$3:$B$1315, "&lt;=" &amp; $A181, DataRegularSeason20242025!$E$3:$E$1315, U$1)</f>
        <v>10</v>
      </c>
      <c r="V181" s="2">
        <f>SUMIFS(DataRegularSeason20242025!$AA$3:$AA$1315,DataRegularSeason20242025!$B$3:$B$1315, "&lt;=" &amp; $A181, DataRegularSeason20242025!$D$3:$D$1315, V$1)+SUMIFS(DataRegularSeason20242025!$AB$3:$AB$1315,DataRegularSeason20242025!$B$3:$B$1315, "&lt;=" &amp; $A181, DataRegularSeason20242025!$E$3:$E$1315, V$1)</f>
        <v>9</v>
      </c>
      <c r="W181" s="2">
        <f>SUMIFS(DataRegularSeason20242025!$AA$3:$AA$1315,DataRegularSeason20242025!$B$3:$B$1315, "&lt;=" &amp; $A181, DataRegularSeason20242025!$D$3:$D$1315, W$1)+SUMIFS(DataRegularSeason20242025!$AB$3:$AB$1315,DataRegularSeason20242025!$B$3:$B$1315, "&lt;=" &amp; $A181, DataRegularSeason20242025!$E$3:$E$1315, W$1)</f>
        <v>9</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8</v>
      </c>
      <c r="Z181" s="2">
        <f>SUMIFS(DataRegularSeason20242025!$AA$3:$AA$1315,DataRegularSeason20242025!$B$3:$B$1315, "&lt;=" &amp; $A181, DataRegularSeason20242025!$D$3:$D$1315, Z$1)+SUMIFS(DataRegularSeason20242025!$AB$3:$AB$1315,DataRegularSeason20242025!$B$3:$B$1315, "&lt;=" &amp; $A181, DataRegularSeason20242025!$E$3:$E$1315, Z$1)</f>
        <v>10</v>
      </c>
      <c r="AA181" s="2">
        <f>SUMIFS(DataRegularSeason20242025!$AA$3:$AA$1315,DataRegularSeason20242025!$B$3:$B$1315, "&lt;=" &amp; $A181, DataRegularSeason20242025!$D$3:$D$1315, AA$1)+SUMIFS(DataRegularSeason20242025!$AB$3:$AB$1315,DataRegularSeason20242025!$B$3:$B$1315, "&lt;=" &amp; $A181, DataRegularSeason20242025!$E$3:$E$1315, AA$1)</f>
        <v>14</v>
      </c>
      <c r="AB181" s="2">
        <f>SUMIFS(DataRegularSeason20242025!$AA$3:$AA$1315,DataRegularSeason20242025!$B$3:$B$1315, "&lt;=" &amp; $A181, DataRegularSeason20242025!$D$3:$D$1315, AB$1)+SUMIFS(DataRegularSeason20242025!$AB$3:$AB$1315,DataRegularSeason20242025!$B$3:$B$1315, "&lt;=" &amp; $A181, DataRegularSeason20242025!$E$3:$E$1315, AB$1)</f>
        <v>13</v>
      </c>
      <c r="AC181" s="2">
        <f>SUMIFS(DataRegularSeason20242025!$AA$3:$AA$1315,DataRegularSeason20242025!$B$3:$B$1315, "&lt;=" &amp; $A181, DataRegularSeason20242025!$D$3:$D$1315, AC$1)+SUMIFS(DataRegularSeason20242025!$AB$3:$AB$1315,DataRegularSeason20242025!$B$3:$B$1315, "&lt;=" &amp; $A181, DataRegularSeason20242025!$E$3:$E$1315, AC$1)</f>
        <v>12</v>
      </c>
      <c r="AD181" s="2">
        <f>SUMIFS(DataRegularSeason20242025!$AA$3:$AA$1315,DataRegularSeason20242025!$B$3:$B$1315, "&lt;=" &amp; $A181, DataRegularSeason20242025!$D$3:$D$1315, AD$1)+SUMIFS(DataRegularSeason20242025!$AB$3:$AB$1315,DataRegularSeason20242025!$B$3:$B$1315, "&lt;=" &amp; $A181, DataRegularSeason20242025!$E$3:$E$1315, AD$1)</f>
        <v>11</v>
      </c>
      <c r="AE181" s="2">
        <f>SUMIFS(DataRegularSeason20242025!$AA$3:$AA$1315,DataRegularSeason20242025!$B$3:$B$1315, "&lt;=" &amp; $A181, DataRegularSeason20242025!$D$3:$D$1315, AE$1)+SUMIFS(DataRegularSeason20242025!$AB$3:$AB$1315,DataRegularSeason20242025!$B$3:$B$1315, "&lt;=" &amp; $A181, DataRegularSeason20242025!$E$3:$E$1315, AE$1)</f>
        <v>15</v>
      </c>
      <c r="AF181" s="2">
        <f>SUMIFS(DataRegularSeason20242025!$AA$3:$AA$1315,DataRegularSeason20242025!$B$3:$B$1315, "&lt;=" &amp; $A181, DataRegularSeason20242025!$D$3:$D$1315, AF$1)+SUMIFS(DataRegularSeason20242025!$AB$3:$AB$1315,DataRegularSeason20242025!$B$3:$B$1315, "&lt;=" &amp; $A181, DataRegularSeason20242025!$E$3:$E$1315, AF$1)</f>
        <v>18</v>
      </c>
      <c r="AG181" s="2">
        <f>SUMIFS(DataRegularSeason20242025!$AA$3:$AA$1315,DataRegularSeason20242025!$B$3:$B$1315, "&lt;=" &amp; $A181, DataRegularSeason20242025!$D$3:$D$1315, AG$1)+SUMIFS(DataRegularSeason20242025!$AB$3:$AB$1315,DataRegularSeason20242025!$B$3:$B$1315, "&lt;=" &amp; $A181, DataRegularSeason20242025!$E$3:$E$1315, AG$1)</f>
        <v>14</v>
      </c>
    </row>
    <row r="182" spans="1:33" x14ac:dyDescent="0.25">
      <c r="A182" s="5">
        <v>45748</v>
      </c>
      <c r="B182" s="2">
        <f>SUMIFS(DataRegularSeason20242025!$AA$3:$AA$1315,DataRegularSeason20242025!$B$3:$B$1315, "&lt;=" &amp; $A182, DataRegularSeason20242025!$D$3:$D$1315, B$1)+SUMIFS(DataRegularSeason20242025!$AB$3:$AB$1315,DataRegularSeason20242025!$B$3:$B$1315, "&lt;=" &amp; $A182, DataRegularSeason20242025!$E$3:$E$1315, B$1)</f>
        <v>10</v>
      </c>
      <c r="C182" s="2">
        <f>SUMIFS(DataRegularSeason20242025!$AA$3:$AA$1315,DataRegularSeason20242025!$B$3:$B$1315, "&lt;=" &amp; $A182, DataRegularSeason20242025!$D$3:$D$1315, C$1)+SUMIFS(DataRegularSeason20242025!$AB$3:$AB$1315,DataRegularSeason20242025!$B$3:$B$1315, "&lt;=" &amp; $A182, DataRegularSeason20242025!$E$3:$E$1315, C$1)</f>
        <v>9</v>
      </c>
      <c r="D182" s="2">
        <f>SUMIFS(DataRegularSeason20242025!$AA$3:$AA$1315,DataRegularSeason20242025!$B$3:$B$1315, "&lt;=" &amp; $A182, DataRegularSeason20242025!$D$3:$D$1315, D$1)+SUMIFS(DataRegularSeason20242025!$AB$3:$AB$1315,DataRegularSeason20242025!$B$3:$B$1315, "&lt;=" &amp; $A182, DataRegularSeason20242025!$E$3:$E$1315, D$1)</f>
        <v>9</v>
      </c>
      <c r="E182" s="2">
        <f>SUMIFS(DataRegularSeason20242025!$AA$3:$AA$1315,DataRegularSeason20242025!$B$3:$B$1315, "&lt;=" &amp; $A182, DataRegularSeason20242025!$D$3:$D$1315, E$1)+SUMIFS(DataRegularSeason20242025!$AB$3:$AB$1315,DataRegularSeason20242025!$B$3:$B$1315, "&lt;=" &amp; $A182, DataRegularSeason20242025!$E$3:$E$1315, E$1)</f>
        <v>14</v>
      </c>
      <c r="F182" s="2">
        <f>SUMIFS(DataRegularSeason20242025!$AA$3:$AA$1315,DataRegularSeason20242025!$B$3:$B$1315, "&lt;=" &amp; $A182, DataRegularSeason20242025!$D$3:$D$1315, F$1)+SUMIFS(DataRegularSeason20242025!$AB$3:$AB$1315,DataRegularSeason20242025!$B$3:$B$1315, "&lt;=" &amp; $A182, DataRegularSeason20242025!$E$3:$E$1315, F$1)</f>
        <v>11</v>
      </c>
      <c r="G182" s="2">
        <f>SUMIFS(DataRegularSeason20242025!$AA$3:$AA$1315,DataRegularSeason20242025!$B$3:$B$1315, "&lt;=" &amp; $A182, DataRegularSeason20242025!$D$3:$D$1315, G$1)+SUMIFS(DataRegularSeason20242025!$AB$3:$AB$1315,DataRegularSeason20242025!$B$3:$B$1315, "&lt;=" &amp; $A182, DataRegularSeason20242025!$E$3:$E$1315, G$1)</f>
        <v>11</v>
      </c>
      <c r="H182" s="2">
        <f>SUMIFS(DataRegularSeason20242025!$AA$3:$AA$1315,DataRegularSeason20242025!$B$3:$B$1315, "&lt;=" &amp; $A182, DataRegularSeason20242025!$D$3:$D$1315, H$1)+SUMIFS(DataRegularSeason20242025!$AB$3:$AB$1315,DataRegularSeason20242025!$B$3:$B$1315, "&lt;=" &amp; $A182, DataRegularSeason20242025!$E$3:$E$1315, H$1)</f>
        <v>7</v>
      </c>
      <c r="I182" s="2">
        <f>SUMIFS(DataRegularSeason20242025!$AA$3:$AA$1315,DataRegularSeason20242025!$B$3:$B$1315, "&lt;=" &amp; $A182, DataRegularSeason20242025!$D$3:$D$1315, I$1)+SUMIFS(DataRegularSeason20242025!$AB$3:$AB$1315,DataRegularSeason20242025!$B$3:$B$1315, "&lt;=" &amp; $A182, DataRegularSeason20242025!$E$3:$E$1315, I$1)</f>
        <v>10</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9</v>
      </c>
      <c r="L182" s="2">
        <f>SUMIFS(DataRegularSeason20242025!$AA$3:$AA$1315,DataRegularSeason20242025!$B$3:$B$1315, "&lt;=" &amp; $A182, DataRegularSeason20242025!$D$3:$D$1315, L$1)+SUMIFS(DataRegularSeason20242025!$AB$3:$AB$1315,DataRegularSeason20242025!$B$3:$B$1315, "&lt;=" &amp; $A182, DataRegularSeason20242025!$E$3:$E$1315, L$1)</f>
        <v>11</v>
      </c>
      <c r="M182" s="2">
        <f>SUMIFS(DataRegularSeason20242025!$AA$3:$AA$1315,DataRegularSeason20242025!$B$3:$B$1315, "&lt;=" &amp; $A182, DataRegularSeason20242025!$D$3:$D$1315, M$1)+SUMIFS(DataRegularSeason20242025!$AB$3:$AB$1315,DataRegularSeason20242025!$B$3:$B$1315, "&lt;=" &amp; $A182, DataRegularSeason20242025!$E$3:$E$1315, M$1)</f>
        <v>15</v>
      </c>
      <c r="N182" s="2">
        <f>SUMIFS(DataRegularSeason20242025!$AA$3:$AA$1315,DataRegularSeason20242025!$B$3:$B$1315, "&lt;=" &amp; $A182, DataRegularSeason20242025!$D$3:$D$1315, N$1)+SUMIFS(DataRegularSeason20242025!$AB$3:$AB$1315,DataRegularSeason20242025!$B$3:$B$1315, "&lt;=" &amp; $A182, DataRegularSeason20242025!$E$3:$E$1315, N$1)</f>
        <v>14</v>
      </c>
      <c r="O182" s="2">
        <f>SUMIFS(DataRegularSeason20242025!$AA$3:$AA$1315,DataRegularSeason20242025!$B$3:$B$1315, "&lt;=" &amp; $A182, DataRegularSeason20242025!$D$3:$D$1315, O$1)+SUMIFS(DataRegularSeason20242025!$AB$3:$AB$1315,DataRegularSeason20242025!$B$3:$B$1315, "&lt;=" &amp; $A182, DataRegularSeason20242025!$E$3:$E$1315, O$1)</f>
        <v>14</v>
      </c>
      <c r="P182" s="2">
        <f>SUMIFS(DataRegularSeason20242025!$AA$3:$AA$1315,DataRegularSeason20242025!$B$3:$B$1315, "&lt;=" &amp; $A182, DataRegularSeason20242025!$D$3:$D$1315, P$1)+SUMIFS(DataRegularSeason20242025!$AB$3:$AB$1315,DataRegularSeason20242025!$B$3:$B$1315, "&lt;=" &amp; $A182, DataRegularSeason20242025!$E$3:$E$1315, P$1)</f>
        <v>9</v>
      </c>
      <c r="Q182" s="2">
        <f>SUMIFS(DataRegularSeason20242025!$AA$3:$AA$1315,DataRegularSeason20242025!$B$3:$B$1315, "&lt;=" &amp; $A182, DataRegularSeason20242025!$D$3:$D$1315, Q$1)+SUMIFS(DataRegularSeason20242025!$AB$3:$AB$1315,DataRegularSeason20242025!$B$3:$B$1315, "&lt;=" &amp; $A182, DataRegularSeason20242025!$E$3:$E$1315, Q$1)</f>
        <v>16</v>
      </c>
      <c r="R182" s="2">
        <f>SUMIFS(DataRegularSeason20242025!$AA$3:$AA$1315,DataRegularSeason20242025!$B$3:$B$1315, "&lt;=" &amp; $A182, DataRegularSeason20242025!$D$3:$D$1315, R$1)+SUMIFS(DataRegularSeason20242025!$AB$3:$AB$1315,DataRegularSeason20242025!$B$3:$B$1315, "&lt;=" &amp; $A182, DataRegularSeason20242025!$E$3:$E$1315, R$1)</f>
        <v>7</v>
      </c>
      <c r="S182" s="2">
        <f>SUMIFS(DataRegularSeason20242025!$AA$3:$AA$1315,DataRegularSeason20242025!$B$3:$B$1315, "&lt;=" &amp; $A182, DataRegularSeason20242025!$D$3:$D$1315, S$1)+SUMIFS(DataRegularSeason20242025!$AB$3:$AB$1315,DataRegularSeason20242025!$B$3:$B$1315, "&lt;=" &amp; $A182, DataRegularSeason20242025!$E$3:$E$1315, S$1)</f>
        <v>8</v>
      </c>
      <c r="T182" s="2">
        <f>SUMIFS(DataRegularSeason20242025!$AA$3:$AA$1315,DataRegularSeason20242025!$B$3:$B$1315, "&lt;=" &amp; $A182, DataRegularSeason20242025!$D$3:$D$1315, T$1)+SUMIFS(DataRegularSeason20242025!$AB$3:$AB$1315,DataRegularSeason20242025!$B$3:$B$1315, "&lt;=" &amp; $A182, DataRegularSeason20242025!$E$3:$E$1315, T$1)</f>
        <v>13</v>
      </c>
      <c r="U182" s="2">
        <f>SUMIFS(DataRegularSeason20242025!$AA$3:$AA$1315,DataRegularSeason20242025!$B$3:$B$1315, "&lt;=" &amp; $A182, DataRegularSeason20242025!$D$3:$D$1315, U$1)+SUMIFS(DataRegularSeason20242025!$AB$3:$AB$1315,DataRegularSeason20242025!$B$3:$B$1315, "&lt;=" &amp; $A182, DataRegularSeason20242025!$E$3:$E$1315, U$1)</f>
        <v>10</v>
      </c>
      <c r="V182" s="2">
        <f>SUMIFS(DataRegularSeason20242025!$AA$3:$AA$1315,DataRegularSeason20242025!$B$3:$B$1315, "&lt;=" &amp; $A182, DataRegularSeason20242025!$D$3:$D$1315, V$1)+SUMIFS(DataRegularSeason20242025!$AB$3:$AB$1315,DataRegularSeason20242025!$B$3:$B$1315, "&lt;=" &amp; $A182, DataRegularSeason20242025!$E$3:$E$1315, V$1)</f>
        <v>9</v>
      </c>
      <c r="W182" s="2">
        <f>SUMIFS(DataRegularSeason20242025!$AA$3:$AA$1315,DataRegularSeason20242025!$B$3:$B$1315, "&lt;=" &amp; $A182, DataRegularSeason20242025!$D$3:$D$1315, W$1)+SUMIFS(DataRegularSeason20242025!$AB$3:$AB$1315,DataRegularSeason20242025!$B$3:$B$1315, "&lt;=" &amp; $A182, DataRegularSeason20242025!$E$3:$E$1315, W$1)</f>
        <v>9</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8</v>
      </c>
      <c r="Z182" s="2">
        <f>SUMIFS(DataRegularSeason20242025!$AA$3:$AA$1315,DataRegularSeason20242025!$B$3:$B$1315, "&lt;=" &amp; $A182, DataRegularSeason20242025!$D$3:$D$1315, Z$1)+SUMIFS(DataRegularSeason20242025!$AB$3:$AB$1315,DataRegularSeason20242025!$B$3:$B$1315, "&lt;=" &amp; $A182, DataRegularSeason20242025!$E$3:$E$1315, Z$1)</f>
        <v>10</v>
      </c>
      <c r="AA182" s="2">
        <f>SUMIFS(DataRegularSeason20242025!$AA$3:$AA$1315,DataRegularSeason20242025!$B$3:$B$1315, "&lt;=" &amp; $A182, DataRegularSeason20242025!$D$3:$D$1315, AA$1)+SUMIFS(DataRegularSeason20242025!$AB$3:$AB$1315,DataRegularSeason20242025!$B$3:$B$1315, "&lt;=" &amp; $A182, DataRegularSeason20242025!$E$3:$E$1315, AA$1)</f>
        <v>14</v>
      </c>
      <c r="AB182" s="2">
        <f>SUMIFS(DataRegularSeason20242025!$AA$3:$AA$1315,DataRegularSeason20242025!$B$3:$B$1315, "&lt;=" &amp; $A182, DataRegularSeason20242025!$D$3:$D$1315, AB$1)+SUMIFS(DataRegularSeason20242025!$AB$3:$AB$1315,DataRegularSeason20242025!$B$3:$B$1315, "&lt;=" &amp; $A182, DataRegularSeason20242025!$E$3:$E$1315, AB$1)</f>
        <v>13</v>
      </c>
      <c r="AC182" s="2">
        <f>SUMIFS(DataRegularSeason20242025!$AA$3:$AA$1315,DataRegularSeason20242025!$B$3:$B$1315, "&lt;=" &amp; $A182, DataRegularSeason20242025!$D$3:$D$1315, AC$1)+SUMIFS(DataRegularSeason20242025!$AB$3:$AB$1315,DataRegularSeason20242025!$B$3:$B$1315, "&lt;=" &amp; $A182, DataRegularSeason20242025!$E$3:$E$1315, AC$1)</f>
        <v>12</v>
      </c>
      <c r="AD182" s="2">
        <f>SUMIFS(DataRegularSeason20242025!$AA$3:$AA$1315,DataRegularSeason20242025!$B$3:$B$1315, "&lt;=" &amp; $A182, DataRegularSeason20242025!$D$3:$D$1315, AD$1)+SUMIFS(DataRegularSeason20242025!$AB$3:$AB$1315,DataRegularSeason20242025!$B$3:$B$1315, "&lt;=" &amp; $A182, DataRegularSeason20242025!$E$3:$E$1315, AD$1)</f>
        <v>11</v>
      </c>
      <c r="AE182" s="2">
        <f>SUMIFS(DataRegularSeason20242025!$AA$3:$AA$1315,DataRegularSeason20242025!$B$3:$B$1315, "&lt;=" &amp; $A182, DataRegularSeason20242025!$D$3:$D$1315, AE$1)+SUMIFS(DataRegularSeason20242025!$AB$3:$AB$1315,DataRegularSeason20242025!$B$3:$B$1315, "&lt;=" &amp; $A182, DataRegularSeason20242025!$E$3:$E$1315, AE$1)</f>
        <v>15</v>
      </c>
      <c r="AF182" s="2">
        <f>SUMIFS(DataRegularSeason20242025!$AA$3:$AA$1315,DataRegularSeason20242025!$B$3:$B$1315, "&lt;=" &amp; $A182, DataRegularSeason20242025!$D$3:$D$1315, AF$1)+SUMIFS(DataRegularSeason20242025!$AB$3:$AB$1315,DataRegularSeason20242025!$B$3:$B$1315, "&lt;=" &amp; $A182, DataRegularSeason20242025!$E$3:$E$1315, AF$1)</f>
        <v>18</v>
      </c>
      <c r="AG182" s="2">
        <f>SUMIFS(DataRegularSeason20242025!$AA$3:$AA$1315,DataRegularSeason20242025!$B$3:$B$1315, "&lt;=" &amp; $A182, DataRegularSeason20242025!$D$3:$D$1315, AG$1)+SUMIFS(DataRegularSeason20242025!$AB$3:$AB$1315,DataRegularSeason20242025!$B$3:$B$1315, "&lt;=" &amp; $A182, DataRegularSeason20242025!$E$3:$E$1315, AG$1)</f>
        <v>14</v>
      </c>
    </row>
    <row r="183" spans="1:33" x14ac:dyDescent="0.25">
      <c r="A183" s="5">
        <v>45749</v>
      </c>
      <c r="B183" s="2">
        <f>SUMIFS(DataRegularSeason20242025!$AA$3:$AA$1315,DataRegularSeason20242025!$B$3:$B$1315, "&lt;=" &amp; $A183, DataRegularSeason20242025!$D$3:$D$1315, B$1)+SUMIFS(DataRegularSeason20242025!$AB$3:$AB$1315,DataRegularSeason20242025!$B$3:$B$1315, "&lt;=" &amp; $A183, DataRegularSeason20242025!$E$3:$E$1315, B$1)</f>
        <v>10</v>
      </c>
      <c r="C183" s="2">
        <f>SUMIFS(DataRegularSeason20242025!$AA$3:$AA$1315,DataRegularSeason20242025!$B$3:$B$1315, "&lt;=" &amp; $A183, DataRegularSeason20242025!$D$3:$D$1315, C$1)+SUMIFS(DataRegularSeason20242025!$AB$3:$AB$1315,DataRegularSeason20242025!$B$3:$B$1315, "&lt;=" &amp; $A183, DataRegularSeason20242025!$E$3:$E$1315, C$1)</f>
        <v>9</v>
      </c>
      <c r="D183" s="2">
        <f>SUMIFS(DataRegularSeason20242025!$AA$3:$AA$1315,DataRegularSeason20242025!$B$3:$B$1315, "&lt;=" &amp; $A183, DataRegularSeason20242025!$D$3:$D$1315, D$1)+SUMIFS(DataRegularSeason20242025!$AB$3:$AB$1315,DataRegularSeason20242025!$B$3:$B$1315, "&lt;=" &amp; $A183, DataRegularSeason20242025!$E$3:$E$1315, D$1)</f>
        <v>9</v>
      </c>
      <c r="E183" s="2">
        <f>SUMIFS(DataRegularSeason20242025!$AA$3:$AA$1315,DataRegularSeason20242025!$B$3:$B$1315, "&lt;=" &amp; $A183, DataRegularSeason20242025!$D$3:$D$1315, E$1)+SUMIFS(DataRegularSeason20242025!$AB$3:$AB$1315,DataRegularSeason20242025!$B$3:$B$1315, "&lt;=" &amp; $A183, DataRegularSeason20242025!$E$3:$E$1315, E$1)</f>
        <v>14</v>
      </c>
      <c r="F183" s="2">
        <f>SUMIFS(DataRegularSeason20242025!$AA$3:$AA$1315,DataRegularSeason20242025!$B$3:$B$1315, "&lt;=" &amp; $A183, DataRegularSeason20242025!$D$3:$D$1315, F$1)+SUMIFS(DataRegularSeason20242025!$AB$3:$AB$1315,DataRegularSeason20242025!$B$3:$B$1315, "&lt;=" &amp; $A183, DataRegularSeason20242025!$E$3:$E$1315, F$1)</f>
        <v>11</v>
      </c>
      <c r="G183" s="2">
        <f>SUMIFS(DataRegularSeason20242025!$AA$3:$AA$1315,DataRegularSeason20242025!$B$3:$B$1315, "&lt;=" &amp; $A183, DataRegularSeason20242025!$D$3:$D$1315, G$1)+SUMIFS(DataRegularSeason20242025!$AB$3:$AB$1315,DataRegularSeason20242025!$B$3:$B$1315, "&lt;=" &amp; $A183, DataRegularSeason20242025!$E$3:$E$1315, G$1)</f>
        <v>11</v>
      </c>
      <c r="H183" s="2">
        <f>SUMIFS(DataRegularSeason20242025!$AA$3:$AA$1315,DataRegularSeason20242025!$B$3:$B$1315, "&lt;=" &amp; $A183, DataRegularSeason20242025!$D$3:$D$1315, H$1)+SUMIFS(DataRegularSeason20242025!$AB$3:$AB$1315,DataRegularSeason20242025!$B$3:$B$1315, "&lt;=" &amp; $A183, DataRegularSeason20242025!$E$3:$E$1315, H$1)</f>
        <v>7</v>
      </c>
      <c r="I183" s="2">
        <f>SUMIFS(DataRegularSeason20242025!$AA$3:$AA$1315,DataRegularSeason20242025!$B$3:$B$1315, "&lt;=" &amp; $A183, DataRegularSeason20242025!$D$3:$D$1315, I$1)+SUMIFS(DataRegularSeason20242025!$AB$3:$AB$1315,DataRegularSeason20242025!$B$3:$B$1315, "&lt;=" &amp; $A183, DataRegularSeason20242025!$E$3:$E$1315, I$1)</f>
        <v>10</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9</v>
      </c>
      <c r="L183" s="2">
        <f>SUMIFS(DataRegularSeason20242025!$AA$3:$AA$1315,DataRegularSeason20242025!$B$3:$B$1315, "&lt;=" &amp; $A183, DataRegularSeason20242025!$D$3:$D$1315, L$1)+SUMIFS(DataRegularSeason20242025!$AB$3:$AB$1315,DataRegularSeason20242025!$B$3:$B$1315, "&lt;=" &amp; $A183, DataRegularSeason20242025!$E$3:$E$1315, L$1)</f>
        <v>11</v>
      </c>
      <c r="M183" s="2">
        <f>SUMIFS(DataRegularSeason20242025!$AA$3:$AA$1315,DataRegularSeason20242025!$B$3:$B$1315, "&lt;=" &amp; $A183, DataRegularSeason20242025!$D$3:$D$1315, M$1)+SUMIFS(DataRegularSeason20242025!$AB$3:$AB$1315,DataRegularSeason20242025!$B$3:$B$1315, "&lt;=" &amp; $A183, DataRegularSeason20242025!$E$3:$E$1315, M$1)</f>
        <v>15</v>
      </c>
      <c r="N183" s="2">
        <f>SUMIFS(DataRegularSeason20242025!$AA$3:$AA$1315,DataRegularSeason20242025!$B$3:$B$1315, "&lt;=" &amp; $A183, DataRegularSeason20242025!$D$3:$D$1315, N$1)+SUMIFS(DataRegularSeason20242025!$AB$3:$AB$1315,DataRegularSeason20242025!$B$3:$B$1315, "&lt;=" &amp; $A183, DataRegularSeason20242025!$E$3:$E$1315, N$1)</f>
        <v>14</v>
      </c>
      <c r="O183" s="2">
        <f>SUMIFS(DataRegularSeason20242025!$AA$3:$AA$1315,DataRegularSeason20242025!$B$3:$B$1315, "&lt;=" &amp; $A183, DataRegularSeason20242025!$D$3:$D$1315, O$1)+SUMIFS(DataRegularSeason20242025!$AB$3:$AB$1315,DataRegularSeason20242025!$B$3:$B$1315, "&lt;=" &amp; $A183, DataRegularSeason20242025!$E$3:$E$1315, O$1)</f>
        <v>14</v>
      </c>
      <c r="P183" s="2">
        <f>SUMIFS(DataRegularSeason20242025!$AA$3:$AA$1315,DataRegularSeason20242025!$B$3:$B$1315, "&lt;=" &amp; $A183, DataRegularSeason20242025!$D$3:$D$1315, P$1)+SUMIFS(DataRegularSeason20242025!$AB$3:$AB$1315,DataRegularSeason20242025!$B$3:$B$1315, "&lt;=" &amp; $A183, DataRegularSeason20242025!$E$3:$E$1315, P$1)</f>
        <v>9</v>
      </c>
      <c r="Q183" s="2">
        <f>SUMIFS(DataRegularSeason20242025!$AA$3:$AA$1315,DataRegularSeason20242025!$B$3:$B$1315, "&lt;=" &amp; $A183, DataRegularSeason20242025!$D$3:$D$1315, Q$1)+SUMIFS(DataRegularSeason20242025!$AB$3:$AB$1315,DataRegularSeason20242025!$B$3:$B$1315, "&lt;=" &amp; $A183, DataRegularSeason20242025!$E$3:$E$1315, Q$1)</f>
        <v>16</v>
      </c>
      <c r="R183" s="2">
        <f>SUMIFS(DataRegularSeason20242025!$AA$3:$AA$1315,DataRegularSeason20242025!$B$3:$B$1315, "&lt;=" &amp; $A183, DataRegularSeason20242025!$D$3:$D$1315, R$1)+SUMIFS(DataRegularSeason20242025!$AB$3:$AB$1315,DataRegularSeason20242025!$B$3:$B$1315, "&lt;=" &amp; $A183, DataRegularSeason20242025!$E$3:$E$1315, R$1)</f>
        <v>7</v>
      </c>
      <c r="S183" s="2">
        <f>SUMIFS(DataRegularSeason20242025!$AA$3:$AA$1315,DataRegularSeason20242025!$B$3:$B$1315, "&lt;=" &amp; $A183, DataRegularSeason20242025!$D$3:$D$1315, S$1)+SUMIFS(DataRegularSeason20242025!$AB$3:$AB$1315,DataRegularSeason20242025!$B$3:$B$1315, "&lt;=" &amp; $A183, DataRegularSeason20242025!$E$3:$E$1315, S$1)</f>
        <v>8</v>
      </c>
      <c r="T183" s="2">
        <f>SUMIFS(DataRegularSeason20242025!$AA$3:$AA$1315,DataRegularSeason20242025!$B$3:$B$1315, "&lt;=" &amp; $A183, DataRegularSeason20242025!$D$3:$D$1315, T$1)+SUMIFS(DataRegularSeason20242025!$AB$3:$AB$1315,DataRegularSeason20242025!$B$3:$B$1315, "&lt;=" &amp; $A183, DataRegularSeason20242025!$E$3:$E$1315, T$1)</f>
        <v>13</v>
      </c>
      <c r="U183" s="2">
        <f>SUMIFS(DataRegularSeason20242025!$AA$3:$AA$1315,DataRegularSeason20242025!$B$3:$B$1315, "&lt;=" &amp; $A183, DataRegularSeason20242025!$D$3:$D$1315, U$1)+SUMIFS(DataRegularSeason20242025!$AB$3:$AB$1315,DataRegularSeason20242025!$B$3:$B$1315, "&lt;=" &amp; $A183, DataRegularSeason20242025!$E$3:$E$1315, U$1)</f>
        <v>10</v>
      </c>
      <c r="V183" s="2">
        <f>SUMIFS(DataRegularSeason20242025!$AA$3:$AA$1315,DataRegularSeason20242025!$B$3:$B$1315, "&lt;=" &amp; $A183, DataRegularSeason20242025!$D$3:$D$1315, V$1)+SUMIFS(DataRegularSeason20242025!$AB$3:$AB$1315,DataRegularSeason20242025!$B$3:$B$1315, "&lt;=" &amp; $A183, DataRegularSeason20242025!$E$3:$E$1315, V$1)</f>
        <v>9</v>
      </c>
      <c r="W183" s="2">
        <f>SUMIFS(DataRegularSeason20242025!$AA$3:$AA$1315,DataRegularSeason20242025!$B$3:$B$1315, "&lt;=" &amp; $A183, DataRegularSeason20242025!$D$3:$D$1315, W$1)+SUMIFS(DataRegularSeason20242025!$AB$3:$AB$1315,DataRegularSeason20242025!$B$3:$B$1315, "&lt;=" &amp; $A183, DataRegularSeason20242025!$E$3:$E$1315, W$1)</f>
        <v>9</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8</v>
      </c>
      <c r="Z183" s="2">
        <f>SUMIFS(DataRegularSeason20242025!$AA$3:$AA$1315,DataRegularSeason20242025!$B$3:$B$1315, "&lt;=" &amp; $A183, DataRegularSeason20242025!$D$3:$D$1315, Z$1)+SUMIFS(DataRegularSeason20242025!$AB$3:$AB$1315,DataRegularSeason20242025!$B$3:$B$1315, "&lt;=" &amp; $A183, DataRegularSeason20242025!$E$3:$E$1315, Z$1)</f>
        <v>10</v>
      </c>
      <c r="AA183" s="2">
        <f>SUMIFS(DataRegularSeason20242025!$AA$3:$AA$1315,DataRegularSeason20242025!$B$3:$B$1315, "&lt;=" &amp; $A183, DataRegularSeason20242025!$D$3:$D$1315, AA$1)+SUMIFS(DataRegularSeason20242025!$AB$3:$AB$1315,DataRegularSeason20242025!$B$3:$B$1315, "&lt;=" &amp; $A183, DataRegularSeason20242025!$E$3:$E$1315, AA$1)</f>
        <v>14</v>
      </c>
      <c r="AB183" s="2">
        <f>SUMIFS(DataRegularSeason20242025!$AA$3:$AA$1315,DataRegularSeason20242025!$B$3:$B$1315, "&lt;=" &amp; $A183, DataRegularSeason20242025!$D$3:$D$1315, AB$1)+SUMIFS(DataRegularSeason20242025!$AB$3:$AB$1315,DataRegularSeason20242025!$B$3:$B$1315, "&lt;=" &amp; $A183, DataRegularSeason20242025!$E$3:$E$1315, AB$1)</f>
        <v>13</v>
      </c>
      <c r="AC183" s="2">
        <f>SUMIFS(DataRegularSeason20242025!$AA$3:$AA$1315,DataRegularSeason20242025!$B$3:$B$1315, "&lt;=" &amp; $A183, DataRegularSeason20242025!$D$3:$D$1315, AC$1)+SUMIFS(DataRegularSeason20242025!$AB$3:$AB$1315,DataRegularSeason20242025!$B$3:$B$1315, "&lt;=" &amp; $A183, DataRegularSeason20242025!$E$3:$E$1315, AC$1)</f>
        <v>12</v>
      </c>
      <c r="AD183" s="2">
        <f>SUMIFS(DataRegularSeason20242025!$AA$3:$AA$1315,DataRegularSeason20242025!$B$3:$B$1315, "&lt;=" &amp; $A183, DataRegularSeason20242025!$D$3:$D$1315, AD$1)+SUMIFS(DataRegularSeason20242025!$AB$3:$AB$1315,DataRegularSeason20242025!$B$3:$B$1315, "&lt;=" &amp; $A183, DataRegularSeason20242025!$E$3:$E$1315, AD$1)</f>
        <v>11</v>
      </c>
      <c r="AE183" s="2">
        <f>SUMIFS(DataRegularSeason20242025!$AA$3:$AA$1315,DataRegularSeason20242025!$B$3:$B$1315, "&lt;=" &amp; $A183, DataRegularSeason20242025!$D$3:$D$1315, AE$1)+SUMIFS(DataRegularSeason20242025!$AB$3:$AB$1315,DataRegularSeason20242025!$B$3:$B$1315, "&lt;=" &amp; $A183, DataRegularSeason20242025!$E$3:$E$1315, AE$1)</f>
        <v>15</v>
      </c>
      <c r="AF183" s="2">
        <f>SUMIFS(DataRegularSeason20242025!$AA$3:$AA$1315,DataRegularSeason20242025!$B$3:$B$1315, "&lt;=" &amp; $A183, DataRegularSeason20242025!$D$3:$D$1315, AF$1)+SUMIFS(DataRegularSeason20242025!$AB$3:$AB$1315,DataRegularSeason20242025!$B$3:$B$1315, "&lt;=" &amp; $A183, DataRegularSeason20242025!$E$3:$E$1315, AF$1)</f>
        <v>18</v>
      </c>
      <c r="AG183" s="2">
        <f>SUMIFS(DataRegularSeason20242025!$AA$3:$AA$1315,DataRegularSeason20242025!$B$3:$B$1315, "&lt;=" &amp; $A183, DataRegularSeason20242025!$D$3:$D$1315, AG$1)+SUMIFS(DataRegularSeason20242025!$AB$3:$AB$1315,DataRegularSeason20242025!$B$3:$B$1315, "&lt;=" &amp; $A183, DataRegularSeason20242025!$E$3:$E$1315, AG$1)</f>
        <v>14</v>
      </c>
    </row>
    <row r="184" spans="1:33" x14ac:dyDescent="0.25">
      <c r="A184" s="5">
        <v>45750</v>
      </c>
      <c r="B184" s="2">
        <f>SUMIFS(DataRegularSeason20242025!$AA$3:$AA$1315,DataRegularSeason20242025!$B$3:$B$1315, "&lt;=" &amp; $A184, DataRegularSeason20242025!$D$3:$D$1315, B$1)+SUMIFS(DataRegularSeason20242025!$AB$3:$AB$1315,DataRegularSeason20242025!$B$3:$B$1315, "&lt;=" &amp; $A184, DataRegularSeason20242025!$E$3:$E$1315, B$1)</f>
        <v>10</v>
      </c>
      <c r="C184" s="2">
        <f>SUMIFS(DataRegularSeason20242025!$AA$3:$AA$1315,DataRegularSeason20242025!$B$3:$B$1315, "&lt;=" &amp; $A184, DataRegularSeason20242025!$D$3:$D$1315, C$1)+SUMIFS(DataRegularSeason20242025!$AB$3:$AB$1315,DataRegularSeason20242025!$B$3:$B$1315, "&lt;=" &amp; $A184, DataRegularSeason20242025!$E$3:$E$1315, C$1)</f>
        <v>9</v>
      </c>
      <c r="D184" s="2">
        <f>SUMIFS(DataRegularSeason20242025!$AA$3:$AA$1315,DataRegularSeason20242025!$B$3:$B$1315, "&lt;=" &amp; $A184, DataRegularSeason20242025!$D$3:$D$1315, D$1)+SUMIFS(DataRegularSeason20242025!$AB$3:$AB$1315,DataRegularSeason20242025!$B$3:$B$1315, "&lt;=" &amp; $A184, DataRegularSeason20242025!$E$3:$E$1315, D$1)</f>
        <v>9</v>
      </c>
      <c r="E184" s="2">
        <f>SUMIFS(DataRegularSeason20242025!$AA$3:$AA$1315,DataRegularSeason20242025!$B$3:$B$1315, "&lt;=" &amp; $A184, DataRegularSeason20242025!$D$3:$D$1315, E$1)+SUMIFS(DataRegularSeason20242025!$AB$3:$AB$1315,DataRegularSeason20242025!$B$3:$B$1315, "&lt;=" &amp; $A184, DataRegularSeason20242025!$E$3:$E$1315, E$1)</f>
        <v>14</v>
      </c>
      <c r="F184" s="2">
        <f>SUMIFS(DataRegularSeason20242025!$AA$3:$AA$1315,DataRegularSeason20242025!$B$3:$B$1315, "&lt;=" &amp; $A184, DataRegularSeason20242025!$D$3:$D$1315, F$1)+SUMIFS(DataRegularSeason20242025!$AB$3:$AB$1315,DataRegularSeason20242025!$B$3:$B$1315, "&lt;=" &amp; $A184, DataRegularSeason20242025!$E$3:$E$1315, F$1)</f>
        <v>11</v>
      </c>
      <c r="G184" s="2">
        <f>SUMIFS(DataRegularSeason20242025!$AA$3:$AA$1315,DataRegularSeason20242025!$B$3:$B$1315, "&lt;=" &amp; $A184, DataRegularSeason20242025!$D$3:$D$1315, G$1)+SUMIFS(DataRegularSeason20242025!$AB$3:$AB$1315,DataRegularSeason20242025!$B$3:$B$1315, "&lt;=" &amp; $A184, DataRegularSeason20242025!$E$3:$E$1315, G$1)</f>
        <v>11</v>
      </c>
      <c r="H184" s="2">
        <f>SUMIFS(DataRegularSeason20242025!$AA$3:$AA$1315,DataRegularSeason20242025!$B$3:$B$1315, "&lt;=" &amp; $A184, DataRegularSeason20242025!$D$3:$D$1315, H$1)+SUMIFS(DataRegularSeason20242025!$AB$3:$AB$1315,DataRegularSeason20242025!$B$3:$B$1315, "&lt;=" &amp; $A184, DataRegularSeason20242025!$E$3:$E$1315, H$1)</f>
        <v>7</v>
      </c>
      <c r="I184" s="2">
        <f>SUMIFS(DataRegularSeason20242025!$AA$3:$AA$1315,DataRegularSeason20242025!$B$3:$B$1315, "&lt;=" &amp; $A184, DataRegularSeason20242025!$D$3:$D$1315, I$1)+SUMIFS(DataRegularSeason20242025!$AB$3:$AB$1315,DataRegularSeason20242025!$B$3:$B$1315, "&lt;=" &amp; $A184, DataRegularSeason20242025!$E$3:$E$1315, I$1)</f>
        <v>10</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9</v>
      </c>
      <c r="L184" s="2">
        <f>SUMIFS(DataRegularSeason20242025!$AA$3:$AA$1315,DataRegularSeason20242025!$B$3:$B$1315, "&lt;=" &amp; $A184, DataRegularSeason20242025!$D$3:$D$1315, L$1)+SUMIFS(DataRegularSeason20242025!$AB$3:$AB$1315,DataRegularSeason20242025!$B$3:$B$1315, "&lt;=" &amp; $A184, DataRegularSeason20242025!$E$3:$E$1315, L$1)</f>
        <v>11</v>
      </c>
      <c r="M184" s="2">
        <f>SUMIFS(DataRegularSeason20242025!$AA$3:$AA$1315,DataRegularSeason20242025!$B$3:$B$1315, "&lt;=" &amp; $A184, DataRegularSeason20242025!$D$3:$D$1315, M$1)+SUMIFS(DataRegularSeason20242025!$AB$3:$AB$1315,DataRegularSeason20242025!$B$3:$B$1315, "&lt;=" &amp; $A184, DataRegularSeason20242025!$E$3:$E$1315, M$1)</f>
        <v>15</v>
      </c>
      <c r="N184" s="2">
        <f>SUMIFS(DataRegularSeason20242025!$AA$3:$AA$1315,DataRegularSeason20242025!$B$3:$B$1315, "&lt;=" &amp; $A184, DataRegularSeason20242025!$D$3:$D$1315, N$1)+SUMIFS(DataRegularSeason20242025!$AB$3:$AB$1315,DataRegularSeason20242025!$B$3:$B$1315, "&lt;=" &amp; $A184, DataRegularSeason20242025!$E$3:$E$1315, N$1)</f>
        <v>14</v>
      </c>
      <c r="O184" s="2">
        <f>SUMIFS(DataRegularSeason20242025!$AA$3:$AA$1315,DataRegularSeason20242025!$B$3:$B$1315, "&lt;=" &amp; $A184, DataRegularSeason20242025!$D$3:$D$1315, O$1)+SUMIFS(DataRegularSeason20242025!$AB$3:$AB$1315,DataRegularSeason20242025!$B$3:$B$1315, "&lt;=" &amp; $A184, DataRegularSeason20242025!$E$3:$E$1315, O$1)</f>
        <v>14</v>
      </c>
      <c r="P184" s="2">
        <f>SUMIFS(DataRegularSeason20242025!$AA$3:$AA$1315,DataRegularSeason20242025!$B$3:$B$1315, "&lt;=" &amp; $A184, DataRegularSeason20242025!$D$3:$D$1315, P$1)+SUMIFS(DataRegularSeason20242025!$AB$3:$AB$1315,DataRegularSeason20242025!$B$3:$B$1315, "&lt;=" &amp; $A184, DataRegularSeason20242025!$E$3:$E$1315, P$1)</f>
        <v>9</v>
      </c>
      <c r="Q184" s="2">
        <f>SUMIFS(DataRegularSeason20242025!$AA$3:$AA$1315,DataRegularSeason20242025!$B$3:$B$1315, "&lt;=" &amp; $A184, DataRegularSeason20242025!$D$3:$D$1315, Q$1)+SUMIFS(DataRegularSeason20242025!$AB$3:$AB$1315,DataRegularSeason20242025!$B$3:$B$1315, "&lt;=" &amp; $A184, DataRegularSeason20242025!$E$3:$E$1315, Q$1)</f>
        <v>16</v>
      </c>
      <c r="R184" s="2">
        <f>SUMIFS(DataRegularSeason20242025!$AA$3:$AA$1315,DataRegularSeason20242025!$B$3:$B$1315, "&lt;=" &amp; $A184, DataRegularSeason20242025!$D$3:$D$1315, R$1)+SUMIFS(DataRegularSeason20242025!$AB$3:$AB$1315,DataRegularSeason20242025!$B$3:$B$1315, "&lt;=" &amp; $A184, DataRegularSeason20242025!$E$3:$E$1315, R$1)</f>
        <v>7</v>
      </c>
      <c r="S184" s="2">
        <f>SUMIFS(DataRegularSeason20242025!$AA$3:$AA$1315,DataRegularSeason20242025!$B$3:$B$1315, "&lt;=" &amp; $A184, DataRegularSeason20242025!$D$3:$D$1315, S$1)+SUMIFS(DataRegularSeason20242025!$AB$3:$AB$1315,DataRegularSeason20242025!$B$3:$B$1315, "&lt;=" &amp; $A184, DataRegularSeason20242025!$E$3:$E$1315, S$1)</f>
        <v>8</v>
      </c>
      <c r="T184" s="2">
        <f>SUMIFS(DataRegularSeason20242025!$AA$3:$AA$1315,DataRegularSeason20242025!$B$3:$B$1315, "&lt;=" &amp; $A184, DataRegularSeason20242025!$D$3:$D$1315, T$1)+SUMIFS(DataRegularSeason20242025!$AB$3:$AB$1315,DataRegularSeason20242025!$B$3:$B$1315, "&lt;=" &amp; $A184, DataRegularSeason20242025!$E$3:$E$1315, T$1)</f>
        <v>13</v>
      </c>
      <c r="U184" s="2">
        <f>SUMIFS(DataRegularSeason20242025!$AA$3:$AA$1315,DataRegularSeason20242025!$B$3:$B$1315, "&lt;=" &amp; $A184, DataRegularSeason20242025!$D$3:$D$1315, U$1)+SUMIFS(DataRegularSeason20242025!$AB$3:$AB$1315,DataRegularSeason20242025!$B$3:$B$1315, "&lt;=" &amp; $A184, DataRegularSeason20242025!$E$3:$E$1315, U$1)</f>
        <v>10</v>
      </c>
      <c r="V184" s="2">
        <f>SUMIFS(DataRegularSeason20242025!$AA$3:$AA$1315,DataRegularSeason20242025!$B$3:$B$1315, "&lt;=" &amp; $A184, DataRegularSeason20242025!$D$3:$D$1315, V$1)+SUMIFS(DataRegularSeason20242025!$AB$3:$AB$1315,DataRegularSeason20242025!$B$3:$B$1315, "&lt;=" &amp; $A184, DataRegularSeason20242025!$E$3:$E$1315, V$1)</f>
        <v>9</v>
      </c>
      <c r="W184" s="2">
        <f>SUMIFS(DataRegularSeason20242025!$AA$3:$AA$1315,DataRegularSeason20242025!$B$3:$B$1315, "&lt;=" &amp; $A184, DataRegularSeason20242025!$D$3:$D$1315, W$1)+SUMIFS(DataRegularSeason20242025!$AB$3:$AB$1315,DataRegularSeason20242025!$B$3:$B$1315, "&lt;=" &amp; $A184, DataRegularSeason20242025!$E$3:$E$1315, W$1)</f>
        <v>9</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8</v>
      </c>
      <c r="Z184" s="2">
        <f>SUMIFS(DataRegularSeason20242025!$AA$3:$AA$1315,DataRegularSeason20242025!$B$3:$B$1315, "&lt;=" &amp; $A184, DataRegularSeason20242025!$D$3:$D$1315, Z$1)+SUMIFS(DataRegularSeason20242025!$AB$3:$AB$1315,DataRegularSeason20242025!$B$3:$B$1315, "&lt;=" &amp; $A184, DataRegularSeason20242025!$E$3:$E$1315, Z$1)</f>
        <v>10</v>
      </c>
      <c r="AA184" s="2">
        <f>SUMIFS(DataRegularSeason20242025!$AA$3:$AA$1315,DataRegularSeason20242025!$B$3:$B$1315, "&lt;=" &amp; $A184, DataRegularSeason20242025!$D$3:$D$1315, AA$1)+SUMIFS(DataRegularSeason20242025!$AB$3:$AB$1315,DataRegularSeason20242025!$B$3:$B$1315, "&lt;=" &amp; $A184, DataRegularSeason20242025!$E$3:$E$1315, AA$1)</f>
        <v>14</v>
      </c>
      <c r="AB184" s="2">
        <f>SUMIFS(DataRegularSeason20242025!$AA$3:$AA$1315,DataRegularSeason20242025!$B$3:$B$1315, "&lt;=" &amp; $A184, DataRegularSeason20242025!$D$3:$D$1315, AB$1)+SUMIFS(DataRegularSeason20242025!$AB$3:$AB$1315,DataRegularSeason20242025!$B$3:$B$1315, "&lt;=" &amp; $A184, DataRegularSeason20242025!$E$3:$E$1315, AB$1)</f>
        <v>13</v>
      </c>
      <c r="AC184" s="2">
        <f>SUMIFS(DataRegularSeason20242025!$AA$3:$AA$1315,DataRegularSeason20242025!$B$3:$B$1315, "&lt;=" &amp; $A184, DataRegularSeason20242025!$D$3:$D$1315, AC$1)+SUMIFS(DataRegularSeason20242025!$AB$3:$AB$1315,DataRegularSeason20242025!$B$3:$B$1315, "&lt;=" &amp; $A184, DataRegularSeason20242025!$E$3:$E$1315, AC$1)</f>
        <v>12</v>
      </c>
      <c r="AD184" s="2">
        <f>SUMIFS(DataRegularSeason20242025!$AA$3:$AA$1315,DataRegularSeason20242025!$B$3:$B$1315, "&lt;=" &amp; $A184, DataRegularSeason20242025!$D$3:$D$1315, AD$1)+SUMIFS(DataRegularSeason20242025!$AB$3:$AB$1315,DataRegularSeason20242025!$B$3:$B$1315, "&lt;=" &amp; $A184, DataRegularSeason20242025!$E$3:$E$1315, AD$1)</f>
        <v>11</v>
      </c>
      <c r="AE184" s="2">
        <f>SUMIFS(DataRegularSeason20242025!$AA$3:$AA$1315,DataRegularSeason20242025!$B$3:$B$1315, "&lt;=" &amp; $A184, DataRegularSeason20242025!$D$3:$D$1315, AE$1)+SUMIFS(DataRegularSeason20242025!$AB$3:$AB$1315,DataRegularSeason20242025!$B$3:$B$1315, "&lt;=" &amp; $A184, DataRegularSeason20242025!$E$3:$E$1315, AE$1)</f>
        <v>15</v>
      </c>
      <c r="AF184" s="2">
        <f>SUMIFS(DataRegularSeason20242025!$AA$3:$AA$1315,DataRegularSeason20242025!$B$3:$B$1315, "&lt;=" &amp; $A184, DataRegularSeason20242025!$D$3:$D$1315, AF$1)+SUMIFS(DataRegularSeason20242025!$AB$3:$AB$1315,DataRegularSeason20242025!$B$3:$B$1315, "&lt;=" &amp; $A184, DataRegularSeason20242025!$E$3:$E$1315, AF$1)</f>
        <v>18</v>
      </c>
      <c r="AG184" s="2">
        <f>SUMIFS(DataRegularSeason20242025!$AA$3:$AA$1315,DataRegularSeason20242025!$B$3:$B$1315, "&lt;=" &amp; $A184, DataRegularSeason20242025!$D$3:$D$1315, AG$1)+SUMIFS(DataRegularSeason20242025!$AB$3:$AB$1315,DataRegularSeason20242025!$B$3:$B$1315, "&lt;=" &amp; $A184, DataRegularSeason20242025!$E$3:$E$1315, AG$1)</f>
        <v>14</v>
      </c>
    </row>
    <row r="185" spans="1:33" x14ac:dyDescent="0.25">
      <c r="A185" s="5">
        <v>45751</v>
      </c>
      <c r="B185" s="2">
        <f>SUMIFS(DataRegularSeason20242025!$AA$3:$AA$1315,DataRegularSeason20242025!$B$3:$B$1315, "&lt;=" &amp; $A185, DataRegularSeason20242025!$D$3:$D$1315, B$1)+SUMIFS(DataRegularSeason20242025!$AB$3:$AB$1315,DataRegularSeason20242025!$B$3:$B$1315, "&lt;=" &amp; $A185, DataRegularSeason20242025!$E$3:$E$1315, B$1)</f>
        <v>10</v>
      </c>
      <c r="C185" s="2">
        <f>SUMIFS(DataRegularSeason20242025!$AA$3:$AA$1315,DataRegularSeason20242025!$B$3:$B$1315, "&lt;=" &amp; $A185, DataRegularSeason20242025!$D$3:$D$1315, C$1)+SUMIFS(DataRegularSeason20242025!$AB$3:$AB$1315,DataRegularSeason20242025!$B$3:$B$1315, "&lt;=" &amp; $A185, DataRegularSeason20242025!$E$3:$E$1315, C$1)</f>
        <v>9</v>
      </c>
      <c r="D185" s="2">
        <f>SUMIFS(DataRegularSeason20242025!$AA$3:$AA$1315,DataRegularSeason20242025!$B$3:$B$1315, "&lt;=" &amp; $A185, DataRegularSeason20242025!$D$3:$D$1315, D$1)+SUMIFS(DataRegularSeason20242025!$AB$3:$AB$1315,DataRegularSeason20242025!$B$3:$B$1315, "&lt;=" &amp; $A185, DataRegularSeason20242025!$E$3:$E$1315, D$1)</f>
        <v>9</v>
      </c>
      <c r="E185" s="2">
        <f>SUMIFS(DataRegularSeason20242025!$AA$3:$AA$1315,DataRegularSeason20242025!$B$3:$B$1315, "&lt;=" &amp; $A185, DataRegularSeason20242025!$D$3:$D$1315, E$1)+SUMIFS(DataRegularSeason20242025!$AB$3:$AB$1315,DataRegularSeason20242025!$B$3:$B$1315, "&lt;=" &amp; $A185, DataRegularSeason20242025!$E$3:$E$1315, E$1)</f>
        <v>14</v>
      </c>
      <c r="F185" s="2">
        <f>SUMIFS(DataRegularSeason20242025!$AA$3:$AA$1315,DataRegularSeason20242025!$B$3:$B$1315, "&lt;=" &amp; $A185, DataRegularSeason20242025!$D$3:$D$1315, F$1)+SUMIFS(DataRegularSeason20242025!$AB$3:$AB$1315,DataRegularSeason20242025!$B$3:$B$1315, "&lt;=" &amp; $A185, DataRegularSeason20242025!$E$3:$E$1315, F$1)</f>
        <v>11</v>
      </c>
      <c r="G185" s="2">
        <f>SUMIFS(DataRegularSeason20242025!$AA$3:$AA$1315,DataRegularSeason20242025!$B$3:$B$1315, "&lt;=" &amp; $A185, DataRegularSeason20242025!$D$3:$D$1315, G$1)+SUMIFS(DataRegularSeason20242025!$AB$3:$AB$1315,DataRegularSeason20242025!$B$3:$B$1315, "&lt;=" &amp; $A185, DataRegularSeason20242025!$E$3:$E$1315, G$1)</f>
        <v>11</v>
      </c>
      <c r="H185" s="2">
        <f>SUMIFS(DataRegularSeason20242025!$AA$3:$AA$1315,DataRegularSeason20242025!$B$3:$B$1315, "&lt;=" &amp; $A185, DataRegularSeason20242025!$D$3:$D$1315, H$1)+SUMIFS(DataRegularSeason20242025!$AB$3:$AB$1315,DataRegularSeason20242025!$B$3:$B$1315, "&lt;=" &amp; $A185, DataRegularSeason20242025!$E$3:$E$1315, H$1)</f>
        <v>7</v>
      </c>
      <c r="I185" s="2">
        <f>SUMIFS(DataRegularSeason20242025!$AA$3:$AA$1315,DataRegularSeason20242025!$B$3:$B$1315, "&lt;=" &amp; $A185, DataRegularSeason20242025!$D$3:$D$1315, I$1)+SUMIFS(DataRegularSeason20242025!$AB$3:$AB$1315,DataRegularSeason20242025!$B$3:$B$1315, "&lt;=" &amp; $A185, DataRegularSeason20242025!$E$3:$E$1315, I$1)</f>
        <v>10</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9</v>
      </c>
      <c r="L185" s="2">
        <f>SUMIFS(DataRegularSeason20242025!$AA$3:$AA$1315,DataRegularSeason20242025!$B$3:$B$1315, "&lt;=" &amp; $A185, DataRegularSeason20242025!$D$3:$D$1315, L$1)+SUMIFS(DataRegularSeason20242025!$AB$3:$AB$1315,DataRegularSeason20242025!$B$3:$B$1315, "&lt;=" &amp; $A185, DataRegularSeason20242025!$E$3:$E$1315, L$1)</f>
        <v>11</v>
      </c>
      <c r="M185" s="2">
        <f>SUMIFS(DataRegularSeason20242025!$AA$3:$AA$1315,DataRegularSeason20242025!$B$3:$B$1315, "&lt;=" &amp; $A185, DataRegularSeason20242025!$D$3:$D$1315, M$1)+SUMIFS(DataRegularSeason20242025!$AB$3:$AB$1315,DataRegularSeason20242025!$B$3:$B$1315, "&lt;=" &amp; $A185, DataRegularSeason20242025!$E$3:$E$1315, M$1)</f>
        <v>15</v>
      </c>
      <c r="N185" s="2">
        <f>SUMIFS(DataRegularSeason20242025!$AA$3:$AA$1315,DataRegularSeason20242025!$B$3:$B$1315, "&lt;=" &amp; $A185, DataRegularSeason20242025!$D$3:$D$1315, N$1)+SUMIFS(DataRegularSeason20242025!$AB$3:$AB$1315,DataRegularSeason20242025!$B$3:$B$1315, "&lt;=" &amp; $A185, DataRegularSeason20242025!$E$3:$E$1315, N$1)</f>
        <v>14</v>
      </c>
      <c r="O185" s="2">
        <f>SUMIFS(DataRegularSeason20242025!$AA$3:$AA$1315,DataRegularSeason20242025!$B$3:$B$1315, "&lt;=" &amp; $A185, DataRegularSeason20242025!$D$3:$D$1315, O$1)+SUMIFS(DataRegularSeason20242025!$AB$3:$AB$1315,DataRegularSeason20242025!$B$3:$B$1315, "&lt;=" &amp; $A185, DataRegularSeason20242025!$E$3:$E$1315, O$1)</f>
        <v>14</v>
      </c>
      <c r="P185" s="2">
        <f>SUMIFS(DataRegularSeason20242025!$AA$3:$AA$1315,DataRegularSeason20242025!$B$3:$B$1315, "&lt;=" &amp; $A185, DataRegularSeason20242025!$D$3:$D$1315, P$1)+SUMIFS(DataRegularSeason20242025!$AB$3:$AB$1315,DataRegularSeason20242025!$B$3:$B$1315, "&lt;=" &amp; $A185, DataRegularSeason20242025!$E$3:$E$1315, P$1)</f>
        <v>9</v>
      </c>
      <c r="Q185" s="2">
        <f>SUMIFS(DataRegularSeason20242025!$AA$3:$AA$1315,DataRegularSeason20242025!$B$3:$B$1315, "&lt;=" &amp; $A185, DataRegularSeason20242025!$D$3:$D$1315, Q$1)+SUMIFS(DataRegularSeason20242025!$AB$3:$AB$1315,DataRegularSeason20242025!$B$3:$B$1315, "&lt;=" &amp; $A185, DataRegularSeason20242025!$E$3:$E$1315, Q$1)</f>
        <v>16</v>
      </c>
      <c r="R185" s="2">
        <f>SUMIFS(DataRegularSeason20242025!$AA$3:$AA$1315,DataRegularSeason20242025!$B$3:$B$1315, "&lt;=" &amp; $A185, DataRegularSeason20242025!$D$3:$D$1315, R$1)+SUMIFS(DataRegularSeason20242025!$AB$3:$AB$1315,DataRegularSeason20242025!$B$3:$B$1315, "&lt;=" &amp; $A185, DataRegularSeason20242025!$E$3:$E$1315, R$1)</f>
        <v>7</v>
      </c>
      <c r="S185" s="2">
        <f>SUMIFS(DataRegularSeason20242025!$AA$3:$AA$1315,DataRegularSeason20242025!$B$3:$B$1315, "&lt;=" &amp; $A185, DataRegularSeason20242025!$D$3:$D$1315, S$1)+SUMIFS(DataRegularSeason20242025!$AB$3:$AB$1315,DataRegularSeason20242025!$B$3:$B$1315, "&lt;=" &amp; $A185, DataRegularSeason20242025!$E$3:$E$1315, S$1)</f>
        <v>8</v>
      </c>
      <c r="T185" s="2">
        <f>SUMIFS(DataRegularSeason20242025!$AA$3:$AA$1315,DataRegularSeason20242025!$B$3:$B$1315, "&lt;=" &amp; $A185, DataRegularSeason20242025!$D$3:$D$1315, T$1)+SUMIFS(DataRegularSeason20242025!$AB$3:$AB$1315,DataRegularSeason20242025!$B$3:$B$1315, "&lt;=" &amp; $A185, DataRegularSeason20242025!$E$3:$E$1315, T$1)</f>
        <v>13</v>
      </c>
      <c r="U185" s="2">
        <f>SUMIFS(DataRegularSeason20242025!$AA$3:$AA$1315,DataRegularSeason20242025!$B$3:$B$1315, "&lt;=" &amp; $A185, DataRegularSeason20242025!$D$3:$D$1315, U$1)+SUMIFS(DataRegularSeason20242025!$AB$3:$AB$1315,DataRegularSeason20242025!$B$3:$B$1315, "&lt;=" &amp; $A185, DataRegularSeason20242025!$E$3:$E$1315, U$1)</f>
        <v>10</v>
      </c>
      <c r="V185" s="2">
        <f>SUMIFS(DataRegularSeason20242025!$AA$3:$AA$1315,DataRegularSeason20242025!$B$3:$B$1315, "&lt;=" &amp; $A185, DataRegularSeason20242025!$D$3:$D$1315, V$1)+SUMIFS(DataRegularSeason20242025!$AB$3:$AB$1315,DataRegularSeason20242025!$B$3:$B$1315, "&lt;=" &amp; $A185, DataRegularSeason20242025!$E$3:$E$1315, V$1)</f>
        <v>9</v>
      </c>
      <c r="W185" s="2">
        <f>SUMIFS(DataRegularSeason20242025!$AA$3:$AA$1315,DataRegularSeason20242025!$B$3:$B$1315, "&lt;=" &amp; $A185, DataRegularSeason20242025!$D$3:$D$1315, W$1)+SUMIFS(DataRegularSeason20242025!$AB$3:$AB$1315,DataRegularSeason20242025!$B$3:$B$1315, "&lt;=" &amp; $A185, DataRegularSeason20242025!$E$3:$E$1315, W$1)</f>
        <v>9</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8</v>
      </c>
      <c r="Z185" s="2">
        <f>SUMIFS(DataRegularSeason20242025!$AA$3:$AA$1315,DataRegularSeason20242025!$B$3:$B$1315, "&lt;=" &amp; $A185, DataRegularSeason20242025!$D$3:$D$1315, Z$1)+SUMIFS(DataRegularSeason20242025!$AB$3:$AB$1315,DataRegularSeason20242025!$B$3:$B$1315, "&lt;=" &amp; $A185, DataRegularSeason20242025!$E$3:$E$1315, Z$1)</f>
        <v>10</v>
      </c>
      <c r="AA185" s="2">
        <f>SUMIFS(DataRegularSeason20242025!$AA$3:$AA$1315,DataRegularSeason20242025!$B$3:$B$1315, "&lt;=" &amp; $A185, DataRegularSeason20242025!$D$3:$D$1315, AA$1)+SUMIFS(DataRegularSeason20242025!$AB$3:$AB$1315,DataRegularSeason20242025!$B$3:$B$1315, "&lt;=" &amp; $A185, DataRegularSeason20242025!$E$3:$E$1315, AA$1)</f>
        <v>14</v>
      </c>
      <c r="AB185" s="2">
        <f>SUMIFS(DataRegularSeason20242025!$AA$3:$AA$1315,DataRegularSeason20242025!$B$3:$B$1315, "&lt;=" &amp; $A185, DataRegularSeason20242025!$D$3:$D$1315, AB$1)+SUMIFS(DataRegularSeason20242025!$AB$3:$AB$1315,DataRegularSeason20242025!$B$3:$B$1315, "&lt;=" &amp; $A185, DataRegularSeason20242025!$E$3:$E$1315, AB$1)</f>
        <v>13</v>
      </c>
      <c r="AC185" s="2">
        <f>SUMIFS(DataRegularSeason20242025!$AA$3:$AA$1315,DataRegularSeason20242025!$B$3:$B$1315, "&lt;=" &amp; $A185, DataRegularSeason20242025!$D$3:$D$1315, AC$1)+SUMIFS(DataRegularSeason20242025!$AB$3:$AB$1315,DataRegularSeason20242025!$B$3:$B$1315, "&lt;=" &amp; $A185, DataRegularSeason20242025!$E$3:$E$1315, AC$1)</f>
        <v>12</v>
      </c>
      <c r="AD185" s="2">
        <f>SUMIFS(DataRegularSeason20242025!$AA$3:$AA$1315,DataRegularSeason20242025!$B$3:$B$1315, "&lt;=" &amp; $A185, DataRegularSeason20242025!$D$3:$D$1315, AD$1)+SUMIFS(DataRegularSeason20242025!$AB$3:$AB$1315,DataRegularSeason20242025!$B$3:$B$1315, "&lt;=" &amp; $A185, DataRegularSeason20242025!$E$3:$E$1315, AD$1)</f>
        <v>11</v>
      </c>
      <c r="AE185" s="2">
        <f>SUMIFS(DataRegularSeason20242025!$AA$3:$AA$1315,DataRegularSeason20242025!$B$3:$B$1315, "&lt;=" &amp; $A185, DataRegularSeason20242025!$D$3:$D$1315, AE$1)+SUMIFS(DataRegularSeason20242025!$AB$3:$AB$1315,DataRegularSeason20242025!$B$3:$B$1315, "&lt;=" &amp; $A185, DataRegularSeason20242025!$E$3:$E$1315, AE$1)</f>
        <v>15</v>
      </c>
      <c r="AF185" s="2">
        <f>SUMIFS(DataRegularSeason20242025!$AA$3:$AA$1315,DataRegularSeason20242025!$B$3:$B$1315, "&lt;=" &amp; $A185, DataRegularSeason20242025!$D$3:$D$1315, AF$1)+SUMIFS(DataRegularSeason20242025!$AB$3:$AB$1315,DataRegularSeason20242025!$B$3:$B$1315, "&lt;=" &amp; $A185, DataRegularSeason20242025!$E$3:$E$1315, AF$1)</f>
        <v>18</v>
      </c>
      <c r="AG185" s="2">
        <f>SUMIFS(DataRegularSeason20242025!$AA$3:$AA$1315,DataRegularSeason20242025!$B$3:$B$1315, "&lt;=" &amp; $A185, DataRegularSeason20242025!$D$3:$D$1315, AG$1)+SUMIFS(DataRegularSeason20242025!$AB$3:$AB$1315,DataRegularSeason20242025!$B$3:$B$1315, "&lt;=" &amp; $A185, DataRegularSeason20242025!$E$3:$E$1315, AG$1)</f>
        <v>14</v>
      </c>
    </row>
    <row r="186" spans="1:33" x14ac:dyDescent="0.25">
      <c r="A186" s="5">
        <v>45752</v>
      </c>
      <c r="B186" s="2">
        <f>SUMIFS(DataRegularSeason20242025!$AA$3:$AA$1315,DataRegularSeason20242025!$B$3:$B$1315, "&lt;=" &amp; $A186, DataRegularSeason20242025!$D$3:$D$1315, B$1)+SUMIFS(DataRegularSeason20242025!$AB$3:$AB$1315,DataRegularSeason20242025!$B$3:$B$1315, "&lt;=" &amp; $A186, DataRegularSeason20242025!$E$3:$E$1315, B$1)</f>
        <v>10</v>
      </c>
      <c r="C186" s="2">
        <f>SUMIFS(DataRegularSeason20242025!$AA$3:$AA$1315,DataRegularSeason20242025!$B$3:$B$1315, "&lt;=" &amp; $A186, DataRegularSeason20242025!$D$3:$D$1315, C$1)+SUMIFS(DataRegularSeason20242025!$AB$3:$AB$1315,DataRegularSeason20242025!$B$3:$B$1315, "&lt;=" &amp; $A186, DataRegularSeason20242025!$E$3:$E$1315, C$1)</f>
        <v>9</v>
      </c>
      <c r="D186" s="2">
        <f>SUMIFS(DataRegularSeason20242025!$AA$3:$AA$1315,DataRegularSeason20242025!$B$3:$B$1315, "&lt;=" &amp; $A186, DataRegularSeason20242025!$D$3:$D$1315, D$1)+SUMIFS(DataRegularSeason20242025!$AB$3:$AB$1315,DataRegularSeason20242025!$B$3:$B$1315, "&lt;=" &amp; $A186, DataRegularSeason20242025!$E$3:$E$1315, D$1)</f>
        <v>9</v>
      </c>
      <c r="E186" s="2">
        <f>SUMIFS(DataRegularSeason20242025!$AA$3:$AA$1315,DataRegularSeason20242025!$B$3:$B$1315, "&lt;=" &amp; $A186, DataRegularSeason20242025!$D$3:$D$1315, E$1)+SUMIFS(DataRegularSeason20242025!$AB$3:$AB$1315,DataRegularSeason20242025!$B$3:$B$1315, "&lt;=" &amp; $A186, DataRegularSeason20242025!$E$3:$E$1315, E$1)</f>
        <v>14</v>
      </c>
      <c r="F186" s="2">
        <f>SUMIFS(DataRegularSeason20242025!$AA$3:$AA$1315,DataRegularSeason20242025!$B$3:$B$1315, "&lt;=" &amp; $A186, DataRegularSeason20242025!$D$3:$D$1315, F$1)+SUMIFS(DataRegularSeason20242025!$AB$3:$AB$1315,DataRegularSeason20242025!$B$3:$B$1315, "&lt;=" &amp; $A186, DataRegularSeason20242025!$E$3:$E$1315, F$1)</f>
        <v>11</v>
      </c>
      <c r="G186" s="2">
        <f>SUMIFS(DataRegularSeason20242025!$AA$3:$AA$1315,DataRegularSeason20242025!$B$3:$B$1315, "&lt;=" &amp; $A186, DataRegularSeason20242025!$D$3:$D$1315, G$1)+SUMIFS(DataRegularSeason20242025!$AB$3:$AB$1315,DataRegularSeason20242025!$B$3:$B$1315, "&lt;=" &amp; $A186, DataRegularSeason20242025!$E$3:$E$1315, G$1)</f>
        <v>11</v>
      </c>
      <c r="H186" s="2">
        <f>SUMIFS(DataRegularSeason20242025!$AA$3:$AA$1315,DataRegularSeason20242025!$B$3:$B$1315, "&lt;=" &amp; $A186, DataRegularSeason20242025!$D$3:$D$1315, H$1)+SUMIFS(DataRegularSeason20242025!$AB$3:$AB$1315,DataRegularSeason20242025!$B$3:$B$1315, "&lt;=" &amp; $A186, DataRegularSeason20242025!$E$3:$E$1315, H$1)</f>
        <v>7</v>
      </c>
      <c r="I186" s="2">
        <f>SUMIFS(DataRegularSeason20242025!$AA$3:$AA$1315,DataRegularSeason20242025!$B$3:$B$1315, "&lt;=" &amp; $A186, DataRegularSeason20242025!$D$3:$D$1315, I$1)+SUMIFS(DataRegularSeason20242025!$AB$3:$AB$1315,DataRegularSeason20242025!$B$3:$B$1315, "&lt;=" &amp; $A186, DataRegularSeason20242025!$E$3:$E$1315, I$1)</f>
        <v>10</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9</v>
      </c>
      <c r="L186" s="2">
        <f>SUMIFS(DataRegularSeason20242025!$AA$3:$AA$1315,DataRegularSeason20242025!$B$3:$B$1315, "&lt;=" &amp; $A186, DataRegularSeason20242025!$D$3:$D$1315, L$1)+SUMIFS(DataRegularSeason20242025!$AB$3:$AB$1315,DataRegularSeason20242025!$B$3:$B$1315, "&lt;=" &amp; $A186, DataRegularSeason20242025!$E$3:$E$1315, L$1)</f>
        <v>11</v>
      </c>
      <c r="M186" s="2">
        <f>SUMIFS(DataRegularSeason20242025!$AA$3:$AA$1315,DataRegularSeason20242025!$B$3:$B$1315, "&lt;=" &amp; $A186, DataRegularSeason20242025!$D$3:$D$1315, M$1)+SUMIFS(DataRegularSeason20242025!$AB$3:$AB$1315,DataRegularSeason20242025!$B$3:$B$1315, "&lt;=" &amp; $A186, DataRegularSeason20242025!$E$3:$E$1315, M$1)</f>
        <v>15</v>
      </c>
      <c r="N186" s="2">
        <f>SUMIFS(DataRegularSeason20242025!$AA$3:$AA$1315,DataRegularSeason20242025!$B$3:$B$1315, "&lt;=" &amp; $A186, DataRegularSeason20242025!$D$3:$D$1315, N$1)+SUMIFS(DataRegularSeason20242025!$AB$3:$AB$1315,DataRegularSeason20242025!$B$3:$B$1315, "&lt;=" &amp; $A186, DataRegularSeason20242025!$E$3:$E$1315, N$1)</f>
        <v>14</v>
      </c>
      <c r="O186" s="2">
        <f>SUMIFS(DataRegularSeason20242025!$AA$3:$AA$1315,DataRegularSeason20242025!$B$3:$B$1315, "&lt;=" &amp; $A186, DataRegularSeason20242025!$D$3:$D$1315, O$1)+SUMIFS(DataRegularSeason20242025!$AB$3:$AB$1315,DataRegularSeason20242025!$B$3:$B$1315, "&lt;=" &amp; $A186, DataRegularSeason20242025!$E$3:$E$1315, O$1)</f>
        <v>14</v>
      </c>
      <c r="P186" s="2">
        <f>SUMIFS(DataRegularSeason20242025!$AA$3:$AA$1315,DataRegularSeason20242025!$B$3:$B$1315, "&lt;=" &amp; $A186, DataRegularSeason20242025!$D$3:$D$1315, P$1)+SUMIFS(DataRegularSeason20242025!$AB$3:$AB$1315,DataRegularSeason20242025!$B$3:$B$1315, "&lt;=" &amp; $A186, DataRegularSeason20242025!$E$3:$E$1315, P$1)</f>
        <v>9</v>
      </c>
      <c r="Q186" s="2">
        <f>SUMIFS(DataRegularSeason20242025!$AA$3:$AA$1315,DataRegularSeason20242025!$B$3:$B$1315, "&lt;=" &amp; $A186, DataRegularSeason20242025!$D$3:$D$1315, Q$1)+SUMIFS(DataRegularSeason20242025!$AB$3:$AB$1315,DataRegularSeason20242025!$B$3:$B$1315, "&lt;=" &amp; $A186, DataRegularSeason20242025!$E$3:$E$1315, Q$1)</f>
        <v>16</v>
      </c>
      <c r="R186" s="2">
        <f>SUMIFS(DataRegularSeason20242025!$AA$3:$AA$1315,DataRegularSeason20242025!$B$3:$B$1315, "&lt;=" &amp; $A186, DataRegularSeason20242025!$D$3:$D$1315, R$1)+SUMIFS(DataRegularSeason20242025!$AB$3:$AB$1315,DataRegularSeason20242025!$B$3:$B$1315, "&lt;=" &amp; $A186, DataRegularSeason20242025!$E$3:$E$1315, R$1)</f>
        <v>7</v>
      </c>
      <c r="S186" s="2">
        <f>SUMIFS(DataRegularSeason20242025!$AA$3:$AA$1315,DataRegularSeason20242025!$B$3:$B$1315, "&lt;=" &amp; $A186, DataRegularSeason20242025!$D$3:$D$1315, S$1)+SUMIFS(DataRegularSeason20242025!$AB$3:$AB$1315,DataRegularSeason20242025!$B$3:$B$1315, "&lt;=" &amp; $A186, DataRegularSeason20242025!$E$3:$E$1315, S$1)</f>
        <v>8</v>
      </c>
      <c r="T186" s="2">
        <f>SUMIFS(DataRegularSeason20242025!$AA$3:$AA$1315,DataRegularSeason20242025!$B$3:$B$1315, "&lt;=" &amp; $A186, DataRegularSeason20242025!$D$3:$D$1315, T$1)+SUMIFS(DataRegularSeason20242025!$AB$3:$AB$1315,DataRegularSeason20242025!$B$3:$B$1315, "&lt;=" &amp; $A186, DataRegularSeason20242025!$E$3:$E$1315, T$1)</f>
        <v>13</v>
      </c>
      <c r="U186" s="2">
        <f>SUMIFS(DataRegularSeason20242025!$AA$3:$AA$1315,DataRegularSeason20242025!$B$3:$B$1315, "&lt;=" &amp; $A186, DataRegularSeason20242025!$D$3:$D$1315, U$1)+SUMIFS(DataRegularSeason20242025!$AB$3:$AB$1315,DataRegularSeason20242025!$B$3:$B$1315, "&lt;=" &amp; $A186, DataRegularSeason20242025!$E$3:$E$1315, U$1)</f>
        <v>10</v>
      </c>
      <c r="V186" s="2">
        <f>SUMIFS(DataRegularSeason20242025!$AA$3:$AA$1315,DataRegularSeason20242025!$B$3:$B$1315, "&lt;=" &amp; $A186, DataRegularSeason20242025!$D$3:$D$1315, V$1)+SUMIFS(DataRegularSeason20242025!$AB$3:$AB$1315,DataRegularSeason20242025!$B$3:$B$1315, "&lt;=" &amp; $A186, DataRegularSeason20242025!$E$3:$E$1315, V$1)</f>
        <v>9</v>
      </c>
      <c r="W186" s="2">
        <f>SUMIFS(DataRegularSeason20242025!$AA$3:$AA$1315,DataRegularSeason20242025!$B$3:$B$1315, "&lt;=" &amp; $A186, DataRegularSeason20242025!$D$3:$D$1315, W$1)+SUMIFS(DataRegularSeason20242025!$AB$3:$AB$1315,DataRegularSeason20242025!$B$3:$B$1315, "&lt;=" &amp; $A186, DataRegularSeason20242025!$E$3:$E$1315, W$1)</f>
        <v>9</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8</v>
      </c>
      <c r="Z186" s="2">
        <f>SUMIFS(DataRegularSeason20242025!$AA$3:$AA$1315,DataRegularSeason20242025!$B$3:$B$1315, "&lt;=" &amp; $A186, DataRegularSeason20242025!$D$3:$D$1315, Z$1)+SUMIFS(DataRegularSeason20242025!$AB$3:$AB$1315,DataRegularSeason20242025!$B$3:$B$1315, "&lt;=" &amp; $A186, DataRegularSeason20242025!$E$3:$E$1315, Z$1)</f>
        <v>10</v>
      </c>
      <c r="AA186" s="2">
        <f>SUMIFS(DataRegularSeason20242025!$AA$3:$AA$1315,DataRegularSeason20242025!$B$3:$B$1315, "&lt;=" &amp; $A186, DataRegularSeason20242025!$D$3:$D$1315, AA$1)+SUMIFS(DataRegularSeason20242025!$AB$3:$AB$1315,DataRegularSeason20242025!$B$3:$B$1315, "&lt;=" &amp; $A186, DataRegularSeason20242025!$E$3:$E$1315, AA$1)</f>
        <v>14</v>
      </c>
      <c r="AB186" s="2">
        <f>SUMIFS(DataRegularSeason20242025!$AA$3:$AA$1315,DataRegularSeason20242025!$B$3:$B$1315, "&lt;=" &amp; $A186, DataRegularSeason20242025!$D$3:$D$1315, AB$1)+SUMIFS(DataRegularSeason20242025!$AB$3:$AB$1315,DataRegularSeason20242025!$B$3:$B$1315, "&lt;=" &amp; $A186, DataRegularSeason20242025!$E$3:$E$1315, AB$1)</f>
        <v>13</v>
      </c>
      <c r="AC186" s="2">
        <f>SUMIFS(DataRegularSeason20242025!$AA$3:$AA$1315,DataRegularSeason20242025!$B$3:$B$1315, "&lt;=" &amp; $A186, DataRegularSeason20242025!$D$3:$D$1315, AC$1)+SUMIFS(DataRegularSeason20242025!$AB$3:$AB$1315,DataRegularSeason20242025!$B$3:$B$1315, "&lt;=" &amp; $A186, DataRegularSeason20242025!$E$3:$E$1315, AC$1)</f>
        <v>12</v>
      </c>
      <c r="AD186" s="2">
        <f>SUMIFS(DataRegularSeason20242025!$AA$3:$AA$1315,DataRegularSeason20242025!$B$3:$B$1315, "&lt;=" &amp; $A186, DataRegularSeason20242025!$D$3:$D$1315, AD$1)+SUMIFS(DataRegularSeason20242025!$AB$3:$AB$1315,DataRegularSeason20242025!$B$3:$B$1315, "&lt;=" &amp; $A186, DataRegularSeason20242025!$E$3:$E$1315, AD$1)</f>
        <v>11</v>
      </c>
      <c r="AE186" s="2">
        <f>SUMIFS(DataRegularSeason20242025!$AA$3:$AA$1315,DataRegularSeason20242025!$B$3:$B$1315, "&lt;=" &amp; $A186, DataRegularSeason20242025!$D$3:$D$1315, AE$1)+SUMIFS(DataRegularSeason20242025!$AB$3:$AB$1315,DataRegularSeason20242025!$B$3:$B$1315, "&lt;=" &amp; $A186, DataRegularSeason20242025!$E$3:$E$1315, AE$1)</f>
        <v>15</v>
      </c>
      <c r="AF186" s="2">
        <f>SUMIFS(DataRegularSeason20242025!$AA$3:$AA$1315,DataRegularSeason20242025!$B$3:$B$1315, "&lt;=" &amp; $A186, DataRegularSeason20242025!$D$3:$D$1315, AF$1)+SUMIFS(DataRegularSeason20242025!$AB$3:$AB$1315,DataRegularSeason20242025!$B$3:$B$1315, "&lt;=" &amp; $A186, DataRegularSeason20242025!$E$3:$E$1315, AF$1)</f>
        <v>18</v>
      </c>
      <c r="AG186" s="2">
        <f>SUMIFS(DataRegularSeason20242025!$AA$3:$AA$1315,DataRegularSeason20242025!$B$3:$B$1315, "&lt;=" &amp; $A186, DataRegularSeason20242025!$D$3:$D$1315, AG$1)+SUMIFS(DataRegularSeason20242025!$AB$3:$AB$1315,DataRegularSeason20242025!$B$3:$B$1315, "&lt;=" &amp; $A186, DataRegularSeason20242025!$E$3:$E$1315, AG$1)</f>
        <v>14</v>
      </c>
    </row>
    <row r="187" spans="1:33" x14ac:dyDescent="0.25">
      <c r="A187" s="5">
        <v>45753</v>
      </c>
      <c r="B187" s="2">
        <f>SUMIFS(DataRegularSeason20242025!$AA$3:$AA$1315,DataRegularSeason20242025!$B$3:$B$1315, "&lt;=" &amp; $A187, DataRegularSeason20242025!$D$3:$D$1315, B$1)+SUMIFS(DataRegularSeason20242025!$AB$3:$AB$1315,DataRegularSeason20242025!$B$3:$B$1315, "&lt;=" &amp; $A187, DataRegularSeason20242025!$E$3:$E$1315, B$1)</f>
        <v>10</v>
      </c>
      <c r="C187" s="2">
        <f>SUMIFS(DataRegularSeason20242025!$AA$3:$AA$1315,DataRegularSeason20242025!$B$3:$B$1315, "&lt;=" &amp; $A187, DataRegularSeason20242025!$D$3:$D$1315, C$1)+SUMIFS(DataRegularSeason20242025!$AB$3:$AB$1315,DataRegularSeason20242025!$B$3:$B$1315, "&lt;=" &amp; $A187, DataRegularSeason20242025!$E$3:$E$1315, C$1)</f>
        <v>9</v>
      </c>
      <c r="D187" s="2">
        <f>SUMIFS(DataRegularSeason20242025!$AA$3:$AA$1315,DataRegularSeason20242025!$B$3:$B$1315, "&lt;=" &amp; $A187, DataRegularSeason20242025!$D$3:$D$1315, D$1)+SUMIFS(DataRegularSeason20242025!$AB$3:$AB$1315,DataRegularSeason20242025!$B$3:$B$1315, "&lt;=" &amp; $A187, DataRegularSeason20242025!$E$3:$E$1315, D$1)</f>
        <v>9</v>
      </c>
      <c r="E187" s="2">
        <f>SUMIFS(DataRegularSeason20242025!$AA$3:$AA$1315,DataRegularSeason20242025!$B$3:$B$1315, "&lt;=" &amp; $A187, DataRegularSeason20242025!$D$3:$D$1315, E$1)+SUMIFS(DataRegularSeason20242025!$AB$3:$AB$1315,DataRegularSeason20242025!$B$3:$B$1315, "&lt;=" &amp; $A187, DataRegularSeason20242025!$E$3:$E$1315, E$1)</f>
        <v>14</v>
      </c>
      <c r="F187" s="2">
        <f>SUMIFS(DataRegularSeason20242025!$AA$3:$AA$1315,DataRegularSeason20242025!$B$3:$B$1315, "&lt;=" &amp; $A187, DataRegularSeason20242025!$D$3:$D$1315, F$1)+SUMIFS(DataRegularSeason20242025!$AB$3:$AB$1315,DataRegularSeason20242025!$B$3:$B$1315, "&lt;=" &amp; $A187, DataRegularSeason20242025!$E$3:$E$1315, F$1)</f>
        <v>11</v>
      </c>
      <c r="G187" s="2">
        <f>SUMIFS(DataRegularSeason20242025!$AA$3:$AA$1315,DataRegularSeason20242025!$B$3:$B$1315, "&lt;=" &amp; $A187, DataRegularSeason20242025!$D$3:$D$1315, G$1)+SUMIFS(DataRegularSeason20242025!$AB$3:$AB$1315,DataRegularSeason20242025!$B$3:$B$1315, "&lt;=" &amp; $A187, DataRegularSeason20242025!$E$3:$E$1315, G$1)</f>
        <v>11</v>
      </c>
      <c r="H187" s="2">
        <f>SUMIFS(DataRegularSeason20242025!$AA$3:$AA$1315,DataRegularSeason20242025!$B$3:$B$1315, "&lt;=" &amp; $A187, DataRegularSeason20242025!$D$3:$D$1315, H$1)+SUMIFS(DataRegularSeason20242025!$AB$3:$AB$1315,DataRegularSeason20242025!$B$3:$B$1315, "&lt;=" &amp; $A187, DataRegularSeason20242025!$E$3:$E$1315, H$1)</f>
        <v>7</v>
      </c>
      <c r="I187" s="2">
        <f>SUMIFS(DataRegularSeason20242025!$AA$3:$AA$1315,DataRegularSeason20242025!$B$3:$B$1315, "&lt;=" &amp; $A187, DataRegularSeason20242025!$D$3:$D$1315, I$1)+SUMIFS(DataRegularSeason20242025!$AB$3:$AB$1315,DataRegularSeason20242025!$B$3:$B$1315, "&lt;=" &amp; $A187, DataRegularSeason20242025!$E$3:$E$1315, I$1)</f>
        <v>10</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9</v>
      </c>
      <c r="L187" s="2">
        <f>SUMIFS(DataRegularSeason20242025!$AA$3:$AA$1315,DataRegularSeason20242025!$B$3:$B$1315, "&lt;=" &amp; $A187, DataRegularSeason20242025!$D$3:$D$1315, L$1)+SUMIFS(DataRegularSeason20242025!$AB$3:$AB$1315,DataRegularSeason20242025!$B$3:$B$1315, "&lt;=" &amp; $A187, DataRegularSeason20242025!$E$3:$E$1315, L$1)</f>
        <v>11</v>
      </c>
      <c r="M187" s="2">
        <f>SUMIFS(DataRegularSeason20242025!$AA$3:$AA$1315,DataRegularSeason20242025!$B$3:$B$1315, "&lt;=" &amp; $A187, DataRegularSeason20242025!$D$3:$D$1315, M$1)+SUMIFS(DataRegularSeason20242025!$AB$3:$AB$1315,DataRegularSeason20242025!$B$3:$B$1315, "&lt;=" &amp; $A187, DataRegularSeason20242025!$E$3:$E$1315, M$1)</f>
        <v>15</v>
      </c>
      <c r="N187" s="2">
        <f>SUMIFS(DataRegularSeason20242025!$AA$3:$AA$1315,DataRegularSeason20242025!$B$3:$B$1315, "&lt;=" &amp; $A187, DataRegularSeason20242025!$D$3:$D$1315, N$1)+SUMIFS(DataRegularSeason20242025!$AB$3:$AB$1315,DataRegularSeason20242025!$B$3:$B$1315, "&lt;=" &amp; $A187, DataRegularSeason20242025!$E$3:$E$1315, N$1)</f>
        <v>14</v>
      </c>
      <c r="O187" s="2">
        <f>SUMIFS(DataRegularSeason20242025!$AA$3:$AA$1315,DataRegularSeason20242025!$B$3:$B$1315, "&lt;=" &amp; $A187, DataRegularSeason20242025!$D$3:$D$1315, O$1)+SUMIFS(DataRegularSeason20242025!$AB$3:$AB$1315,DataRegularSeason20242025!$B$3:$B$1315, "&lt;=" &amp; $A187, DataRegularSeason20242025!$E$3:$E$1315, O$1)</f>
        <v>14</v>
      </c>
      <c r="P187" s="2">
        <f>SUMIFS(DataRegularSeason20242025!$AA$3:$AA$1315,DataRegularSeason20242025!$B$3:$B$1315, "&lt;=" &amp; $A187, DataRegularSeason20242025!$D$3:$D$1315, P$1)+SUMIFS(DataRegularSeason20242025!$AB$3:$AB$1315,DataRegularSeason20242025!$B$3:$B$1315, "&lt;=" &amp; $A187, DataRegularSeason20242025!$E$3:$E$1315, P$1)</f>
        <v>9</v>
      </c>
      <c r="Q187" s="2">
        <f>SUMIFS(DataRegularSeason20242025!$AA$3:$AA$1315,DataRegularSeason20242025!$B$3:$B$1315, "&lt;=" &amp; $A187, DataRegularSeason20242025!$D$3:$D$1315, Q$1)+SUMIFS(DataRegularSeason20242025!$AB$3:$AB$1315,DataRegularSeason20242025!$B$3:$B$1315, "&lt;=" &amp; $A187, DataRegularSeason20242025!$E$3:$E$1315, Q$1)</f>
        <v>16</v>
      </c>
      <c r="R187" s="2">
        <f>SUMIFS(DataRegularSeason20242025!$AA$3:$AA$1315,DataRegularSeason20242025!$B$3:$B$1315, "&lt;=" &amp; $A187, DataRegularSeason20242025!$D$3:$D$1315, R$1)+SUMIFS(DataRegularSeason20242025!$AB$3:$AB$1315,DataRegularSeason20242025!$B$3:$B$1315, "&lt;=" &amp; $A187, DataRegularSeason20242025!$E$3:$E$1315, R$1)</f>
        <v>7</v>
      </c>
      <c r="S187" s="2">
        <f>SUMIFS(DataRegularSeason20242025!$AA$3:$AA$1315,DataRegularSeason20242025!$B$3:$B$1315, "&lt;=" &amp; $A187, DataRegularSeason20242025!$D$3:$D$1315, S$1)+SUMIFS(DataRegularSeason20242025!$AB$3:$AB$1315,DataRegularSeason20242025!$B$3:$B$1315, "&lt;=" &amp; $A187, DataRegularSeason20242025!$E$3:$E$1315, S$1)</f>
        <v>8</v>
      </c>
      <c r="T187" s="2">
        <f>SUMIFS(DataRegularSeason20242025!$AA$3:$AA$1315,DataRegularSeason20242025!$B$3:$B$1315, "&lt;=" &amp; $A187, DataRegularSeason20242025!$D$3:$D$1315, T$1)+SUMIFS(DataRegularSeason20242025!$AB$3:$AB$1315,DataRegularSeason20242025!$B$3:$B$1315, "&lt;=" &amp; $A187, DataRegularSeason20242025!$E$3:$E$1315, T$1)</f>
        <v>13</v>
      </c>
      <c r="U187" s="2">
        <f>SUMIFS(DataRegularSeason20242025!$AA$3:$AA$1315,DataRegularSeason20242025!$B$3:$B$1315, "&lt;=" &amp; $A187, DataRegularSeason20242025!$D$3:$D$1315, U$1)+SUMIFS(DataRegularSeason20242025!$AB$3:$AB$1315,DataRegularSeason20242025!$B$3:$B$1315, "&lt;=" &amp; $A187, DataRegularSeason20242025!$E$3:$E$1315, U$1)</f>
        <v>10</v>
      </c>
      <c r="V187" s="2">
        <f>SUMIFS(DataRegularSeason20242025!$AA$3:$AA$1315,DataRegularSeason20242025!$B$3:$B$1315, "&lt;=" &amp; $A187, DataRegularSeason20242025!$D$3:$D$1315, V$1)+SUMIFS(DataRegularSeason20242025!$AB$3:$AB$1315,DataRegularSeason20242025!$B$3:$B$1315, "&lt;=" &amp; $A187, DataRegularSeason20242025!$E$3:$E$1315, V$1)</f>
        <v>9</v>
      </c>
      <c r="W187" s="2">
        <f>SUMIFS(DataRegularSeason20242025!$AA$3:$AA$1315,DataRegularSeason20242025!$B$3:$B$1315, "&lt;=" &amp; $A187, DataRegularSeason20242025!$D$3:$D$1315, W$1)+SUMIFS(DataRegularSeason20242025!$AB$3:$AB$1315,DataRegularSeason20242025!$B$3:$B$1315, "&lt;=" &amp; $A187, DataRegularSeason20242025!$E$3:$E$1315, W$1)</f>
        <v>9</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8</v>
      </c>
      <c r="Z187" s="2">
        <f>SUMIFS(DataRegularSeason20242025!$AA$3:$AA$1315,DataRegularSeason20242025!$B$3:$B$1315, "&lt;=" &amp; $A187, DataRegularSeason20242025!$D$3:$D$1315, Z$1)+SUMIFS(DataRegularSeason20242025!$AB$3:$AB$1315,DataRegularSeason20242025!$B$3:$B$1315, "&lt;=" &amp; $A187, DataRegularSeason20242025!$E$3:$E$1315, Z$1)</f>
        <v>10</v>
      </c>
      <c r="AA187" s="2">
        <f>SUMIFS(DataRegularSeason20242025!$AA$3:$AA$1315,DataRegularSeason20242025!$B$3:$B$1315, "&lt;=" &amp; $A187, DataRegularSeason20242025!$D$3:$D$1315, AA$1)+SUMIFS(DataRegularSeason20242025!$AB$3:$AB$1315,DataRegularSeason20242025!$B$3:$B$1315, "&lt;=" &amp; $A187, DataRegularSeason20242025!$E$3:$E$1315, AA$1)</f>
        <v>14</v>
      </c>
      <c r="AB187" s="2">
        <f>SUMIFS(DataRegularSeason20242025!$AA$3:$AA$1315,DataRegularSeason20242025!$B$3:$B$1315, "&lt;=" &amp; $A187, DataRegularSeason20242025!$D$3:$D$1315, AB$1)+SUMIFS(DataRegularSeason20242025!$AB$3:$AB$1315,DataRegularSeason20242025!$B$3:$B$1315, "&lt;=" &amp; $A187, DataRegularSeason20242025!$E$3:$E$1315, AB$1)</f>
        <v>13</v>
      </c>
      <c r="AC187" s="2">
        <f>SUMIFS(DataRegularSeason20242025!$AA$3:$AA$1315,DataRegularSeason20242025!$B$3:$B$1315, "&lt;=" &amp; $A187, DataRegularSeason20242025!$D$3:$D$1315, AC$1)+SUMIFS(DataRegularSeason20242025!$AB$3:$AB$1315,DataRegularSeason20242025!$B$3:$B$1315, "&lt;=" &amp; $A187, DataRegularSeason20242025!$E$3:$E$1315, AC$1)</f>
        <v>12</v>
      </c>
      <c r="AD187" s="2">
        <f>SUMIFS(DataRegularSeason20242025!$AA$3:$AA$1315,DataRegularSeason20242025!$B$3:$B$1315, "&lt;=" &amp; $A187, DataRegularSeason20242025!$D$3:$D$1315, AD$1)+SUMIFS(DataRegularSeason20242025!$AB$3:$AB$1315,DataRegularSeason20242025!$B$3:$B$1315, "&lt;=" &amp; $A187, DataRegularSeason20242025!$E$3:$E$1315, AD$1)</f>
        <v>11</v>
      </c>
      <c r="AE187" s="2">
        <f>SUMIFS(DataRegularSeason20242025!$AA$3:$AA$1315,DataRegularSeason20242025!$B$3:$B$1315, "&lt;=" &amp; $A187, DataRegularSeason20242025!$D$3:$D$1315, AE$1)+SUMIFS(DataRegularSeason20242025!$AB$3:$AB$1315,DataRegularSeason20242025!$B$3:$B$1315, "&lt;=" &amp; $A187, DataRegularSeason20242025!$E$3:$E$1315, AE$1)</f>
        <v>15</v>
      </c>
      <c r="AF187" s="2">
        <f>SUMIFS(DataRegularSeason20242025!$AA$3:$AA$1315,DataRegularSeason20242025!$B$3:$B$1315, "&lt;=" &amp; $A187, DataRegularSeason20242025!$D$3:$D$1315, AF$1)+SUMIFS(DataRegularSeason20242025!$AB$3:$AB$1315,DataRegularSeason20242025!$B$3:$B$1315, "&lt;=" &amp; $A187, DataRegularSeason20242025!$E$3:$E$1315, AF$1)</f>
        <v>18</v>
      </c>
      <c r="AG187" s="2">
        <f>SUMIFS(DataRegularSeason20242025!$AA$3:$AA$1315,DataRegularSeason20242025!$B$3:$B$1315, "&lt;=" &amp; $A187, DataRegularSeason20242025!$D$3:$D$1315, AG$1)+SUMIFS(DataRegularSeason20242025!$AB$3:$AB$1315,DataRegularSeason20242025!$B$3:$B$1315, "&lt;=" &amp; $A187, DataRegularSeason20242025!$E$3:$E$1315, AG$1)</f>
        <v>14</v>
      </c>
    </row>
    <row r="188" spans="1:33" x14ac:dyDescent="0.25">
      <c r="A188" s="5">
        <v>45754</v>
      </c>
      <c r="B188" s="2">
        <f>SUMIFS(DataRegularSeason20242025!$AA$3:$AA$1315,DataRegularSeason20242025!$B$3:$B$1315, "&lt;=" &amp; $A188, DataRegularSeason20242025!$D$3:$D$1315, B$1)+SUMIFS(DataRegularSeason20242025!$AB$3:$AB$1315,DataRegularSeason20242025!$B$3:$B$1315, "&lt;=" &amp; $A188, DataRegularSeason20242025!$E$3:$E$1315, B$1)</f>
        <v>10</v>
      </c>
      <c r="C188" s="2">
        <f>SUMIFS(DataRegularSeason20242025!$AA$3:$AA$1315,DataRegularSeason20242025!$B$3:$B$1315, "&lt;=" &amp; $A188, DataRegularSeason20242025!$D$3:$D$1315, C$1)+SUMIFS(DataRegularSeason20242025!$AB$3:$AB$1315,DataRegularSeason20242025!$B$3:$B$1315, "&lt;=" &amp; $A188, DataRegularSeason20242025!$E$3:$E$1315, C$1)</f>
        <v>9</v>
      </c>
      <c r="D188" s="2">
        <f>SUMIFS(DataRegularSeason20242025!$AA$3:$AA$1315,DataRegularSeason20242025!$B$3:$B$1315, "&lt;=" &amp; $A188, DataRegularSeason20242025!$D$3:$D$1315, D$1)+SUMIFS(DataRegularSeason20242025!$AB$3:$AB$1315,DataRegularSeason20242025!$B$3:$B$1315, "&lt;=" &amp; $A188, DataRegularSeason20242025!$E$3:$E$1315, D$1)</f>
        <v>9</v>
      </c>
      <c r="E188" s="2">
        <f>SUMIFS(DataRegularSeason20242025!$AA$3:$AA$1315,DataRegularSeason20242025!$B$3:$B$1315, "&lt;=" &amp; $A188, DataRegularSeason20242025!$D$3:$D$1315, E$1)+SUMIFS(DataRegularSeason20242025!$AB$3:$AB$1315,DataRegularSeason20242025!$B$3:$B$1315, "&lt;=" &amp; $A188, DataRegularSeason20242025!$E$3:$E$1315, E$1)</f>
        <v>14</v>
      </c>
      <c r="F188" s="2">
        <f>SUMIFS(DataRegularSeason20242025!$AA$3:$AA$1315,DataRegularSeason20242025!$B$3:$B$1315, "&lt;=" &amp; $A188, DataRegularSeason20242025!$D$3:$D$1315, F$1)+SUMIFS(DataRegularSeason20242025!$AB$3:$AB$1315,DataRegularSeason20242025!$B$3:$B$1315, "&lt;=" &amp; $A188, DataRegularSeason20242025!$E$3:$E$1315, F$1)</f>
        <v>11</v>
      </c>
      <c r="G188" s="2">
        <f>SUMIFS(DataRegularSeason20242025!$AA$3:$AA$1315,DataRegularSeason20242025!$B$3:$B$1315, "&lt;=" &amp; $A188, DataRegularSeason20242025!$D$3:$D$1315, G$1)+SUMIFS(DataRegularSeason20242025!$AB$3:$AB$1315,DataRegularSeason20242025!$B$3:$B$1315, "&lt;=" &amp; $A188, DataRegularSeason20242025!$E$3:$E$1315, G$1)</f>
        <v>11</v>
      </c>
      <c r="H188" s="2">
        <f>SUMIFS(DataRegularSeason20242025!$AA$3:$AA$1315,DataRegularSeason20242025!$B$3:$B$1315, "&lt;=" &amp; $A188, DataRegularSeason20242025!$D$3:$D$1315, H$1)+SUMIFS(DataRegularSeason20242025!$AB$3:$AB$1315,DataRegularSeason20242025!$B$3:$B$1315, "&lt;=" &amp; $A188, DataRegularSeason20242025!$E$3:$E$1315, H$1)</f>
        <v>7</v>
      </c>
      <c r="I188" s="2">
        <f>SUMIFS(DataRegularSeason20242025!$AA$3:$AA$1315,DataRegularSeason20242025!$B$3:$B$1315, "&lt;=" &amp; $A188, DataRegularSeason20242025!$D$3:$D$1315, I$1)+SUMIFS(DataRegularSeason20242025!$AB$3:$AB$1315,DataRegularSeason20242025!$B$3:$B$1315, "&lt;=" &amp; $A188, DataRegularSeason20242025!$E$3:$E$1315, I$1)</f>
        <v>10</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9</v>
      </c>
      <c r="L188" s="2">
        <f>SUMIFS(DataRegularSeason20242025!$AA$3:$AA$1315,DataRegularSeason20242025!$B$3:$B$1315, "&lt;=" &amp; $A188, DataRegularSeason20242025!$D$3:$D$1315, L$1)+SUMIFS(DataRegularSeason20242025!$AB$3:$AB$1315,DataRegularSeason20242025!$B$3:$B$1315, "&lt;=" &amp; $A188, DataRegularSeason20242025!$E$3:$E$1315, L$1)</f>
        <v>11</v>
      </c>
      <c r="M188" s="2">
        <f>SUMIFS(DataRegularSeason20242025!$AA$3:$AA$1315,DataRegularSeason20242025!$B$3:$B$1315, "&lt;=" &amp; $A188, DataRegularSeason20242025!$D$3:$D$1315, M$1)+SUMIFS(DataRegularSeason20242025!$AB$3:$AB$1315,DataRegularSeason20242025!$B$3:$B$1315, "&lt;=" &amp; $A188, DataRegularSeason20242025!$E$3:$E$1315, M$1)</f>
        <v>15</v>
      </c>
      <c r="N188" s="2">
        <f>SUMIFS(DataRegularSeason20242025!$AA$3:$AA$1315,DataRegularSeason20242025!$B$3:$B$1315, "&lt;=" &amp; $A188, DataRegularSeason20242025!$D$3:$D$1315, N$1)+SUMIFS(DataRegularSeason20242025!$AB$3:$AB$1315,DataRegularSeason20242025!$B$3:$B$1315, "&lt;=" &amp; $A188, DataRegularSeason20242025!$E$3:$E$1315, N$1)</f>
        <v>14</v>
      </c>
      <c r="O188" s="2">
        <f>SUMIFS(DataRegularSeason20242025!$AA$3:$AA$1315,DataRegularSeason20242025!$B$3:$B$1315, "&lt;=" &amp; $A188, DataRegularSeason20242025!$D$3:$D$1315, O$1)+SUMIFS(DataRegularSeason20242025!$AB$3:$AB$1315,DataRegularSeason20242025!$B$3:$B$1315, "&lt;=" &amp; $A188, DataRegularSeason20242025!$E$3:$E$1315, O$1)</f>
        <v>14</v>
      </c>
      <c r="P188" s="2">
        <f>SUMIFS(DataRegularSeason20242025!$AA$3:$AA$1315,DataRegularSeason20242025!$B$3:$B$1315, "&lt;=" &amp; $A188, DataRegularSeason20242025!$D$3:$D$1315, P$1)+SUMIFS(DataRegularSeason20242025!$AB$3:$AB$1315,DataRegularSeason20242025!$B$3:$B$1315, "&lt;=" &amp; $A188, DataRegularSeason20242025!$E$3:$E$1315, P$1)</f>
        <v>9</v>
      </c>
      <c r="Q188" s="2">
        <f>SUMIFS(DataRegularSeason20242025!$AA$3:$AA$1315,DataRegularSeason20242025!$B$3:$B$1315, "&lt;=" &amp; $A188, DataRegularSeason20242025!$D$3:$D$1315, Q$1)+SUMIFS(DataRegularSeason20242025!$AB$3:$AB$1315,DataRegularSeason20242025!$B$3:$B$1315, "&lt;=" &amp; $A188, DataRegularSeason20242025!$E$3:$E$1315, Q$1)</f>
        <v>16</v>
      </c>
      <c r="R188" s="2">
        <f>SUMIFS(DataRegularSeason20242025!$AA$3:$AA$1315,DataRegularSeason20242025!$B$3:$B$1315, "&lt;=" &amp; $A188, DataRegularSeason20242025!$D$3:$D$1315, R$1)+SUMIFS(DataRegularSeason20242025!$AB$3:$AB$1315,DataRegularSeason20242025!$B$3:$B$1315, "&lt;=" &amp; $A188, DataRegularSeason20242025!$E$3:$E$1315, R$1)</f>
        <v>7</v>
      </c>
      <c r="S188" s="2">
        <f>SUMIFS(DataRegularSeason20242025!$AA$3:$AA$1315,DataRegularSeason20242025!$B$3:$B$1315, "&lt;=" &amp; $A188, DataRegularSeason20242025!$D$3:$D$1315, S$1)+SUMIFS(DataRegularSeason20242025!$AB$3:$AB$1315,DataRegularSeason20242025!$B$3:$B$1315, "&lt;=" &amp; $A188, DataRegularSeason20242025!$E$3:$E$1315, S$1)</f>
        <v>8</v>
      </c>
      <c r="T188" s="2">
        <f>SUMIFS(DataRegularSeason20242025!$AA$3:$AA$1315,DataRegularSeason20242025!$B$3:$B$1315, "&lt;=" &amp; $A188, DataRegularSeason20242025!$D$3:$D$1315, T$1)+SUMIFS(DataRegularSeason20242025!$AB$3:$AB$1315,DataRegularSeason20242025!$B$3:$B$1315, "&lt;=" &amp; $A188, DataRegularSeason20242025!$E$3:$E$1315, T$1)</f>
        <v>13</v>
      </c>
      <c r="U188" s="2">
        <f>SUMIFS(DataRegularSeason20242025!$AA$3:$AA$1315,DataRegularSeason20242025!$B$3:$B$1315, "&lt;=" &amp; $A188, DataRegularSeason20242025!$D$3:$D$1315, U$1)+SUMIFS(DataRegularSeason20242025!$AB$3:$AB$1315,DataRegularSeason20242025!$B$3:$B$1315, "&lt;=" &amp; $A188, DataRegularSeason20242025!$E$3:$E$1315, U$1)</f>
        <v>10</v>
      </c>
      <c r="V188" s="2">
        <f>SUMIFS(DataRegularSeason20242025!$AA$3:$AA$1315,DataRegularSeason20242025!$B$3:$B$1315, "&lt;=" &amp; $A188, DataRegularSeason20242025!$D$3:$D$1315, V$1)+SUMIFS(DataRegularSeason20242025!$AB$3:$AB$1315,DataRegularSeason20242025!$B$3:$B$1315, "&lt;=" &amp; $A188, DataRegularSeason20242025!$E$3:$E$1315, V$1)</f>
        <v>9</v>
      </c>
      <c r="W188" s="2">
        <f>SUMIFS(DataRegularSeason20242025!$AA$3:$AA$1315,DataRegularSeason20242025!$B$3:$B$1315, "&lt;=" &amp; $A188, DataRegularSeason20242025!$D$3:$D$1315, W$1)+SUMIFS(DataRegularSeason20242025!$AB$3:$AB$1315,DataRegularSeason20242025!$B$3:$B$1315, "&lt;=" &amp; $A188, DataRegularSeason20242025!$E$3:$E$1315, W$1)</f>
        <v>9</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8</v>
      </c>
      <c r="Z188" s="2">
        <f>SUMIFS(DataRegularSeason20242025!$AA$3:$AA$1315,DataRegularSeason20242025!$B$3:$B$1315, "&lt;=" &amp; $A188, DataRegularSeason20242025!$D$3:$D$1315, Z$1)+SUMIFS(DataRegularSeason20242025!$AB$3:$AB$1315,DataRegularSeason20242025!$B$3:$B$1315, "&lt;=" &amp; $A188, DataRegularSeason20242025!$E$3:$E$1315, Z$1)</f>
        <v>10</v>
      </c>
      <c r="AA188" s="2">
        <f>SUMIFS(DataRegularSeason20242025!$AA$3:$AA$1315,DataRegularSeason20242025!$B$3:$B$1315, "&lt;=" &amp; $A188, DataRegularSeason20242025!$D$3:$D$1315, AA$1)+SUMIFS(DataRegularSeason20242025!$AB$3:$AB$1315,DataRegularSeason20242025!$B$3:$B$1315, "&lt;=" &amp; $A188, DataRegularSeason20242025!$E$3:$E$1315, AA$1)</f>
        <v>14</v>
      </c>
      <c r="AB188" s="2">
        <f>SUMIFS(DataRegularSeason20242025!$AA$3:$AA$1315,DataRegularSeason20242025!$B$3:$B$1315, "&lt;=" &amp; $A188, DataRegularSeason20242025!$D$3:$D$1315, AB$1)+SUMIFS(DataRegularSeason20242025!$AB$3:$AB$1315,DataRegularSeason20242025!$B$3:$B$1315, "&lt;=" &amp; $A188, DataRegularSeason20242025!$E$3:$E$1315, AB$1)</f>
        <v>13</v>
      </c>
      <c r="AC188" s="2">
        <f>SUMIFS(DataRegularSeason20242025!$AA$3:$AA$1315,DataRegularSeason20242025!$B$3:$B$1315, "&lt;=" &amp; $A188, DataRegularSeason20242025!$D$3:$D$1315, AC$1)+SUMIFS(DataRegularSeason20242025!$AB$3:$AB$1315,DataRegularSeason20242025!$B$3:$B$1315, "&lt;=" &amp; $A188, DataRegularSeason20242025!$E$3:$E$1315, AC$1)</f>
        <v>12</v>
      </c>
      <c r="AD188" s="2">
        <f>SUMIFS(DataRegularSeason20242025!$AA$3:$AA$1315,DataRegularSeason20242025!$B$3:$B$1315, "&lt;=" &amp; $A188, DataRegularSeason20242025!$D$3:$D$1315, AD$1)+SUMIFS(DataRegularSeason20242025!$AB$3:$AB$1315,DataRegularSeason20242025!$B$3:$B$1315, "&lt;=" &amp; $A188, DataRegularSeason20242025!$E$3:$E$1315, AD$1)</f>
        <v>11</v>
      </c>
      <c r="AE188" s="2">
        <f>SUMIFS(DataRegularSeason20242025!$AA$3:$AA$1315,DataRegularSeason20242025!$B$3:$B$1315, "&lt;=" &amp; $A188, DataRegularSeason20242025!$D$3:$D$1315, AE$1)+SUMIFS(DataRegularSeason20242025!$AB$3:$AB$1315,DataRegularSeason20242025!$B$3:$B$1315, "&lt;=" &amp; $A188, DataRegularSeason20242025!$E$3:$E$1315, AE$1)</f>
        <v>15</v>
      </c>
      <c r="AF188" s="2">
        <f>SUMIFS(DataRegularSeason20242025!$AA$3:$AA$1315,DataRegularSeason20242025!$B$3:$B$1315, "&lt;=" &amp; $A188, DataRegularSeason20242025!$D$3:$D$1315, AF$1)+SUMIFS(DataRegularSeason20242025!$AB$3:$AB$1315,DataRegularSeason20242025!$B$3:$B$1315, "&lt;=" &amp; $A188, DataRegularSeason20242025!$E$3:$E$1315, AF$1)</f>
        <v>18</v>
      </c>
      <c r="AG188" s="2">
        <f>SUMIFS(DataRegularSeason20242025!$AA$3:$AA$1315,DataRegularSeason20242025!$B$3:$B$1315, "&lt;=" &amp; $A188, DataRegularSeason20242025!$D$3:$D$1315, AG$1)+SUMIFS(DataRegularSeason20242025!$AB$3:$AB$1315,DataRegularSeason20242025!$B$3:$B$1315, "&lt;=" &amp; $A188, DataRegularSeason20242025!$E$3:$E$1315, AG$1)</f>
        <v>14</v>
      </c>
    </row>
    <row r="189" spans="1:33" x14ac:dyDescent="0.25">
      <c r="A189" s="5">
        <v>45755</v>
      </c>
      <c r="B189" s="2">
        <f>SUMIFS(DataRegularSeason20242025!$AA$3:$AA$1315,DataRegularSeason20242025!$B$3:$B$1315, "&lt;=" &amp; $A189, DataRegularSeason20242025!$D$3:$D$1315, B$1)+SUMIFS(DataRegularSeason20242025!$AB$3:$AB$1315,DataRegularSeason20242025!$B$3:$B$1315, "&lt;=" &amp; $A189, DataRegularSeason20242025!$E$3:$E$1315, B$1)</f>
        <v>10</v>
      </c>
      <c r="C189" s="2">
        <f>SUMIFS(DataRegularSeason20242025!$AA$3:$AA$1315,DataRegularSeason20242025!$B$3:$B$1315, "&lt;=" &amp; $A189, DataRegularSeason20242025!$D$3:$D$1315, C$1)+SUMIFS(DataRegularSeason20242025!$AB$3:$AB$1315,DataRegularSeason20242025!$B$3:$B$1315, "&lt;=" &amp; $A189, DataRegularSeason20242025!$E$3:$E$1315, C$1)</f>
        <v>9</v>
      </c>
      <c r="D189" s="2">
        <f>SUMIFS(DataRegularSeason20242025!$AA$3:$AA$1315,DataRegularSeason20242025!$B$3:$B$1315, "&lt;=" &amp; $A189, DataRegularSeason20242025!$D$3:$D$1315, D$1)+SUMIFS(DataRegularSeason20242025!$AB$3:$AB$1315,DataRegularSeason20242025!$B$3:$B$1315, "&lt;=" &amp; $A189, DataRegularSeason20242025!$E$3:$E$1315, D$1)</f>
        <v>9</v>
      </c>
      <c r="E189" s="2">
        <f>SUMIFS(DataRegularSeason20242025!$AA$3:$AA$1315,DataRegularSeason20242025!$B$3:$B$1315, "&lt;=" &amp; $A189, DataRegularSeason20242025!$D$3:$D$1315, E$1)+SUMIFS(DataRegularSeason20242025!$AB$3:$AB$1315,DataRegularSeason20242025!$B$3:$B$1315, "&lt;=" &amp; $A189, DataRegularSeason20242025!$E$3:$E$1315, E$1)</f>
        <v>14</v>
      </c>
      <c r="F189" s="2">
        <f>SUMIFS(DataRegularSeason20242025!$AA$3:$AA$1315,DataRegularSeason20242025!$B$3:$B$1315, "&lt;=" &amp; $A189, DataRegularSeason20242025!$D$3:$D$1315, F$1)+SUMIFS(DataRegularSeason20242025!$AB$3:$AB$1315,DataRegularSeason20242025!$B$3:$B$1315, "&lt;=" &amp; $A189, DataRegularSeason20242025!$E$3:$E$1315, F$1)</f>
        <v>11</v>
      </c>
      <c r="G189" s="2">
        <f>SUMIFS(DataRegularSeason20242025!$AA$3:$AA$1315,DataRegularSeason20242025!$B$3:$B$1315, "&lt;=" &amp; $A189, DataRegularSeason20242025!$D$3:$D$1315, G$1)+SUMIFS(DataRegularSeason20242025!$AB$3:$AB$1315,DataRegularSeason20242025!$B$3:$B$1315, "&lt;=" &amp; $A189, DataRegularSeason20242025!$E$3:$E$1315, G$1)</f>
        <v>11</v>
      </c>
      <c r="H189" s="2">
        <f>SUMIFS(DataRegularSeason20242025!$AA$3:$AA$1315,DataRegularSeason20242025!$B$3:$B$1315, "&lt;=" &amp; $A189, DataRegularSeason20242025!$D$3:$D$1315, H$1)+SUMIFS(DataRegularSeason20242025!$AB$3:$AB$1315,DataRegularSeason20242025!$B$3:$B$1315, "&lt;=" &amp; $A189, DataRegularSeason20242025!$E$3:$E$1315, H$1)</f>
        <v>7</v>
      </c>
      <c r="I189" s="2">
        <f>SUMIFS(DataRegularSeason20242025!$AA$3:$AA$1315,DataRegularSeason20242025!$B$3:$B$1315, "&lt;=" &amp; $A189, DataRegularSeason20242025!$D$3:$D$1315, I$1)+SUMIFS(DataRegularSeason20242025!$AB$3:$AB$1315,DataRegularSeason20242025!$B$3:$B$1315, "&lt;=" &amp; $A189, DataRegularSeason20242025!$E$3:$E$1315, I$1)</f>
        <v>10</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9</v>
      </c>
      <c r="L189" s="2">
        <f>SUMIFS(DataRegularSeason20242025!$AA$3:$AA$1315,DataRegularSeason20242025!$B$3:$B$1315, "&lt;=" &amp; $A189, DataRegularSeason20242025!$D$3:$D$1315, L$1)+SUMIFS(DataRegularSeason20242025!$AB$3:$AB$1315,DataRegularSeason20242025!$B$3:$B$1315, "&lt;=" &amp; $A189, DataRegularSeason20242025!$E$3:$E$1315, L$1)</f>
        <v>11</v>
      </c>
      <c r="M189" s="2">
        <f>SUMIFS(DataRegularSeason20242025!$AA$3:$AA$1315,DataRegularSeason20242025!$B$3:$B$1315, "&lt;=" &amp; $A189, DataRegularSeason20242025!$D$3:$D$1315, M$1)+SUMIFS(DataRegularSeason20242025!$AB$3:$AB$1315,DataRegularSeason20242025!$B$3:$B$1315, "&lt;=" &amp; $A189, DataRegularSeason20242025!$E$3:$E$1315, M$1)</f>
        <v>15</v>
      </c>
      <c r="N189" s="2">
        <f>SUMIFS(DataRegularSeason20242025!$AA$3:$AA$1315,DataRegularSeason20242025!$B$3:$B$1315, "&lt;=" &amp; $A189, DataRegularSeason20242025!$D$3:$D$1315, N$1)+SUMIFS(DataRegularSeason20242025!$AB$3:$AB$1315,DataRegularSeason20242025!$B$3:$B$1315, "&lt;=" &amp; $A189, DataRegularSeason20242025!$E$3:$E$1315, N$1)</f>
        <v>14</v>
      </c>
      <c r="O189" s="2">
        <f>SUMIFS(DataRegularSeason20242025!$AA$3:$AA$1315,DataRegularSeason20242025!$B$3:$B$1315, "&lt;=" &amp; $A189, DataRegularSeason20242025!$D$3:$D$1315, O$1)+SUMIFS(DataRegularSeason20242025!$AB$3:$AB$1315,DataRegularSeason20242025!$B$3:$B$1315, "&lt;=" &amp; $A189, DataRegularSeason20242025!$E$3:$E$1315, O$1)</f>
        <v>14</v>
      </c>
      <c r="P189" s="2">
        <f>SUMIFS(DataRegularSeason20242025!$AA$3:$AA$1315,DataRegularSeason20242025!$B$3:$B$1315, "&lt;=" &amp; $A189, DataRegularSeason20242025!$D$3:$D$1315, P$1)+SUMIFS(DataRegularSeason20242025!$AB$3:$AB$1315,DataRegularSeason20242025!$B$3:$B$1315, "&lt;=" &amp; $A189, DataRegularSeason20242025!$E$3:$E$1315, P$1)</f>
        <v>9</v>
      </c>
      <c r="Q189" s="2">
        <f>SUMIFS(DataRegularSeason20242025!$AA$3:$AA$1315,DataRegularSeason20242025!$B$3:$B$1315, "&lt;=" &amp; $A189, DataRegularSeason20242025!$D$3:$D$1315, Q$1)+SUMIFS(DataRegularSeason20242025!$AB$3:$AB$1315,DataRegularSeason20242025!$B$3:$B$1315, "&lt;=" &amp; $A189, DataRegularSeason20242025!$E$3:$E$1315, Q$1)</f>
        <v>16</v>
      </c>
      <c r="R189" s="2">
        <f>SUMIFS(DataRegularSeason20242025!$AA$3:$AA$1315,DataRegularSeason20242025!$B$3:$B$1315, "&lt;=" &amp; $A189, DataRegularSeason20242025!$D$3:$D$1315, R$1)+SUMIFS(DataRegularSeason20242025!$AB$3:$AB$1315,DataRegularSeason20242025!$B$3:$B$1315, "&lt;=" &amp; $A189, DataRegularSeason20242025!$E$3:$E$1315, R$1)</f>
        <v>7</v>
      </c>
      <c r="S189" s="2">
        <f>SUMIFS(DataRegularSeason20242025!$AA$3:$AA$1315,DataRegularSeason20242025!$B$3:$B$1315, "&lt;=" &amp; $A189, DataRegularSeason20242025!$D$3:$D$1315, S$1)+SUMIFS(DataRegularSeason20242025!$AB$3:$AB$1315,DataRegularSeason20242025!$B$3:$B$1315, "&lt;=" &amp; $A189, DataRegularSeason20242025!$E$3:$E$1315, S$1)</f>
        <v>8</v>
      </c>
      <c r="T189" s="2">
        <f>SUMIFS(DataRegularSeason20242025!$AA$3:$AA$1315,DataRegularSeason20242025!$B$3:$B$1315, "&lt;=" &amp; $A189, DataRegularSeason20242025!$D$3:$D$1315, T$1)+SUMIFS(DataRegularSeason20242025!$AB$3:$AB$1315,DataRegularSeason20242025!$B$3:$B$1315, "&lt;=" &amp; $A189, DataRegularSeason20242025!$E$3:$E$1315, T$1)</f>
        <v>13</v>
      </c>
      <c r="U189" s="2">
        <f>SUMIFS(DataRegularSeason20242025!$AA$3:$AA$1315,DataRegularSeason20242025!$B$3:$B$1315, "&lt;=" &amp; $A189, DataRegularSeason20242025!$D$3:$D$1315, U$1)+SUMIFS(DataRegularSeason20242025!$AB$3:$AB$1315,DataRegularSeason20242025!$B$3:$B$1315, "&lt;=" &amp; $A189, DataRegularSeason20242025!$E$3:$E$1315, U$1)</f>
        <v>10</v>
      </c>
      <c r="V189" s="2">
        <f>SUMIFS(DataRegularSeason20242025!$AA$3:$AA$1315,DataRegularSeason20242025!$B$3:$B$1315, "&lt;=" &amp; $A189, DataRegularSeason20242025!$D$3:$D$1315, V$1)+SUMIFS(DataRegularSeason20242025!$AB$3:$AB$1315,DataRegularSeason20242025!$B$3:$B$1315, "&lt;=" &amp; $A189, DataRegularSeason20242025!$E$3:$E$1315, V$1)</f>
        <v>9</v>
      </c>
      <c r="W189" s="2">
        <f>SUMIFS(DataRegularSeason20242025!$AA$3:$AA$1315,DataRegularSeason20242025!$B$3:$B$1315, "&lt;=" &amp; $A189, DataRegularSeason20242025!$D$3:$D$1315, W$1)+SUMIFS(DataRegularSeason20242025!$AB$3:$AB$1315,DataRegularSeason20242025!$B$3:$B$1315, "&lt;=" &amp; $A189, DataRegularSeason20242025!$E$3:$E$1315, W$1)</f>
        <v>9</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8</v>
      </c>
      <c r="Z189" s="2">
        <f>SUMIFS(DataRegularSeason20242025!$AA$3:$AA$1315,DataRegularSeason20242025!$B$3:$B$1315, "&lt;=" &amp; $A189, DataRegularSeason20242025!$D$3:$D$1315, Z$1)+SUMIFS(DataRegularSeason20242025!$AB$3:$AB$1315,DataRegularSeason20242025!$B$3:$B$1315, "&lt;=" &amp; $A189, DataRegularSeason20242025!$E$3:$E$1315, Z$1)</f>
        <v>10</v>
      </c>
      <c r="AA189" s="2">
        <f>SUMIFS(DataRegularSeason20242025!$AA$3:$AA$1315,DataRegularSeason20242025!$B$3:$B$1315, "&lt;=" &amp; $A189, DataRegularSeason20242025!$D$3:$D$1315, AA$1)+SUMIFS(DataRegularSeason20242025!$AB$3:$AB$1315,DataRegularSeason20242025!$B$3:$B$1315, "&lt;=" &amp; $A189, DataRegularSeason20242025!$E$3:$E$1315, AA$1)</f>
        <v>14</v>
      </c>
      <c r="AB189" s="2">
        <f>SUMIFS(DataRegularSeason20242025!$AA$3:$AA$1315,DataRegularSeason20242025!$B$3:$B$1315, "&lt;=" &amp; $A189, DataRegularSeason20242025!$D$3:$D$1315, AB$1)+SUMIFS(DataRegularSeason20242025!$AB$3:$AB$1315,DataRegularSeason20242025!$B$3:$B$1315, "&lt;=" &amp; $A189, DataRegularSeason20242025!$E$3:$E$1315, AB$1)</f>
        <v>13</v>
      </c>
      <c r="AC189" s="2">
        <f>SUMIFS(DataRegularSeason20242025!$AA$3:$AA$1315,DataRegularSeason20242025!$B$3:$B$1315, "&lt;=" &amp; $A189, DataRegularSeason20242025!$D$3:$D$1315, AC$1)+SUMIFS(DataRegularSeason20242025!$AB$3:$AB$1315,DataRegularSeason20242025!$B$3:$B$1315, "&lt;=" &amp; $A189, DataRegularSeason20242025!$E$3:$E$1315, AC$1)</f>
        <v>12</v>
      </c>
      <c r="AD189" s="2">
        <f>SUMIFS(DataRegularSeason20242025!$AA$3:$AA$1315,DataRegularSeason20242025!$B$3:$B$1315, "&lt;=" &amp; $A189, DataRegularSeason20242025!$D$3:$D$1315, AD$1)+SUMIFS(DataRegularSeason20242025!$AB$3:$AB$1315,DataRegularSeason20242025!$B$3:$B$1315, "&lt;=" &amp; $A189, DataRegularSeason20242025!$E$3:$E$1315, AD$1)</f>
        <v>11</v>
      </c>
      <c r="AE189" s="2">
        <f>SUMIFS(DataRegularSeason20242025!$AA$3:$AA$1315,DataRegularSeason20242025!$B$3:$B$1315, "&lt;=" &amp; $A189, DataRegularSeason20242025!$D$3:$D$1315, AE$1)+SUMIFS(DataRegularSeason20242025!$AB$3:$AB$1315,DataRegularSeason20242025!$B$3:$B$1315, "&lt;=" &amp; $A189, DataRegularSeason20242025!$E$3:$E$1315, AE$1)</f>
        <v>15</v>
      </c>
      <c r="AF189" s="2">
        <f>SUMIFS(DataRegularSeason20242025!$AA$3:$AA$1315,DataRegularSeason20242025!$B$3:$B$1315, "&lt;=" &amp; $A189, DataRegularSeason20242025!$D$3:$D$1315, AF$1)+SUMIFS(DataRegularSeason20242025!$AB$3:$AB$1315,DataRegularSeason20242025!$B$3:$B$1315, "&lt;=" &amp; $A189, DataRegularSeason20242025!$E$3:$E$1315, AF$1)</f>
        <v>18</v>
      </c>
      <c r="AG189" s="2">
        <f>SUMIFS(DataRegularSeason20242025!$AA$3:$AA$1315,DataRegularSeason20242025!$B$3:$B$1315, "&lt;=" &amp; $A189, DataRegularSeason20242025!$D$3:$D$1315, AG$1)+SUMIFS(DataRegularSeason20242025!$AB$3:$AB$1315,DataRegularSeason20242025!$B$3:$B$1315, "&lt;=" &amp; $A189, DataRegularSeason20242025!$E$3:$E$1315, AG$1)</f>
        <v>14</v>
      </c>
    </row>
    <row r="190" spans="1:33" x14ac:dyDescent="0.25">
      <c r="A190" s="5">
        <v>45756</v>
      </c>
      <c r="B190" s="2">
        <f>SUMIFS(DataRegularSeason20242025!$AA$3:$AA$1315,DataRegularSeason20242025!$B$3:$B$1315, "&lt;=" &amp; $A190, DataRegularSeason20242025!$D$3:$D$1315, B$1)+SUMIFS(DataRegularSeason20242025!$AB$3:$AB$1315,DataRegularSeason20242025!$B$3:$B$1315, "&lt;=" &amp; $A190, DataRegularSeason20242025!$E$3:$E$1315, B$1)</f>
        <v>10</v>
      </c>
      <c r="C190" s="2">
        <f>SUMIFS(DataRegularSeason20242025!$AA$3:$AA$1315,DataRegularSeason20242025!$B$3:$B$1315, "&lt;=" &amp; $A190, DataRegularSeason20242025!$D$3:$D$1315, C$1)+SUMIFS(DataRegularSeason20242025!$AB$3:$AB$1315,DataRegularSeason20242025!$B$3:$B$1315, "&lt;=" &amp; $A190, DataRegularSeason20242025!$E$3:$E$1315, C$1)</f>
        <v>9</v>
      </c>
      <c r="D190" s="2">
        <f>SUMIFS(DataRegularSeason20242025!$AA$3:$AA$1315,DataRegularSeason20242025!$B$3:$B$1315, "&lt;=" &amp; $A190, DataRegularSeason20242025!$D$3:$D$1315, D$1)+SUMIFS(DataRegularSeason20242025!$AB$3:$AB$1315,DataRegularSeason20242025!$B$3:$B$1315, "&lt;=" &amp; $A190, DataRegularSeason20242025!$E$3:$E$1315, D$1)</f>
        <v>9</v>
      </c>
      <c r="E190" s="2">
        <f>SUMIFS(DataRegularSeason20242025!$AA$3:$AA$1315,DataRegularSeason20242025!$B$3:$B$1315, "&lt;=" &amp; $A190, DataRegularSeason20242025!$D$3:$D$1315, E$1)+SUMIFS(DataRegularSeason20242025!$AB$3:$AB$1315,DataRegularSeason20242025!$B$3:$B$1315, "&lt;=" &amp; $A190, DataRegularSeason20242025!$E$3:$E$1315, E$1)</f>
        <v>14</v>
      </c>
      <c r="F190" s="2">
        <f>SUMIFS(DataRegularSeason20242025!$AA$3:$AA$1315,DataRegularSeason20242025!$B$3:$B$1315, "&lt;=" &amp; $A190, DataRegularSeason20242025!$D$3:$D$1315, F$1)+SUMIFS(DataRegularSeason20242025!$AB$3:$AB$1315,DataRegularSeason20242025!$B$3:$B$1315, "&lt;=" &amp; $A190, DataRegularSeason20242025!$E$3:$E$1315, F$1)</f>
        <v>11</v>
      </c>
      <c r="G190" s="2">
        <f>SUMIFS(DataRegularSeason20242025!$AA$3:$AA$1315,DataRegularSeason20242025!$B$3:$B$1315, "&lt;=" &amp; $A190, DataRegularSeason20242025!$D$3:$D$1315, G$1)+SUMIFS(DataRegularSeason20242025!$AB$3:$AB$1315,DataRegularSeason20242025!$B$3:$B$1315, "&lt;=" &amp; $A190, DataRegularSeason20242025!$E$3:$E$1315, G$1)</f>
        <v>11</v>
      </c>
      <c r="H190" s="2">
        <f>SUMIFS(DataRegularSeason20242025!$AA$3:$AA$1315,DataRegularSeason20242025!$B$3:$B$1315, "&lt;=" &amp; $A190, DataRegularSeason20242025!$D$3:$D$1315, H$1)+SUMIFS(DataRegularSeason20242025!$AB$3:$AB$1315,DataRegularSeason20242025!$B$3:$B$1315, "&lt;=" &amp; $A190, DataRegularSeason20242025!$E$3:$E$1315, H$1)</f>
        <v>7</v>
      </c>
      <c r="I190" s="2">
        <f>SUMIFS(DataRegularSeason20242025!$AA$3:$AA$1315,DataRegularSeason20242025!$B$3:$B$1315, "&lt;=" &amp; $A190, DataRegularSeason20242025!$D$3:$D$1315, I$1)+SUMIFS(DataRegularSeason20242025!$AB$3:$AB$1315,DataRegularSeason20242025!$B$3:$B$1315, "&lt;=" &amp; $A190, DataRegularSeason20242025!$E$3:$E$1315, I$1)</f>
        <v>10</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9</v>
      </c>
      <c r="L190" s="2">
        <f>SUMIFS(DataRegularSeason20242025!$AA$3:$AA$1315,DataRegularSeason20242025!$B$3:$B$1315, "&lt;=" &amp; $A190, DataRegularSeason20242025!$D$3:$D$1315, L$1)+SUMIFS(DataRegularSeason20242025!$AB$3:$AB$1315,DataRegularSeason20242025!$B$3:$B$1315, "&lt;=" &amp; $A190, DataRegularSeason20242025!$E$3:$E$1315, L$1)</f>
        <v>11</v>
      </c>
      <c r="M190" s="2">
        <f>SUMIFS(DataRegularSeason20242025!$AA$3:$AA$1315,DataRegularSeason20242025!$B$3:$B$1315, "&lt;=" &amp; $A190, DataRegularSeason20242025!$D$3:$D$1315, M$1)+SUMIFS(DataRegularSeason20242025!$AB$3:$AB$1315,DataRegularSeason20242025!$B$3:$B$1315, "&lt;=" &amp; $A190, DataRegularSeason20242025!$E$3:$E$1315, M$1)</f>
        <v>15</v>
      </c>
      <c r="N190" s="2">
        <f>SUMIFS(DataRegularSeason20242025!$AA$3:$AA$1315,DataRegularSeason20242025!$B$3:$B$1315, "&lt;=" &amp; $A190, DataRegularSeason20242025!$D$3:$D$1315, N$1)+SUMIFS(DataRegularSeason20242025!$AB$3:$AB$1315,DataRegularSeason20242025!$B$3:$B$1315, "&lt;=" &amp; $A190, DataRegularSeason20242025!$E$3:$E$1315, N$1)</f>
        <v>14</v>
      </c>
      <c r="O190" s="2">
        <f>SUMIFS(DataRegularSeason20242025!$AA$3:$AA$1315,DataRegularSeason20242025!$B$3:$B$1315, "&lt;=" &amp; $A190, DataRegularSeason20242025!$D$3:$D$1315, O$1)+SUMIFS(DataRegularSeason20242025!$AB$3:$AB$1315,DataRegularSeason20242025!$B$3:$B$1315, "&lt;=" &amp; $A190, DataRegularSeason20242025!$E$3:$E$1315, O$1)</f>
        <v>14</v>
      </c>
      <c r="P190" s="2">
        <f>SUMIFS(DataRegularSeason20242025!$AA$3:$AA$1315,DataRegularSeason20242025!$B$3:$B$1315, "&lt;=" &amp; $A190, DataRegularSeason20242025!$D$3:$D$1315, P$1)+SUMIFS(DataRegularSeason20242025!$AB$3:$AB$1315,DataRegularSeason20242025!$B$3:$B$1315, "&lt;=" &amp; $A190, DataRegularSeason20242025!$E$3:$E$1315, P$1)</f>
        <v>9</v>
      </c>
      <c r="Q190" s="2">
        <f>SUMIFS(DataRegularSeason20242025!$AA$3:$AA$1315,DataRegularSeason20242025!$B$3:$B$1315, "&lt;=" &amp; $A190, DataRegularSeason20242025!$D$3:$D$1315, Q$1)+SUMIFS(DataRegularSeason20242025!$AB$3:$AB$1315,DataRegularSeason20242025!$B$3:$B$1315, "&lt;=" &amp; $A190, DataRegularSeason20242025!$E$3:$E$1315, Q$1)</f>
        <v>16</v>
      </c>
      <c r="R190" s="2">
        <f>SUMIFS(DataRegularSeason20242025!$AA$3:$AA$1315,DataRegularSeason20242025!$B$3:$B$1315, "&lt;=" &amp; $A190, DataRegularSeason20242025!$D$3:$D$1315, R$1)+SUMIFS(DataRegularSeason20242025!$AB$3:$AB$1315,DataRegularSeason20242025!$B$3:$B$1315, "&lt;=" &amp; $A190, DataRegularSeason20242025!$E$3:$E$1315, R$1)</f>
        <v>7</v>
      </c>
      <c r="S190" s="2">
        <f>SUMIFS(DataRegularSeason20242025!$AA$3:$AA$1315,DataRegularSeason20242025!$B$3:$B$1315, "&lt;=" &amp; $A190, DataRegularSeason20242025!$D$3:$D$1315, S$1)+SUMIFS(DataRegularSeason20242025!$AB$3:$AB$1315,DataRegularSeason20242025!$B$3:$B$1315, "&lt;=" &amp; $A190, DataRegularSeason20242025!$E$3:$E$1315, S$1)</f>
        <v>8</v>
      </c>
      <c r="T190" s="2">
        <f>SUMIFS(DataRegularSeason20242025!$AA$3:$AA$1315,DataRegularSeason20242025!$B$3:$B$1315, "&lt;=" &amp; $A190, DataRegularSeason20242025!$D$3:$D$1315, T$1)+SUMIFS(DataRegularSeason20242025!$AB$3:$AB$1315,DataRegularSeason20242025!$B$3:$B$1315, "&lt;=" &amp; $A190, DataRegularSeason20242025!$E$3:$E$1315, T$1)</f>
        <v>13</v>
      </c>
      <c r="U190" s="2">
        <f>SUMIFS(DataRegularSeason20242025!$AA$3:$AA$1315,DataRegularSeason20242025!$B$3:$B$1315, "&lt;=" &amp; $A190, DataRegularSeason20242025!$D$3:$D$1315, U$1)+SUMIFS(DataRegularSeason20242025!$AB$3:$AB$1315,DataRegularSeason20242025!$B$3:$B$1315, "&lt;=" &amp; $A190, DataRegularSeason20242025!$E$3:$E$1315, U$1)</f>
        <v>10</v>
      </c>
      <c r="V190" s="2">
        <f>SUMIFS(DataRegularSeason20242025!$AA$3:$AA$1315,DataRegularSeason20242025!$B$3:$B$1315, "&lt;=" &amp; $A190, DataRegularSeason20242025!$D$3:$D$1315, V$1)+SUMIFS(DataRegularSeason20242025!$AB$3:$AB$1315,DataRegularSeason20242025!$B$3:$B$1315, "&lt;=" &amp; $A190, DataRegularSeason20242025!$E$3:$E$1315, V$1)</f>
        <v>9</v>
      </c>
      <c r="W190" s="2">
        <f>SUMIFS(DataRegularSeason20242025!$AA$3:$AA$1315,DataRegularSeason20242025!$B$3:$B$1315, "&lt;=" &amp; $A190, DataRegularSeason20242025!$D$3:$D$1315, W$1)+SUMIFS(DataRegularSeason20242025!$AB$3:$AB$1315,DataRegularSeason20242025!$B$3:$B$1315, "&lt;=" &amp; $A190, DataRegularSeason20242025!$E$3:$E$1315, W$1)</f>
        <v>9</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8</v>
      </c>
      <c r="Z190" s="2">
        <f>SUMIFS(DataRegularSeason20242025!$AA$3:$AA$1315,DataRegularSeason20242025!$B$3:$B$1315, "&lt;=" &amp; $A190, DataRegularSeason20242025!$D$3:$D$1315, Z$1)+SUMIFS(DataRegularSeason20242025!$AB$3:$AB$1315,DataRegularSeason20242025!$B$3:$B$1315, "&lt;=" &amp; $A190, DataRegularSeason20242025!$E$3:$E$1315, Z$1)</f>
        <v>10</v>
      </c>
      <c r="AA190" s="2">
        <f>SUMIFS(DataRegularSeason20242025!$AA$3:$AA$1315,DataRegularSeason20242025!$B$3:$B$1315, "&lt;=" &amp; $A190, DataRegularSeason20242025!$D$3:$D$1315, AA$1)+SUMIFS(DataRegularSeason20242025!$AB$3:$AB$1315,DataRegularSeason20242025!$B$3:$B$1315, "&lt;=" &amp; $A190, DataRegularSeason20242025!$E$3:$E$1315, AA$1)</f>
        <v>14</v>
      </c>
      <c r="AB190" s="2">
        <f>SUMIFS(DataRegularSeason20242025!$AA$3:$AA$1315,DataRegularSeason20242025!$B$3:$B$1315, "&lt;=" &amp; $A190, DataRegularSeason20242025!$D$3:$D$1315, AB$1)+SUMIFS(DataRegularSeason20242025!$AB$3:$AB$1315,DataRegularSeason20242025!$B$3:$B$1315, "&lt;=" &amp; $A190, DataRegularSeason20242025!$E$3:$E$1315, AB$1)</f>
        <v>13</v>
      </c>
      <c r="AC190" s="2">
        <f>SUMIFS(DataRegularSeason20242025!$AA$3:$AA$1315,DataRegularSeason20242025!$B$3:$B$1315, "&lt;=" &amp; $A190, DataRegularSeason20242025!$D$3:$D$1315, AC$1)+SUMIFS(DataRegularSeason20242025!$AB$3:$AB$1315,DataRegularSeason20242025!$B$3:$B$1315, "&lt;=" &amp; $A190, DataRegularSeason20242025!$E$3:$E$1315, AC$1)</f>
        <v>12</v>
      </c>
      <c r="AD190" s="2">
        <f>SUMIFS(DataRegularSeason20242025!$AA$3:$AA$1315,DataRegularSeason20242025!$B$3:$B$1315, "&lt;=" &amp; $A190, DataRegularSeason20242025!$D$3:$D$1315, AD$1)+SUMIFS(DataRegularSeason20242025!$AB$3:$AB$1315,DataRegularSeason20242025!$B$3:$B$1315, "&lt;=" &amp; $A190, DataRegularSeason20242025!$E$3:$E$1315, AD$1)</f>
        <v>11</v>
      </c>
      <c r="AE190" s="2">
        <f>SUMIFS(DataRegularSeason20242025!$AA$3:$AA$1315,DataRegularSeason20242025!$B$3:$B$1315, "&lt;=" &amp; $A190, DataRegularSeason20242025!$D$3:$D$1315, AE$1)+SUMIFS(DataRegularSeason20242025!$AB$3:$AB$1315,DataRegularSeason20242025!$B$3:$B$1315, "&lt;=" &amp; $A190, DataRegularSeason20242025!$E$3:$E$1315, AE$1)</f>
        <v>15</v>
      </c>
      <c r="AF190" s="2">
        <f>SUMIFS(DataRegularSeason20242025!$AA$3:$AA$1315,DataRegularSeason20242025!$B$3:$B$1315, "&lt;=" &amp; $A190, DataRegularSeason20242025!$D$3:$D$1315, AF$1)+SUMIFS(DataRegularSeason20242025!$AB$3:$AB$1315,DataRegularSeason20242025!$B$3:$B$1315, "&lt;=" &amp; $A190, DataRegularSeason20242025!$E$3:$E$1315, AF$1)</f>
        <v>18</v>
      </c>
      <c r="AG190" s="2">
        <f>SUMIFS(DataRegularSeason20242025!$AA$3:$AA$1315,DataRegularSeason20242025!$B$3:$B$1315, "&lt;=" &amp; $A190, DataRegularSeason20242025!$D$3:$D$1315, AG$1)+SUMIFS(DataRegularSeason20242025!$AB$3:$AB$1315,DataRegularSeason20242025!$B$3:$B$1315, "&lt;=" &amp; $A190, DataRegularSeason20242025!$E$3:$E$1315, AG$1)</f>
        <v>14</v>
      </c>
    </row>
    <row r="191" spans="1:33" x14ac:dyDescent="0.25">
      <c r="A191" s="5">
        <v>45757</v>
      </c>
      <c r="B191" s="2">
        <f>SUMIFS(DataRegularSeason20242025!$AA$3:$AA$1315,DataRegularSeason20242025!$B$3:$B$1315, "&lt;=" &amp; $A191, DataRegularSeason20242025!$D$3:$D$1315, B$1)+SUMIFS(DataRegularSeason20242025!$AB$3:$AB$1315,DataRegularSeason20242025!$B$3:$B$1315, "&lt;=" &amp; $A191, DataRegularSeason20242025!$E$3:$E$1315, B$1)</f>
        <v>10</v>
      </c>
      <c r="C191" s="2">
        <f>SUMIFS(DataRegularSeason20242025!$AA$3:$AA$1315,DataRegularSeason20242025!$B$3:$B$1315, "&lt;=" &amp; $A191, DataRegularSeason20242025!$D$3:$D$1315, C$1)+SUMIFS(DataRegularSeason20242025!$AB$3:$AB$1315,DataRegularSeason20242025!$B$3:$B$1315, "&lt;=" &amp; $A191, DataRegularSeason20242025!$E$3:$E$1315, C$1)</f>
        <v>9</v>
      </c>
      <c r="D191" s="2">
        <f>SUMIFS(DataRegularSeason20242025!$AA$3:$AA$1315,DataRegularSeason20242025!$B$3:$B$1315, "&lt;=" &amp; $A191, DataRegularSeason20242025!$D$3:$D$1315, D$1)+SUMIFS(DataRegularSeason20242025!$AB$3:$AB$1315,DataRegularSeason20242025!$B$3:$B$1315, "&lt;=" &amp; $A191, DataRegularSeason20242025!$E$3:$E$1315, D$1)</f>
        <v>9</v>
      </c>
      <c r="E191" s="2">
        <f>SUMIFS(DataRegularSeason20242025!$AA$3:$AA$1315,DataRegularSeason20242025!$B$3:$B$1315, "&lt;=" &amp; $A191, DataRegularSeason20242025!$D$3:$D$1315, E$1)+SUMIFS(DataRegularSeason20242025!$AB$3:$AB$1315,DataRegularSeason20242025!$B$3:$B$1315, "&lt;=" &amp; $A191, DataRegularSeason20242025!$E$3:$E$1315, E$1)</f>
        <v>14</v>
      </c>
      <c r="F191" s="2">
        <f>SUMIFS(DataRegularSeason20242025!$AA$3:$AA$1315,DataRegularSeason20242025!$B$3:$B$1315, "&lt;=" &amp; $A191, DataRegularSeason20242025!$D$3:$D$1315, F$1)+SUMIFS(DataRegularSeason20242025!$AB$3:$AB$1315,DataRegularSeason20242025!$B$3:$B$1315, "&lt;=" &amp; $A191, DataRegularSeason20242025!$E$3:$E$1315, F$1)</f>
        <v>11</v>
      </c>
      <c r="G191" s="2">
        <f>SUMIFS(DataRegularSeason20242025!$AA$3:$AA$1315,DataRegularSeason20242025!$B$3:$B$1315, "&lt;=" &amp; $A191, DataRegularSeason20242025!$D$3:$D$1315, G$1)+SUMIFS(DataRegularSeason20242025!$AB$3:$AB$1315,DataRegularSeason20242025!$B$3:$B$1315, "&lt;=" &amp; $A191, DataRegularSeason20242025!$E$3:$E$1315, G$1)</f>
        <v>11</v>
      </c>
      <c r="H191" s="2">
        <f>SUMIFS(DataRegularSeason20242025!$AA$3:$AA$1315,DataRegularSeason20242025!$B$3:$B$1315, "&lt;=" &amp; $A191, DataRegularSeason20242025!$D$3:$D$1315, H$1)+SUMIFS(DataRegularSeason20242025!$AB$3:$AB$1315,DataRegularSeason20242025!$B$3:$B$1315, "&lt;=" &amp; $A191, DataRegularSeason20242025!$E$3:$E$1315, H$1)</f>
        <v>7</v>
      </c>
      <c r="I191" s="2">
        <f>SUMIFS(DataRegularSeason20242025!$AA$3:$AA$1315,DataRegularSeason20242025!$B$3:$B$1315, "&lt;=" &amp; $A191, DataRegularSeason20242025!$D$3:$D$1315, I$1)+SUMIFS(DataRegularSeason20242025!$AB$3:$AB$1315,DataRegularSeason20242025!$B$3:$B$1315, "&lt;=" &amp; $A191, DataRegularSeason20242025!$E$3:$E$1315, I$1)</f>
        <v>10</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9</v>
      </c>
      <c r="L191" s="2">
        <f>SUMIFS(DataRegularSeason20242025!$AA$3:$AA$1315,DataRegularSeason20242025!$B$3:$B$1315, "&lt;=" &amp; $A191, DataRegularSeason20242025!$D$3:$D$1315, L$1)+SUMIFS(DataRegularSeason20242025!$AB$3:$AB$1315,DataRegularSeason20242025!$B$3:$B$1315, "&lt;=" &amp; $A191, DataRegularSeason20242025!$E$3:$E$1315, L$1)</f>
        <v>11</v>
      </c>
      <c r="M191" s="2">
        <f>SUMIFS(DataRegularSeason20242025!$AA$3:$AA$1315,DataRegularSeason20242025!$B$3:$B$1315, "&lt;=" &amp; $A191, DataRegularSeason20242025!$D$3:$D$1315, M$1)+SUMIFS(DataRegularSeason20242025!$AB$3:$AB$1315,DataRegularSeason20242025!$B$3:$B$1315, "&lt;=" &amp; $A191, DataRegularSeason20242025!$E$3:$E$1315, M$1)</f>
        <v>15</v>
      </c>
      <c r="N191" s="2">
        <f>SUMIFS(DataRegularSeason20242025!$AA$3:$AA$1315,DataRegularSeason20242025!$B$3:$B$1315, "&lt;=" &amp; $A191, DataRegularSeason20242025!$D$3:$D$1315, N$1)+SUMIFS(DataRegularSeason20242025!$AB$3:$AB$1315,DataRegularSeason20242025!$B$3:$B$1315, "&lt;=" &amp; $A191, DataRegularSeason20242025!$E$3:$E$1315, N$1)</f>
        <v>14</v>
      </c>
      <c r="O191" s="2">
        <f>SUMIFS(DataRegularSeason20242025!$AA$3:$AA$1315,DataRegularSeason20242025!$B$3:$B$1315, "&lt;=" &amp; $A191, DataRegularSeason20242025!$D$3:$D$1315, O$1)+SUMIFS(DataRegularSeason20242025!$AB$3:$AB$1315,DataRegularSeason20242025!$B$3:$B$1315, "&lt;=" &amp; $A191, DataRegularSeason20242025!$E$3:$E$1315, O$1)</f>
        <v>14</v>
      </c>
      <c r="P191" s="2">
        <f>SUMIFS(DataRegularSeason20242025!$AA$3:$AA$1315,DataRegularSeason20242025!$B$3:$B$1315, "&lt;=" &amp; $A191, DataRegularSeason20242025!$D$3:$D$1315, P$1)+SUMIFS(DataRegularSeason20242025!$AB$3:$AB$1315,DataRegularSeason20242025!$B$3:$B$1315, "&lt;=" &amp; $A191, DataRegularSeason20242025!$E$3:$E$1315, P$1)</f>
        <v>9</v>
      </c>
      <c r="Q191" s="2">
        <f>SUMIFS(DataRegularSeason20242025!$AA$3:$AA$1315,DataRegularSeason20242025!$B$3:$B$1315, "&lt;=" &amp; $A191, DataRegularSeason20242025!$D$3:$D$1315, Q$1)+SUMIFS(DataRegularSeason20242025!$AB$3:$AB$1315,DataRegularSeason20242025!$B$3:$B$1315, "&lt;=" &amp; $A191, DataRegularSeason20242025!$E$3:$E$1315, Q$1)</f>
        <v>16</v>
      </c>
      <c r="R191" s="2">
        <f>SUMIFS(DataRegularSeason20242025!$AA$3:$AA$1315,DataRegularSeason20242025!$B$3:$B$1315, "&lt;=" &amp; $A191, DataRegularSeason20242025!$D$3:$D$1315, R$1)+SUMIFS(DataRegularSeason20242025!$AB$3:$AB$1315,DataRegularSeason20242025!$B$3:$B$1315, "&lt;=" &amp; $A191, DataRegularSeason20242025!$E$3:$E$1315, R$1)</f>
        <v>7</v>
      </c>
      <c r="S191" s="2">
        <f>SUMIFS(DataRegularSeason20242025!$AA$3:$AA$1315,DataRegularSeason20242025!$B$3:$B$1315, "&lt;=" &amp; $A191, DataRegularSeason20242025!$D$3:$D$1315, S$1)+SUMIFS(DataRegularSeason20242025!$AB$3:$AB$1315,DataRegularSeason20242025!$B$3:$B$1315, "&lt;=" &amp; $A191, DataRegularSeason20242025!$E$3:$E$1315, S$1)</f>
        <v>8</v>
      </c>
      <c r="T191" s="2">
        <f>SUMIFS(DataRegularSeason20242025!$AA$3:$AA$1315,DataRegularSeason20242025!$B$3:$B$1315, "&lt;=" &amp; $A191, DataRegularSeason20242025!$D$3:$D$1315, T$1)+SUMIFS(DataRegularSeason20242025!$AB$3:$AB$1315,DataRegularSeason20242025!$B$3:$B$1315, "&lt;=" &amp; $A191, DataRegularSeason20242025!$E$3:$E$1315, T$1)</f>
        <v>13</v>
      </c>
      <c r="U191" s="2">
        <f>SUMIFS(DataRegularSeason20242025!$AA$3:$AA$1315,DataRegularSeason20242025!$B$3:$B$1315, "&lt;=" &amp; $A191, DataRegularSeason20242025!$D$3:$D$1315, U$1)+SUMIFS(DataRegularSeason20242025!$AB$3:$AB$1315,DataRegularSeason20242025!$B$3:$B$1315, "&lt;=" &amp; $A191, DataRegularSeason20242025!$E$3:$E$1315, U$1)</f>
        <v>10</v>
      </c>
      <c r="V191" s="2">
        <f>SUMIFS(DataRegularSeason20242025!$AA$3:$AA$1315,DataRegularSeason20242025!$B$3:$B$1315, "&lt;=" &amp; $A191, DataRegularSeason20242025!$D$3:$D$1315, V$1)+SUMIFS(DataRegularSeason20242025!$AB$3:$AB$1315,DataRegularSeason20242025!$B$3:$B$1315, "&lt;=" &amp; $A191, DataRegularSeason20242025!$E$3:$E$1315, V$1)</f>
        <v>9</v>
      </c>
      <c r="W191" s="2">
        <f>SUMIFS(DataRegularSeason20242025!$AA$3:$AA$1315,DataRegularSeason20242025!$B$3:$B$1315, "&lt;=" &amp; $A191, DataRegularSeason20242025!$D$3:$D$1315, W$1)+SUMIFS(DataRegularSeason20242025!$AB$3:$AB$1315,DataRegularSeason20242025!$B$3:$B$1315, "&lt;=" &amp; $A191, DataRegularSeason20242025!$E$3:$E$1315, W$1)</f>
        <v>9</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8</v>
      </c>
      <c r="Z191" s="2">
        <f>SUMIFS(DataRegularSeason20242025!$AA$3:$AA$1315,DataRegularSeason20242025!$B$3:$B$1315, "&lt;=" &amp; $A191, DataRegularSeason20242025!$D$3:$D$1315, Z$1)+SUMIFS(DataRegularSeason20242025!$AB$3:$AB$1315,DataRegularSeason20242025!$B$3:$B$1315, "&lt;=" &amp; $A191, DataRegularSeason20242025!$E$3:$E$1315, Z$1)</f>
        <v>10</v>
      </c>
      <c r="AA191" s="2">
        <f>SUMIFS(DataRegularSeason20242025!$AA$3:$AA$1315,DataRegularSeason20242025!$B$3:$B$1315, "&lt;=" &amp; $A191, DataRegularSeason20242025!$D$3:$D$1315, AA$1)+SUMIFS(DataRegularSeason20242025!$AB$3:$AB$1315,DataRegularSeason20242025!$B$3:$B$1315, "&lt;=" &amp; $A191, DataRegularSeason20242025!$E$3:$E$1315, AA$1)</f>
        <v>14</v>
      </c>
      <c r="AB191" s="2">
        <f>SUMIFS(DataRegularSeason20242025!$AA$3:$AA$1315,DataRegularSeason20242025!$B$3:$B$1315, "&lt;=" &amp; $A191, DataRegularSeason20242025!$D$3:$D$1315, AB$1)+SUMIFS(DataRegularSeason20242025!$AB$3:$AB$1315,DataRegularSeason20242025!$B$3:$B$1315, "&lt;=" &amp; $A191, DataRegularSeason20242025!$E$3:$E$1315, AB$1)</f>
        <v>13</v>
      </c>
      <c r="AC191" s="2">
        <f>SUMIFS(DataRegularSeason20242025!$AA$3:$AA$1315,DataRegularSeason20242025!$B$3:$B$1315, "&lt;=" &amp; $A191, DataRegularSeason20242025!$D$3:$D$1315, AC$1)+SUMIFS(DataRegularSeason20242025!$AB$3:$AB$1315,DataRegularSeason20242025!$B$3:$B$1315, "&lt;=" &amp; $A191, DataRegularSeason20242025!$E$3:$E$1315, AC$1)</f>
        <v>12</v>
      </c>
      <c r="AD191" s="2">
        <f>SUMIFS(DataRegularSeason20242025!$AA$3:$AA$1315,DataRegularSeason20242025!$B$3:$B$1315, "&lt;=" &amp; $A191, DataRegularSeason20242025!$D$3:$D$1315, AD$1)+SUMIFS(DataRegularSeason20242025!$AB$3:$AB$1315,DataRegularSeason20242025!$B$3:$B$1315, "&lt;=" &amp; $A191, DataRegularSeason20242025!$E$3:$E$1315, AD$1)</f>
        <v>11</v>
      </c>
      <c r="AE191" s="2">
        <f>SUMIFS(DataRegularSeason20242025!$AA$3:$AA$1315,DataRegularSeason20242025!$B$3:$B$1315, "&lt;=" &amp; $A191, DataRegularSeason20242025!$D$3:$D$1315, AE$1)+SUMIFS(DataRegularSeason20242025!$AB$3:$AB$1315,DataRegularSeason20242025!$B$3:$B$1315, "&lt;=" &amp; $A191, DataRegularSeason20242025!$E$3:$E$1315, AE$1)</f>
        <v>15</v>
      </c>
      <c r="AF191" s="2">
        <f>SUMIFS(DataRegularSeason20242025!$AA$3:$AA$1315,DataRegularSeason20242025!$B$3:$B$1315, "&lt;=" &amp; $A191, DataRegularSeason20242025!$D$3:$D$1315, AF$1)+SUMIFS(DataRegularSeason20242025!$AB$3:$AB$1315,DataRegularSeason20242025!$B$3:$B$1315, "&lt;=" &amp; $A191, DataRegularSeason20242025!$E$3:$E$1315, AF$1)</f>
        <v>18</v>
      </c>
      <c r="AG191" s="2">
        <f>SUMIFS(DataRegularSeason20242025!$AA$3:$AA$1315,DataRegularSeason20242025!$B$3:$B$1315, "&lt;=" &amp; $A191, DataRegularSeason20242025!$D$3:$D$1315, AG$1)+SUMIFS(DataRegularSeason20242025!$AB$3:$AB$1315,DataRegularSeason20242025!$B$3:$B$1315, "&lt;=" &amp; $A191, DataRegularSeason20242025!$E$3:$E$1315, AG$1)</f>
        <v>14</v>
      </c>
    </row>
    <row r="192" spans="1:33" x14ac:dyDescent="0.25">
      <c r="A192" s="5">
        <v>45758</v>
      </c>
      <c r="B192" s="2">
        <f>SUMIFS(DataRegularSeason20242025!$AA$3:$AA$1315,DataRegularSeason20242025!$B$3:$B$1315, "&lt;=" &amp; $A192, DataRegularSeason20242025!$D$3:$D$1315, B$1)+SUMIFS(DataRegularSeason20242025!$AB$3:$AB$1315,DataRegularSeason20242025!$B$3:$B$1315, "&lt;=" &amp; $A192, DataRegularSeason20242025!$E$3:$E$1315, B$1)</f>
        <v>10</v>
      </c>
      <c r="C192" s="2">
        <f>SUMIFS(DataRegularSeason20242025!$AA$3:$AA$1315,DataRegularSeason20242025!$B$3:$B$1315, "&lt;=" &amp; $A192, DataRegularSeason20242025!$D$3:$D$1315, C$1)+SUMIFS(DataRegularSeason20242025!$AB$3:$AB$1315,DataRegularSeason20242025!$B$3:$B$1315, "&lt;=" &amp; $A192, DataRegularSeason20242025!$E$3:$E$1315, C$1)</f>
        <v>9</v>
      </c>
      <c r="D192" s="2">
        <f>SUMIFS(DataRegularSeason20242025!$AA$3:$AA$1315,DataRegularSeason20242025!$B$3:$B$1315, "&lt;=" &amp; $A192, DataRegularSeason20242025!$D$3:$D$1315, D$1)+SUMIFS(DataRegularSeason20242025!$AB$3:$AB$1315,DataRegularSeason20242025!$B$3:$B$1315, "&lt;=" &amp; $A192, DataRegularSeason20242025!$E$3:$E$1315, D$1)</f>
        <v>9</v>
      </c>
      <c r="E192" s="2">
        <f>SUMIFS(DataRegularSeason20242025!$AA$3:$AA$1315,DataRegularSeason20242025!$B$3:$B$1315, "&lt;=" &amp; $A192, DataRegularSeason20242025!$D$3:$D$1315, E$1)+SUMIFS(DataRegularSeason20242025!$AB$3:$AB$1315,DataRegularSeason20242025!$B$3:$B$1315, "&lt;=" &amp; $A192, DataRegularSeason20242025!$E$3:$E$1315, E$1)</f>
        <v>14</v>
      </c>
      <c r="F192" s="2">
        <f>SUMIFS(DataRegularSeason20242025!$AA$3:$AA$1315,DataRegularSeason20242025!$B$3:$B$1315, "&lt;=" &amp; $A192, DataRegularSeason20242025!$D$3:$D$1315, F$1)+SUMIFS(DataRegularSeason20242025!$AB$3:$AB$1315,DataRegularSeason20242025!$B$3:$B$1315, "&lt;=" &amp; $A192, DataRegularSeason20242025!$E$3:$E$1315, F$1)</f>
        <v>11</v>
      </c>
      <c r="G192" s="2">
        <f>SUMIFS(DataRegularSeason20242025!$AA$3:$AA$1315,DataRegularSeason20242025!$B$3:$B$1315, "&lt;=" &amp; $A192, DataRegularSeason20242025!$D$3:$D$1315, G$1)+SUMIFS(DataRegularSeason20242025!$AB$3:$AB$1315,DataRegularSeason20242025!$B$3:$B$1315, "&lt;=" &amp; $A192, DataRegularSeason20242025!$E$3:$E$1315, G$1)</f>
        <v>11</v>
      </c>
      <c r="H192" s="2">
        <f>SUMIFS(DataRegularSeason20242025!$AA$3:$AA$1315,DataRegularSeason20242025!$B$3:$B$1315, "&lt;=" &amp; $A192, DataRegularSeason20242025!$D$3:$D$1315, H$1)+SUMIFS(DataRegularSeason20242025!$AB$3:$AB$1315,DataRegularSeason20242025!$B$3:$B$1315, "&lt;=" &amp; $A192, DataRegularSeason20242025!$E$3:$E$1315, H$1)</f>
        <v>7</v>
      </c>
      <c r="I192" s="2">
        <f>SUMIFS(DataRegularSeason20242025!$AA$3:$AA$1315,DataRegularSeason20242025!$B$3:$B$1315, "&lt;=" &amp; $A192, DataRegularSeason20242025!$D$3:$D$1315, I$1)+SUMIFS(DataRegularSeason20242025!$AB$3:$AB$1315,DataRegularSeason20242025!$B$3:$B$1315, "&lt;=" &amp; $A192, DataRegularSeason20242025!$E$3:$E$1315, I$1)</f>
        <v>10</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9</v>
      </c>
      <c r="L192" s="2">
        <f>SUMIFS(DataRegularSeason20242025!$AA$3:$AA$1315,DataRegularSeason20242025!$B$3:$B$1315, "&lt;=" &amp; $A192, DataRegularSeason20242025!$D$3:$D$1315, L$1)+SUMIFS(DataRegularSeason20242025!$AB$3:$AB$1315,DataRegularSeason20242025!$B$3:$B$1315, "&lt;=" &amp; $A192, DataRegularSeason20242025!$E$3:$E$1315, L$1)</f>
        <v>11</v>
      </c>
      <c r="M192" s="2">
        <f>SUMIFS(DataRegularSeason20242025!$AA$3:$AA$1315,DataRegularSeason20242025!$B$3:$B$1315, "&lt;=" &amp; $A192, DataRegularSeason20242025!$D$3:$D$1315, M$1)+SUMIFS(DataRegularSeason20242025!$AB$3:$AB$1315,DataRegularSeason20242025!$B$3:$B$1315, "&lt;=" &amp; $A192, DataRegularSeason20242025!$E$3:$E$1315, M$1)</f>
        <v>15</v>
      </c>
      <c r="N192" s="2">
        <f>SUMIFS(DataRegularSeason20242025!$AA$3:$AA$1315,DataRegularSeason20242025!$B$3:$B$1315, "&lt;=" &amp; $A192, DataRegularSeason20242025!$D$3:$D$1315, N$1)+SUMIFS(DataRegularSeason20242025!$AB$3:$AB$1315,DataRegularSeason20242025!$B$3:$B$1315, "&lt;=" &amp; $A192, DataRegularSeason20242025!$E$3:$E$1315, N$1)</f>
        <v>14</v>
      </c>
      <c r="O192" s="2">
        <f>SUMIFS(DataRegularSeason20242025!$AA$3:$AA$1315,DataRegularSeason20242025!$B$3:$B$1315, "&lt;=" &amp; $A192, DataRegularSeason20242025!$D$3:$D$1315, O$1)+SUMIFS(DataRegularSeason20242025!$AB$3:$AB$1315,DataRegularSeason20242025!$B$3:$B$1315, "&lt;=" &amp; $A192, DataRegularSeason20242025!$E$3:$E$1315, O$1)</f>
        <v>14</v>
      </c>
      <c r="P192" s="2">
        <f>SUMIFS(DataRegularSeason20242025!$AA$3:$AA$1315,DataRegularSeason20242025!$B$3:$B$1315, "&lt;=" &amp; $A192, DataRegularSeason20242025!$D$3:$D$1315, P$1)+SUMIFS(DataRegularSeason20242025!$AB$3:$AB$1315,DataRegularSeason20242025!$B$3:$B$1315, "&lt;=" &amp; $A192, DataRegularSeason20242025!$E$3:$E$1315, P$1)</f>
        <v>9</v>
      </c>
      <c r="Q192" s="2">
        <f>SUMIFS(DataRegularSeason20242025!$AA$3:$AA$1315,DataRegularSeason20242025!$B$3:$B$1315, "&lt;=" &amp; $A192, DataRegularSeason20242025!$D$3:$D$1315, Q$1)+SUMIFS(DataRegularSeason20242025!$AB$3:$AB$1315,DataRegularSeason20242025!$B$3:$B$1315, "&lt;=" &amp; $A192, DataRegularSeason20242025!$E$3:$E$1315, Q$1)</f>
        <v>16</v>
      </c>
      <c r="R192" s="2">
        <f>SUMIFS(DataRegularSeason20242025!$AA$3:$AA$1315,DataRegularSeason20242025!$B$3:$B$1315, "&lt;=" &amp; $A192, DataRegularSeason20242025!$D$3:$D$1315, R$1)+SUMIFS(DataRegularSeason20242025!$AB$3:$AB$1315,DataRegularSeason20242025!$B$3:$B$1315, "&lt;=" &amp; $A192, DataRegularSeason20242025!$E$3:$E$1315, R$1)</f>
        <v>7</v>
      </c>
      <c r="S192" s="2">
        <f>SUMIFS(DataRegularSeason20242025!$AA$3:$AA$1315,DataRegularSeason20242025!$B$3:$B$1315, "&lt;=" &amp; $A192, DataRegularSeason20242025!$D$3:$D$1315, S$1)+SUMIFS(DataRegularSeason20242025!$AB$3:$AB$1315,DataRegularSeason20242025!$B$3:$B$1315, "&lt;=" &amp; $A192, DataRegularSeason20242025!$E$3:$E$1315, S$1)</f>
        <v>8</v>
      </c>
      <c r="T192" s="2">
        <f>SUMIFS(DataRegularSeason20242025!$AA$3:$AA$1315,DataRegularSeason20242025!$B$3:$B$1315, "&lt;=" &amp; $A192, DataRegularSeason20242025!$D$3:$D$1315, T$1)+SUMIFS(DataRegularSeason20242025!$AB$3:$AB$1315,DataRegularSeason20242025!$B$3:$B$1315, "&lt;=" &amp; $A192, DataRegularSeason20242025!$E$3:$E$1315, T$1)</f>
        <v>13</v>
      </c>
      <c r="U192" s="2">
        <f>SUMIFS(DataRegularSeason20242025!$AA$3:$AA$1315,DataRegularSeason20242025!$B$3:$B$1315, "&lt;=" &amp; $A192, DataRegularSeason20242025!$D$3:$D$1315, U$1)+SUMIFS(DataRegularSeason20242025!$AB$3:$AB$1315,DataRegularSeason20242025!$B$3:$B$1315, "&lt;=" &amp; $A192, DataRegularSeason20242025!$E$3:$E$1315, U$1)</f>
        <v>10</v>
      </c>
      <c r="V192" s="2">
        <f>SUMIFS(DataRegularSeason20242025!$AA$3:$AA$1315,DataRegularSeason20242025!$B$3:$B$1315, "&lt;=" &amp; $A192, DataRegularSeason20242025!$D$3:$D$1315, V$1)+SUMIFS(DataRegularSeason20242025!$AB$3:$AB$1315,DataRegularSeason20242025!$B$3:$B$1315, "&lt;=" &amp; $A192, DataRegularSeason20242025!$E$3:$E$1315, V$1)</f>
        <v>9</v>
      </c>
      <c r="W192" s="2">
        <f>SUMIFS(DataRegularSeason20242025!$AA$3:$AA$1315,DataRegularSeason20242025!$B$3:$B$1315, "&lt;=" &amp; $A192, DataRegularSeason20242025!$D$3:$D$1315, W$1)+SUMIFS(DataRegularSeason20242025!$AB$3:$AB$1315,DataRegularSeason20242025!$B$3:$B$1315, "&lt;=" &amp; $A192, DataRegularSeason20242025!$E$3:$E$1315, W$1)</f>
        <v>9</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8</v>
      </c>
      <c r="Z192" s="2">
        <f>SUMIFS(DataRegularSeason20242025!$AA$3:$AA$1315,DataRegularSeason20242025!$B$3:$B$1315, "&lt;=" &amp; $A192, DataRegularSeason20242025!$D$3:$D$1315, Z$1)+SUMIFS(DataRegularSeason20242025!$AB$3:$AB$1315,DataRegularSeason20242025!$B$3:$B$1315, "&lt;=" &amp; $A192, DataRegularSeason20242025!$E$3:$E$1315, Z$1)</f>
        <v>10</v>
      </c>
      <c r="AA192" s="2">
        <f>SUMIFS(DataRegularSeason20242025!$AA$3:$AA$1315,DataRegularSeason20242025!$B$3:$B$1315, "&lt;=" &amp; $A192, DataRegularSeason20242025!$D$3:$D$1315, AA$1)+SUMIFS(DataRegularSeason20242025!$AB$3:$AB$1315,DataRegularSeason20242025!$B$3:$B$1315, "&lt;=" &amp; $A192, DataRegularSeason20242025!$E$3:$E$1315, AA$1)</f>
        <v>14</v>
      </c>
      <c r="AB192" s="2">
        <f>SUMIFS(DataRegularSeason20242025!$AA$3:$AA$1315,DataRegularSeason20242025!$B$3:$B$1315, "&lt;=" &amp; $A192, DataRegularSeason20242025!$D$3:$D$1315, AB$1)+SUMIFS(DataRegularSeason20242025!$AB$3:$AB$1315,DataRegularSeason20242025!$B$3:$B$1315, "&lt;=" &amp; $A192, DataRegularSeason20242025!$E$3:$E$1315, AB$1)</f>
        <v>13</v>
      </c>
      <c r="AC192" s="2">
        <f>SUMIFS(DataRegularSeason20242025!$AA$3:$AA$1315,DataRegularSeason20242025!$B$3:$B$1315, "&lt;=" &amp; $A192, DataRegularSeason20242025!$D$3:$D$1315, AC$1)+SUMIFS(DataRegularSeason20242025!$AB$3:$AB$1315,DataRegularSeason20242025!$B$3:$B$1315, "&lt;=" &amp; $A192, DataRegularSeason20242025!$E$3:$E$1315, AC$1)</f>
        <v>12</v>
      </c>
      <c r="AD192" s="2">
        <f>SUMIFS(DataRegularSeason20242025!$AA$3:$AA$1315,DataRegularSeason20242025!$B$3:$B$1315, "&lt;=" &amp; $A192, DataRegularSeason20242025!$D$3:$D$1315, AD$1)+SUMIFS(DataRegularSeason20242025!$AB$3:$AB$1315,DataRegularSeason20242025!$B$3:$B$1315, "&lt;=" &amp; $A192, DataRegularSeason20242025!$E$3:$E$1315, AD$1)</f>
        <v>11</v>
      </c>
      <c r="AE192" s="2">
        <f>SUMIFS(DataRegularSeason20242025!$AA$3:$AA$1315,DataRegularSeason20242025!$B$3:$B$1315, "&lt;=" &amp; $A192, DataRegularSeason20242025!$D$3:$D$1315, AE$1)+SUMIFS(DataRegularSeason20242025!$AB$3:$AB$1315,DataRegularSeason20242025!$B$3:$B$1315, "&lt;=" &amp; $A192, DataRegularSeason20242025!$E$3:$E$1315, AE$1)</f>
        <v>15</v>
      </c>
      <c r="AF192" s="2">
        <f>SUMIFS(DataRegularSeason20242025!$AA$3:$AA$1315,DataRegularSeason20242025!$B$3:$B$1315, "&lt;=" &amp; $A192, DataRegularSeason20242025!$D$3:$D$1315, AF$1)+SUMIFS(DataRegularSeason20242025!$AB$3:$AB$1315,DataRegularSeason20242025!$B$3:$B$1315, "&lt;=" &amp; $A192, DataRegularSeason20242025!$E$3:$E$1315, AF$1)</f>
        <v>18</v>
      </c>
      <c r="AG192" s="2">
        <f>SUMIFS(DataRegularSeason20242025!$AA$3:$AA$1315,DataRegularSeason20242025!$B$3:$B$1315, "&lt;=" &amp; $A192, DataRegularSeason20242025!$D$3:$D$1315, AG$1)+SUMIFS(DataRegularSeason20242025!$AB$3:$AB$1315,DataRegularSeason20242025!$B$3:$B$1315, "&lt;=" &amp; $A192, DataRegularSeason20242025!$E$3:$E$1315, AG$1)</f>
        <v>14</v>
      </c>
    </row>
    <row r="193" spans="1:33" x14ac:dyDescent="0.25">
      <c r="A193" s="5">
        <v>45759</v>
      </c>
      <c r="B193" s="2">
        <f>SUMIFS(DataRegularSeason20242025!$AA$3:$AA$1315,DataRegularSeason20242025!$B$3:$B$1315, "&lt;=" &amp; $A193, DataRegularSeason20242025!$D$3:$D$1315, B$1)+SUMIFS(DataRegularSeason20242025!$AB$3:$AB$1315,DataRegularSeason20242025!$B$3:$B$1315, "&lt;=" &amp; $A193, DataRegularSeason20242025!$E$3:$E$1315, B$1)</f>
        <v>10</v>
      </c>
      <c r="C193" s="2">
        <f>SUMIFS(DataRegularSeason20242025!$AA$3:$AA$1315,DataRegularSeason20242025!$B$3:$B$1315, "&lt;=" &amp; $A193, DataRegularSeason20242025!$D$3:$D$1315, C$1)+SUMIFS(DataRegularSeason20242025!$AB$3:$AB$1315,DataRegularSeason20242025!$B$3:$B$1315, "&lt;=" &amp; $A193, DataRegularSeason20242025!$E$3:$E$1315, C$1)</f>
        <v>9</v>
      </c>
      <c r="D193" s="2">
        <f>SUMIFS(DataRegularSeason20242025!$AA$3:$AA$1315,DataRegularSeason20242025!$B$3:$B$1315, "&lt;=" &amp; $A193, DataRegularSeason20242025!$D$3:$D$1315, D$1)+SUMIFS(DataRegularSeason20242025!$AB$3:$AB$1315,DataRegularSeason20242025!$B$3:$B$1315, "&lt;=" &amp; $A193, DataRegularSeason20242025!$E$3:$E$1315, D$1)</f>
        <v>9</v>
      </c>
      <c r="E193" s="2">
        <f>SUMIFS(DataRegularSeason20242025!$AA$3:$AA$1315,DataRegularSeason20242025!$B$3:$B$1315, "&lt;=" &amp; $A193, DataRegularSeason20242025!$D$3:$D$1315, E$1)+SUMIFS(DataRegularSeason20242025!$AB$3:$AB$1315,DataRegularSeason20242025!$B$3:$B$1315, "&lt;=" &amp; $A193, DataRegularSeason20242025!$E$3:$E$1315, E$1)</f>
        <v>14</v>
      </c>
      <c r="F193" s="2">
        <f>SUMIFS(DataRegularSeason20242025!$AA$3:$AA$1315,DataRegularSeason20242025!$B$3:$B$1315, "&lt;=" &amp; $A193, DataRegularSeason20242025!$D$3:$D$1315, F$1)+SUMIFS(DataRegularSeason20242025!$AB$3:$AB$1315,DataRegularSeason20242025!$B$3:$B$1315, "&lt;=" &amp; $A193, DataRegularSeason20242025!$E$3:$E$1315, F$1)</f>
        <v>11</v>
      </c>
      <c r="G193" s="2">
        <f>SUMIFS(DataRegularSeason20242025!$AA$3:$AA$1315,DataRegularSeason20242025!$B$3:$B$1315, "&lt;=" &amp; $A193, DataRegularSeason20242025!$D$3:$D$1315, G$1)+SUMIFS(DataRegularSeason20242025!$AB$3:$AB$1315,DataRegularSeason20242025!$B$3:$B$1315, "&lt;=" &amp; $A193, DataRegularSeason20242025!$E$3:$E$1315, G$1)</f>
        <v>11</v>
      </c>
      <c r="H193" s="2">
        <f>SUMIFS(DataRegularSeason20242025!$AA$3:$AA$1315,DataRegularSeason20242025!$B$3:$B$1315, "&lt;=" &amp; $A193, DataRegularSeason20242025!$D$3:$D$1315, H$1)+SUMIFS(DataRegularSeason20242025!$AB$3:$AB$1315,DataRegularSeason20242025!$B$3:$B$1315, "&lt;=" &amp; $A193, DataRegularSeason20242025!$E$3:$E$1315, H$1)</f>
        <v>7</v>
      </c>
      <c r="I193" s="2">
        <f>SUMIFS(DataRegularSeason20242025!$AA$3:$AA$1315,DataRegularSeason20242025!$B$3:$B$1315, "&lt;=" &amp; $A193, DataRegularSeason20242025!$D$3:$D$1315, I$1)+SUMIFS(DataRegularSeason20242025!$AB$3:$AB$1315,DataRegularSeason20242025!$B$3:$B$1315, "&lt;=" &amp; $A193, DataRegularSeason20242025!$E$3:$E$1315, I$1)</f>
        <v>10</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9</v>
      </c>
      <c r="L193" s="2">
        <f>SUMIFS(DataRegularSeason20242025!$AA$3:$AA$1315,DataRegularSeason20242025!$B$3:$B$1315, "&lt;=" &amp; $A193, DataRegularSeason20242025!$D$3:$D$1315, L$1)+SUMIFS(DataRegularSeason20242025!$AB$3:$AB$1315,DataRegularSeason20242025!$B$3:$B$1315, "&lt;=" &amp; $A193, DataRegularSeason20242025!$E$3:$E$1315, L$1)</f>
        <v>11</v>
      </c>
      <c r="M193" s="2">
        <f>SUMIFS(DataRegularSeason20242025!$AA$3:$AA$1315,DataRegularSeason20242025!$B$3:$B$1315, "&lt;=" &amp; $A193, DataRegularSeason20242025!$D$3:$D$1315, M$1)+SUMIFS(DataRegularSeason20242025!$AB$3:$AB$1315,DataRegularSeason20242025!$B$3:$B$1315, "&lt;=" &amp; $A193, DataRegularSeason20242025!$E$3:$E$1315, M$1)</f>
        <v>15</v>
      </c>
      <c r="N193" s="2">
        <f>SUMIFS(DataRegularSeason20242025!$AA$3:$AA$1315,DataRegularSeason20242025!$B$3:$B$1315, "&lt;=" &amp; $A193, DataRegularSeason20242025!$D$3:$D$1315, N$1)+SUMIFS(DataRegularSeason20242025!$AB$3:$AB$1315,DataRegularSeason20242025!$B$3:$B$1315, "&lt;=" &amp; $A193, DataRegularSeason20242025!$E$3:$E$1315, N$1)</f>
        <v>14</v>
      </c>
      <c r="O193" s="2">
        <f>SUMIFS(DataRegularSeason20242025!$AA$3:$AA$1315,DataRegularSeason20242025!$B$3:$B$1315, "&lt;=" &amp; $A193, DataRegularSeason20242025!$D$3:$D$1315, O$1)+SUMIFS(DataRegularSeason20242025!$AB$3:$AB$1315,DataRegularSeason20242025!$B$3:$B$1315, "&lt;=" &amp; $A193, DataRegularSeason20242025!$E$3:$E$1315, O$1)</f>
        <v>14</v>
      </c>
      <c r="P193" s="2">
        <f>SUMIFS(DataRegularSeason20242025!$AA$3:$AA$1315,DataRegularSeason20242025!$B$3:$B$1315, "&lt;=" &amp; $A193, DataRegularSeason20242025!$D$3:$D$1315, P$1)+SUMIFS(DataRegularSeason20242025!$AB$3:$AB$1315,DataRegularSeason20242025!$B$3:$B$1315, "&lt;=" &amp; $A193, DataRegularSeason20242025!$E$3:$E$1315, P$1)</f>
        <v>9</v>
      </c>
      <c r="Q193" s="2">
        <f>SUMIFS(DataRegularSeason20242025!$AA$3:$AA$1315,DataRegularSeason20242025!$B$3:$B$1315, "&lt;=" &amp; $A193, DataRegularSeason20242025!$D$3:$D$1315, Q$1)+SUMIFS(DataRegularSeason20242025!$AB$3:$AB$1315,DataRegularSeason20242025!$B$3:$B$1315, "&lt;=" &amp; $A193, DataRegularSeason20242025!$E$3:$E$1315, Q$1)</f>
        <v>16</v>
      </c>
      <c r="R193" s="2">
        <f>SUMIFS(DataRegularSeason20242025!$AA$3:$AA$1315,DataRegularSeason20242025!$B$3:$B$1315, "&lt;=" &amp; $A193, DataRegularSeason20242025!$D$3:$D$1315, R$1)+SUMIFS(DataRegularSeason20242025!$AB$3:$AB$1315,DataRegularSeason20242025!$B$3:$B$1315, "&lt;=" &amp; $A193, DataRegularSeason20242025!$E$3:$E$1315, R$1)</f>
        <v>7</v>
      </c>
      <c r="S193" s="2">
        <f>SUMIFS(DataRegularSeason20242025!$AA$3:$AA$1315,DataRegularSeason20242025!$B$3:$B$1315, "&lt;=" &amp; $A193, DataRegularSeason20242025!$D$3:$D$1315, S$1)+SUMIFS(DataRegularSeason20242025!$AB$3:$AB$1315,DataRegularSeason20242025!$B$3:$B$1315, "&lt;=" &amp; $A193, DataRegularSeason20242025!$E$3:$E$1315, S$1)</f>
        <v>8</v>
      </c>
      <c r="T193" s="2">
        <f>SUMIFS(DataRegularSeason20242025!$AA$3:$AA$1315,DataRegularSeason20242025!$B$3:$B$1315, "&lt;=" &amp; $A193, DataRegularSeason20242025!$D$3:$D$1315, T$1)+SUMIFS(DataRegularSeason20242025!$AB$3:$AB$1315,DataRegularSeason20242025!$B$3:$B$1315, "&lt;=" &amp; $A193, DataRegularSeason20242025!$E$3:$E$1315, T$1)</f>
        <v>13</v>
      </c>
      <c r="U193" s="2">
        <f>SUMIFS(DataRegularSeason20242025!$AA$3:$AA$1315,DataRegularSeason20242025!$B$3:$B$1315, "&lt;=" &amp; $A193, DataRegularSeason20242025!$D$3:$D$1315, U$1)+SUMIFS(DataRegularSeason20242025!$AB$3:$AB$1315,DataRegularSeason20242025!$B$3:$B$1315, "&lt;=" &amp; $A193, DataRegularSeason20242025!$E$3:$E$1315, U$1)</f>
        <v>10</v>
      </c>
      <c r="V193" s="2">
        <f>SUMIFS(DataRegularSeason20242025!$AA$3:$AA$1315,DataRegularSeason20242025!$B$3:$B$1315, "&lt;=" &amp; $A193, DataRegularSeason20242025!$D$3:$D$1315, V$1)+SUMIFS(DataRegularSeason20242025!$AB$3:$AB$1315,DataRegularSeason20242025!$B$3:$B$1315, "&lt;=" &amp; $A193, DataRegularSeason20242025!$E$3:$E$1315, V$1)</f>
        <v>9</v>
      </c>
      <c r="W193" s="2">
        <f>SUMIFS(DataRegularSeason20242025!$AA$3:$AA$1315,DataRegularSeason20242025!$B$3:$B$1315, "&lt;=" &amp; $A193, DataRegularSeason20242025!$D$3:$D$1315, W$1)+SUMIFS(DataRegularSeason20242025!$AB$3:$AB$1315,DataRegularSeason20242025!$B$3:$B$1315, "&lt;=" &amp; $A193, DataRegularSeason20242025!$E$3:$E$1315, W$1)</f>
        <v>9</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8</v>
      </c>
      <c r="Z193" s="2">
        <f>SUMIFS(DataRegularSeason20242025!$AA$3:$AA$1315,DataRegularSeason20242025!$B$3:$B$1315, "&lt;=" &amp; $A193, DataRegularSeason20242025!$D$3:$D$1315, Z$1)+SUMIFS(DataRegularSeason20242025!$AB$3:$AB$1315,DataRegularSeason20242025!$B$3:$B$1315, "&lt;=" &amp; $A193, DataRegularSeason20242025!$E$3:$E$1315, Z$1)</f>
        <v>10</v>
      </c>
      <c r="AA193" s="2">
        <f>SUMIFS(DataRegularSeason20242025!$AA$3:$AA$1315,DataRegularSeason20242025!$B$3:$B$1315, "&lt;=" &amp; $A193, DataRegularSeason20242025!$D$3:$D$1315, AA$1)+SUMIFS(DataRegularSeason20242025!$AB$3:$AB$1315,DataRegularSeason20242025!$B$3:$B$1315, "&lt;=" &amp; $A193, DataRegularSeason20242025!$E$3:$E$1315, AA$1)</f>
        <v>14</v>
      </c>
      <c r="AB193" s="2">
        <f>SUMIFS(DataRegularSeason20242025!$AA$3:$AA$1315,DataRegularSeason20242025!$B$3:$B$1315, "&lt;=" &amp; $A193, DataRegularSeason20242025!$D$3:$D$1315, AB$1)+SUMIFS(DataRegularSeason20242025!$AB$3:$AB$1315,DataRegularSeason20242025!$B$3:$B$1315, "&lt;=" &amp; $A193, DataRegularSeason20242025!$E$3:$E$1315, AB$1)</f>
        <v>13</v>
      </c>
      <c r="AC193" s="2">
        <f>SUMIFS(DataRegularSeason20242025!$AA$3:$AA$1315,DataRegularSeason20242025!$B$3:$B$1315, "&lt;=" &amp; $A193, DataRegularSeason20242025!$D$3:$D$1315, AC$1)+SUMIFS(DataRegularSeason20242025!$AB$3:$AB$1315,DataRegularSeason20242025!$B$3:$B$1315, "&lt;=" &amp; $A193, DataRegularSeason20242025!$E$3:$E$1315, AC$1)</f>
        <v>12</v>
      </c>
      <c r="AD193" s="2">
        <f>SUMIFS(DataRegularSeason20242025!$AA$3:$AA$1315,DataRegularSeason20242025!$B$3:$B$1315, "&lt;=" &amp; $A193, DataRegularSeason20242025!$D$3:$D$1315, AD$1)+SUMIFS(DataRegularSeason20242025!$AB$3:$AB$1315,DataRegularSeason20242025!$B$3:$B$1315, "&lt;=" &amp; $A193, DataRegularSeason20242025!$E$3:$E$1315, AD$1)</f>
        <v>11</v>
      </c>
      <c r="AE193" s="2">
        <f>SUMIFS(DataRegularSeason20242025!$AA$3:$AA$1315,DataRegularSeason20242025!$B$3:$B$1315, "&lt;=" &amp; $A193, DataRegularSeason20242025!$D$3:$D$1315, AE$1)+SUMIFS(DataRegularSeason20242025!$AB$3:$AB$1315,DataRegularSeason20242025!$B$3:$B$1315, "&lt;=" &amp; $A193, DataRegularSeason20242025!$E$3:$E$1315, AE$1)</f>
        <v>15</v>
      </c>
      <c r="AF193" s="2">
        <f>SUMIFS(DataRegularSeason20242025!$AA$3:$AA$1315,DataRegularSeason20242025!$B$3:$B$1315, "&lt;=" &amp; $A193, DataRegularSeason20242025!$D$3:$D$1315, AF$1)+SUMIFS(DataRegularSeason20242025!$AB$3:$AB$1315,DataRegularSeason20242025!$B$3:$B$1315, "&lt;=" &amp; $A193, DataRegularSeason20242025!$E$3:$E$1315, AF$1)</f>
        <v>18</v>
      </c>
      <c r="AG193" s="2">
        <f>SUMIFS(DataRegularSeason20242025!$AA$3:$AA$1315,DataRegularSeason20242025!$B$3:$B$1315, "&lt;=" &amp; $A193, DataRegularSeason20242025!$D$3:$D$1315, AG$1)+SUMIFS(DataRegularSeason20242025!$AB$3:$AB$1315,DataRegularSeason20242025!$B$3:$B$1315, "&lt;=" &amp; $A193, DataRegularSeason20242025!$E$3:$E$1315, AG$1)</f>
        <v>14</v>
      </c>
    </row>
    <row r="194" spans="1:33" x14ac:dyDescent="0.25">
      <c r="A194" s="5">
        <v>45760</v>
      </c>
      <c r="B194" s="2">
        <f>SUMIFS(DataRegularSeason20242025!$AA$3:$AA$1315,DataRegularSeason20242025!$B$3:$B$1315, "&lt;=" &amp; $A194, DataRegularSeason20242025!$D$3:$D$1315, B$1)+SUMIFS(DataRegularSeason20242025!$AB$3:$AB$1315,DataRegularSeason20242025!$B$3:$B$1315, "&lt;=" &amp; $A194, DataRegularSeason20242025!$E$3:$E$1315, B$1)</f>
        <v>10</v>
      </c>
      <c r="C194" s="2">
        <f>SUMIFS(DataRegularSeason20242025!$AA$3:$AA$1315,DataRegularSeason20242025!$B$3:$B$1315, "&lt;=" &amp; $A194, DataRegularSeason20242025!$D$3:$D$1315, C$1)+SUMIFS(DataRegularSeason20242025!$AB$3:$AB$1315,DataRegularSeason20242025!$B$3:$B$1315, "&lt;=" &amp; $A194, DataRegularSeason20242025!$E$3:$E$1315, C$1)</f>
        <v>9</v>
      </c>
      <c r="D194" s="2">
        <f>SUMIFS(DataRegularSeason20242025!$AA$3:$AA$1315,DataRegularSeason20242025!$B$3:$B$1315, "&lt;=" &amp; $A194, DataRegularSeason20242025!$D$3:$D$1315, D$1)+SUMIFS(DataRegularSeason20242025!$AB$3:$AB$1315,DataRegularSeason20242025!$B$3:$B$1315, "&lt;=" &amp; $A194, DataRegularSeason20242025!$E$3:$E$1315, D$1)</f>
        <v>9</v>
      </c>
      <c r="E194" s="2">
        <f>SUMIFS(DataRegularSeason20242025!$AA$3:$AA$1315,DataRegularSeason20242025!$B$3:$B$1315, "&lt;=" &amp; $A194, DataRegularSeason20242025!$D$3:$D$1315, E$1)+SUMIFS(DataRegularSeason20242025!$AB$3:$AB$1315,DataRegularSeason20242025!$B$3:$B$1315, "&lt;=" &amp; $A194, DataRegularSeason20242025!$E$3:$E$1315, E$1)</f>
        <v>14</v>
      </c>
      <c r="F194" s="2">
        <f>SUMIFS(DataRegularSeason20242025!$AA$3:$AA$1315,DataRegularSeason20242025!$B$3:$B$1315, "&lt;=" &amp; $A194, DataRegularSeason20242025!$D$3:$D$1315, F$1)+SUMIFS(DataRegularSeason20242025!$AB$3:$AB$1315,DataRegularSeason20242025!$B$3:$B$1315, "&lt;=" &amp; $A194, DataRegularSeason20242025!$E$3:$E$1315, F$1)</f>
        <v>11</v>
      </c>
      <c r="G194" s="2">
        <f>SUMIFS(DataRegularSeason20242025!$AA$3:$AA$1315,DataRegularSeason20242025!$B$3:$B$1315, "&lt;=" &amp; $A194, DataRegularSeason20242025!$D$3:$D$1315, G$1)+SUMIFS(DataRegularSeason20242025!$AB$3:$AB$1315,DataRegularSeason20242025!$B$3:$B$1315, "&lt;=" &amp; $A194, DataRegularSeason20242025!$E$3:$E$1315, G$1)</f>
        <v>11</v>
      </c>
      <c r="H194" s="2">
        <f>SUMIFS(DataRegularSeason20242025!$AA$3:$AA$1315,DataRegularSeason20242025!$B$3:$B$1315, "&lt;=" &amp; $A194, DataRegularSeason20242025!$D$3:$D$1315, H$1)+SUMIFS(DataRegularSeason20242025!$AB$3:$AB$1315,DataRegularSeason20242025!$B$3:$B$1315, "&lt;=" &amp; $A194, DataRegularSeason20242025!$E$3:$E$1315, H$1)</f>
        <v>7</v>
      </c>
      <c r="I194" s="2">
        <f>SUMIFS(DataRegularSeason20242025!$AA$3:$AA$1315,DataRegularSeason20242025!$B$3:$B$1315, "&lt;=" &amp; $A194, DataRegularSeason20242025!$D$3:$D$1315, I$1)+SUMIFS(DataRegularSeason20242025!$AB$3:$AB$1315,DataRegularSeason20242025!$B$3:$B$1315, "&lt;=" &amp; $A194, DataRegularSeason20242025!$E$3:$E$1315, I$1)</f>
        <v>10</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9</v>
      </c>
      <c r="L194" s="2">
        <f>SUMIFS(DataRegularSeason20242025!$AA$3:$AA$1315,DataRegularSeason20242025!$B$3:$B$1315, "&lt;=" &amp; $A194, DataRegularSeason20242025!$D$3:$D$1315, L$1)+SUMIFS(DataRegularSeason20242025!$AB$3:$AB$1315,DataRegularSeason20242025!$B$3:$B$1315, "&lt;=" &amp; $A194, DataRegularSeason20242025!$E$3:$E$1315, L$1)</f>
        <v>11</v>
      </c>
      <c r="M194" s="2">
        <f>SUMIFS(DataRegularSeason20242025!$AA$3:$AA$1315,DataRegularSeason20242025!$B$3:$B$1315, "&lt;=" &amp; $A194, DataRegularSeason20242025!$D$3:$D$1315, M$1)+SUMIFS(DataRegularSeason20242025!$AB$3:$AB$1315,DataRegularSeason20242025!$B$3:$B$1315, "&lt;=" &amp; $A194, DataRegularSeason20242025!$E$3:$E$1315, M$1)</f>
        <v>15</v>
      </c>
      <c r="N194" s="2">
        <f>SUMIFS(DataRegularSeason20242025!$AA$3:$AA$1315,DataRegularSeason20242025!$B$3:$B$1315, "&lt;=" &amp; $A194, DataRegularSeason20242025!$D$3:$D$1315, N$1)+SUMIFS(DataRegularSeason20242025!$AB$3:$AB$1315,DataRegularSeason20242025!$B$3:$B$1315, "&lt;=" &amp; $A194, DataRegularSeason20242025!$E$3:$E$1315, N$1)</f>
        <v>14</v>
      </c>
      <c r="O194" s="2">
        <f>SUMIFS(DataRegularSeason20242025!$AA$3:$AA$1315,DataRegularSeason20242025!$B$3:$B$1315, "&lt;=" &amp; $A194, DataRegularSeason20242025!$D$3:$D$1315, O$1)+SUMIFS(DataRegularSeason20242025!$AB$3:$AB$1315,DataRegularSeason20242025!$B$3:$B$1315, "&lt;=" &amp; $A194, DataRegularSeason20242025!$E$3:$E$1315, O$1)</f>
        <v>14</v>
      </c>
      <c r="P194" s="2">
        <f>SUMIFS(DataRegularSeason20242025!$AA$3:$AA$1315,DataRegularSeason20242025!$B$3:$B$1315, "&lt;=" &amp; $A194, DataRegularSeason20242025!$D$3:$D$1315, P$1)+SUMIFS(DataRegularSeason20242025!$AB$3:$AB$1315,DataRegularSeason20242025!$B$3:$B$1315, "&lt;=" &amp; $A194, DataRegularSeason20242025!$E$3:$E$1315, P$1)</f>
        <v>9</v>
      </c>
      <c r="Q194" s="2">
        <f>SUMIFS(DataRegularSeason20242025!$AA$3:$AA$1315,DataRegularSeason20242025!$B$3:$B$1315, "&lt;=" &amp; $A194, DataRegularSeason20242025!$D$3:$D$1315, Q$1)+SUMIFS(DataRegularSeason20242025!$AB$3:$AB$1315,DataRegularSeason20242025!$B$3:$B$1315, "&lt;=" &amp; $A194, DataRegularSeason20242025!$E$3:$E$1315, Q$1)</f>
        <v>16</v>
      </c>
      <c r="R194" s="2">
        <f>SUMIFS(DataRegularSeason20242025!$AA$3:$AA$1315,DataRegularSeason20242025!$B$3:$B$1315, "&lt;=" &amp; $A194, DataRegularSeason20242025!$D$3:$D$1315, R$1)+SUMIFS(DataRegularSeason20242025!$AB$3:$AB$1315,DataRegularSeason20242025!$B$3:$B$1315, "&lt;=" &amp; $A194, DataRegularSeason20242025!$E$3:$E$1315, R$1)</f>
        <v>7</v>
      </c>
      <c r="S194" s="2">
        <f>SUMIFS(DataRegularSeason20242025!$AA$3:$AA$1315,DataRegularSeason20242025!$B$3:$B$1315, "&lt;=" &amp; $A194, DataRegularSeason20242025!$D$3:$D$1315, S$1)+SUMIFS(DataRegularSeason20242025!$AB$3:$AB$1315,DataRegularSeason20242025!$B$3:$B$1315, "&lt;=" &amp; $A194, DataRegularSeason20242025!$E$3:$E$1315, S$1)</f>
        <v>8</v>
      </c>
      <c r="T194" s="2">
        <f>SUMIFS(DataRegularSeason20242025!$AA$3:$AA$1315,DataRegularSeason20242025!$B$3:$B$1315, "&lt;=" &amp; $A194, DataRegularSeason20242025!$D$3:$D$1315, T$1)+SUMIFS(DataRegularSeason20242025!$AB$3:$AB$1315,DataRegularSeason20242025!$B$3:$B$1315, "&lt;=" &amp; $A194, DataRegularSeason20242025!$E$3:$E$1315, T$1)</f>
        <v>13</v>
      </c>
      <c r="U194" s="2">
        <f>SUMIFS(DataRegularSeason20242025!$AA$3:$AA$1315,DataRegularSeason20242025!$B$3:$B$1315, "&lt;=" &amp; $A194, DataRegularSeason20242025!$D$3:$D$1315, U$1)+SUMIFS(DataRegularSeason20242025!$AB$3:$AB$1315,DataRegularSeason20242025!$B$3:$B$1315, "&lt;=" &amp; $A194, DataRegularSeason20242025!$E$3:$E$1315, U$1)</f>
        <v>10</v>
      </c>
      <c r="V194" s="2">
        <f>SUMIFS(DataRegularSeason20242025!$AA$3:$AA$1315,DataRegularSeason20242025!$B$3:$B$1315, "&lt;=" &amp; $A194, DataRegularSeason20242025!$D$3:$D$1315, V$1)+SUMIFS(DataRegularSeason20242025!$AB$3:$AB$1315,DataRegularSeason20242025!$B$3:$B$1315, "&lt;=" &amp; $A194, DataRegularSeason20242025!$E$3:$E$1315, V$1)</f>
        <v>9</v>
      </c>
      <c r="W194" s="2">
        <f>SUMIFS(DataRegularSeason20242025!$AA$3:$AA$1315,DataRegularSeason20242025!$B$3:$B$1315, "&lt;=" &amp; $A194, DataRegularSeason20242025!$D$3:$D$1315, W$1)+SUMIFS(DataRegularSeason20242025!$AB$3:$AB$1315,DataRegularSeason20242025!$B$3:$B$1315, "&lt;=" &amp; $A194, DataRegularSeason20242025!$E$3:$E$1315, W$1)</f>
        <v>9</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8</v>
      </c>
      <c r="Z194" s="2">
        <f>SUMIFS(DataRegularSeason20242025!$AA$3:$AA$1315,DataRegularSeason20242025!$B$3:$B$1315, "&lt;=" &amp; $A194, DataRegularSeason20242025!$D$3:$D$1315, Z$1)+SUMIFS(DataRegularSeason20242025!$AB$3:$AB$1315,DataRegularSeason20242025!$B$3:$B$1315, "&lt;=" &amp; $A194, DataRegularSeason20242025!$E$3:$E$1315, Z$1)</f>
        <v>10</v>
      </c>
      <c r="AA194" s="2">
        <f>SUMIFS(DataRegularSeason20242025!$AA$3:$AA$1315,DataRegularSeason20242025!$B$3:$B$1315, "&lt;=" &amp; $A194, DataRegularSeason20242025!$D$3:$D$1315, AA$1)+SUMIFS(DataRegularSeason20242025!$AB$3:$AB$1315,DataRegularSeason20242025!$B$3:$B$1315, "&lt;=" &amp; $A194, DataRegularSeason20242025!$E$3:$E$1315, AA$1)</f>
        <v>14</v>
      </c>
      <c r="AB194" s="2">
        <f>SUMIFS(DataRegularSeason20242025!$AA$3:$AA$1315,DataRegularSeason20242025!$B$3:$B$1315, "&lt;=" &amp; $A194, DataRegularSeason20242025!$D$3:$D$1315, AB$1)+SUMIFS(DataRegularSeason20242025!$AB$3:$AB$1315,DataRegularSeason20242025!$B$3:$B$1315, "&lt;=" &amp; $A194, DataRegularSeason20242025!$E$3:$E$1315, AB$1)</f>
        <v>13</v>
      </c>
      <c r="AC194" s="2">
        <f>SUMIFS(DataRegularSeason20242025!$AA$3:$AA$1315,DataRegularSeason20242025!$B$3:$B$1315, "&lt;=" &amp; $A194, DataRegularSeason20242025!$D$3:$D$1315, AC$1)+SUMIFS(DataRegularSeason20242025!$AB$3:$AB$1315,DataRegularSeason20242025!$B$3:$B$1315, "&lt;=" &amp; $A194, DataRegularSeason20242025!$E$3:$E$1315, AC$1)</f>
        <v>12</v>
      </c>
      <c r="AD194" s="2">
        <f>SUMIFS(DataRegularSeason20242025!$AA$3:$AA$1315,DataRegularSeason20242025!$B$3:$B$1315, "&lt;=" &amp; $A194, DataRegularSeason20242025!$D$3:$D$1315, AD$1)+SUMIFS(DataRegularSeason20242025!$AB$3:$AB$1315,DataRegularSeason20242025!$B$3:$B$1315, "&lt;=" &amp; $A194, DataRegularSeason20242025!$E$3:$E$1315, AD$1)</f>
        <v>11</v>
      </c>
      <c r="AE194" s="2">
        <f>SUMIFS(DataRegularSeason20242025!$AA$3:$AA$1315,DataRegularSeason20242025!$B$3:$B$1315, "&lt;=" &amp; $A194, DataRegularSeason20242025!$D$3:$D$1315, AE$1)+SUMIFS(DataRegularSeason20242025!$AB$3:$AB$1315,DataRegularSeason20242025!$B$3:$B$1315, "&lt;=" &amp; $A194, DataRegularSeason20242025!$E$3:$E$1315, AE$1)</f>
        <v>15</v>
      </c>
      <c r="AF194" s="2">
        <f>SUMIFS(DataRegularSeason20242025!$AA$3:$AA$1315,DataRegularSeason20242025!$B$3:$B$1315, "&lt;=" &amp; $A194, DataRegularSeason20242025!$D$3:$D$1315, AF$1)+SUMIFS(DataRegularSeason20242025!$AB$3:$AB$1315,DataRegularSeason20242025!$B$3:$B$1315, "&lt;=" &amp; $A194, DataRegularSeason20242025!$E$3:$E$1315, AF$1)</f>
        <v>18</v>
      </c>
      <c r="AG194" s="2">
        <f>SUMIFS(DataRegularSeason20242025!$AA$3:$AA$1315,DataRegularSeason20242025!$B$3:$B$1315, "&lt;=" &amp; $A194, DataRegularSeason20242025!$D$3:$D$1315, AG$1)+SUMIFS(DataRegularSeason20242025!$AB$3:$AB$1315,DataRegularSeason20242025!$B$3:$B$1315, "&lt;=" &amp; $A194, DataRegularSeason20242025!$E$3:$E$1315, AG$1)</f>
        <v>14</v>
      </c>
    </row>
    <row r="195" spans="1:33" x14ac:dyDescent="0.25">
      <c r="A195" s="5">
        <v>45761</v>
      </c>
      <c r="B195" s="2">
        <f>SUMIFS(DataRegularSeason20242025!$AA$3:$AA$1315,DataRegularSeason20242025!$B$3:$B$1315, "&lt;=" &amp; $A195, DataRegularSeason20242025!$D$3:$D$1315, B$1)+SUMIFS(DataRegularSeason20242025!$AB$3:$AB$1315,DataRegularSeason20242025!$B$3:$B$1315, "&lt;=" &amp; $A195, DataRegularSeason20242025!$E$3:$E$1315, B$1)</f>
        <v>10</v>
      </c>
      <c r="C195" s="2">
        <f>SUMIFS(DataRegularSeason20242025!$AA$3:$AA$1315,DataRegularSeason20242025!$B$3:$B$1315, "&lt;=" &amp; $A195, DataRegularSeason20242025!$D$3:$D$1315, C$1)+SUMIFS(DataRegularSeason20242025!$AB$3:$AB$1315,DataRegularSeason20242025!$B$3:$B$1315, "&lt;=" &amp; $A195, DataRegularSeason20242025!$E$3:$E$1315, C$1)</f>
        <v>9</v>
      </c>
      <c r="D195" s="2">
        <f>SUMIFS(DataRegularSeason20242025!$AA$3:$AA$1315,DataRegularSeason20242025!$B$3:$B$1315, "&lt;=" &amp; $A195, DataRegularSeason20242025!$D$3:$D$1315, D$1)+SUMIFS(DataRegularSeason20242025!$AB$3:$AB$1315,DataRegularSeason20242025!$B$3:$B$1315, "&lt;=" &amp; $A195, DataRegularSeason20242025!$E$3:$E$1315, D$1)</f>
        <v>9</v>
      </c>
      <c r="E195" s="2">
        <f>SUMIFS(DataRegularSeason20242025!$AA$3:$AA$1315,DataRegularSeason20242025!$B$3:$B$1315, "&lt;=" &amp; $A195, DataRegularSeason20242025!$D$3:$D$1315, E$1)+SUMIFS(DataRegularSeason20242025!$AB$3:$AB$1315,DataRegularSeason20242025!$B$3:$B$1315, "&lt;=" &amp; $A195, DataRegularSeason20242025!$E$3:$E$1315, E$1)</f>
        <v>14</v>
      </c>
      <c r="F195" s="2">
        <f>SUMIFS(DataRegularSeason20242025!$AA$3:$AA$1315,DataRegularSeason20242025!$B$3:$B$1315, "&lt;=" &amp; $A195, DataRegularSeason20242025!$D$3:$D$1315, F$1)+SUMIFS(DataRegularSeason20242025!$AB$3:$AB$1315,DataRegularSeason20242025!$B$3:$B$1315, "&lt;=" &amp; $A195, DataRegularSeason20242025!$E$3:$E$1315, F$1)</f>
        <v>11</v>
      </c>
      <c r="G195" s="2">
        <f>SUMIFS(DataRegularSeason20242025!$AA$3:$AA$1315,DataRegularSeason20242025!$B$3:$B$1315, "&lt;=" &amp; $A195, DataRegularSeason20242025!$D$3:$D$1315, G$1)+SUMIFS(DataRegularSeason20242025!$AB$3:$AB$1315,DataRegularSeason20242025!$B$3:$B$1315, "&lt;=" &amp; $A195, DataRegularSeason20242025!$E$3:$E$1315, G$1)</f>
        <v>11</v>
      </c>
      <c r="H195" s="2">
        <f>SUMIFS(DataRegularSeason20242025!$AA$3:$AA$1315,DataRegularSeason20242025!$B$3:$B$1315, "&lt;=" &amp; $A195, DataRegularSeason20242025!$D$3:$D$1315, H$1)+SUMIFS(DataRegularSeason20242025!$AB$3:$AB$1315,DataRegularSeason20242025!$B$3:$B$1315, "&lt;=" &amp; $A195, DataRegularSeason20242025!$E$3:$E$1315, H$1)</f>
        <v>7</v>
      </c>
      <c r="I195" s="2">
        <f>SUMIFS(DataRegularSeason20242025!$AA$3:$AA$1315,DataRegularSeason20242025!$B$3:$B$1315, "&lt;=" &amp; $A195, DataRegularSeason20242025!$D$3:$D$1315, I$1)+SUMIFS(DataRegularSeason20242025!$AB$3:$AB$1315,DataRegularSeason20242025!$B$3:$B$1315, "&lt;=" &amp; $A195, DataRegularSeason20242025!$E$3:$E$1315, I$1)</f>
        <v>10</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9</v>
      </c>
      <c r="L195" s="2">
        <f>SUMIFS(DataRegularSeason20242025!$AA$3:$AA$1315,DataRegularSeason20242025!$B$3:$B$1315, "&lt;=" &amp; $A195, DataRegularSeason20242025!$D$3:$D$1315, L$1)+SUMIFS(DataRegularSeason20242025!$AB$3:$AB$1315,DataRegularSeason20242025!$B$3:$B$1315, "&lt;=" &amp; $A195, DataRegularSeason20242025!$E$3:$E$1315, L$1)</f>
        <v>11</v>
      </c>
      <c r="M195" s="2">
        <f>SUMIFS(DataRegularSeason20242025!$AA$3:$AA$1315,DataRegularSeason20242025!$B$3:$B$1315, "&lt;=" &amp; $A195, DataRegularSeason20242025!$D$3:$D$1315, M$1)+SUMIFS(DataRegularSeason20242025!$AB$3:$AB$1315,DataRegularSeason20242025!$B$3:$B$1315, "&lt;=" &amp; $A195, DataRegularSeason20242025!$E$3:$E$1315, M$1)</f>
        <v>15</v>
      </c>
      <c r="N195" s="2">
        <f>SUMIFS(DataRegularSeason20242025!$AA$3:$AA$1315,DataRegularSeason20242025!$B$3:$B$1315, "&lt;=" &amp; $A195, DataRegularSeason20242025!$D$3:$D$1315, N$1)+SUMIFS(DataRegularSeason20242025!$AB$3:$AB$1315,DataRegularSeason20242025!$B$3:$B$1315, "&lt;=" &amp; $A195, DataRegularSeason20242025!$E$3:$E$1315, N$1)</f>
        <v>14</v>
      </c>
      <c r="O195" s="2">
        <f>SUMIFS(DataRegularSeason20242025!$AA$3:$AA$1315,DataRegularSeason20242025!$B$3:$B$1315, "&lt;=" &amp; $A195, DataRegularSeason20242025!$D$3:$D$1315, O$1)+SUMIFS(DataRegularSeason20242025!$AB$3:$AB$1315,DataRegularSeason20242025!$B$3:$B$1315, "&lt;=" &amp; $A195, DataRegularSeason20242025!$E$3:$E$1315, O$1)</f>
        <v>14</v>
      </c>
      <c r="P195" s="2">
        <f>SUMIFS(DataRegularSeason20242025!$AA$3:$AA$1315,DataRegularSeason20242025!$B$3:$B$1315, "&lt;=" &amp; $A195, DataRegularSeason20242025!$D$3:$D$1315, P$1)+SUMIFS(DataRegularSeason20242025!$AB$3:$AB$1315,DataRegularSeason20242025!$B$3:$B$1315, "&lt;=" &amp; $A195, DataRegularSeason20242025!$E$3:$E$1315, P$1)</f>
        <v>9</v>
      </c>
      <c r="Q195" s="2">
        <f>SUMIFS(DataRegularSeason20242025!$AA$3:$AA$1315,DataRegularSeason20242025!$B$3:$B$1315, "&lt;=" &amp; $A195, DataRegularSeason20242025!$D$3:$D$1315, Q$1)+SUMIFS(DataRegularSeason20242025!$AB$3:$AB$1315,DataRegularSeason20242025!$B$3:$B$1315, "&lt;=" &amp; $A195, DataRegularSeason20242025!$E$3:$E$1315, Q$1)</f>
        <v>16</v>
      </c>
      <c r="R195" s="2">
        <f>SUMIFS(DataRegularSeason20242025!$AA$3:$AA$1315,DataRegularSeason20242025!$B$3:$B$1315, "&lt;=" &amp; $A195, DataRegularSeason20242025!$D$3:$D$1315, R$1)+SUMIFS(DataRegularSeason20242025!$AB$3:$AB$1315,DataRegularSeason20242025!$B$3:$B$1315, "&lt;=" &amp; $A195, DataRegularSeason20242025!$E$3:$E$1315, R$1)</f>
        <v>7</v>
      </c>
      <c r="S195" s="2">
        <f>SUMIFS(DataRegularSeason20242025!$AA$3:$AA$1315,DataRegularSeason20242025!$B$3:$B$1315, "&lt;=" &amp; $A195, DataRegularSeason20242025!$D$3:$D$1315, S$1)+SUMIFS(DataRegularSeason20242025!$AB$3:$AB$1315,DataRegularSeason20242025!$B$3:$B$1315, "&lt;=" &amp; $A195, DataRegularSeason20242025!$E$3:$E$1315, S$1)</f>
        <v>8</v>
      </c>
      <c r="T195" s="2">
        <f>SUMIFS(DataRegularSeason20242025!$AA$3:$AA$1315,DataRegularSeason20242025!$B$3:$B$1315, "&lt;=" &amp; $A195, DataRegularSeason20242025!$D$3:$D$1315, T$1)+SUMIFS(DataRegularSeason20242025!$AB$3:$AB$1315,DataRegularSeason20242025!$B$3:$B$1315, "&lt;=" &amp; $A195, DataRegularSeason20242025!$E$3:$E$1315, T$1)</f>
        <v>13</v>
      </c>
      <c r="U195" s="2">
        <f>SUMIFS(DataRegularSeason20242025!$AA$3:$AA$1315,DataRegularSeason20242025!$B$3:$B$1315, "&lt;=" &amp; $A195, DataRegularSeason20242025!$D$3:$D$1315, U$1)+SUMIFS(DataRegularSeason20242025!$AB$3:$AB$1315,DataRegularSeason20242025!$B$3:$B$1315, "&lt;=" &amp; $A195, DataRegularSeason20242025!$E$3:$E$1315, U$1)</f>
        <v>10</v>
      </c>
      <c r="V195" s="2">
        <f>SUMIFS(DataRegularSeason20242025!$AA$3:$AA$1315,DataRegularSeason20242025!$B$3:$B$1315, "&lt;=" &amp; $A195, DataRegularSeason20242025!$D$3:$D$1315, V$1)+SUMIFS(DataRegularSeason20242025!$AB$3:$AB$1315,DataRegularSeason20242025!$B$3:$B$1315, "&lt;=" &amp; $A195, DataRegularSeason20242025!$E$3:$E$1315, V$1)</f>
        <v>9</v>
      </c>
      <c r="W195" s="2">
        <f>SUMIFS(DataRegularSeason20242025!$AA$3:$AA$1315,DataRegularSeason20242025!$B$3:$B$1315, "&lt;=" &amp; $A195, DataRegularSeason20242025!$D$3:$D$1315, W$1)+SUMIFS(DataRegularSeason20242025!$AB$3:$AB$1315,DataRegularSeason20242025!$B$3:$B$1315, "&lt;=" &amp; $A195, DataRegularSeason20242025!$E$3:$E$1315, W$1)</f>
        <v>9</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8</v>
      </c>
      <c r="Z195" s="2">
        <f>SUMIFS(DataRegularSeason20242025!$AA$3:$AA$1315,DataRegularSeason20242025!$B$3:$B$1315, "&lt;=" &amp; $A195, DataRegularSeason20242025!$D$3:$D$1315, Z$1)+SUMIFS(DataRegularSeason20242025!$AB$3:$AB$1315,DataRegularSeason20242025!$B$3:$B$1315, "&lt;=" &amp; $A195, DataRegularSeason20242025!$E$3:$E$1315, Z$1)</f>
        <v>10</v>
      </c>
      <c r="AA195" s="2">
        <f>SUMIFS(DataRegularSeason20242025!$AA$3:$AA$1315,DataRegularSeason20242025!$B$3:$B$1315, "&lt;=" &amp; $A195, DataRegularSeason20242025!$D$3:$D$1315, AA$1)+SUMIFS(DataRegularSeason20242025!$AB$3:$AB$1315,DataRegularSeason20242025!$B$3:$B$1315, "&lt;=" &amp; $A195, DataRegularSeason20242025!$E$3:$E$1315, AA$1)</f>
        <v>14</v>
      </c>
      <c r="AB195" s="2">
        <f>SUMIFS(DataRegularSeason20242025!$AA$3:$AA$1315,DataRegularSeason20242025!$B$3:$B$1315, "&lt;=" &amp; $A195, DataRegularSeason20242025!$D$3:$D$1315, AB$1)+SUMIFS(DataRegularSeason20242025!$AB$3:$AB$1315,DataRegularSeason20242025!$B$3:$B$1315, "&lt;=" &amp; $A195, DataRegularSeason20242025!$E$3:$E$1315, AB$1)</f>
        <v>13</v>
      </c>
      <c r="AC195" s="2">
        <f>SUMIFS(DataRegularSeason20242025!$AA$3:$AA$1315,DataRegularSeason20242025!$B$3:$B$1315, "&lt;=" &amp; $A195, DataRegularSeason20242025!$D$3:$D$1315, AC$1)+SUMIFS(DataRegularSeason20242025!$AB$3:$AB$1315,DataRegularSeason20242025!$B$3:$B$1315, "&lt;=" &amp; $A195, DataRegularSeason20242025!$E$3:$E$1315, AC$1)</f>
        <v>12</v>
      </c>
      <c r="AD195" s="2">
        <f>SUMIFS(DataRegularSeason20242025!$AA$3:$AA$1315,DataRegularSeason20242025!$B$3:$B$1315, "&lt;=" &amp; $A195, DataRegularSeason20242025!$D$3:$D$1315, AD$1)+SUMIFS(DataRegularSeason20242025!$AB$3:$AB$1315,DataRegularSeason20242025!$B$3:$B$1315, "&lt;=" &amp; $A195, DataRegularSeason20242025!$E$3:$E$1315, AD$1)</f>
        <v>11</v>
      </c>
      <c r="AE195" s="2">
        <f>SUMIFS(DataRegularSeason20242025!$AA$3:$AA$1315,DataRegularSeason20242025!$B$3:$B$1315, "&lt;=" &amp; $A195, DataRegularSeason20242025!$D$3:$D$1315, AE$1)+SUMIFS(DataRegularSeason20242025!$AB$3:$AB$1315,DataRegularSeason20242025!$B$3:$B$1315, "&lt;=" &amp; $A195, DataRegularSeason20242025!$E$3:$E$1315, AE$1)</f>
        <v>15</v>
      </c>
      <c r="AF195" s="2">
        <f>SUMIFS(DataRegularSeason20242025!$AA$3:$AA$1315,DataRegularSeason20242025!$B$3:$B$1315, "&lt;=" &amp; $A195, DataRegularSeason20242025!$D$3:$D$1315, AF$1)+SUMIFS(DataRegularSeason20242025!$AB$3:$AB$1315,DataRegularSeason20242025!$B$3:$B$1315, "&lt;=" &amp; $A195, DataRegularSeason20242025!$E$3:$E$1315, AF$1)</f>
        <v>18</v>
      </c>
      <c r="AG195" s="2">
        <f>SUMIFS(DataRegularSeason20242025!$AA$3:$AA$1315,DataRegularSeason20242025!$B$3:$B$1315, "&lt;=" &amp; $A195, DataRegularSeason20242025!$D$3:$D$1315, AG$1)+SUMIFS(DataRegularSeason20242025!$AB$3:$AB$1315,DataRegularSeason20242025!$B$3:$B$1315, "&lt;=" &amp; $A195, DataRegularSeason20242025!$E$3:$E$1315, AG$1)</f>
        <v>14</v>
      </c>
    </row>
    <row r="196" spans="1:33" x14ac:dyDescent="0.25">
      <c r="A196" s="5">
        <v>45762</v>
      </c>
      <c r="B196" s="2">
        <f>SUMIFS(DataRegularSeason20242025!$AA$3:$AA$1315,DataRegularSeason20242025!$B$3:$B$1315, "&lt;=" &amp; $A196, DataRegularSeason20242025!$D$3:$D$1315, B$1)+SUMIFS(DataRegularSeason20242025!$AB$3:$AB$1315,DataRegularSeason20242025!$B$3:$B$1315, "&lt;=" &amp; $A196, DataRegularSeason20242025!$E$3:$E$1315, B$1)</f>
        <v>10</v>
      </c>
      <c r="C196" s="2">
        <f>SUMIFS(DataRegularSeason20242025!$AA$3:$AA$1315,DataRegularSeason20242025!$B$3:$B$1315, "&lt;=" &amp; $A196, DataRegularSeason20242025!$D$3:$D$1315, C$1)+SUMIFS(DataRegularSeason20242025!$AB$3:$AB$1315,DataRegularSeason20242025!$B$3:$B$1315, "&lt;=" &amp; $A196, DataRegularSeason20242025!$E$3:$E$1315, C$1)</f>
        <v>9</v>
      </c>
      <c r="D196" s="2">
        <f>SUMIFS(DataRegularSeason20242025!$AA$3:$AA$1315,DataRegularSeason20242025!$B$3:$B$1315, "&lt;=" &amp; $A196, DataRegularSeason20242025!$D$3:$D$1315, D$1)+SUMIFS(DataRegularSeason20242025!$AB$3:$AB$1315,DataRegularSeason20242025!$B$3:$B$1315, "&lt;=" &amp; $A196, DataRegularSeason20242025!$E$3:$E$1315, D$1)</f>
        <v>9</v>
      </c>
      <c r="E196" s="2">
        <f>SUMIFS(DataRegularSeason20242025!$AA$3:$AA$1315,DataRegularSeason20242025!$B$3:$B$1315, "&lt;=" &amp; $A196, DataRegularSeason20242025!$D$3:$D$1315, E$1)+SUMIFS(DataRegularSeason20242025!$AB$3:$AB$1315,DataRegularSeason20242025!$B$3:$B$1315, "&lt;=" &amp; $A196, DataRegularSeason20242025!$E$3:$E$1315, E$1)</f>
        <v>14</v>
      </c>
      <c r="F196" s="2">
        <f>SUMIFS(DataRegularSeason20242025!$AA$3:$AA$1315,DataRegularSeason20242025!$B$3:$B$1315, "&lt;=" &amp; $A196, DataRegularSeason20242025!$D$3:$D$1315, F$1)+SUMIFS(DataRegularSeason20242025!$AB$3:$AB$1315,DataRegularSeason20242025!$B$3:$B$1315, "&lt;=" &amp; $A196, DataRegularSeason20242025!$E$3:$E$1315, F$1)</f>
        <v>11</v>
      </c>
      <c r="G196" s="2">
        <f>SUMIFS(DataRegularSeason20242025!$AA$3:$AA$1315,DataRegularSeason20242025!$B$3:$B$1315, "&lt;=" &amp; $A196, DataRegularSeason20242025!$D$3:$D$1315, G$1)+SUMIFS(DataRegularSeason20242025!$AB$3:$AB$1315,DataRegularSeason20242025!$B$3:$B$1315, "&lt;=" &amp; $A196, DataRegularSeason20242025!$E$3:$E$1315, G$1)</f>
        <v>11</v>
      </c>
      <c r="H196" s="2">
        <f>SUMIFS(DataRegularSeason20242025!$AA$3:$AA$1315,DataRegularSeason20242025!$B$3:$B$1315, "&lt;=" &amp; $A196, DataRegularSeason20242025!$D$3:$D$1315, H$1)+SUMIFS(DataRegularSeason20242025!$AB$3:$AB$1315,DataRegularSeason20242025!$B$3:$B$1315, "&lt;=" &amp; $A196, DataRegularSeason20242025!$E$3:$E$1315, H$1)</f>
        <v>7</v>
      </c>
      <c r="I196" s="2">
        <f>SUMIFS(DataRegularSeason20242025!$AA$3:$AA$1315,DataRegularSeason20242025!$B$3:$B$1315, "&lt;=" &amp; $A196, DataRegularSeason20242025!$D$3:$D$1315, I$1)+SUMIFS(DataRegularSeason20242025!$AB$3:$AB$1315,DataRegularSeason20242025!$B$3:$B$1315, "&lt;=" &amp; $A196, DataRegularSeason20242025!$E$3:$E$1315, I$1)</f>
        <v>10</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9</v>
      </c>
      <c r="L196" s="2">
        <f>SUMIFS(DataRegularSeason20242025!$AA$3:$AA$1315,DataRegularSeason20242025!$B$3:$B$1315, "&lt;=" &amp; $A196, DataRegularSeason20242025!$D$3:$D$1315, L$1)+SUMIFS(DataRegularSeason20242025!$AB$3:$AB$1315,DataRegularSeason20242025!$B$3:$B$1315, "&lt;=" &amp; $A196, DataRegularSeason20242025!$E$3:$E$1315, L$1)</f>
        <v>11</v>
      </c>
      <c r="M196" s="2">
        <f>SUMIFS(DataRegularSeason20242025!$AA$3:$AA$1315,DataRegularSeason20242025!$B$3:$B$1315, "&lt;=" &amp; $A196, DataRegularSeason20242025!$D$3:$D$1315, M$1)+SUMIFS(DataRegularSeason20242025!$AB$3:$AB$1315,DataRegularSeason20242025!$B$3:$B$1315, "&lt;=" &amp; $A196, DataRegularSeason20242025!$E$3:$E$1315, M$1)</f>
        <v>15</v>
      </c>
      <c r="N196" s="2">
        <f>SUMIFS(DataRegularSeason20242025!$AA$3:$AA$1315,DataRegularSeason20242025!$B$3:$B$1315, "&lt;=" &amp; $A196, DataRegularSeason20242025!$D$3:$D$1315, N$1)+SUMIFS(DataRegularSeason20242025!$AB$3:$AB$1315,DataRegularSeason20242025!$B$3:$B$1315, "&lt;=" &amp; $A196, DataRegularSeason20242025!$E$3:$E$1315, N$1)</f>
        <v>14</v>
      </c>
      <c r="O196" s="2">
        <f>SUMIFS(DataRegularSeason20242025!$AA$3:$AA$1315,DataRegularSeason20242025!$B$3:$B$1315, "&lt;=" &amp; $A196, DataRegularSeason20242025!$D$3:$D$1315, O$1)+SUMIFS(DataRegularSeason20242025!$AB$3:$AB$1315,DataRegularSeason20242025!$B$3:$B$1315, "&lt;=" &amp; $A196, DataRegularSeason20242025!$E$3:$E$1315, O$1)</f>
        <v>14</v>
      </c>
      <c r="P196" s="2">
        <f>SUMIFS(DataRegularSeason20242025!$AA$3:$AA$1315,DataRegularSeason20242025!$B$3:$B$1315, "&lt;=" &amp; $A196, DataRegularSeason20242025!$D$3:$D$1315, P$1)+SUMIFS(DataRegularSeason20242025!$AB$3:$AB$1315,DataRegularSeason20242025!$B$3:$B$1315, "&lt;=" &amp; $A196, DataRegularSeason20242025!$E$3:$E$1315, P$1)</f>
        <v>9</v>
      </c>
      <c r="Q196" s="2">
        <f>SUMIFS(DataRegularSeason20242025!$AA$3:$AA$1315,DataRegularSeason20242025!$B$3:$B$1315, "&lt;=" &amp; $A196, DataRegularSeason20242025!$D$3:$D$1315, Q$1)+SUMIFS(DataRegularSeason20242025!$AB$3:$AB$1315,DataRegularSeason20242025!$B$3:$B$1315, "&lt;=" &amp; $A196, DataRegularSeason20242025!$E$3:$E$1315, Q$1)</f>
        <v>16</v>
      </c>
      <c r="R196" s="2">
        <f>SUMIFS(DataRegularSeason20242025!$AA$3:$AA$1315,DataRegularSeason20242025!$B$3:$B$1315, "&lt;=" &amp; $A196, DataRegularSeason20242025!$D$3:$D$1315, R$1)+SUMIFS(DataRegularSeason20242025!$AB$3:$AB$1315,DataRegularSeason20242025!$B$3:$B$1315, "&lt;=" &amp; $A196, DataRegularSeason20242025!$E$3:$E$1315, R$1)</f>
        <v>7</v>
      </c>
      <c r="S196" s="2">
        <f>SUMIFS(DataRegularSeason20242025!$AA$3:$AA$1315,DataRegularSeason20242025!$B$3:$B$1315, "&lt;=" &amp; $A196, DataRegularSeason20242025!$D$3:$D$1315, S$1)+SUMIFS(DataRegularSeason20242025!$AB$3:$AB$1315,DataRegularSeason20242025!$B$3:$B$1315, "&lt;=" &amp; $A196, DataRegularSeason20242025!$E$3:$E$1315, S$1)</f>
        <v>8</v>
      </c>
      <c r="T196" s="2">
        <f>SUMIFS(DataRegularSeason20242025!$AA$3:$AA$1315,DataRegularSeason20242025!$B$3:$B$1315, "&lt;=" &amp; $A196, DataRegularSeason20242025!$D$3:$D$1315, T$1)+SUMIFS(DataRegularSeason20242025!$AB$3:$AB$1315,DataRegularSeason20242025!$B$3:$B$1315, "&lt;=" &amp; $A196, DataRegularSeason20242025!$E$3:$E$1315, T$1)</f>
        <v>13</v>
      </c>
      <c r="U196" s="2">
        <f>SUMIFS(DataRegularSeason20242025!$AA$3:$AA$1315,DataRegularSeason20242025!$B$3:$B$1315, "&lt;=" &amp; $A196, DataRegularSeason20242025!$D$3:$D$1315, U$1)+SUMIFS(DataRegularSeason20242025!$AB$3:$AB$1315,DataRegularSeason20242025!$B$3:$B$1315, "&lt;=" &amp; $A196, DataRegularSeason20242025!$E$3:$E$1315, U$1)</f>
        <v>10</v>
      </c>
      <c r="V196" s="2">
        <f>SUMIFS(DataRegularSeason20242025!$AA$3:$AA$1315,DataRegularSeason20242025!$B$3:$B$1315, "&lt;=" &amp; $A196, DataRegularSeason20242025!$D$3:$D$1315, V$1)+SUMIFS(DataRegularSeason20242025!$AB$3:$AB$1315,DataRegularSeason20242025!$B$3:$B$1315, "&lt;=" &amp; $A196, DataRegularSeason20242025!$E$3:$E$1315, V$1)</f>
        <v>9</v>
      </c>
      <c r="W196" s="2">
        <f>SUMIFS(DataRegularSeason20242025!$AA$3:$AA$1315,DataRegularSeason20242025!$B$3:$B$1315, "&lt;=" &amp; $A196, DataRegularSeason20242025!$D$3:$D$1315, W$1)+SUMIFS(DataRegularSeason20242025!$AB$3:$AB$1315,DataRegularSeason20242025!$B$3:$B$1315, "&lt;=" &amp; $A196, DataRegularSeason20242025!$E$3:$E$1315, W$1)</f>
        <v>9</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8</v>
      </c>
      <c r="Z196" s="2">
        <f>SUMIFS(DataRegularSeason20242025!$AA$3:$AA$1315,DataRegularSeason20242025!$B$3:$B$1315, "&lt;=" &amp; $A196, DataRegularSeason20242025!$D$3:$D$1315, Z$1)+SUMIFS(DataRegularSeason20242025!$AB$3:$AB$1315,DataRegularSeason20242025!$B$3:$B$1315, "&lt;=" &amp; $A196, DataRegularSeason20242025!$E$3:$E$1315, Z$1)</f>
        <v>10</v>
      </c>
      <c r="AA196" s="2">
        <f>SUMIFS(DataRegularSeason20242025!$AA$3:$AA$1315,DataRegularSeason20242025!$B$3:$B$1315, "&lt;=" &amp; $A196, DataRegularSeason20242025!$D$3:$D$1315, AA$1)+SUMIFS(DataRegularSeason20242025!$AB$3:$AB$1315,DataRegularSeason20242025!$B$3:$B$1315, "&lt;=" &amp; $A196, DataRegularSeason20242025!$E$3:$E$1315, AA$1)</f>
        <v>14</v>
      </c>
      <c r="AB196" s="2">
        <f>SUMIFS(DataRegularSeason20242025!$AA$3:$AA$1315,DataRegularSeason20242025!$B$3:$B$1315, "&lt;=" &amp; $A196, DataRegularSeason20242025!$D$3:$D$1315, AB$1)+SUMIFS(DataRegularSeason20242025!$AB$3:$AB$1315,DataRegularSeason20242025!$B$3:$B$1315, "&lt;=" &amp; $A196, DataRegularSeason20242025!$E$3:$E$1315, AB$1)</f>
        <v>13</v>
      </c>
      <c r="AC196" s="2">
        <f>SUMIFS(DataRegularSeason20242025!$AA$3:$AA$1315,DataRegularSeason20242025!$B$3:$B$1315, "&lt;=" &amp; $A196, DataRegularSeason20242025!$D$3:$D$1315, AC$1)+SUMIFS(DataRegularSeason20242025!$AB$3:$AB$1315,DataRegularSeason20242025!$B$3:$B$1315, "&lt;=" &amp; $A196, DataRegularSeason20242025!$E$3:$E$1315, AC$1)</f>
        <v>12</v>
      </c>
      <c r="AD196" s="2">
        <f>SUMIFS(DataRegularSeason20242025!$AA$3:$AA$1315,DataRegularSeason20242025!$B$3:$B$1315, "&lt;=" &amp; $A196, DataRegularSeason20242025!$D$3:$D$1315, AD$1)+SUMIFS(DataRegularSeason20242025!$AB$3:$AB$1315,DataRegularSeason20242025!$B$3:$B$1315, "&lt;=" &amp; $A196, DataRegularSeason20242025!$E$3:$E$1315, AD$1)</f>
        <v>11</v>
      </c>
      <c r="AE196" s="2">
        <f>SUMIFS(DataRegularSeason20242025!$AA$3:$AA$1315,DataRegularSeason20242025!$B$3:$B$1315, "&lt;=" &amp; $A196, DataRegularSeason20242025!$D$3:$D$1315, AE$1)+SUMIFS(DataRegularSeason20242025!$AB$3:$AB$1315,DataRegularSeason20242025!$B$3:$B$1315, "&lt;=" &amp; $A196, DataRegularSeason20242025!$E$3:$E$1315, AE$1)</f>
        <v>15</v>
      </c>
      <c r="AF196" s="2">
        <f>SUMIFS(DataRegularSeason20242025!$AA$3:$AA$1315,DataRegularSeason20242025!$B$3:$B$1315, "&lt;=" &amp; $A196, DataRegularSeason20242025!$D$3:$D$1315, AF$1)+SUMIFS(DataRegularSeason20242025!$AB$3:$AB$1315,DataRegularSeason20242025!$B$3:$B$1315, "&lt;=" &amp; $A196, DataRegularSeason20242025!$E$3:$E$1315, AF$1)</f>
        <v>18</v>
      </c>
      <c r="AG196" s="2">
        <f>SUMIFS(DataRegularSeason20242025!$AA$3:$AA$1315,DataRegularSeason20242025!$B$3:$B$1315, "&lt;=" &amp; $A196, DataRegularSeason20242025!$D$3:$D$1315, AG$1)+SUMIFS(DataRegularSeason20242025!$AB$3:$AB$1315,DataRegularSeason20242025!$B$3:$B$1315, "&lt;=" &amp; $A196, DataRegularSeason20242025!$E$3:$E$1315, AG$1)</f>
        <v>14</v>
      </c>
    </row>
    <row r="197" spans="1:33" x14ac:dyDescent="0.25">
      <c r="A197" s="5">
        <v>45763</v>
      </c>
      <c r="B197" s="2">
        <f>SUMIFS(DataRegularSeason20242025!$AA$3:$AA$1315,DataRegularSeason20242025!$B$3:$B$1315, "&lt;=" &amp; $A197, DataRegularSeason20242025!$D$3:$D$1315, B$1)+SUMIFS(DataRegularSeason20242025!$AB$3:$AB$1315,DataRegularSeason20242025!$B$3:$B$1315, "&lt;=" &amp; $A197, DataRegularSeason20242025!$E$3:$E$1315, B$1)</f>
        <v>10</v>
      </c>
      <c r="C197" s="2">
        <f>SUMIFS(DataRegularSeason20242025!$AA$3:$AA$1315,DataRegularSeason20242025!$B$3:$B$1315, "&lt;=" &amp; $A197, DataRegularSeason20242025!$D$3:$D$1315, C$1)+SUMIFS(DataRegularSeason20242025!$AB$3:$AB$1315,DataRegularSeason20242025!$B$3:$B$1315, "&lt;=" &amp; $A197, DataRegularSeason20242025!$E$3:$E$1315, C$1)</f>
        <v>9</v>
      </c>
      <c r="D197" s="2">
        <f>SUMIFS(DataRegularSeason20242025!$AA$3:$AA$1315,DataRegularSeason20242025!$B$3:$B$1315, "&lt;=" &amp; $A197, DataRegularSeason20242025!$D$3:$D$1315, D$1)+SUMIFS(DataRegularSeason20242025!$AB$3:$AB$1315,DataRegularSeason20242025!$B$3:$B$1315, "&lt;=" &amp; $A197, DataRegularSeason20242025!$E$3:$E$1315, D$1)</f>
        <v>9</v>
      </c>
      <c r="E197" s="2">
        <f>SUMIFS(DataRegularSeason20242025!$AA$3:$AA$1315,DataRegularSeason20242025!$B$3:$B$1315, "&lt;=" &amp; $A197, DataRegularSeason20242025!$D$3:$D$1315, E$1)+SUMIFS(DataRegularSeason20242025!$AB$3:$AB$1315,DataRegularSeason20242025!$B$3:$B$1315, "&lt;=" &amp; $A197, DataRegularSeason20242025!$E$3:$E$1315, E$1)</f>
        <v>14</v>
      </c>
      <c r="F197" s="2">
        <f>SUMIFS(DataRegularSeason20242025!$AA$3:$AA$1315,DataRegularSeason20242025!$B$3:$B$1315, "&lt;=" &amp; $A197, DataRegularSeason20242025!$D$3:$D$1315, F$1)+SUMIFS(DataRegularSeason20242025!$AB$3:$AB$1315,DataRegularSeason20242025!$B$3:$B$1315, "&lt;=" &amp; $A197, DataRegularSeason20242025!$E$3:$E$1315, F$1)</f>
        <v>11</v>
      </c>
      <c r="G197" s="2">
        <f>SUMIFS(DataRegularSeason20242025!$AA$3:$AA$1315,DataRegularSeason20242025!$B$3:$B$1315, "&lt;=" &amp; $A197, DataRegularSeason20242025!$D$3:$D$1315, G$1)+SUMIFS(DataRegularSeason20242025!$AB$3:$AB$1315,DataRegularSeason20242025!$B$3:$B$1315, "&lt;=" &amp; $A197, DataRegularSeason20242025!$E$3:$E$1315, G$1)</f>
        <v>11</v>
      </c>
      <c r="H197" s="2">
        <f>SUMIFS(DataRegularSeason20242025!$AA$3:$AA$1315,DataRegularSeason20242025!$B$3:$B$1315, "&lt;=" &amp; $A197, DataRegularSeason20242025!$D$3:$D$1315, H$1)+SUMIFS(DataRegularSeason20242025!$AB$3:$AB$1315,DataRegularSeason20242025!$B$3:$B$1315, "&lt;=" &amp; $A197, DataRegularSeason20242025!$E$3:$E$1315, H$1)</f>
        <v>7</v>
      </c>
      <c r="I197" s="2">
        <f>SUMIFS(DataRegularSeason20242025!$AA$3:$AA$1315,DataRegularSeason20242025!$B$3:$B$1315, "&lt;=" &amp; $A197, DataRegularSeason20242025!$D$3:$D$1315, I$1)+SUMIFS(DataRegularSeason20242025!$AB$3:$AB$1315,DataRegularSeason20242025!$B$3:$B$1315, "&lt;=" &amp; $A197, DataRegularSeason20242025!$E$3:$E$1315, I$1)</f>
        <v>10</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9</v>
      </c>
      <c r="L197" s="2">
        <f>SUMIFS(DataRegularSeason20242025!$AA$3:$AA$1315,DataRegularSeason20242025!$B$3:$B$1315, "&lt;=" &amp; $A197, DataRegularSeason20242025!$D$3:$D$1315, L$1)+SUMIFS(DataRegularSeason20242025!$AB$3:$AB$1315,DataRegularSeason20242025!$B$3:$B$1315, "&lt;=" &amp; $A197, DataRegularSeason20242025!$E$3:$E$1315, L$1)</f>
        <v>11</v>
      </c>
      <c r="M197" s="2">
        <f>SUMIFS(DataRegularSeason20242025!$AA$3:$AA$1315,DataRegularSeason20242025!$B$3:$B$1315, "&lt;=" &amp; $A197, DataRegularSeason20242025!$D$3:$D$1315, M$1)+SUMIFS(DataRegularSeason20242025!$AB$3:$AB$1315,DataRegularSeason20242025!$B$3:$B$1315, "&lt;=" &amp; $A197, DataRegularSeason20242025!$E$3:$E$1315, M$1)</f>
        <v>15</v>
      </c>
      <c r="N197" s="2">
        <f>SUMIFS(DataRegularSeason20242025!$AA$3:$AA$1315,DataRegularSeason20242025!$B$3:$B$1315, "&lt;=" &amp; $A197, DataRegularSeason20242025!$D$3:$D$1315, N$1)+SUMIFS(DataRegularSeason20242025!$AB$3:$AB$1315,DataRegularSeason20242025!$B$3:$B$1315, "&lt;=" &amp; $A197, DataRegularSeason20242025!$E$3:$E$1315, N$1)</f>
        <v>14</v>
      </c>
      <c r="O197" s="2">
        <f>SUMIFS(DataRegularSeason20242025!$AA$3:$AA$1315,DataRegularSeason20242025!$B$3:$B$1315, "&lt;=" &amp; $A197, DataRegularSeason20242025!$D$3:$D$1315, O$1)+SUMIFS(DataRegularSeason20242025!$AB$3:$AB$1315,DataRegularSeason20242025!$B$3:$B$1315, "&lt;=" &amp; $A197, DataRegularSeason20242025!$E$3:$E$1315, O$1)</f>
        <v>14</v>
      </c>
      <c r="P197" s="2">
        <f>SUMIFS(DataRegularSeason20242025!$AA$3:$AA$1315,DataRegularSeason20242025!$B$3:$B$1315, "&lt;=" &amp; $A197, DataRegularSeason20242025!$D$3:$D$1315, P$1)+SUMIFS(DataRegularSeason20242025!$AB$3:$AB$1315,DataRegularSeason20242025!$B$3:$B$1315, "&lt;=" &amp; $A197, DataRegularSeason20242025!$E$3:$E$1315, P$1)</f>
        <v>9</v>
      </c>
      <c r="Q197" s="2">
        <f>SUMIFS(DataRegularSeason20242025!$AA$3:$AA$1315,DataRegularSeason20242025!$B$3:$B$1315, "&lt;=" &amp; $A197, DataRegularSeason20242025!$D$3:$D$1315, Q$1)+SUMIFS(DataRegularSeason20242025!$AB$3:$AB$1315,DataRegularSeason20242025!$B$3:$B$1315, "&lt;=" &amp; $A197, DataRegularSeason20242025!$E$3:$E$1315, Q$1)</f>
        <v>16</v>
      </c>
      <c r="R197" s="2">
        <f>SUMIFS(DataRegularSeason20242025!$AA$3:$AA$1315,DataRegularSeason20242025!$B$3:$B$1315, "&lt;=" &amp; $A197, DataRegularSeason20242025!$D$3:$D$1315, R$1)+SUMIFS(DataRegularSeason20242025!$AB$3:$AB$1315,DataRegularSeason20242025!$B$3:$B$1315, "&lt;=" &amp; $A197, DataRegularSeason20242025!$E$3:$E$1315, R$1)</f>
        <v>7</v>
      </c>
      <c r="S197" s="2">
        <f>SUMIFS(DataRegularSeason20242025!$AA$3:$AA$1315,DataRegularSeason20242025!$B$3:$B$1315, "&lt;=" &amp; $A197, DataRegularSeason20242025!$D$3:$D$1315, S$1)+SUMIFS(DataRegularSeason20242025!$AB$3:$AB$1315,DataRegularSeason20242025!$B$3:$B$1315, "&lt;=" &amp; $A197, DataRegularSeason20242025!$E$3:$E$1315, S$1)</f>
        <v>8</v>
      </c>
      <c r="T197" s="2">
        <f>SUMIFS(DataRegularSeason20242025!$AA$3:$AA$1315,DataRegularSeason20242025!$B$3:$B$1315, "&lt;=" &amp; $A197, DataRegularSeason20242025!$D$3:$D$1315, T$1)+SUMIFS(DataRegularSeason20242025!$AB$3:$AB$1315,DataRegularSeason20242025!$B$3:$B$1315, "&lt;=" &amp; $A197, DataRegularSeason20242025!$E$3:$E$1315, T$1)</f>
        <v>13</v>
      </c>
      <c r="U197" s="2">
        <f>SUMIFS(DataRegularSeason20242025!$AA$3:$AA$1315,DataRegularSeason20242025!$B$3:$B$1315, "&lt;=" &amp; $A197, DataRegularSeason20242025!$D$3:$D$1315, U$1)+SUMIFS(DataRegularSeason20242025!$AB$3:$AB$1315,DataRegularSeason20242025!$B$3:$B$1315, "&lt;=" &amp; $A197, DataRegularSeason20242025!$E$3:$E$1315, U$1)</f>
        <v>10</v>
      </c>
      <c r="V197" s="2">
        <f>SUMIFS(DataRegularSeason20242025!$AA$3:$AA$1315,DataRegularSeason20242025!$B$3:$B$1315, "&lt;=" &amp; $A197, DataRegularSeason20242025!$D$3:$D$1315, V$1)+SUMIFS(DataRegularSeason20242025!$AB$3:$AB$1315,DataRegularSeason20242025!$B$3:$B$1315, "&lt;=" &amp; $A197, DataRegularSeason20242025!$E$3:$E$1315, V$1)</f>
        <v>9</v>
      </c>
      <c r="W197" s="2">
        <f>SUMIFS(DataRegularSeason20242025!$AA$3:$AA$1315,DataRegularSeason20242025!$B$3:$B$1315, "&lt;=" &amp; $A197, DataRegularSeason20242025!$D$3:$D$1315, W$1)+SUMIFS(DataRegularSeason20242025!$AB$3:$AB$1315,DataRegularSeason20242025!$B$3:$B$1315, "&lt;=" &amp; $A197, DataRegularSeason20242025!$E$3:$E$1315, W$1)</f>
        <v>9</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8</v>
      </c>
      <c r="Z197" s="2">
        <f>SUMIFS(DataRegularSeason20242025!$AA$3:$AA$1315,DataRegularSeason20242025!$B$3:$B$1315, "&lt;=" &amp; $A197, DataRegularSeason20242025!$D$3:$D$1315, Z$1)+SUMIFS(DataRegularSeason20242025!$AB$3:$AB$1315,DataRegularSeason20242025!$B$3:$B$1315, "&lt;=" &amp; $A197, DataRegularSeason20242025!$E$3:$E$1315, Z$1)</f>
        <v>10</v>
      </c>
      <c r="AA197" s="2">
        <f>SUMIFS(DataRegularSeason20242025!$AA$3:$AA$1315,DataRegularSeason20242025!$B$3:$B$1315, "&lt;=" &amp; $A197, DataRegularSeason20242025!$D$3:$D$1315, AA$1)+SUMIFS(DataRegularSeason20242025!$AB$3:$AB$1315,DataRegularSeason20242025!$B$3:$B$1315, "&lt;=" &amp; $A197, DataRegularSeason20242025!$E$3:$E$1315, AA$1)</f>
        <v>14</v>
      </c>
      <c r="AB197" s="2">
        <f>SUMIFS(DataRegularSeason20242025!$AA$3:$AA$1315,DataRegularSeason20242025!$B$3:$B$1315, "&lt;=" &amp; $A197, DataRegularSeason20242025!$D$3:$D$1315, AB$1)+SUMIFS(DataRegularSeason20242025!$AB$3:$AB$1315,DataRegularSeason20242025!$B$3:$B$1315, "&lt;=" &amp; $A197, DataRegularSeason20242025!$E$3:$E$1315, AB$1)</f>
        <v>13</v>
      </c>
      <c r="AC197" s="2">
        <f>SUMIFS(DataRegularSeason20242025!$AA$3:$AA$1315,DataRegularSeason20242025!$B$3:$B$1315, "&lt;=" &amp; $A197, DataRegularSeason20242025!$D$3:$D$1315, AC$1)+SUMIFS(DataRegularSeason20242025!$AB$3:$AB$1315,DataRegularSeason20242025!$B$3:$B$1315, "&lt;=" &amp; $A197, DataRegularSeason20242025!$E$3:$E$1315, AC$1)</f>
        <v>12</v>
      </c>
      <c r="AD197" s="2">
        <f>SUMIFS(DataRegularSeason20242025!$AA$3:$AA$1315,DataRegularSeason20242025!$B$3:$B$1315, "&lt;=" &amp; $A197, DataRegularSeason20242025!$D$3:$D$1315, AD$1)+SUMIFS(DataRegularSeason20242025!$AB$3:$AB$1315,DataRegularSeason20242025!$B$3:$B$1315, "&lt;=" &amp; $A197, DataRegularSeason20242025!$E$3:$E$1315, AD$1)</f>
        <v>11</v>
      </c>
      <c r="AE197" s="2">
        <f>SUMIFS(DataRegularSeason20242025!$AA$3:$AA$1315,DataRegularSeason20242025!$B$3:$B$1315, "&lt;=" &amp; $A197, DataRegularSeason20242025!$D$3:$D$1315, AE$1)+SUMIFS(DataRegularSeason20242025!$AB$3:$AB$1315,DataRegularSeason20242025!$B$3:$B$1315, "&lt;=" &amp; $A197, DataRegularSeason20242025!$E$3:$E$1315, AE$1)</f>
        <v>15</v>
      </c>
      <c r="AF197" s="2">
        <f>SUMIFS(DataRegularSeason20242025!$AA$3:$AA$1315,DataRegularSeason20242025!$B$3:$B$1315, "&lt;=" &amp; $A197, DataRegularSeason20242025!$D$3:$D$1315, AF$1)+SUMIFS(DataRegularSeason20242025!$AB$3:$AB$1315,DataRegularSeason20242025!$B$3:$B$1315, "&lt;=" &amp; $A197, DataRegularSeason20242025!$E$3:$E$1315, AF$1)</f>
        <v>18</v>
      </c>
      <c r="AG197" s="2">
        <f>SUMIFS(DataRegularSeason20242025!$AA$3:$AA$1315,DataRegularSeason20242025!$B$3:$B$1315, "&lt;=" &amp; $A197, DataRegularSeason20242025!$D$3:$D$1315, AG$1)+SUMIFS(DataRegularSeason20242025!$AB$3:$AB$1315,DataRegularSeason20242025!$B$3:$B$1315, "&lt;=" &amp; $A197, DataRegularSeason20242025!$E$3:$E$1315, AG$1)</f>
        <v>14</v>
      </c>
    </row>
    <row r="198" spans="1:33" x14ac:dyDescent="0.25">
      <c r="A198" s="5">
        <v>45764</v>
      </c>
      <c r="B198" s="2">
        <f>SUMIFS(DataRegularSeason20242025!$AA$3:$AA$1315,DataRegularSeason20242025!$B$3:$B$1315, "&lt;=" &amp; $A198, DataRegularSeason20242025!$D$3:$D$1315, B$1)+SUMIFS(DataRegularSeason20242025!$AB$3:$AB$1315,DataRegularSeason20242025!$B$3:$B$1315, "&lt;=" &amp; $A198, DataRegularSeason20242025!$E$3:$E$1315, B$1)</f>
        <v>10</v>
      </c>
      <c r="C198" s="2">
        <f>SUMIFS(DataRegularSeason20242025!$AA$3:$AA$1315,DataRegularSeason20242025!$B$3:$B$1315, "&lt;=" &amp; $A198, DataRegularSeason20242025!$D$3:$D$1315, C$1)+SUMIFS(DataRegularSeason20242025!$AB$3:$AB$1315,DataRegularSeason20242025!$B$3:$B$1315, "&lt;=" &amp; $A198, DataRegularSeason20242025!$E$3:$E$1315, C$1)</f>
        <v>9</v>
      </c>
      <c r="D198" s="2">
        <f>SUMIFS(DataRegularSeason20242025!$AA$3:$AA$1315,DataRegularSeason20242025!$B$3:$B$1315, "&lt;=" &amp; $A198, DataRegularSeason20242025!$D$3:$D$1315, D$1)+SUMIFS(DataRegularSeason20242025!$AB$3:$AB$1315,DataRegularSeason20242025!$B$3:$B$1315, "&lt;=" &amp; $A198, DataRegularSeason20242025!$E$3:$E$1315, D$1)</f>
        <v>9</v>
      </c>
      <c r="E198" s="2">
        <f>SUMIFS(DataRegularSeason20242025!$AA$3:$AA$1315,DataRegularSeason20242025!$B$3:$B$1315, "&lt;=" &amp; $A198, DataRegularSeason20242025!$D$3:$D$1315, E$1)+SUMIFS(DataRegularSeason20242025!$AB$3:$AB$1315,DataRegularSeason20242025!$B$3:$B$1315, "&lt;=" &amp; $A198, DataRegularSeason20242025!$E$3:$E$1315, E$1)</f>
        <v>14</v>
      </c>
      <c r="F198" s="2">
        <f>SUMIFS(DataRegularSeason20242025!$AA$3:$AA$1315,DataRegularSeason20242025!$B$3:$B$1315, "&lt;=" &amp; $A198, DataRegularSeason20242025!$D$3:$D$1315, F$1)+SUMIFS(DataRegularSeason20242025!$AB$3:$AB$1315,DataRegularSeason20242025!$B$3:$B$1315, "&lt;=" &amp; $A198, DataRegularSeason20242025!$E$3:$E$1315, F$1)</f>
        <v>11</v>
      </c>
      <c r="G198" s="2">
        <f>SUMIFS(DataRegularSeason20242025!$AA$3:$AA$1315,DataRegularSeason20242025!$B$3:$B$1315, "&lt;=" &amp; $A198, DataRegularSeason20242025!$D$3:$D$1315, G$1)+SUMIFS(DataRegularSeason20242025!$AB$3:$AB$1315,DataRegularSeason20242025!$B$3:$B$1315, "&lt;=" &amp; $A198, DataRegularSeason20242025!$E$3:$E$1315, G$1)</f>
        <v>11</v>
      </c>
      <c r="H198" s="2">
        <f>SUMIFS(DataRegularSeason20242025!$AA$3:$AA$1315,DataRegularSeason20242025!$B$3:$B$1315, "&lt;=" &amp; $A198, DataRegularSeason20242025!$D$3:$D$1315, H$1)+SUMIFS(DataRegularSeason20242025!$AB$3:$AB$1315,DataRegularSeason20242025!$B$3:$B$1315, "&lt;=" &amp; $A198, DataRegularSeason20242025!$E$3:$E$1315, H$1)</f>
        <v>7</v>
      </c>
      <c r="I198" s="2">
        <f>SUMIFS(DataRegularSeason20242025!$AA$3:$AA$1315,DataRegularSeason20242025!$B$3:$B$1315, "&lt;=" &amp; $A198, DataRegularSeason20242025!$D$3:$D$1315, I$1)+SUMIFS(DataRegularSeason20242025!$AB$3:$AB$1315,DataRegularSeason20242025!$B$3:$B$1315, "&lt;=" &amp; $A198, DataRegularSeason20242025!$E$3:$E$1315, I$1)</f>
        <v>10</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9</v>
      </c>
      <c r="L198" s="2">
        <f>SUMIFS(DataRegularSeason20242025!$AA$3:$AA$1315,DataRegularSeason20242025!$B$3:$B$1315, "&lt;=" &amp; $A198, DataRegularSeason20242025!$D$3:$D$1315, L$1)+SUMIFS(DataRegularSeason20242025!$AB$3:$AB$1315,DataRegularSeason20242025!$B$3:$B$1315, "&lt;=" &amp; $A198, DataRegularSeason20242025!$E$3:$E$1315, L$1)</f>
        <v>11</v>
      </c>
      <c r="M198" s="2">
        <f>SUMIFS(DataRegularSeason20242025!$AA$3:$AA$1315,DataRegularSeason20242025!$B$3:$B$1315, "&lt;=" &amp; $A198, DataRegularSeason20242025!$D$3:$D$1315, M$1)+SUMIFS(DataRegularSeason20242025!$AB$3:$AB$1315,DataRegularSeason20242025!$B$3:$B$1315, "&lt;=" &amp; $A198, DataRegularSeason20242025!$E$3:$E$1315, M$1)</f>
        <v>15</v>
      </c>
      <c r="N198" s="2">
        <f>SUMIFS(DataRegularSeason20242025!$AA$3:$AA$1315,DataRegularSeason20242025!$B$3:$B$1315, "&lt;=" &amp; $A198, DataRegularSeason20242025!$D$3:$D$1315, N$1)+SUMIFS(DataRegularSeason20242025!$AB$3:$AB$1315,DataRegularSeason20242025!$B$3:$B$1315, "&lt;=" &amp; $A198, DataRegularSeason20242025!$E$3:$E$1315, N$1)</f>
        <v>14</v>
      </c>
      <c r="O198" s="2">
        <f>SUMIFS(DataRegularSeason20242025!$AA$3:$AA$1315,DataRegularSeason20242025!$B$3:$B$1315, "&lt;=" &amp; $A198, DataRegularSeason20242025!$D$3:$D$1315, O$1)+SUMIFS(DataRegularSeason20242025!$AB$3:$AB$1315,DataRegularSeason20242025!$B$3:$B$1315, "&lt;=" &amp; $A198, DataRegularSeason20242025!$E$3:$E$1315, O$1)</f>
        <v>14</v>
      </c>
      <c r="P198" s="2">
        <f>SUMIFS(DataRegularSeason20242025!$AA$3:$AA$1315,DataRegularSeason20242025!$B$3:$B$1315, "&lt;=" &amp; $A198, DataRegularSeason20242025!$D$3:$D$1315, P$1)+SUMIFS(DataRegularSeason20242025!$AB$3:$AB$1315,DataRegularSeason20242025!$B$3:$B$1315, "&lt;=" &amp; $A198, DataRegularSeason20242025!$E$3:$E$1315, P$1)</f>
        <v>9</v>
      </c>
      <c r="Q198" s="2">
        <f>SUMIFS(DataRegularSeason20242025!$AA$3:$AA$1315,DataRegularSeason20242025!$B$3:$B$1315, "&lt;=" &amp; $A198, DataRegularSeason20242025!$D$3:$D$1315, Q$1)+SUMIFS(DataRegularSeason20242025!$AB$3:$AB$1315,DataRegularSeason20242025!$B$3:$B$1315, "&lt;=" &amp; $A198, DataRegularSeason20242025!$E$3:$E$1315, Q$1)</f>
        <v>16</v>
      </c>
      <c r="R198" s="2">
        <f>SUMIFS(DataRegularSeason20242025!$AA$3:$AA$1315,DataRegularSeason20242025!$B$3:$B$1315, "&lt;=" &amp; $A198, DataRegularSeason20242025!$D$3:$D$1315, R$1)+SUMIFS(DataRegularSeason20242025!$AB$3:$AB$1315,DataRegularSeason20242025!$B$3:$B$1315, "&lt;=" &amp; $A198, DataRegularSeason20242025!$E$3:$E$1315, R$1)</f>
        <v>7</v>
      </c>
      <c r="S198" s="2">
        <f>SUMIFS(DataRegularSeason20242025!$AA$3:$AA$1315,DataRegularSeason20242025!$B$3:$B$1315, "&lt;=" &amp; $A198, DataRegularSeason20242025!$D$3:$D$1315, S$1)+SUMIFS(DataRegularSeason20242025!$AB$3:$AB$1315,DataRegularSeason20242025!$B$3:$B$1315, "&lt;=" &amp; $A198, DataRegularSeason20242025!$E$3:$E$1315, S$1)</f>
        <v>8</v>
      </c>
      <c r="T198" s="2">
        <f>SUMIFS(DataRegularSeason20242025!$AA$3:$AA$1315,DataRegularSeason20242025!$B$3:$B$1315, "&lt;=" &amp; $A198, DataRegularSeason20242025!$D$3:$D$1315, T$1)+SUMIFS(DataRegularSeason20242025!$AB$3:$AB$1315,DataRegularSeason20242025!$B$3:$B$1315, "&lt;=" &amp; $A198, DataRegularSeason20242025!$E$3:$E$1315, T$1)</f>
        <v>13</v>
      </c>
      <c r="U198" s="2">
        <f>SUMIFS(DataRegularSeason20242025!$AA$3:$AA$1315,DataRegularSeason20242025!$B$3:$B$1315, "&lt;=" &amp; $A198, DataRegularSeason20242025!$D$3:$D$1315, U$1)+SUMIFS(DataRegularSeason20242025!$AB$3:$AB$1315,DataRegularSeason20242025!$B$3:$B$1315, "&lt;=" &amp; $A198, DataRegularSeason20242025!$E$3:$E$1315, U$1)</f>
        <v>10</v>
      </c>
      <c r="V198" s="2">
        <f>SUMIFS(DataRegularSeason20242025!$AA$3:$AA$1315,DataRegularSeason20242025!$B$3:$B$1315, "&lt;=" &amp; $A198, DataRegularSeason20242025!$D$3:$D$1315, V$1)+SUMIFS(DataRegularSeason20242025!$AB$3:$AB$1315,DataRegularSeason20242025!$B$3:$B$1315, "&lt;=" &amp; $A198, DataRegularSeason20242025!$E$3:$E$1315, V$1)</f>
        <v>9</v>
      </c>
      <c r="W198" s="2">
        <f>SUMIFS(DataRegularSeason20242025!$AA$3:$AA$1315,DataRegularSeason20242025!$B$3:$B$1315, "&lt;=" &amp; $A198, DataRegularSeason20242025!$D$3:$D$1315, W$1)+SUMIFS(DataRegularSeason20242025!$AB$3:$AB$1315,DataRegularSeason20242025!$B$3:$B$1315, "&lt;=" &amp; $A198, DataRegularSeason20242025!$E$3:$E$1315, W$1)</f>
        <v>9</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8</v>
      </c>
      <c r="Z198" s="2">
        <f>SUMIFS(DataRegularSeason20242025!$AA$3:$AA$1315,DataRegularSeason20242025!$B$3:$B$1315, "&lt;=" &amp; $A198, DataRegularSeason20242025!$D$3:$D$1315, Z$1)+SUMIFS(DataRegularSeason20242025!$AB$3:$AB$1315,DataRegularSeason20242025!$B$3:$B$1315, "&lt;=" &amp; $A198, DataRegularSeason20242025!$E$3:$E$1315, Z$1)</f>
        <v>10</v>
      </c>
      <c r="AA198" s="2">
        <f>SUMIFS(DataRegularSeason20242025!$AA$3:$AA$1315,DataRegularSeason20242025!$B$3:$B$1315, "&lt;=" &amp; $A198, DataRegularSeason20242025!$D$3:$D$1315, AA$1)+SUMIFS(DataRegularSeason20242025!$AB$3:$AB$1315,DataRegularSeason20242025!$B$3:$B$1315, "&lt;=" &amp; $A198, DataRegularSeason20242025!$E$3:$E$1315, AA$1)</f>
        <v>14</v>
      </c>
      <c r="AB198" s="2">
        <f>SUMIFS(DataRegularSeason20242025!$AA$3:$AA$1315,DataRegularSeason20242025!$B$3:$B$1315, "&lt;=" &amp; $A198, DataRegularSeason20242025!$D$3:$D$1315, AB$1)+SUMIFS(DataRegularSeason20242025!$AB$3:$AB$1315,DataRegularSeason20242025!$B$3:$B$1315, "&lt;=" &amp; $A198, DataRegularSeason20242025!$E$3:$E$1315, AB$1)</f>
        <v>13</v>
      </c>
      <c r="AC198" s="2">
        <f>SUMIFS(DataRegularSeason20242025!$AA$3:$AA$1315,DataRegularSeason20242025!$B$3:$B$1315, "&lt;=" &amp; $A198, DataRegularSeason20242025!$D$3:$D$1315, AC$1)+SUMIFS(DataRegularSeason20242025!$AB$3:$AB$1315,DataRegularSeason20242025!$B$3:$B$1315, "&lt;=" &amp; $A198, DataRegularSeason20242025!$E$3:$E$1315, AC$1)</f>
        <v>12</v>
      </c>
      <c r="AD198" s="2">
        <f>SUMIFS(DataRegularSeason20242025!$AA$3:$AA$1315,DataRegularSeason20242025!$B$3:$B$1315, "&lt;=" &amp; $A198, DataRegularSeason20242025!$D$3:$D$1315, AD$1)+SUMIFS(DataRegularSeason20242025!$AB$3:$AB$1315,DataRegularSeason20242025!$B$3:$B$1315, "&lt;=" &amp; $A198, DataRegularSeason20242025!$E$3:$E$1315, AD$1)</f>
        <v>11</v>
      </c>
      <c r="AE198" s="2">
        <f>SUMIFS(DataRegularSeason20242025!$AA$3:$AA$1315,DataRegularSeason20242025!$B$3:$B$1315, "&lt;=" &amp; $A198, DataRegularSeason20242025!$D$3:$D$1315, AE$1)+SUMIFS(DataRegularSeason20242025!$AB$3:$AB$1315,DataRegularSeason20242025!$B$3:$B$1315, "&lt;=" &amp; $A198, DataRegularSeason20242025!$E$3:$E$1315, AE$1)</f>
        <v>15</v>
      </c>
      <c r="AF198" s="2">
        <f>SUMIFS(DataRegularSeason20242025!$AA$3:$AA$1315,DataRegularSeason20242025!$B$3:$B$1315, "&lt;=" &amp; $A198, DataRegularSeason20242025!$D$3:$D$1315, AF$1)+SUMIFS(DataRegularSeason20242025!$AB$3:$AB$1315,DataRegularSeason20242025!$B$3:$B$1315, "&lt;=" &amp; $A198, DataRegularSeason20242025!$E$3:$E$1315, AF$1)</f>
        <v>18</v>
      </c>
      <c r="AG198" s="2">
        <f>SUMIFS(DataRegularSeason20242025!$AA$3:$AA$1315,DataRegularSeason20242025!$B$3:$B$1315, "&lt;=" &amp; $A198, DataRegularSeason20242025!$D$3:$D$1315, AG$1)+SUMIFS(DataRegularSeason20242025!$AB$3:$AB$1315,DataRegularSeason20242025!$B$3:$B$1315, "&lt;=" &amp; $A198, DataRegularSeason20242025!$E$3:$E$1315, AG$1)</f>
        <v>14</v>
      </c>
    </row>
    <row r="199" spans="1:33" x14ac:dyDescent="0.25">
      <c r="A199" s="5">
        <v>45765</v>
      </c>
      <c r="B199" s="2">
        <f>SUMIFS(DataRegularSeason20242025!$AA$3:$AA$1315,DataRegularSeason20242025!$B$3:$B$1315, "&lt;=" &amp; $A199, DataRegularSeason20242025!$D$3:$D$1315, B$1)+SUMIFS(DataRegularSeason20242025!$AB$3:$AB$1315,DataRegularSeason20242025!$B$3:$B$1315, "&lt;=" &amp; $A199, DataRegularSeason20242025!$E$3:$E$1315, B$1)</f>
        <v>10</v>
      </c>
      <c r="C199" s="2">
        <f>SUMIFS(DataRegularSeason20242025!$AA$3:$AA$1315,DataRegularSeason20242025!$B$3:$B$1315, "&lt;=" &amp; $A199, DataRegularSeason20242025!$D$3:$D$1315, C$1)+SUMIFS(DataRegularSeason20242025!$AB$3:$AB$1315,DataRegularSeason20242025!$B$3:$B$1315, "&lt;=" &amp; $A199, DataRegularSeason20242025!$E$3:$E$1315, C$1)</f>
        <v>9</v>
      </c>
      <c r="D199" s="2">
        <f>SUMIFS(DataRegularSeason20242025!$AA$3:$AA$1315,DataRegularSeason20242025!$B$3:$B$1315, "&lt;=" &amp; $A199, DataRegularSeason20242025!$D$3:$D$1315, D$1)+SUMIFS(DataRegularSeason20242025!$AB$3:$AB$1315,DataRegularSeason20242025!$B$3:$B$1315, "&lt;=" &amp; $A199, DataRegularSeason20242025!$E$3:$E$1315, D$1)</f>
        <v>9</v>
      </c>
      <c r="E199" s="2">
        <f>SUMIFS(DataRegularSeason20242025!$AA$3:$AA$1315,DataRegularSeason20242025!$B$3:$B$1315, "&lt;=" &amp; $A199, DataRegularSeason20242025!$D$3:$D$1315, E$1)+SUMIFS(DataRegularSeason20242025!$AB$3:$AB$1315,DataRegularSeason20242025!$B$3:$B$1315, "&lt;=" &amp; $A199, DataRegularSeason20242025!$E$3:$E$1315, E$1)</f>
        <v>14</v>
      </c>
      <c r="F199" s="2">
        <f>SUMIFS(DataRegularSeason20242025!$AA$3:$AA$1315,DataRegularSeason20242025!$B$3:$B$1315, "&lt;=" &amp; $A199, DataRegularSeason20242025!$D$3:$D$1315, F$1)+SUMIFS(DataRegularSeason20242025!$AB$3:$AB$1315,DataRegularSeason20242025!$B$3:$B$1315, "&lt;=" &amp; $A199, DataRegularSeason20242025!$E$3:$E$1315, F$1)</f>
        <v>11</v>
      </c>
      <c r="G199" s="2">
        <f>SUMIFS(DataRegularSeason20242025!$AA$3:$AA$1315,DataRegularSeason20242025!$B$3:$B$1315, "&lt;=" &amp; $A199, DataRegularSeason20242025!$D$3:$D$1315, G$1)+SUMIFS(DataRegularSeason20242025!$AB$3:$AB$1315,DataRegularSeason20242025!$B$3:$B$1315, "&lt;=" &amp; $A199, DataRegularSeason20242025!$E$3:$E$1315, G$1)</f>
        <v>11</v>
      </c>
      <c r="H199" s="2">
        <f>SUMIFS(DataRegularSeason20242025!$AA$3:$AA$1315,DataRegularSeason20242025!$B$3:$B$1315, "&lt;=" &amp; $A199, DataRegularSeason20242025!$D$3:$D$1315, H$1)+SUMIFS(DataRegularSeason20242025!$AB$3:$AB$1315,DataRegularSeason20242025!$B$3:$B$1315, "&lt;=" &amp; $A199, DataRegularSeason20242025!$E$3:$E$1315, H$1)</f>
        <v>7</v>
      </c>
      <c r="I199" s="2">
        <f>SUMIFS(DataRegularSeason20242025!$AA$3:$AA$1315,DataRegularSeason20242025!$B$3:$B$1315, "&lt;=" &amp; $A199, DataRegularSeason20242025!$D$3:$D$1315, I$1)+SUMIFS(DataRegularSeason20242025!$AB$3:$AB$1315,DataRegularSeason20242025!$B$3:$B$1315, "&lt;=" &amp; $A199, DataRegularSeason20242025!$E$3:$E$1315, I$1)</f>
        <v>10</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9</v>
      </c>
      <c r="L199" s="2">
        <f>SUMIFS(DataRegularSeason20242025!$AA$3:$AA$1315,DataRegularSeason20242025!$B$3:$B$1315, "&lt;=" &amp; $A199, DataRegularSeason20242025!$D$3:$D$1315, L$1)+SUMIFS(DataRegularSeason20242025!$AB$3:$AB$1315,DataRegularSeason20242025!$B$3:$B$1315, "&lt;=" &amp; $A199, DataRegularSeason20242025!$E$3:$E$1315, L$1)</f>
        <v>11</v>
      </c>
      <c r="M199" s="2">
        <f>SUMIFS(DataRegularSeason20242025!$AA$3:$AA$1315,DataRegularSeason20242025!$B$3:$B$1315, "&lt;=" &amp; $A199, DataRegularSeason20242025!$D$3:$D$1315, M$1)+SUMIFS(DataRegularSeason20242025!$AB$3:$AB$1315,DataRegularSeason20242025!$B$3:$B$1315, "&lt;=" &amp; $A199, DataRegularSeason20242025!$E$3:$E$1315, M$1)</f>
        <v>15</v>
      </c>
      <c r="N199" s="2">
        <f>SUMIFS(DataRegularSeason20242025!$AA$3:$AA$1315,DataRegularSeason20242025!$B$3:$B$1315, "&lt;=" &amp; $A199, DataRegularSeason20242025!$D$3:$D$1315, N$1)+SUMIFS(DataRegularSeason20242025!$AB$3:$AB$1315,DataRegularSeason20242025!$B$3:$B$1315, "&lt;=" &amp; $A199, DataRegularSeason20242025!$E$3:$E$1315, N$1)</f>
        <v>14</v>
      </c>
      <c r="O199" s="2">
        <f>SUMIFS(DataRegularSeason20242025!$AA$3:$AA$1315,DataRegularSeason20242025!$B$3:$B$1315, "&lt;=" &amp; $A199, DataRegularSeason20242025!$D$3:$D$1315, O$1)+SUMIFS(DataRegularSeason20242025!$AB$3:$AB$1315,DataRegularSeason20242025!$B$3:$B$1315, "&lt;=" &amp; $A199, DataRegularSeason20242025!$E$3:$E$1315, O$1)</f>
        <v>14</v>
      </c>
      <c r="P199" s="2">
        <f>SUMIFS(DataRegularSeason20242025!$AA$3:$AA$1315,DataRegularSeason20242025!$B$3:$B$1315, "&lt;=" &amp; $A199, DataRegularSeason20242025!$D$3:$D$1315, P$1)+SUMIFS(DataRegularSeason20242025!$AB$3:$AB$1315,DataRegularSeason20242025!$B$3:$B$1315, "&lt;=" &amp; $A199, DataRegularSeason20242025!$E$3:$E$1315, P$1)</f>
        <v>9</v>
      </c>
      <c r="Q199" s="2">
        <f>SUMIFS(DataRegularSeason20242025!$AA$3:$AA$1315,DataRegularSeason20242025!$B$3:$B$1315, "&lt;=" &amp; $A199, DataRegularSeason20242025!$D$3:$D$1315, Q$1)+SUMIFS(DataRegularSeason20242025!$AB$3:$AB$1315,DataRegularSeason20242025!$B$3:$B$1315, "&lt;=" &amp; $A199, DataRegularSeason20242025!$E$3:$E$1315, Q$1)</f>
        <v>16</v>
      </c>
      <c r="R199" s="2">
        <f>SUMIFS(DataRegularSeason20242025!$AA$3:$AA$1315,DataRegularSeason20242025!$B$3:$B$1315, "&lt;=" &amp; $A199, DataRegularSeason20242025!$D$3:$D$1315, R$1)+SUMIFS(DataRegularSeason20242025!$AB$3:$AB$1315,DataRegularSeason20242025!$B$3:$B$1315, "&lt;=" &amp; $A199, DataRegularSeason20242025!$E$3:$E$1315, R$1)</f>
        <v>7</v>
      </c>
      <c r="S199" s="2">
        <f>SUMIFS(DataRegularSeason20242025!$AA$3:$AA$1315,DataRegularSeason20242025!$B$3:$B$1315, "&lt;=" &amp; $A199, DataRegularSeason20242025!$D$3:$D$1315, S$1)+SUMIFS(DataRegularSeason20242025!$AB$3:$AB$1315,DataRegularSeason20242025!$B$3:$B$1315, "&lt;=" &amp; $A199, DataRegularSeason20242025!$E$3:$E$1315, S$1)</f>
        <v>8</v>
      </c>
      <c r="T199" s="2">
        <f>SUMIFS(DataRegularSeason20242025!$AA$3:$AA$1315,DataRegularSeason20242025!$B$3:$B$1315, "&lt;=" &amp; $A199, DataRegularSeason20242025!$D$3:$D$1315, T$1)+SUMIFS(DataRegularSeason20242025!$AB$3:$AB$1315,DataRegularSeason20242025!$B$3:$B$1315, "&lt;=" &amp; $A199, DataRegularSeason20242025!$E$3:$E$1315, T$1)</f>
        <v>13</v>
      </c>
      <c r="U199" s="2">
        <f>SUMIFS(DataRegularSeason20242025!$AA$3:$AA$1315,DataRegularSeason20242025!$B$3:$B$1315, "&lt;=" &amp; $A199, DataRegularSeason20242025!$D$3:$D$1315, U$1)+SUMIFS(DataRegularSeason20242025!$AB$3:$AB$1315,DataRegularSeason20242025!$B$3:$B$1315, "&lt;=" &amp; $A199, DataRegularSeason20242025!$E$3:$E$1315, U$1)</f>
        <v>10</v>
      </c>
      <c r="V199" s="2">
        <f>SUMIFS(DataRegularSeason20242025!$AA$3:$AA$1315,DataRegularSeason20242025!$B$3:$B$1315, "&lt;=" &amp; $A199, DataRegularSeason20242025!$D$3:$D$1315, V$1)+SUMIFS(DataRegularSeason20242025!$AB$3:$AB$1315,DataRegularSeason20242025!$B$3:$B$1315, "&lt;=" &amp; $A199, DataRegularSeason20242025!$E$3:$E$1315, V$1)</f>
        <v>9</v>
      </c>
      <c r="W199" s="2">
        <f>SUMIFS(DataRegularSeason20242025!$AA$3:$AA$1315,DataRegularSeason20242025!$B$3:$B$1315, "&lt;=" &amp; $A199, DataRegularSeason20242025!$D$3:$D$1315, W$1)+SUMIFS(DataRegularSeason20242025!$AB$3:$AB$1315,DataRegularSeason20242025!$B$3:$B$1315, "&lt;=" &amp; $A199, DataRegularSeason20242025!$E$3:$E$1315, W$1)</f>
        <v>9</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8</v>
      </c>
      <c r="Z199" s="2">
        <f>SUMIFS(DataRegularSeason20242025!$AA$3:$AA$1315,DataRegularSeason20242025!$B$3:$B$1315, "&lt;=" &amp; $A199, DataRegularSeason20242025!$D$3:$D$1315, Z$1)+SUMIFS(DataRegularSeason20242025!$AB$3:$AB$1315,DataRegularSeason20242025!$B$3:$B$1315, "&lt;=" &amp; $A199, DataRegularSeason20242025!$E$3:$E$1315, Z$1)</f>
        <v>10</v>
      </c>
      <c r="AA199" s="2">
        <f>SUMIFS(DataRegularSeason20242025!$AA$3:$AA$1315,DataRegularSeason20242025!$B$3:$B$1315, "&lt;=" &amp; $A199, DataRegularSeason20242025!$D$3:$D$1315, AA$1)+SUMIFS(DataRegularSeason20242025!$AB$3:$AB$1315,DataRegularSeason20242025!$B$3:$B$1315, "&lt;=" &amp; $A199, DataRegularSeason20242025!$E$3:$E$1315, AA$1)</f>
        <v>14</v>
      </c>
      <c r="AB199" s="2">
        <f>SUMIFS(DataRegularSeason20242025!$AA$3:$AA$1315,DataRegularSeason20242025!$B$3:$B$1315, "&lt;=" &amp; $A199, DataRegularSeason20242025!$D$3:$D$1315, AB$1)+SUMIFS(DataRegularSeason20242025!$AB$3:$AB$1315,DataRegularSeason20242025!$B$3:$B$1315, "&lt;=" &amp; $A199, DataRegularSeason20242025!$E$3:$E$1315, AB$1)</f>
        <v>13</v>
      </c>
      <c r="AC199" s="2">
        <f>SUMIFS(DataRegularSeason20242025!$AA$3:$AA$1315,DataRegularSeason20242025!$B$3:$B$1315, "&lt;=" &amp; $A199, DataRegularSeason20242025!$D$3:$D$1315, AC$1)+SUMIFS(DataRegularSeason20242025!$AB$3:$AB$1315,DataRegularSeason20242025!$B$3:$B$1315, "&lt;=" &amp; $A199, DataRegularSeason20242025!$E$3:$E$1315, AC$1)</f>
        <v>12</v>
      </c>
      <c r="AD199" s="2">
        <f>SUMIFS(DataRegularSeason20242025!$AA$3:$AA$1315,DataRegularSeason20242025!$B$3:$B$1315, "&lt;=" &amp; $A199, DataRegularSeason20242025!$D$3:$D$1315, AD$1)+SUMIFS(DataRegularSeason20242025!$AB$3:$AB$1315,DataRegularSeason20242025!$B$3:$B$1315, "&lt;=" &amp; $A199, DataRegularSeason20242025!$E$3:$E$1315, AD$1)</f>
        <v>11</v>
      </c>
      <c r="AE199" s="2">
        <f>SUMIFS(DataRegularSeason20242025!$AA$3:$AA$1315,DataRegularSeason20242025!$B$3:$B$1315, "&lt;=" &amp; $A199, DataRegularSeason20242025!$D$3:$D$1315, AE$1)+SUMIFS(DataRegularSeason20242025!$AB$3:$AB$1315,DataRegularSeason20242025!$B$3:$B$1315, "&lt;=" &amp; $A199, DataRegularSeason20242025!$E$3:$E$1315, AE$1)</f>
        <v>15</v>
      </c>
      <c r="AF199" s="2">
        <f>SUMIFS(DataRegularSeason20242025!$AA$3:$AA$1315,DataRegularSeason20242025!$B$3:$B$1315, "&lt;=" &amp; $A199, DataRegularSeason20242025!$D$3:$D$1315, AF$1)+SUMIFS(DataRegularSeason20242025!$AB$3:$AB$1315,DataRegularSeason20242025!$B$3:$B$1315, "&lt;=" &amp; $A199, DataRegularSeason20242025!$E$3:$E$1315, AF$1)</f>
        <v>18</v>
      </c>
      <c r="AG199" s="2">
        <f>SUMIFS(DataRegularSeason20242025!$AA$3:$AA$1315,DataRegularSeason20242025!$B$3:$B$1315, "&lt;=" &amp; $A199, DataRegularSeason20242025!$D$3:$D$1315, AG$1)+SUMIFS(DataRegularSeason20242025!$AB$3:$AB$1315,DataRegularSeason20242025!$B$3:$B$1315, "&lt;=" &amp; $A199, DataRegularSeason20242025!$E$3:$E$1315, AG$1)</f>
        <v>14</v>
      </c>
    </row>
    <row r="200" spans="1:33" x14ac:dyDescent="0.25">
      <c r="A200" s="5">
        <v>45766</v>
      </c>
      <c r="B200" s="2">
        <f>SUMIFS(DataRegularSeason20242025!$AA$3:$AA$1315,DataRegularSeason20242025!$B$3:$B$1315, "&lt;=" &amp; $A200, DataRegularSeason20242025!$D$3:$D$1315, B$1)+SUMIFS(DataRegularSeason20242025!$AB$3:$AB$1315,DataRegularSeason20242025!$B$3:$B$1315, "&lt;=" &amp; $A200, DataRegularSeason20242025!$E$3:$E$1315, B$1)</f>
        <v>10</v>
      </c>
      <c r="C200" s="2">
        <f>SUMIFS(DataRegularSeason20242025!$AA$3:$AA$1315,DataRegularSeason20242025!$B$3:$B$1315, "&lt;=" &amp; $A200, DataRegularSeason20242025!$D$3:$D$1315, C$1)+SUMIFS(DataRegularSeason20242025!$AB$3:$AB$1315,DataRegularSeason20242025!$B$3:$B$1315, "&lt;=" &amp; $A200, DataRegularSeason20242025!$E$3:$E$1315, C$1)</f>
        <v>9</v>
      </c>
      <c r="D200" s="2">
        <f>SUMIFS(DataRegularSeason20242025!$AA$3:$AA$1315,DataRegularSeason20242025!$B$3:$B$1315, "&lt;=" &amp; $A200, DataRegularSeason20242025!$D$3:$D$1315, D$1)+SUMIFS(DataRegularSeason20242025!$AB$3:$AB$1315,DataRegularSeason20242025!$B$3:$B$1315, "&lt;=" &amp; $A200, DataRegularSeason20242025!$E$3:$E$1315, D$1)</f>
        <v>9</v>
      </c>
      <c r="E200" s="2">
        <f>SUMIFS(DataRegularSeason20242025!$AA$3:$AA$1315,DataRegularSeason20242025!$B$3:$B$1315, "&lt;=" &amp; $A200, DataRegularSeason20242025!$D$3:$D$1315, E$1)+SUMIFS(DataRegularSeason20242025!$AB$3:$AB$1315,DataRegularSeason20242025!$B$3:$B$1315, "&lt;=" &amp; $A200, DataRegularSeason20242025!$E$3:$E$1315, E$1)</f>
        <v>14</v>
      </c>
      <c r="F200" s="2">
        <f>SUMIFS(DataRegularSeason20242025!$AA$3:$AA$1315,DataRegularSeason20242025!$B$3:$B$1315, "&lt;=" &amp; $A200, DataRegularSeason20242025!$D$3:$D$1315, F$1)+SUMIFS(DataRegularSeason20242025!$AB$3:$AB$1315,DataRegularSeason20242025!$B$3:$B$1315, "&lt;=" &amp; $A200, DataRegularSeason20242025!$E$3:$E$1315, F$1)</f>
        <v>11</v>
      </c>
      <c r="G200" s="2">
        <f>SUMIFS(DataRegularSeason20242025!$AA$3:$AA$1315,DataRegularSeason20242025!$B$3:$B$1315, "&lt;=" &amp; $A200, DataRegularSeason20242025!$D$3:$D$1315, G$1)+SUMIFS(DataRegularSeason20242025!$AB$3:$AB$1315,DataRegularSeason20242025!$B$3:$B$1315, "&lt;=" &amp; $A200, DataRegularSeason20242025!$E$3:$E$1315, G$1)</f>
        <v>11</v>
      </c>
      <c r="H200" s="2">
        <f>SUMIFS(DataRegularSeason20242025!$AA$3:$AA$1315,DataRegularSeason20242025!$B$3:$B$1315, "&lt;=" &amp; $A200, DataRegularSeason20242025!$D$3:$D$1315, H$1)+SUMIFS(DataRegularSeason20242025!$AB$3:$AB$1315,DataRegularSeason20242025!$B$3:$B$1315, "&lt;=" &amp; $A200, DataRegularSeason20242025!$E$3:$E$1315, H$1)</f>
        <v>7</v>
      </c>
      <c r="I200" s="2">
        <f>SUMIFS(DataRegularSeason20242025!$AA$3:$AA$1315,DataRegularSeason20242025!$B$3:$B$1315, "&lt;=" &amp; $A200, DataRegularSeason20242025!$D$3:$D$1315, I$1)+SUMIFS(DataRegularSeason20242025!$AB$3:$AB$1315,DataRegularSeason20242025!$B$3:$B$1315, "&lt;=" &amp; $A200, DataRegularSeason20242025!$E$3:$E$1315, I$1)</f>
        <v>10</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9</v>
      </c>
      <c r="L200" s="2">
        <f>SUMIFS(DataRegularSeason20242025!$AA$3:$AA$1315,DataRegularSeason20242025!$B$3:$B$1315, "&lt;=" &amp; $A200, DataRegularSeason20242025!$D$3:$D$1315, L$1)+SUMIFS(DataRegularSeason20242025!$AB$3:$AB$1315,DataRegularSeason20242025!$B$3:$B$1315, "&lt;=" &amp; $A200, DataRegularSeason20242025!$E$3:$E$1315, L$1)</f>
        <v>11</v>
      </c>
      <c r="M200" s="2">
        <f>SUMIFS(DataRegularSeason20242025!$AA$3:$AA$1315,DataRegularSeason20242025!$B$3:$B$1315, "&lt;=" &amp; $A200, DataRegularSeason20242025!$D$3:$D$1315, M$1)+SUMIFS(DataRegularSeason20242025!$AB$3:$AB$1315,DataRegularSeason20242025!$B$3:$B$1315, "&lt;=" &amp; $A200, DataRegularSeason20242025!$E$3:$E$1315, M$1)</f>
        <v>15</v>
      </c>
      <c r="N200" s="2">
        <f>SUMIFS(DataRegularSeason20242025!$AA$3:$AA$1315,DataRegularSeason20242025!$B$3:$B$1315, "&lt;=" &amp; $A200, DataRegularSeason20242025!$D$3:$D$1315, N$1)+SUMIFS(DataRegularSeason20242025!$AB$3:$AB$1315,DataRegularSeason20242025!$B$3:$B$1315, "&lt;=" &amp; $A200, DataRegularSeason20242025!$E$3:$E$1315, N$1)</f>
        <v>14</v>
      </c>
      <c r="O200" s="2">
        <f>SUMIFS(DataRegularSeason20242025!$AA$3:$AA$1315,DataRegularSeason20242025!$B$3:$B$1315, "&lt;=" &amp; $A200, DataRegularSeason20242025!$D$3:$D$1315, O$1)+SUMIFS(DataRegularSeason20242025!$AB$3:$AB$1315,DataRegularSeason20242025!$B$3:$B$1315, "&lt;=" &amp; $A200, DataRegularSeason20242025!$E$3:$E$1315, O$1)</f>
        <v>14</v>
      </c>
      <c r="P200" s="2">
        <f>SUMIFS(DataRegularSeason20242025!$AA$3:$AA$1315,DataRegularSeason20242025!$B$3:$B$1315, "&lt;=" &amp; $A200, DataRegularSeason20242025!$D$3:$D$1315, P$1)+SUMIFS(DataRegularSeason20242025!$AB$3:$AB$1315,DataRegularSeason20242025!$B$3:$B$1315, "&lt;=" &amp; $A200, DataRegularSeason20242025!$E$3:$E$1315, P$1)</f>
        <v>9</v>
      </c>
      <c r="Q200" s="2">
        <f>SUMIFS(DataRegularSeason20242025!$AA$3:$AA$1315,DataRegularSeason20242025!$B$3:$B$1315, "&lt;=" &amp; $A200, DataRegularSeason20242025!$D$3:$D$1315, Q$1)+SUMIFS(DataRegularSeason20242025!$AB$3:$AB$1315,DataRegularSeason20242025!$B$3:$B$1315, "&lt;=" &amp; $A200, DataRegularSeason20242025!$E$3:$E$1315, Q$1)</f>
        <v>16</v>
      </c>
      <c r="R200" s="2">
        <f>SUMIFS(DataRegularSeason20242025!$AA$3:$AA$1315,DataRegularSeason20242025!$B$3:$B$1315, "&lt;=" &amp; $A200, DataRegularSeason20242025!$D$3:$D$1315, R$1)+SUMIFS(DataRegularSeason20242025!$AB$3:$AB$1315,DataRegularSeason20242025!$B$3:$B$1315, "&lt;=" &amp; $A200, DataRegularSeason20242025!$E$3:$E$1315, R$1)</f>
        <v>7</v>
      </c>
      <c r="S200" s="2">
        <f>SUMIFS(DataRegularSeason20242025!$AA$3:$AA$1315,DataRegularSeason20242025!$B$3:$B$1315, "&lt;=" &amp; $A200, DataRegularSeason20242025!$D$3:$D$1315, S$1)+SUMIFS(DataRegularSeason20242025!$AB$3:$AB$1315,DataRegularSeason20242025!$B$3:$B$1315, "&lt;=" &amp; $A200, DataRegularSeason20242025!$E$3:$E$1315, S$1)</f>
        <v>8</v>
      </c>
      <c r="T200" s="2">
        <f>SUMIFS(DataRegularSeason20242025!$AA$3:$AA$1315,DataRegularSeason20242025!$B$3:$B$1315, "&lt;=" &amp; $A200, DataRegularSeason20242025!$D$3:$D$1315, T$1)+SUMIFS(DataRegularSeason20242025!$AB$3:$AB$1315,DataRegularSeason20242025!$B$3:$B$1315, "&lt;=" &amp; $A200, DataRegularSeason20242025!$E$3:$E$1315, T$1)</f>
        <v>13</v>
      </c>
      <c r="U200" s="2">
        <f>SUMIFS(DataRegularSeason20242025!$AA$3:$AA$1315,DataRegularSeason20242025!$B$3:$B$1315, "&lt;=" &amp; $A200, DataRegularSeason20242025!$D$3:$D$1315, U$1)+SUMIFS(DataRegularSeason20242025!$AB$3:$AB$1315,DataRegularSeason20242025!$B$3:$B$1315, "&lt;=" &amp; $A200, DataRegularSeason20242025!$E$3:$E$1315, U$1)</f>
        <v>10</v>
      </c>
      <c r="V200" s="2">
        <f>SUMIFS(DataRegularSeason20242025!$AA$3:$AA$1315,DataRegularSeason20242025!$B$3:$B$1315, "&lt;=" &amp; $A200, DataRegularSeason20242025!$D$3:$D$1315, V$1)+SUMIFS(DataRegularSeason20242025!$AB$3:$AB$1315,DataRegularSeason20242025!$B$3:$B$1315, "&lt;=" &amp; $A200, DataRegularSeason20242025!$E$3:$E$1315, V$1)</f>
        <v>9</v>
      </c>
      <c r="W200" s="2">
        <f>SUMIFS(DataRegularSeason20242025!$AA$3:$AA$1315,DataRegularSeason20242025!$B$3:$B$1315, "&lt;=" &amp; $A200, DataRegularSeason20242025!$D$3:$D$1315, W$1)+SUMIFS(DataRegularSeason20242025!$AB$3:$AB$1315,DataRegularSeason20242025!$B$3:$B$1315, "&lt;=" &amp; $A200, DataRegularSeason20242025!$E$3:$E$1315, W$1)</f>
        <v>9</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8</v>
      </c>
      <c r="Z200" s="2">
        <f>SUMIFS(DataRegularSeason20242025!$AA$3:$AA$1315,DataRegularSeason20242025!$B$3:$B$1315, "&lt;=" &amp; $A200, DataRegularSeason20242025!$D$3:$D$1315, Z$1)+SUMIFS(DataRegularSeason20242025!$AB$3:$AB$1315,DataRegularSeason20242025!$B$3:$B$1315, "&lt;=" &amp; $A200, DataRegularSeason20242025!$E$3:$E$1315, Z$1)</f>
        <v>10</v>
      </c>
      <c r="AA200" s="2">
        <f>SUMIFS(DataRegularSeason20242025!$AA$3:$AA$1315,DataRegularSeason20242025!$B$3:$B$1315, "&lt;=" &amp; $A200, DataRegularSeason20242025!$D$3:$D$1315, AA$1)+SUMIFS(DataRegularSeason20242025!$AB$3:$AB$1315,DataRegularSeason20242025!$B$3:$B$1315, "&lt;=" &amp; $A200, DataRegularSeason20242025!$E$3:$E$1315, AA$1)</f>
        <v>14</v>
      </c>
      <c r="AB200" s="2">
        <f>SUMIFS(DataRegularSeason20242025!$AA$3:$AA$1315,DataRegularSeason20242025!$B$3:$B$1315, "&lt;=" &amp; $A200, DataRegularSeason20242025!$D$3:$D$1315, AB$1)+SUMIFS(DataRegularSeason20242025!$AB$3:$AB$1315,DataRegularSeason20242025!$B$3:$B$1315, "&lt;=" &amp; $A200, DataRegularSeason20242025!$E$3:$E$1315, AB$1)</f>
        <v>13</v>
      </c>
      <c r="AC200" s="2">
        <f>SUMIFS(DataRegularSeason20242025!$AA$3:$AA$1315,DataRegularSeason20242025!$B$3:$B$1315, "&lt;=" &amp; $A200, DataRegularSeason20242025!$D$3:$D$1315, AC$1)+SUMIFS(DataRegularSeason20242025!$AB$3:$AB$1315,DataRegularSeason20242025!$B$3:$B$1315, "&lt;=" &amp; $A200, DataRegularSeason20242025!$E$3:$E$1315, AC$1)</f>
        <v>12</v>
      </c>
      <c r="AD200" s="2">
        <f>SUMIFS(DataRegularSeason20242025!$AA$3:$AA$1315,DataRegularSeason20242025!$B$3:$B$1315, "&lt;=" &amp; $A200, DataRegularSeason20242025!$D$3:$D$1315, AD$1)+SUMIFS(DataRegularSeason20242025!$AB$3:$AB$1315,DataRegularSeason20242025!$B$3:$B$1315, "&lt;=" &amp; $A200, DataRegularSeason20242025!$E$3:$E$1315, AD$1)</f>
        <v>11</v>
      </c>
      <c r="AE200" s="2">
        <f>SUMIFS(DataRegularSeason20242025!$AA$3:$AA$1315,DataRegularSeason20242025!$B$3:$B$1315, "&lt;=" &amp; $A200, DataRegularSeason20242025!$D$3:$D$1315, AE$1)+SUMIFS(DataRegularSeason20242025!$AB$3:$AB$1315,DataRegularSeason20242025!$B$3:$B$1315, "&lt;=" &amp; $A200, DataRegularSeason20242025!$E$3:$E$1315, AE$1)</f>
        <v>15</v>
      </c>
      <c r="AF200" s="2">
        <f>SUMIFS(DataRegularSeason20242025!$AA$3:$AA$1315,DataRegularSeason20242025!$B$3:$B$1315, "&lt;=" &amp; $A200, DataRegularSeason20242025!$D$3:$D$1315, AF$1)+SUMIFS(DataRegularSeason20242025!$AB$3:$AB$1315,DataRegularSeason20242025!$B$3:$B$1315, "&lt;=" &amp; $A200, DataRegularSeason20242025!$E$3:$E$1315, AF$1)</f>
        <v>18</v>
      </c>
      <c r="AG200" s="2">
        <f>SUMIFS(DataRegularSeason20242025!$AA$3:$AA$1315,DataRegularSeason20242025!$B$3:$B$1315, "&lt;=" &amp; $A200, DataRegularSeason20242025!$D$3:$D$1315, AG$1)+SUMIFS(DataRegularSeason20242025!$AB$3:$AB$1315,DataRegularSeason20242025!$B$3:$B$1315, "&lt;=" &amp; $A200, DataRegularSeason20242025!$E$3:$E$1315, AG$1)</f>
        <v>14</v>
      </c>
    </row>
    <row r="201" spans="1:33" x14ac:dyDescent="0.25">
      <c r="A201" s="5">
        <v>45767</v>
      </c>
      <c r="B201" s="2">
        <f>SUMIFS(DataRegularSeason20242025!$AA$3:$AA$1315,DataRegularSeason20242025!$B$3:$B$1315, "&lt;=" &amp; $A201, DataRegularSeason20242025!$D$3:$D$1315, B$1)+SUMIFS(DataRegularSeason20242025!$AB$3:$AB$1315,DataRegularSeason20242025!$B$3:$B$1315, "&lt;=" &amp; $A201, DataRegularSeason20242025!$E$3:$E$1315, B$1)</f>
        <v>10</v>
      </c>
      <c r="C201" s="2">
        <f>SUMIFS(DataRegularSeason20242025!$AA$3:$AA$1315,DataRegularSeason20242025!$B$3:$B$1315, "&lt;=" &amp; $A201, DataRegularSeason20242025!$D$3:$D$1315, C$1)+SUMIFS(DataRegularSeason20242025!$AB$3:$AB$1315,DataRegularSeason20242025!$B$3:$B$1315, "&lt;=" &amp; $A201, DataRegularSeason20242025!$E$3:$E$1315, C$1)</f>
        <v>9</v>
      </c>
      <c r="D201" s="2">
        <f>SUMIFS(DataRegularSeason20242025!$AA$3:$AA$1315,DataRegularSeason20242025!$B$3:$B$1315, "&lt;=" &amp; $A201, DataRegularSeason20242025!$D$3:$D$1315, D$1)+SUMIFS(DataRegularSeason20242025!$AB$3:$AB$1315,DataRegularSeason20242025!$B$3:$B$1315, "&lt;=" &amp; $A201, DataRegularSeason20242025!$E$3:$E$1315, D$1)</f>
        <v>9</v>
      </c>
      <c r="E201" s="2">
        <f>SUMIFS(DataRegularSeason20242025!$AA$3:$AA$1315,DataRegularSeason20242025!$B$3:$B$1315, "&lt;=" &amp; $A201, DataRegularSeason20242025!$D$3:$D$1315, E$1)+SUMIFS(DataRegularSeason20242025!$AB$3:$AB$1315,DataRegularSeason20242025!$B$3:$B$1315, "&lt;=" &amp; $A201, DataRegularSeason20242025!$E$3:$E$1315, E$1)</f>
        <v>14</v>
      </c>
      <c r="F201" s="2">
        <f>SUMIFS(DataRegularSeason20242025!$AA$3:$AA$1315,DataRegularSeason20242025!$B$3:$B$1315, "&lt;=" &amp; $A201, DataRegularSeason20242025!$D$3:$D$1315, F$1)+SUMIFS(DataRegularSeason20242025!$AB$3:$AB$1315,DataRegularSeason20242025!$B$3:$B$1315, "&lt;=" &amp; $A201, DataRegularSeason20242025!$E$3:$E$1315, F$1)</f>
        <v>11</v>
      </c>
      <c r="G201" s="2">
        <f>SUMIFS(DataRegularSeason20242025!$AA$3:$AA$1315,DataRegularSeason20242025!$B$3:$B$1315, "&lt;=" &amp; $A201, DataRegularSeason20242025!$D$3:$D$1315, G$1)+SUMIFS(DataRegularSeason20242025!$AB$3:$AB$1315,DataRegularSeason20242025!$B$3:$B$1315, "&lt;=" &amp; $A201, DataRegularSeason20242025!$E$3:$E$1315, G$1)</f>
        <v>11</v>
      </c>
      <c r="H201" s="2">
        <f>SUMIFS(DataRegularSeason20242025!$AA$3:$AA$1315,DataRegularSeason20242025!$B$3:$B$1315, "&lt;=" &amp; $A201, DataRegularSeason20242025!$D$3:$D$1315, H$1)+SUMIFS(DataRegularSeason20242025!$AB$3:$AB$1315,DataRegularSeason20242025!$B$3:$B$1315, "&lt;=" &amp; $A201, DataRegularSeason20242025!$E$3:$E$1315, H$1)</f>
        <v>7</v>
      </c>
      <c r="I201" s="2">
        <f>SUMIFS(DataRegularSeason20242025!$AA$3:$AA$1315,DataRegularSeason20242025!$B$3:$B$1315, "&lt;=" &amp; $A201, DataRegularSeason20242025!$D$3:$D$1315, I$1)+SUMIFS(DataRegularSeason20242025!$AB$3:$AB$1315,DataRegularSeason20242025!$B$3:$B$1315, "&lt;=" &amp; $A201, DataRegularSeason20242025!$E$3:$E$1315, I$1)</f>
        <v>10</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9</v>
      </c>
      <c r="L201" s="2">
        <f>SUMIFS(DataRegularSeason20242025!$AA$3:$AA$1315,DataRegularSeason20242025!$B$3:$B$1315, "&lt;=" &amp; $A201, DataRegularSeason20242025!$D$3:$D$1315, L$1)+SUMIFS(DataRegularSeason20242025!$AB$3:$AB$1315,DataRegularSeason20242025!$B$3:$B$1315, "&lt;=" &amp; $A201, DataRegularSeason20242025!$E$3:$E$1315, L$1)</f>
        <v>11</v>
      </c>
      <c r="M201" s="2">
        <f>SUMIFS(DataRegularSeason20242025!$AA$3:$AA$1315,DataRegularSeason20242025!$B$3:$B$1315, "&lt;=" &amp; $A201, DataRegularSeason20242025!$D$3:$D$1315, M$1)+SUMIFS(DataRegularSeason20242025!$AB$3:$AB$1315,DataRegularSeason20242025!$B$3:$B$1315, "&lt;=" &amp; $A201, DataRegularSeason20242025!$E$3:$E$1315, M$1)</f>
        <v>15</v>
      </c>
      <c r="N201" s="2">
        <f>SUMIFS(DataRegularSeason20242025!$AA$3:$AA$1315,DataRegularSeason20242025!$B$3:$B$1315, "&lt;=" &amp; $A201, DataRegularSeason20242025!$D$3:$D$1315, N$1)+SUMIFS(DataRegularSeason20242025!$AB$3:$AB$1315,DataRegularSeason20242025!$B$3:$B$1315, "&lt;=" &amp; $A201, DataRegularSeason20242025!$E$3:$E$1315, N$1)</f>
        <v>14</v>
      </c>
      <c r="O201" s="2">
        <f>SUMIFS(DataRegularSeason20242025!$AA$3:$AA$1315,DataRegularSeason20242025!$B$3:$B$1315, "&lt;=" &amp; $A201, DataRegularSeason20242025!$D$3:$D$1315, O$1)+SUMIFS(DataRegularSeason20242025!$AB$3:$AB$1315,DataRegularSeason20242025!$B$3:$B$1315, "&lt;=" &amp; $A201, DataRegularSeason20242025!$E$3:$E$1315, O$1)</f>
        <v>14</v>
      </c>
      <c r="P201" s="2">
        <f>SUMIFS(DataRegularSeason20242025!$AA$3:$AA$1315,DataRegularSeason20242025!$B$3:$B$1315, "&lt;=" &amp; $A201, DataRegularSeason20242025!$D$3:$D$1315, P$1)+SUMIFS(DataRegularSeason20242025!$AB$3:$AB$1315,DataRegularSeason20242025!$B$3:$B$1315, "&lt;=" &amp; $A201, DataRegularSeason20242025!$E$3:$E$1315, P$1)</f>
        <v>9</v>
      </c>
      <c r="Q201" s="2">
        <f>SUMIFS(DataRegularSeason20242025!$AA$3:$AA$1315,DataRegularSeason20242025!$B$3:$B$1315, "&lt;=" &amp; $A201, DataRegularSeason20242025!$D$3:$D$1315, Q$1)+SUMIFS(DataRegularSeason20242025!$AB$3:$AB$1315,DataRegularSeason20242025!$B$3:$B$1315, "&lt;=" &amp; $A201, DataRegularSeason20242025!$E$3:$E$1315, Q$1)</f>
        <v>16</v>
      </c>
      <c r="R201" s="2">
        <f>SUMIFS(DataRegularSeason20242025!$AA$3:$AA$1315,DataRegularSeason20242025!$B$3:$B$1315, "&lt;=" &amp; $A201, DataRegularSeason20242025!$D$3:$D$1315, R$1)+SUMIFS(DataRegularSeason20242025!$AB$3:$AB$1315,DataRegularSeason20242025!$B$3:$B$1315, "&lt;=" &amp; $A201, DataRegularSeason20242025!$E$3:$E$1315, R$1)</f>
        <v>7</v>
      </c>
      <c r="S201" s="2">
        <f>SUMIFS(DataRegularSeason20242025!$AA$3:$AA$1315,DataRegularSeason20242025!$B$3:$B$1315, "&lt;=" &amp; $A201, DataRegularSeason20242025!$D$3:$D$1315, S$1)+SUMIFS(DataRegularSeason20242025!$AB$3:$AB$1315,DataRegularSeason20242025!$B$3:$B$1315, "&lt;=" &amp; $A201, DataRegularSeason20242025!$E$3:$E$1315, S$1)</f>
        <v>8</v>
      </c>
      <c r="T201" s="2">
        <f>SUMIFS(DataRegularSeason20242025!$AA$3:$AA$1315,DataRegularSeason20242025!$B$3:$B$1315, "&lt;=" &amp; $A201, DataRegularSeason20242025!$D$3:$D$1315, T$1)+SUMIFS(DataRegularSeason20242025!$AB$3:$AB$1315,DataRegularSeason20242025!$B$3:$B$1315, "&lt;=" &amp; $A201, DataRegularSeason20242025!$E$3:$E$1315, T$1)</f>
        <v>13</v>
      </c>
      <c r="U201" s="2">
        <f>SUMIFS(DataRegularSeason20242025!$AA$3:$AA$1315,DataRegularSeason20242025!$B$3:$B$1315, "&lt;=" &amp; $A201, DataRegularSeason20242025!$D$3:$D$1315, U$1)+SUMIFS(DataRegularSeason20242025!$AB$3:$AB$1315,DataRegularSeason20242025!$B$3:$B$1315, "&lt;=" &amp; $A201, DataRegularSeason20242025!$E$3:$E$1315, U$1)</f>
        <v>10</v>
      </c>
      <c r="V201" s="2">
        <f>SUMIFS(DataRegularSeason20242025!$AA$3:$AA$1315,DataRegularSeason20242025!$B$3:$B$1315, "&lt;=" &amp; $A201, DataRegularSeason20242025!$D$3:$D$1315, V$1)+SUMIFS(DataRegularSeason20242025!$AB$3:$AB$1315,DataRegularSeason20242025!$B$3:$B$1315, "&lt;=" &amp; $A201, DataRegularSeason20242025!$E$3:$E$1315, V$1)</f>
        <v>9</v>
      </c>
      <c r="W201" s="2">
        <f>SUMIFS(DataRegularSeason20242025!$AA$3:$AA$1315,DataRegularSeason20242025!$B$3:$B$1315, "&lt;=" &amp; $A201, DataRegularSeason20242025!$D$3:$D$1315, W$1)+SUMIFS(DataRegularSeason20242025!$AB$3:$AB$1315,DataRegularSeason20242025!$B$3:$B$1315, "&lt;=" &amp; $A201, DataRegularSeason20242025!$E$3:$E$1315, W$1)</f>
        <v>9</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8</v>
      </c>
      <c r="Z201" s="2">
        <f>SUMIFS(DataRegularSeason20242025!$AA$3:$AA$1315,DataRegularSeason20242025!$B$3:$B$1315, "&lt;=" &amp; $A201, DataRegularSeason20242025!$D$3:$D$1315, Z$1)+SUMIFS(DataRegularSeason20242025!$AB$3:$AB$1315,DataRegularSeason20242025!$B$3:$B$1315, "&lt;=" &amp; $A201, DataRegularSeason20242025!$E$3:$E$1315, Z$1)</f>
        <v>10</v>
      </c>
      <c r="AA201" s="2">
        <f>SUMIFS(DataRegularSeason20242025!$AA$3:$AA$1315,DataRegularSeason20242025!$B$3:$B$1315, "&lt;=" &amp; $A201, DataRegularSeason20242025!$D$3:$D$1315, AA$1)+SUMIFS(DataRegularSeason20242025!$AB$3:$AB$1315,DataRegularSeason20242025!$B$3:$B$1315, "&lt;=" &amp; $A201, DataRegularSeason20242025!$E$3:$E$1315, AA$1)</f>
        <v>14</v>
      </c>
      <c r="AB201" s="2">
        <f>SUMIFS(DataRegularSeason20242025!$AA$3:$AA$1315,DataRegularSeason20242025!$B$3:$B$1315, "&lt;=" &amp; $A201, DataRegularSeason20242025!$D$3:$D$1315, AB$1)+SUMIFS(DataRegularSeason20242025!$AB$3:$AB$1315,DataRegularSeason20242025!$B$3:$B$1315, "&lt;=" &amp; $A201, DataRegularSeason20242025!$E$3:$E$1315, AB$1)</f>
        <v>13</v>
      </c>
      <c r="AC201" s="2">
        <f>SUMIFS(DataRegularSeason20242025!$AA$3:$AA$1315,DataRegularSeason20242025!$B$3:$B$1315, "&lt;=" &amp; $A201, DataRegularSeason20242025!$D$3:$D$1315, AC$1)+SUMIFS(DataRegularSeason20242025!$AB$3:$AB$1315,DataRegularSeason20242025!$B$3:$B$1315, "&lt;=" &amp; $A201, DataRegularSeason20242025!$E$3:$E$1315, AC$1)</f>
        <v>12</v>
      </c>
      <c r="AD201" s="2">
        <f>SUMIFS(DataRegularSeason20242025!$AA$3:$AA$1315,DataRegularSeason20242025!$B$3:$B$1315, "&lt;=" &amp; $A201, DataRegularSeason20242025!$D$3:$D$1315, AD$1)+SUMIFS(DataRegularSeason20242025!$AB$3:$AB$1315,DataRegularSeason20242025!$B$3:$B$1315, "&lt;=" &amp; $A201, DataRegularSeason20242025!$E$3:$E$1315, AD$1)</f>
        <v>11</v>
      </c>
      <c r="AE201" s="2">
        <f>SUMIFS(DataRegularSeason20242025!$AA$3:$AA$1315,DataRegularSeason20242025!$B$3:$B$1315, "&lt;=" &amp; $A201, DataRegularSeason20242025!$D$3:$D$1315, AE$1)+SUMIFS(DataRegularSeason20242025!$AB$3:$AB$1315,DataRegularSeason20242025!$B$3:$B$1315, "&lt;=" &amp; $A201, DataRegularSeason20242025!$E$3:$E$1315, AE$1)</f>
        <v>15</v>
      </c>
      <c r="AF201" s="2">
        <f>SUMIFS(DataRegularSeason20242025!$AA$3:$AA$1315,DataRegularSeason20242025!$B$3:$B$1315, "&lt;=" &amp; $A201, DataRegularSeason20242025!$D$3:$D$1315, AF$1)+SUMIFS(DataRegularSeason20242025!$AB$3:$AB$1315,DataRegularSeason20242025!$B$3:$B$1315, "&lt;=" &amp; $A201, DataRegularSeason20242025!$E$3:$E$1315, AF$1)</f>
        <v>18</v>
      </c>
      <c r="AG201" s="2">
        <f>SUMIFS(DataRegularSeason20242025!$AA$3:$AA$1315,DataRegularSeason20242025!$B$3:$B$1315, "&lt;=" &amp; $A201, DataRegularSeason20242025!$D$3:$D$1315, AG$1)+SUMIFS(DataRegularSeason20242025!$AB$3:$AB$1315,DataRegularSeason20242025!$B$3:$B$1315, "&lt;=" &amp; $A201, DataRegularSeason20242025!$E$3:$E$1315, AG$1)</f>
        <v>14</v>
      </c>
    </row>
    <row r="202" spans="1:33" x14ac:dyDescent="0.25">
      <c r="A202" s="5">
        <v>45768</v>
      </c>
      <c r="B202" s="2">
        <f>SUMIFS(DataRegularSeason20242025!$AA$3:$AA$1315,DataRegularSeason20242025!$B$3:$B$1315, "&lt;=" &amp; $A202, DataRegularSeason20242025!$D$3:$D$1315, B$1)+SUMIFS(DataRegularSeason20242025!$AB$3:$AB$1315,DataRegularSeason20242025!$B$3:$B$1315, "&lt;=" &amp; $A202, DataRegularSeason20242025!$E$3:$E$1315, B$1)</f>
        <v>10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5">
        <v>45769</v>
      </c>
      <c r="B203" s="2">
        <f>SUMIFS(DataRegularSeason20242025!$AA$3:$AA$1315,DataRegularSeason20242025!$B$3:$B$1315, "&lt;=" &amp; $A203, DataRegularSeason20242025!$D$3:$D$1315, B$1)+SUMIFS(DataRegularSeason20242025!$AB$3:$AB$1315,DataRegularSeason20242025!$B$3:$B$1315, "&lt;=" &amp; $A203, DataRegularSeason20242025!$E$3:$E$1315, B$1)</f>
        <v>10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5">
        <v>45770</v>
      </c>
      <c r="B204" s="2">
        <f>SUMIFS(DataRegularSeason20242025!$AA$3:$AA$1315,DataRegularSeason20242025!$B$3:$B$1315, "&lt;=" &amp; $A204, DataRegularSeason20242025!$D$3:$D$1315, B$1)+SUMIFS(DataRegularSeason20242025!$AB$3:$AB$1315,DataRegularSeason20242025!$B$3:$B$1315, "&lt;=" &amp; $A204, DataRegularSeason20242025!$E$3:$E$1315, B$1)</f>
        <v>10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5">
        <v>45771</v>
      </c>
      <c r="B205" s="2">
        <f>SUMIFS(DataRegularSeason20242025!$AA$3:$AA$1315,DataRegularSeason20242025!$B$3:$B$1315, "&lt;=" &amp; $A205, DataRegularSeason20242025!$D$3:$D$1315, B$1)+SUMIFS(DataRegularSeason20242025!$AB$3:$AB$1315,DataRegularSeason20242025!$B$3:$B$1315, "&lt;=" &amp; $A205, DataRegularSeason20242025!$E$3:$E$1315, B$1)</f>
        <v>10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5">
        <v>45772</v>
      </c>
      <c r="B206" s="2">
        <f>SUMIFS(DataRegularSeason20242025!$AA$3:$AA$1315,DataRegularSeason20242025!$B$3:$B$1315, "&lt;=" &amp; $A206, DataRegularSeason20242025!$D$3:$D$1315, B$1)+SUMIFS(DataRegularSeason20242025!$AB$3:$AB$1315,DataRegularSeason20242025!$B$3:$B$1315, "&lt;=" &amp; $A206, DataRegularSeason20242025!$E$3:$E$1315, B$1)</f>
        <v>10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5">
        <v>45773</v>
      </c>
      <c r="B207" s="2">
        <f>SUMIFS(DataRegularSeason20242025!$AA$3:$AA$1315,DataRegularSeason20242025!$B$3:$B$1315, "&lt;=" &amp; $A207, DataRegularSeason20242025!$D$3:$D$1315, B$1)+SUMIFS(DataRegularSeason20242025!$AB$3:$AB$1315,DataRegularSeason20242025!$B$3:$B$1315, "&lt;=" &amp; $A207, DataRegularSeason20242025!$E$3:$E$1315, B$1)</f>
        <v>10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5">
        <v>45774</v>
      </c>
      <c r="B208" s="2">
        <f>SUMIFS(DataRegularSeason20242025!$AA$3:$AA$1315,DataRegularSeason20242025!$B$3:$B$1315, "&lt;=" &amp; $A208, DataRegularSeason20242025!$D$3:$D$1315, B$1)+SUMIFS(DataRegularSeason20242025!$AB$3:$AB$1315,DataRegularSeason20242025!$B$3:$B$1315, "&lt;=" &amp; $A208, DataRegularSeason20242025!$E$3:$E$1315, B$1)</f>
        <v>10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5">
        <v>45775</v>
      </c>
      <c r="B209" s="2">
        <f>SUMIFS(DataRegularSeason20242025!$AA$3:$AA$1315,DataRegularSeason20242025!$B$3:$B$1315, "&lt;=" &amp; $A209, DataRegularSeason20242025!$D$3:$D$1315, B$1)+SUMIFS(DataRegularSeason20242025!$AB$3:$AB$1315,DataRegularSeason20242025!$B$3:$B$1315, "&lt;=" &amp; $A209, DataRegularSeason20242025!$E$3:$E$1315, B$1)</f>
        <v>10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5">
        <v>45776</v>
      </c>
      <c r="B210" s="2">
        <f>SUMIFS(DataRegularSeason20242025!$AA$3:$AA$1315,DataRegularSeason20242025!$B$3:$B$1315, "&lt;=" &amp; $A210, DataRegularSeason20242025!$D$3:$D$1315, B$1)+SUMIFS(DataRegularSeason20242025!$AB$3:$AB$1315,DataRegularSeason20242025!$B$3:$B$1315, "&lt;=" &amp; $A210, DataRegularSeason20242025!$E$3:$E$1315, B$1)</f>
        <v>10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5">
        <v>45777</v>
      </c>
      <c r="B211" s="2">
        <f>SUMIFS(DataRegularSeason20242025!$AA$3:$AA$1315,DataRegularSeason20242025!$B$3:$B$1315, "&lt;=" &amp; $A211, DataRegularSeason20242025!$D$3:$D$1315, B$1)+SUMIFS(DataRegularSeason20242025!$AB$3:$AB$1315,DataRegularSeason20242025!$B$3:$B$1315, "&lt;=" &amp; $A211, DataRegularSeason20242025!$E$3:$E$1315, B$1)</f>
        <v>10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5">
        <v>45778</v>
      </c>
      <c r="B212" s="2">
        <f>SUMIFS(DataRegularSeason20242025!$AA$3:$AA$1315,DataRegularSeason20242025!$B$3:$B$1315, "&lt;=" &amp; $A212, DataRegularSeason20242025!$D$3:$D$1315, B$1)+SUMIFS(DataRegularSeason20242025!$AB$3:$AB$1315,DataRegularSeason20242025!$B$3:$B$1315, "&lt;=" &amp; $A212, DataRegularSeason20242025!$E$3:$E$1315, B$1)</f>
        <v>10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5">
        <v>45779</v>
      </c>
      <c r="B213" s="2">
        <f>SUMIFS(DataRegularSeason20242025!$AA$3:$AA$1315,DataRegularSeason20242025!$B$3:$B$1315, "&lt;=" &amp; $A213, DataRegularSeason20242025!$D$3:$D$1315, B$1)+SUMIFS(DataRegularSeason20242025!$AB$3:$AB$1315,DataRegularSeason20242025!$B$3:$B$1315, "&lt;=" &amp; $A213, DataRegularSeason20242025!$E$3:$E$1315, B$1)</f>
        <v>10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5">
        <v>45780</v>
      </c>
      <c r="B214" s="2">
        <f>SUMIFS(DataRegularSeason20242025!$AA$3:$AA$1315,DataRegularSeason20242025!$B$3:$B$1315, "&lt;=" &amp; $A214, DataRegularSeason20242025!$D$3:$D$1315, B$1)+SUMIFS(DataRegularSeason20242025!$AB$3:$AB$1315,DataRegularSeason20242025!$B$3:$B$1315, "&lt;=" &amp; $A214, DataRegularSeason20242025!$E$3:$E$1315, B$1)</f>
        <v>10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5">
        <v>45781</v>
      </c>
      <c r="B215" s="2">
        <f>SUMIFS(DataRegularSeason20242025!$AA$3:$AA$1315,DataRegularSeason20242025!$B$3:$B$1315, "&lt;=" &amp; $A215, DataRegularSeason20242025!$D$3:$D$1315, B$1)+SUMIFS(DataRegularSeason20242025!$AB$3:$AB$1315,DataRegularSeason20242025!$B$3:$B$1315, "&lt;=" &amp; $A215, DataRegularSeason20242025!$E$3:$E$1315, B$1)</f>
        <v>10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5">
        <v>45782</v>
      </c>
      <c r="B216" s="2">
        <f>SUMIFS(DataRegularSeason20242025!$AA$3:$AA$1315,DataRegularSeason20242025!$B$3:$B$1315, "&lt;=" &amp; $A216, DataRegularSeason20242025!$D$3:$D$1315, B$1)+SUMIFS(DataRegularSeason20242025!$AB$3:$AB$1315,DataRegularSeason20242025!$B$3:$B$1315, "&lt;=" &amp; $A216, DataRegularSeason20242025!$E$3:$E$1315, B$1)</f>
        <v>10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5">
        <v>45783</v>
      </c>
      <c r="B217" s="2">
        <f>SUMIFS(DataRegularSeason20242025!$AA$3:$AA$1315,DataRegularSeason20242025!$B$3:$B$1315, "&lt;=" &amp; $A217, DataRegularSeason20242025!$D$3:$D$1315, B$1)+SUMIFS(DataRegularSeason20242025!$AB$3:$AB$1315,DataRegularSeason20242025!$B$3:$B$1315, "&lt;=" &amp; $A217, DataRegularSeason20242025!$E$3:$E$1315, B$1)</f>
        <v>10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5">
        <v>45784</v>
      </c>
      <c r="B218" s="2">
        <f>SUMIFS(DataRegularSeason20242025!$AA$3:$AA$1315,DataRegularSeason20242025!$B$3:$B$1315, "&lt;=" &amp; $A218, DataRegularSeason20242025!$D$3:$D$1315, B$1)+SUMIFS(DataRegularSeason20242025!$AB$3:$AB$1315,DataRegularSeason20242025!$B$3:$B$1315, "&lt;=" &amp; $A218, DataRegularSeason20242025!$E$3:$E$1315, B$1)</f>
        <v>10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5">
        <v>45785</v>
      </c>
      <c r="B219" s="2">
        <f>SUMIFS(DataRegularSeason20242025!$AA$3:$AA$1315,DataRegularSeason20242025!$B$3:$B$1315, "&lt;=" &amp; $A219, DataRegularSeason20242025!$D$3:$D$1315, B$1)+SUMIFS(DataRegularSeason20242025!$AB$3:$AB$1315,DataRegularSeason20242025!$B$3:$B$1315, "&lt;=" &amp; $A219, DataRegularSeason20242025!$E$3:$E$1315, B$1)</f>
        <v>10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5">
        <v>45786</v>
      </c>
      <c r="B220" s="2">
        <f>SUMIFS(DataRegularSeason20242025!$AA$3:$AA$1315,DataRegularSeason20242025!$B$3:$B$1315, "&lt;=" &amp; $A220, DataRegularSeason20242025!$D$3:$D$1315, B$1)+SUMIFS(DataRegularSeason20242025!$AB$3:$AB$1315,DataRegularSeason20242025!$B$3:$B$1315, "&lt;=" &amp; $A220, DataRegularSeason20242025!$E$3:$E$1315, B$1)</f>
        <v>10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5">
        <v>45787</v>
      </c>
      <c r="B221" s="2">
        <f>SUMIFS(DataRegularSeason20242025!$AA$3:$AA$1315,DataRegularSeason20242025!$B$3:$B$1315, "&lt;=" &amp; $A221, DataRegularSeason20242025!$D$3:$D$1315, B$1)+SUMIFS(DataRegularSeason20242025!$AB$3:$AB$1315,DataRegularSeason20242025!$B$3:$B$1315, "&lt;=" &amp; $A221, DataRegularSeason20242025!$E$3:$E$1315, B$1)</f>
        <v>10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5">
        <v>45788</v>
      </c>
      <c r="B222" s="2">
        <f>SUMIFS(DataRegularSeason20242025!$AA$3:$AA$1315,DataRegularSeason20242025!$B$3:$B$1315, "&lt;=" &amp; $A222, DataRegularSeason20242025!$D$3:$D$1315, B$1)+SUMIFS(DataRegularSeason20242025!$AB$3:$AB$1315,DataRegularSeason20242025!$B$3:$B$1315, "&lt;=" &amp; $A222, DataRegularSeason20242025!$E$3:$E$1315, B$1)</f>
        <v>10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5">
        <v>45789</v>
      </c>
      <c r="B223" s="2">
        <f>SUMIFS(DataRegularSeason20242025!$AA$3:$AA$1315,DataRegularSeason20242025!$B$3:$B$1315, "&lt;=" &amp; $A223, DataRegularSeason20242025!$D$3:$D$1315, B$1)+SUMIFS(DataRegularSeason20242025!$AB$3:$AB$1315,DataRegularSeason20242025!$B$3:$B$1315, "&lt;=" &amp; $A223, DataRegularSeason20242025!$E$3:$E$1315, B$1)</f>
        <v>10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5">
        <v>45790</v>
      </c>
      <c r="B224" s="2">
        <f>SUMIFS(DataRegularSeason20242025!$AA$3:$AA$1315,DataRegularSeason20242025!$B$3:$B$1315, "&lt;=" &amp; $A224, DataRegularSeason20242025!$D$3:$D$1315, B$1)+SUMIFS(DataRegularSeason20242025!$AB$3:$AB$1315,DataRegularSeason20242025!$B$3:$B$1315, "&lt;=" &amp; $A224, DataRegularSeason20242025!$E$3:$E$1315, B$1)</f>
        <v>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5">
        <v>45791</v>
      </c>
      <c r="B225" s="2">
        <f>SUMIFS(DataRegularSeason20242025!$AA$3:$AA$1315,DataRegularSeason20242025!$B$3:$B$1315, "&lt;=" &amp; $A225, DataRegularSeason20242025!$D$3:$D$1315, B$1)+SUMIFS(DataRegularSeason20242025!$AB$3:$AB$1315,DataRegularSeason20242025!$B$3:$B$1315, "&lt;=" &amp; $A225, DataRegularSeason20242025!$E$3:$E$1315, B$1)</f>
        <v>10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5">
        <v>45792</v>
      </c>
      <c r="B226" s="2">
        <f>SUMIFS(DataRegularSeason20242025!$AA$3:$AA$1315,DataRegularSeason20242025!$B$3:$B$1315, "&lt;=" &amp; $A226, DataRegularSeason20242025!$D$3:$D$1315, B$1)+SUMIFS(DataRegularSeason20242025!$AB$3:$AB$1315,DataRegularSeason20242025!$B$3:$B$1315, "&lt;=" &amp; $A226, DataRegularSeason20242025!$E$3:$E$1315, B$1)</f>
        <v>10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5">
        <v>45793</v>
      </c>
      <c r="B227" s="2">
        <f>SUMIFS(DataRegularSeason20242025!$AA$3:$AA$1315,DataRegularSeason20242025!$B$3:$B$1315, "&lt;=" &amp; $A227, DataRegularSeason20242025!$D$3:$D$1315, B$1)+SUMIFS(DataRegularSeason20242025!$AB$3:$AB$1315,DataRegularSeason20242025!$B$3:$B$1315, "&lt;=" &amp; $A227, DataRegularSeason20242025!$E$3:$E$1315, B$1)</f>
        <v>10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5">
        <v>45794</v>
      </c>
      <c r="B228" s="2">
        <f>SUMIFS(DataRegularSeason20242025!$AA$3:$AA$1315,DataRegularSeason20242025!$B$3:$B$1315, "&lt;=" &amp; $A228, DataRegularSeason20242025!$D$3:$D$1315, B$1)+SUMIFS(DataRegularSeason20242025!$AB$3:$AB$1315,DataRegularSeason20242025!$B$3:$B$1315, "&lt;=" &amp; $A228, DataRegularSeason20242025!$E$3:$E$1315, B$1)</f>
        <v>10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5">
        <v>45795</v>
      </c>
      <c r="B229" s="2">
        <f>SUMIFS(DataRegularSeason20242025!$AA$3:$AA$1315,DataRegularSeason20242025!$B$3:$B$1315, "&lt;=" &amp; $A229, DataRegularSeason20242025!$D$3:$D$1315, B$1)+SUMIFS(DataRegularSeason20242025!$AB$3:$AB$1315,DataRegularSeason20242025!$B$3:$B$1315, "&lt;=" &amp; $A229, DataRegularSeason20242025!$E$3:$E$1315, B$1)</f>
        <v>10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5">
        <v>45796</v>
      </c>
      <c r="B230" s="2">
        <f>SUMIFS(DataRegularSeason20242025!$AA$3:$AA$1315,DataRegularSeason20242025!$B$3:$B$1315, "&lt;=" &amp; $A230, DataRegularSeason20242025!$D$3:$D$1315, B$1)+SUMIFS(DataRegularSeason20242025!$AB$3:$AB$1315,DataRegularSeason20242025!$B$3:$B$1315, "&lt;=" &amp; $A230, DataRegularSeason20242025!$E$3:$E$1315, B$1)</f>
        <v>10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5">
        <v>45797</v>
      </c>
      <c r="B231" s="2">
        <f>SUMIFS(DataRegularSeason20242025!$AA$3:$AA$1315,DataRegularSeason20242025!$B$3:$B$1315, "&lt;=" &amp; $A231, DataRegularSeason20242025!$D$3:$D$1315, B$1)+SUMIFS(DataRegularSeason20242025!$AB$3:$AB$1315,DataRegularSeason20242025!$B$3:$B$1315, "&lt;=" &amp; $A231, DataRegularSeason20242025!$E$3:$E$1315, B$1)</f>
        <v>10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5">
        <v>45798</v>
      </c>
      <c r="B232" s="2">
        <f>SUMIFS(DataRegularSeason20242025!$AA$3:$AA$1315,DataRegularSeason20242025!$B$3:$B$1315, "&lt;=" &amp; $A232, DataRegularSeason20242025!$D$3:$D$1315, B$1)+SUMIFS(DataRegularSeason20242025!$AB$3:$AB$1315,DataRegularSeason20242025!$B$3:$B$1315, "&lt;=" &amp; $A232, DataRegularSeason20242025!$E$3:$E$1315, B$1)</f>
        <v>10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5">
        <v>45799</v>
      </c>
      <c r="B233" s="2">
        <f>SUMIFS(DataRegularSeason20242025!$AA$3:$AA$1315,DataRegularSeason20242025!$B$3:$B$1315, "&lt;=" &amp; $A233, DataRegularSeason20242025!$D$3:$D$1315, B$1)+SUMIFS(DataRegularSeason20242025!$AB$3:$AB$1315,DataRegularSeason20242025!$B$3:$B$1315, "&lt;=" &amp; $A233, DataRegularSeason20242025!$E$3:$E$1315, B$1)</f>
        <v>10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5">
        <v>45800</v>
      </c>
      <c r="B234" s="2">
        <f>SUMIFS(DataRegularSeason20242025!$AA$3:$AA$1315,DataRegularSeason20242025!$B$3:$B$1315, "&lt;=" &amp; $A234, DataRegularSeason20242025!$D$3:$D$1315, B$1)+SUMIFS(DataRegularSeason20242025!$AB$3:$AB$1315,DataRegularSeason20242025!$B$3:$B$1315, "&lt;=" &amp; $A234, DataRegularSeason20242025!$E$3:$E$1315, B$1)</f>
        <v>10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5">
        <v>45801</v>
      </c>
      <c r="B235" s="2">
        <f>SUMIFS(DataRegularSeason20242025!$AA$3:$AA$1315,DataRegularSeason20242025!$B$3:$B$1315, "&lt;=" &amp; $A235, DataRegularSeason20242025!$D$3:$D$1315, B$1)+SUMIFS(DataRegularSeason20242025!$AB$3:$AB$1315,DataRegularSeason20242025!$B$3:$B$1315, "&lt;=" &amp; $A235, DataRegularSeason20242025!$E$3:$E$1315, B$1)</f>
        <v>10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5">
        <v>45802</v>
      </c>
      <c r="B236" s="2">
        <f>SUMIFS(DataRegularSeason20242025!$AA$3:$AA$1315,DataRegularSeason20242025!$B$3:$B$1315, "&lt;=" &amp; $A236, DataRegularSeason20242025!$D$3:$D$1315, B$1)+SUMIFS(DataRegularSeason20242025!$AB$3:$AB$1315,DataRegularSeason20242025!$B$3:$B$1315, "&lt;=" &amp; $A236, DataRegularSeason20242025!$E$3:$E$1315, B$1)</f>
        <v>10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5">
        <v>45803</v>
      </c>
      <c r="B237" s="2">
        <f>SUMIFS(DataRegularSeason20242025!$AA$3:$AA$1315,DataRegularSeason20242025!$B$3:$B$1315, "&lt;=" &amp; $A237, DataRegularSeason20242025!$D$3:$D$1315, B$1)+SUMIFS(DataRegularSeason20242025!$AB$3:$AB$1315,DataRegularSeason20242025!$B$3:$B$1315, "&lt;=" &amp; $A237, DataRegularSeason20242025!$E$3:$E$1315, B$1)</f>
        <v>10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5">
        <v>45804</v>
      </c>
      <c r="B238" s="2">
        <f>SUMIFS(DataRegularSeason20242025!$AA$3:$AA$1315,DataRegularSeason20242025!$B$3:$B$1315, "&lt;=" &amp; $A238, DataRegularSeason20242025!$D$3:$D$1315, B$1)+SUMIFS(DataRegularSeason20242025!$AB$3:$AB$1315,DataRegularSeason20242025!$B$3:$B$1315, "&lt;=" &amp; $A238, DataRegularSeason20242025!$E$3:$E$1315, B$1)</f>
        <v>10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5">
        <v>45805</v>
      </c>
      <c r="B239" s="2">
        <f>SUMIFS(DataRegularSeason20242025!$AA$3:$AA$1315,DataRegularSeason20242025!$B$3:$B$1315, "&lt;=" &amp; $A239, DataRegularSeason20242025!$D$3:$D$1315, B$1)+SUMIFS(DataRegularSeason20242025!$AB$3:$AB$1315,DataRegularSeason20242025!$B$3:$B$1315, "&lt;=" &amp; $A239, DataRegularSeason20242025!$E$3:$E$1315, B$1)</f>
        <v>10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5">
        <v>45806</v>
      </c>
      <c r="B240" s="2">
        <f>SUMIFS(DataRegularSeason20242025!$AA$3:$AA$1315,DataRegularSeason20242025!$B$3:$B$1315, "&lt;=" &amp; $A240, DataRegularSeason20242025!$D$3:$D$1315, B$1)+SUMIFS(DataRegularSeason20242025!$AB$3:$AB$1315,DataRegularSeason20242025!$B$3:$B$1315, "&lt;=" &amp; $A240, DataRegularSeason20242025!$E$3:$E$1315, B$1)</f>
        <v>10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5">
        <v>45807</v>
      </c>
      <c r="B241" s="2">
        <f>SUMIFS(DataRegularSeason20242025!$AA$3:$AA$1315,DataRegularSeason20242025!$B$3:$B$1315, "&lt;=" &amp; $A241, DataRegularSeason20242025!$D$3:$D$1315, B$1)+SUMIFS(DataRegularSeason20242025!$AB$3:$AB$1315,DataRegularSeason20242025!$B$3:$B$1315, "&lt;=" &amp; $A241, DataRegularSeason20242025!$E$3:$E$1315, B$1)</f>
        <v>10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5">
        <v>45808</v>
      </c>
      <c r="B242" s="2">
        <f>SUMIFS(DataRegularSeason20242025!$AA$3:$AA$1315,DataRegularSeason20242025!$B$3:$B$1315, "&lt;=" &amp; $A242, DataRegularSeason20242025!$D$3:$D$1315, B$1)+SUMIFS(DataRegularSeason20242025!$AB$3:$AB$1315,DataRegularSeason20242025!$B$3:$B$1315, "&lt;=" &amp; $A242, DataRegularSeason20242025!$E$3:$E$1315, B$1)</f>
        <v>10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5">
        <v>45809</v>
      </c>
      <c r="B243" s="2">
        <f>SUMIFS(DataRegularSeason20242025!$AA$3:$AA$1315,DataRegularSeason20242025!$B$3:$B$1315, "&lt;=" &amp; $A243, DataRegularSeason20242025!$D$3:$D$1315, B$1)+SUMIFS(DataRegularSeason20242025!$AB$3:$AB$1315,DataRegularSeason20242025!$B$3:$B$1315, "&lt;=" &amp; $A243, DataRegularSeason20242025!$E$3:$E$1315, B$1)</f>
        <v>10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5">
        <v>45810</v>
      </c>
      <c r="B244" s="2">
        <f>SUMIFS(DataRegularSeason20242025!$AA$3:$AA$1315,DataRegularSeason20242025!$B$3:$B$1315, "&lt;=" &amp; $A244, DataRegularSeason20242025!$D$3:$D$1315, B$1)+SUMIFS(DataRegularSeason20242025!$AB$3:$AB$1315,DataRegularSeason20242025!$B$3:$B$1315, "&lt;=" &amp; $A244, DataRegularSeason20242025!$E$3:$E$1315, B$1)</f>
        <v>10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5">
        <v>45811</v>
      </c>
      <c r="B245" s="2">
        <f>SUMIFS(DataRegularSeason20242025!$AA$3:$AA$1315,DataRegularSeason20242025!$B$3:$B$1315, "&lt;=" &amp; $A245, DataRegularSeason20242025!$D$3:$D$1315, B$1)+SUMIFS(DataRegularSeason20242025!$AB$3:$AB$1315,DataRegularSeason20242025!$B$3:$B$1315, "&lt;=" &amp; $A245, DataRegularSeason20242025!$E$3:$E$1315, B$1)</f>
        <v>10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5">
        <v>45812</v>
      </c>
      <c r="B246" s="2">
        <f>SUMIFS(DataRegularSeason20242025!$AA$3:$AA$1315,DataRegularSeason20242025!$B$3:$B$1315, "&lt;=" &amp; $A246, DataRegularSeason20242025!$D$3:$D$1315, B$1)+SUMIFS(DataRegularSeason20242025!$AB$3:$AB$1315,DataRegularSeason20242025!$B$3:$B$1315, "&lt;=" &amp; $A246, DataRegularSeason20242025!$E$3:$E$1315, B$1)</f>
        <v>10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5">
        <v>45813</v>
      </c>
      <c r="B247" s="2">
        <f>SUMIFS(DataRegularSeason20242025!$AA$3:$AA$1315,DataRegularSeason20242025!$B$3:$B$1315, "&lt;=" &amp; $A247, DataRegularSeason20242025!$D$3:$D$1315, B$1)+SUMIFS(DataRegularSeason20242025!$AB$3:$AB$1315,DataRegularSeason20242025!$B$3:$B$1315, "&lt;=" &amp; $A247, DataRegularSeason20242025!$E$3:$E$1315, B$1)</f>
        <v>10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5">
        <v>45814</v>
      </c>
      <c r="B248" s="2">
        <f>SUMIFS(DataRegularSeason20242025!$AA$3:$AA$1315,DataRegularSeason20242025!$B$3:$B$1315, "&lt;=" &amp; $A248, DataRegularSeason20242025!$D$3:$D$1315, B$1)+SUMIFS(DataRegularSeason20242025!$AB$3:$AB$1315,DataRegularSeason20242025!$B$3:$B$1315, "&lt;=" &amp; $A248, DataRegularSeason20242025!$E$3:$E$1315, B$1)</f>
        <v>10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5">
        <v>45815</v>
      </c>
      <c r="B249" s="2">
        <f>SUMIFS(DataRegularSeason20242025!$AA$3:$AA$1315,DataRegularSeason20242025!$B$3:$B$1315, "&lt;=" &amp; $A249, DataRegularSeason20242025!$D$3:$D$1315, B$1)+SUMIFS(DataRegularSeason20242025!$AB$3:$AB$1315,DataRegularSeason20242025!$B$3:$B$1315, "&lt;=" &amp; $A249, DataRegularSeason20242025!$E$3:$E$1315, B$1)</f>
        <v>10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5">
        <v>45816</v>
      </c>
      <c r="B250" s="2">
        <f>SUMIFS(DataRegularSeason20242025!$AA$3:$AA$1315,DataRegularSeason20242025!$B$3:$B$1315, "&lt;=" &amp; $A250, DataRegularSeason20242025!$D$3:$D$1315, B$1)+SUMIFS(DataRegularSeason20242025!$AB$3:$AB$1315,DataRegularSeason20242025!$B$3:$B$1315, "&lt;=" &amp; $A250, DataRegularSeason20242025!$E$3:$E$1315, B$1)</f>
        <v>10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5">
        <v>45817</v>
      </c>
      <c r="B251" s="2">
        <f>SUMIFS(DataRegularSeason20242025!$AA$3:$AA$1315,DataRegularSeason20242025!$B$3:$B$1315, "&lt;=" &amp; $A251, DataRegularSeason20242025!$D$3:$D$1315, B$1)+SUMIFS(DataRegularSeason20242025!$AB$3:$AB$1315,DataRegularSeason20242025!$B$3:$B$1315, "&lt;=" &amp; $A251, DataRegularSeason20242025!$E$3:$E$1315, B$1)</f>
        <v>10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5">
        <v>45818</v>
      </c>
      <c r="B252" s="2">
        <f>SUMIFS(DataRegularSeason20242025!$AA$3:$AA$1315,DataRegularSeason20242025!$B$3:$B$1315, "&lt;=" &amp; $A252, DataRegularSeason20242025!$D$3:$D$1315, B$1)+SUMIFS(DataRegularSeason20242025!$AB$3:$AB$1315,DataRegularSeason20242025!$B$3:$B$1315, "&lt;=" &amp; $A252, DataRegularSeason20242025!$E$3:$E$1315, B$1)</f>
        <v>10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5">
        <v>45819</v>
      </c>
      <c r="B253" s="2">
        <f>SUMIFS(DataRegularSeason20242025!$AA$3:$AA$1315,DataRegularSeason20242025!$B$3:$B$1315, "&lt;=" &amp; $A253, DataRegularSeason20242025!$D$3:$D$1315, B$1)+SUMIFS(DataRegularSeason20242025!$AB$3:$AB$1315,DataRegularSeason20242025!$B$3:$B$1315, "&lt;=" &amp; $A253, DataRegularSeason20242025!$E$3:$E$1315, B$1)</f>
        <v>10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5">
        <v>45820</v>
      </c>
      <c r="B254" s="2">
        <f>SUMIFS(DataRegularSeason20242025!$AA$3:$AA$1315,DataRegularSeason20242025!$B$3:$B$1315, "&lt;=" &amp; $A254, DataRegularSeason20242025!$D$3:$D$1315, B$1)+SUMIFS(DataRegularSeason20242025!$AB$3:$AB$1315,DataRegularSeason20242025!$B$3:$B$1315, "&lt;=" &amp; $A254, DataRegularSeason20242025!$E$3:$E$1315, B$1)</f>
        <v>10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5">
        <v>45821</v>
      </c>
      <c r="B255" s="2">
        <f>SUMIFS(DataRegularSeason20242025!$AA$3:$AA$1315,DataRegularSeason20242025!$B$3:$B$1315, "&lt;=" &amp; $A255, DataRegularSeason20242025!$D$3:$D$1315, B$1)+SUMIFS(DataRegularSeason20242025!$AB$3:$AB$1315,DataRegularSeason20242025!$B$3:$B$1315, "&lt;=" &amp; $A255, DataRegularSeason20242025!$E$3:$E$1315, B$1)</f>
        <v>10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5">
        <v>45822</v>
      </c>
      <c r="B256" s="2">
        <f>SUMIFS(DataRegularSeason20242025!$AA$3:$AA$1315,DataRegularSeason20242025!$B$3:$B$1315, "&lt;=" &amp; $A256, DataRegularSeason20242025!$D$3:$D$1315, B$1)+SUMIFS(DataRegularSeason20242025!$AB$3:$AB$1315,DataRegularSeason20242025!$B$3:$B$1315, "&lt;=" &amp; $A256, DataRegularSeason20242025!$E$3:$E$1315, B$1)</f>
        <v>10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5">
        <v>45823</v>
      </c>
      <c r="B257" s="2">
        <f>SUMIFS(DataRegularSeason20242025!$AA$3:$AA$1315,DataRegularSeason20242025!$B$3:$B$1315, "&lt;=" &amp; $A257, DataRegularSeason20242025!$D$3:$D$1315, B$1)+SUMIFS(DataRegularSeason20242025!$AB$3:$AB$1315,DataRegularSeason20242025!$B$3:$B$1315, "&lt;=" &amp; $A257, DataRegularSeason20242025!$E$3:$E$1315, B$1)</f>
        <v>10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5">
        <v>45824</v>
      </c>
      <c r="B258" s="2">
        <f>SUMIFS(DataRegularSeason20242025!$AA$3:$AA$1315,DataRegularSeason20242025!$B$3:$B$1315, "&lt;=" &amp; $A258, DataRegularSeason20242025!$D$3:$D$1315, B$1)+SUMIFS(DataRegularSeason20242025!$AB$3:$AB$1315,DataRegularSeason20242025!$B$3:$B$1315, "&lt;=" &amp; $A258, DataRegularSeason20242025!$E$3:$E$1315, B$1)</f>
        <v>10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5">
        <v>45825</v>
      </c>
      <c r="B259" s="2">
        <f>SUMIFS(DataRegularSeason20242025!$AA$3:$AA$1315,DataRegularSeason20242025!$B$3:$B$1315, "&lt;=" &amp; $A259, DataRegularSeason20242025!$D$3:$D$1315, B$1)+SUMIFS(DataRegularSeason20242025!$AB$3:$AB$1315,DataRegularSeason20242025!$B$3:$B$1315, "&lt;=" &amp; $A259, DataRegularSeason20242025!$E$3:$E$1315, B$1)</f>
        <v>10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5">
        <v>45826</v>
      </c>
      <c r="B260" s="2">
        <f>SUMIFS(DataRegularSeason20242025!$AA$3:$AA$1315,DataRegularSeason20242025!$B$3:$B$1315, "&lt;=" &amp; $A260, DataRegularSeason20242025!$D$3:$D$1315, B$1)+SUMIFS(DataRegularSeason20242025!$AB$3:$AB$1315,DataRegularSeason20242025!$B$3:$B$1315, "&lt;=" &amp; $A260, DataRegularSeason20242025!$E$3:$E$1315, B$1)</f>
        <v>10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5">
        <v>45827</v>
      </c>
      <c r="B261" s="2">
        <f>SUMIFS(DataRegularSeason20242025!$AA$3:$AA$1315,DataRegularSeason20242025!$B$3:$B$1315, "&lt;=" &amp; $A261, DataRegularSeason20242025!$D$3:$D$1315, B$1)+SUMIFS(DataRegularSeason20242025!$AB$3:$AB$1315,DataRegularSeason20242025!$B$3:$B$1315, "&lt;=" &amp; $A261, DataRegularSeason20242025!$E$3:$E$1315, B$1)</f>
        <v>10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5">
        <v>45828</v>
      </c>
      <c r="B262" s="2">
        <f>SUMIFS(DataRegularSeason20242025!$AA$3:$AA$1315,DataRegularSeason20242025!$B$3:$B$1315, "&lt;=" &amp; $A262, DataRegularSeason20242025!$D$3:$D$1315, B$1)+SUMIFS(DataRegularSeason20242025!$AB$3:$AB$1315,DataRegularSeason20242025!$B$3:$B$1315, "&lt;=" &amp; $A262, DataRegularSeason20242025!$E$3:$E$1315, B$1)</f>
        <v>10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5">
        <v>45829</v>
      </c>
      <c r="B263" s="2">
        <f>SUMIFS(DataRegularSeason20242025!$AA$3:$AA$1315,DataRegularSeason20242025!$B$3:$B$1315, "&lt;=" &amp; $A263, DataRegularSeason20242025!$D$3:$D$1315, B$1)+SUMIFS(DataRegularSeason20242025!$AB$3:$AB$1315,DataRegularSeason20242025!$B$3:$B$1315, "&lt;=" &amp; $A263, DataRegularSeason20242025!$E$3:$E$1315, B$1)</f>
        <v>10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5">
        <v>45830</v>
      </c>
      <c r="B264" s="2">
        <f>SUMIFS(DataRegularSeason20242025!$AA$3:$AA$1315,DataRegularSeason20242025!$B$3:$B$1315, "&lt;=" &amp; $A264, DataRegularSeason20242025!$D$3:$D$1315, B$1)+SUMIFS(DataRegularSeason20242025!$AB$3:$AB$1315,DataRegularSeason20242025!$B$3:$B$1315, "&lt;=" &amp; $A264, DataRegularSeason20242025!$E$3:$E$1315, B$1)</f>
        <v>10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5">
        <v>45831</v>
      </c>
      <c r="B265" s="2">
        <f>SUMIFS(DataRegularSeason20242025!$AA$3:$AA$1315,DataRegularSeason20242025!$B$3:$B$1315, "&lt;=" &amp; $A265, DataRegularSeason20242025!$D$3:$D$1315, B$1)+SUMIFS(DataRegularSeason20242025!$AB$3:$AB$1315,DataRegularSeason20242025!$B$3:$B$1315, "&lt;=" &amp; $A265, DataRegularSeason20242025!$E$3:$E$1315, B$1)</f>
        <v>10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5">
        <v>45832</v>
      </c>
      <c r="B266" s="2">
        <f>SUMIFS(DataRegularSeason20242025!$AA$3:$AA$1315,DataRegularSeason20242025!$B$3:$B$1315, "&lt;=" &amp; $A266, DataRegularSeason20242025!$D$3:$D$1315, B$1)+SUMIFS(DataRegularSeason20242025!$AB$3:$AB$1315,DataRegularSeason20242025!$B$3:$B$1315, "&lt;=" &amp; $A266, DataRegularSeason20242025!$E$3:$E$1315, B$1)</f>
        <v>10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5">
        <v>45833</v>
      </c>
      <c r="B267" s="2">
        <f>SUMIFS(DataRegularSeason20242025!$AA$3:$AA$1315,DataRegularSeason20242025!$B$3:$B$1315, "&lt;=" &amp; $A267, DataRegularSeason20242025!$D$3:$D$1315, B$1)+SUMIFS(DataRegularSeason20242025!$AB$3:$AB$1315,DataRegularSeason20242025!$B$3:$B$1315, "&lt;=" &amp; $A267, DataRegularSeason20242025!$E$3:$E$1315, B$1)</f>
        <v>10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5">
        <v>45834</v>
      </c>
      <c r="B268" s="2">
        <f>SUMIFS(DataRegularSeason20242025!$AA$3:$AA$1315,DataRegularSeason20242025!$B$3:$B$1315, "&lt;=" &amp; $A268, DataRegularSeason20242025!$D$3:$D$1315, B$1)+SUMIFS(DataRegularSeason20242025!$AB$3:$AB$1315,DataRegularSeason20242025!$B$3:$B$1315, "&lt;=" &amp; $A268, DataRegularSeason20242025!$E$3:$E$1315, B$1)</f>
        <v>10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5">
        <v>45835</v>
      </c>
      <c r="B269" s="2">
        <f>SUMIFS(DataRegularSeason20242025!$AA$3:$AA$1315,DataRegularSeason20242025!$B$3:$B$1315, "&lt;=" &amp; $A269, DataRegularSeason20242025!$D$3:$D$1315, B$1)+SUMIFS(DataRegularSeason20242025!$AB$3:$AB$1315,DataRegularSeason20242025!$B$3:$B$1315, "&lt;=" &amp; $A269, DataRegularSeason20242025!$E$3:$E$1315, B$1)</f>
        <v>10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5">
        <v>45836</v>
      </c>
      <c r="B270" s="2">
        <f>SUMIFS(DataRegularSeason20242025!$AA$3:$AA$1315,DataRegularSeason20242025!$B$3:$B$1315, "&lt;=" &amp; $A270, DataRegularSeason20242025!$D$3:$D$1315, B$1)+SUMIFS(DataRegularSeason20242025!$AB$3:$AB$1315,DataRegularSeason20242025!$B$3:$B$1315, "&lt;=" &amp; $A270, DataRegularSeason20242025!$E$3:$E$1315, B$1)</f>
        <v>10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5">
        <v>45837</v>
      </c>
      <c r="B271" s="2">
        <f>SUMIFS(DataRegularSeason20242025!$AA$3:$AA$1315,DataRegularSeason20242025!$B$3:$B$1315, "&lt;=" &amp; $A271, DataRegularSeason20242025!$D$3:$D$1315, B$1)+SUMIFS(DataRegularSeason20242025!$AB$3:$AB$1315,DataRegularSeason20242025!$B$3:$B$1315, "&lt;=" &amp; $A271, DataRegularSeason20242025!$E$3:$E$1315, B$1)</f>
        <v>10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5">
        <v>45838</v>
      </c>
      <c r="B272" s="2">
        <f>SUMIFS(DataRegularSeason20242025!$AA$3:$AA$1315,DataRegularSeason20242025!$B$3:$B$1315, "&lt;=" &amp; $A272, DataRegularSeason20242025!$D$3:$D$1315, B$1)+SUMIFS(DataRegularSeason20242025!$AB$3:$AB$1315,DataRegularSeason20242025!$B$3:$B$1315, "&lt;=" &amp; $A272, DataRegularSeason20242025!$E$3:$E$1315, B$1)</f>
        <v>10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5">
        <v>45839</v>
      </c>
      <c r="B273" s="2">
        <f>SUMIFS(DataRegularSeason20242025!$AA$3:$AA$1315,DataRegularSeason20242025!$B$3:$B$1315, "&lt;=" &amp; $A273, DataRegularSeason20242025!$D$3:$D$1315, B$1)+SUMIFS(DataRegularSeason20242025!$AB$3:$AB$1315,DataRegularSeason20242025!$B$3:$B$1315, "&lt;=" &amp; $A273, DataRegularSeason20242025!$E$3:$E$1315, B$1)</f>
        <v>10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topLeftCell="A4" workbookViewId="0">
      <pane xSplit="1" topLeftCell="B1" activePane="topRight" state="frozen"/>
      <selection pane="topRight" activeCell="AE28" sqref="AE28:AE30"/>
    </sheetView>
  </sheetViews>
  <sheetFormatPr defaultColWidth="2.7109375" defaultRowHeight="15" x14ac:dyDescent="0.25"/>
  <cols>
    <col min="1" max="1" width="5.140625" bestFit="1" customWidth="1"/>
  </cols>
  <sheetData>
    <row r="1" spans="1:275" s="39" customFormat="1" ht="66.75" customHeight="1" x14ac:dyDescent="0.25">
      <c r="A1" s="39" t="s">
        <v>1760</v>
      </c>
      <c r="B1" s="39" t="s">
        <v>1761</v>
      </c>
      <c r="C1" s="39" t="s">
        <v>1762</v>
      </c>
      <c r="D1" s="40" t="s">
        <v>1488</v>
      </c>
      <c r="E1" s="40" t="s">
        <v>1489</v>
      </c>
      <c r="F1" s="40" t="s">
        <v>1490</v>
      </c>
      <c r="G1" s="40" t="s">
        <v>1491</v>
      </c>
      <c r="H1" s="40" t="s">
        <v>1492</v>
      </c>
      <c r="I1" s="40" t="s">
        <v>1493</v>
      </c>
      <c r="J1" s="40" t="s">
        <v>1494</v>
      </c>
      <c r="K1" s="40" t="s">
        <v>1495</v>
      </c>
      <c r="L1" s="40" t="s">
        <v>1496</v>
      </c>
      <c r="M1" s="40" t="s">
        <v>1497</v>
      </c>
      <c r="N1" s="40" t="s">
        <v>1498</v>
      </c>
      <c r="O1" s="40" t="s">
        <v>1499</v>
      </c>
      <c r="P1" s="40" t="s">
        <v>1500</v>
      </c>
      <c r="Q1" s="40" t="s">
        <v>1501</v>
      </c>
      <c r="R1" s="40" t="s">
        <v>1502</v>
      </c>
      <c r="S1" s="40" t="s">
        <v>1503</v>
      </c>
      <c r="T1" s="40" t="s">
        <v>1504</v>
      </c>
      <c r="U1" s="40" t="s">
        <v>1505</v>
      </c>
      <c r="V1" s="40" t="s">
        <v>1506</v>
      </c>
      <c r="W1" s="40" t="s">
        <v>1507</v>
      </c>
      <c r="X1" s="40" t="s">
        <v>1508</v>
      </c>
      <c r="Y1" s="40" t="s">
        <v>1509</v>
      </c>
      <c r="Z1" s="40" t="s">
        <v>1510</v>
      </c>
      <c r="AA1" s="40" t="s">
        <v>1511</v>
      </c>
      <c r="AB1" s="40" t="s">
        <v>1512</v>
      </c>
      <c r="AC1" s="40" t="s">
        <v>1513</v>
      </c>
      <c r="AD1" s="40" t="s">
        <v>1514</v>
      </c>
      <c r="AE1" s="40" t="s">
        <v>1515</v>
      </c>
      <c r="AF1" s="40" t="s">
        <v>1516</v>
      </c>
      <c r="AG1" s="40" t="s">
        <v>1517</v>
      </c>
      <c r="AH1" s="40" t="s">
        <v>1518</v>
      </c>
      <c r="AI1" s="40" t="s">
        <v>1519</v>
      </c>
      <c r="AJ1" s="40" t="s">
        <v>1520</v>
      </c>
      <c r="AK1" s="40" t="s">
        <v>1521</v>
      </c>
      <c r="AL1" s="40" t="s">
        <v>1522</v>
      </c>
      <c r="AM1" s="40" t="s">
        <v>1523</v>
      </c>
      <c r="AN1" s="40" t="s">
        <v>1524</v>
      </c>
      <c r="AO1" s="40" t="s">
        <v>1525</v>
      </c>
      <c r="AP1" s="40" t="s">
        <v>1526</v>
      </c>
      <c r="AQ1" s="40" t="s">
        <v>1527</v>
      </c>
      <c r="AR1" s="40" t="s">
        <v>1528</v>
      </c>
      <c r="AS1" s="40" t="s">
        <v>1529</v>
      </c>
      <c r="AT1" s="40" t="s">
        <v>1530</v>
      </c>
      <c r="AU1" s="40" t="s">
        <v>1531</v>
      </c>
      <c r="AV1" s="40" t="s">
        <v>1532</v>
      </c>
      <c r="AW1" s="40" t="s">
        <v>1533</v>
      </c>
      <c r="AX1" s="40" t="s">
        <v>1534</v>
      </c>
      <c r="AY1" s="40" t="s">
        <v>1535</v>
      </c>
      <c r="AZ1" s="40" t="s">
        <v>1536</v>
      </c>
      <c r="BA1" s="40" t="s">
        <v>1537</v>
      </c>
      <c r="BB1" s="40" t="s">
        <v>1538</v>
      </c>
      <c r="BC1" s="40" t="s">
        <v>1539</v>
      </c>
      <c r="BD1" s="40" t="s">
        <v>1540</v>
      </c>
      <c r="BE1" s="40" t="s">
        <v>1541</v>
      </c>
      <c r="BF1" s="40" t="s">
        <v>1542</v>
      </c>
      <c r="BG1" s="40" t="s">
        <v>1543</v>
      </c>
      <c r="BH1" s="40" t="s">
        <v>1544</v>
      </c>
      <c r="BI1" s="40" t="s">
        <v>1545</v>
      </c>
      <c r="BJ1" s="40" t="s">
        <v>1546</v>
      </c>
      <c r="BK1" s="40" t="s">
        <v>1547</v>
      </c>
      <c r="BL1" s="40" t="s">
        <v>1548</v>
      </c>
      <c r="BM1" s="40" t="s">
        <v>1549</v>
      </c>
      <c r="BN1" s="40" t="s">
        <v>1550</v>
      </c>
      <c r="BO1" s="40" t="s">
        <v>1551</v>
      </c>
      <c r="BP1" s="40" t="s">
        <v>1552</v>
      </c>
      <c r="BQ1" s="40" t="s">
        <v>1553</v>
      </c>
      <c r="BR1" s="40" t="s">
        <v>1554</v>
      </c>
      <c r="BS1" s="40" t="s">
        <v>1555</v>
      </c>
      <c r="BT1" s="40" t="s">
        <v>1556</v>
      </c>
      <c r="BU1" s="40" t="s">
        <v>1557</v>
      </c>
      <c r="BV1" s="40" t="s">
        <v>1558</v>
      </c>
      <c r="BW1" s="40" t="s">
        <v>1559</v>
      </c>
      <c r="BX1" s="40" t="s">
        <v>1560</v>
      </c>
      <c r="BY1" s="40" t="s">
        <v>1561</v>
      </c>
      <c r="BZ1" s="40" t="s">
        <v>1562</v>
      </c>
      <c r="CA1" s="40" t="s">
        <v>1563</v>
      </c>
      <c r="CB1" s="40" t="s">
        <v>1564</v>
      </c>
      <c r="CC1" s="40" t="s">
        <v>1565</v>
      </c>
      <c r="CD1" s="40" t="s">
        <v>1566</v>
      </c>
      <c r="CE1" s="40" t="s">
        <v>1567</v>
      </c>
      <c r="CF1" s="40" t="s">
        <v>1568</v>
      </c>
      <c r="CG1" s="40" t="s">
        <v>1569</v>
      </c>
      <c r="CH1" s="40" t="s">
        <v>1570</v>
      </c>
      <c r="CI1" s="40" t="s">
        <v>1571</v>
      </c>
      <c r="CJ1" s="40" t="s">
        <v>1572</v>
      </c>
      <c r="CK1" s="40" t="s">
        <v>1573</v>
      </c>
      <c r="CL1" s="40" t="s">
        <v>1574</v>
      </c>
      <c r="CM1" s="40" t="s">
        <v>1575</v>
      </c>
      <c r="CN1" s="40" t="s">
        <v>1576</v>
      </c>
      <c r="CO1" s="40" t="s">
        <v>1577</v>
      </c>
      <c r="CP1" s="40" t="s">
        <v>1578</v>
      </c>
      <c r="CQ1" s="40" t="s">
        <v>1579</v>
      </c>
      <c r="CR1" s="40" t="s">
        <v>1580</v>
      </c>
      <c r="CS1" s="40" t="s">
        <v>1581</v>
      </c>
      <c r="CT1" s="40" t="s">
        <v>1582</v>
      </c>
      <c r="CU1" s="40" t="s">
        <v>1583</v>
      </c>
      <c r="CV1" s="40" t="s">
        <v>1584</v>
      </c>
      <c r="CW1" s="40" t="s">
        <v>1585</v>
      </c>
      <c r="CX1" s="40" t="s">
        <v>1586</v>
      </c>
      <c r="CY1" s="40" t="s">
        <v>1587</v>
      </c>
      <c r="CZ1" s="40" t="s">
        <v>1588</v>
      </c>
      <c r="DA1" s="40" t="s">
        <v>1589</v>
      </c>
      <c r="DB1" s="40" t="s">
        <v>1590</v>
      </c>
      <c r="DC1" s="40" t="s">
        <v>1591</v>
      </c>
      <c r="DD1" s="40" t="s">
        <v>1592</v>
      </c>
      <c r="DE1" s="40" t="s">
        <v>1593</v>
      </c>
      <c r="DF1" s="40" t="s">
        <v>1594</v>
      </c>
      <c r="DG1" s="40" t="s">
        <v>1595</v>
      </c>
      <c r="DH1" s="40" t="s">
        <v>1596</v>
      </c>
      <c r="DI1" s="40" t="s">
        <v>1597</v>
      </c>
      <c r="DJ1" s="40" t="s">
        <v>1598</v>
      </c>
      <c r="DK1" s="40" t="s">
        <v>1599</v>
      </c>
      <c r="DL1" s="40" t="s">
        <v>1600</v>
      </c>
      <c r="DM1" s="40" t="s">
        <v>1601</v>
      </c>
      <c r="DN1" s="40" t="s">
        <v>1602</v>
      </c>
      <c r="DO1" s="40" t="s">
        <v>1603</v>
      </c>
      <c r="DP1" s="40" t="s">
        <v>1604</v>
      </c>
      <c r="DQ1" s="40" t="s">
        <v>1605</v>
      </c>
      <c r="DR1" s="40" t="s">
        <v>1606</v>
      </c>
      <c r="DS1" s="40" t="s">
        <v>1607</v>
      </c>
      <c r="DT1" s="40" t="s">
        <v>1608</v>
      </c>
      <c r="DU1" s="40" t="s">
        <v>1609</v>
      </c>
      <c r="DV1" s="40" t="s">
        <v>1610</v>
      </c>
      <c r="DW1" s="40" t="s">
        <v>1611</v>
      </c>
      <c r="DX1" s="40" t="s">
        <v>1612</v>
      </c>
      <c r="DY1" s="40" t="s">
        <v>1613</v>
      </c>
      <c r="DZ1" s="40" t="s">
        <v>1614</v>
      </c>
      <c r="EA1" s="40" t="s">
        <v>1615</v>
      </c>
      <c r="EB1" s="40" t="s">
        <v>1616</v>
      </c>
      <c r="EC1" s="40" t="s">
        <v>1617</v>
      </c>
      <c r="ED1" s="40" t="s">
        <v>1618</v>
      </c>
      <c r="EE1" s="40" t="s">
        <v>1619</v>
      </c>
      <c r="EF1" s="40" t="s">
        <v>1620</v>
      </c>
      <c r="EG1" s="40" t="s">
        <v>1621</v>
      </c>
      <c r="EH1" s="40" t="s">
        <v>1622</v>
      </c>
      <c r="EI1" s="40" t="s">
        <v>1623</v>
      </c>
      <c r="EJ1" s="40" t="s">
        <v>1624</v>
      </c>
      <c r="EK1" s="40" t="s">
        <v>1625</v>
      </c>
      <c r="EL1" s="40" t="s">
        <v>1626</v>
      </c>
      <c r="EM1" s="40" t="s">
        <v>1627</v>
      </c>
      <c r="EN1" s="40" t="s">
        <v>1628</v>
      </c>
      <c r="EO1" s="40" t="s">
        <v>1629</v>
      </c>
      <c r="EP1" s="40" t="s">
        <v>1630</v>
      </c>
      <c r="EQ1" s="40" t="s">
        <v>1631</v>
      </c>
      <c r="ER1" s="40" t="s">
        <v>1632</v>
      </c>
      <c r="ES1" s="40" t="s">
        <v>1633</v>
      </c>
      <c r="ET1" s="40" t="s">
        <v>1634</v>
      </c>
      <c r="EU1" s="40" t="s">
        <v>1635</v>
      </c>
      <c r="EV1" s="40" t="s">
        <v>1636</v>
      </c>
      <c r="EW1" s="40" t="s">
        <v>1637</v>
      </c>
      <c r="EX1" s="40" t="s">
        <v>1638</v>
      </c>
      <c r="EY1" s="40" t="s">
        <v>1639</v>
      </c>
      <c r="EZ1" s="40" t="s">
        <v>1640</v>
      </c>
      <c r="FA1" s="40" t="s">
        <v>1641</v>
      </c>
      <c r="FB1" s="40" t="s">
        <v>1642</v>
      </c>
      <c r="FC1" s="40" t="s">
        <v>1643</v>
      </c>
      <c r="FD1" s="40" t="s">
        <v>1644</v>
      </c>
      <c r="FE1" s="40" t="s">
        <v>1645</v>
      </c>
      <c r="FF1" s="40" t="s">
        <v>1646</v>
      </c>
      <c r="FG1" s="40" t="s">
        <v>1647</v>
      </c>
      <c r="FH1" s="40" t="s">
        <v>1648</v>
      </c>
      <c r="FI1" s="40" t="s">
        <v>1649</v>
      </c>
      <c r="FJ1" s="40" t="s">
        <v>1650</v>
      </c>
      <c r="FK1" s="40" t="s">
        <v>1651</v>
      </c>
      <c r="FL1" s="40" t="s">
        <v>1652</v>
      </c>
      <c r="FM1" s="40" t="s">
        <v>1653</v>
      </c>
      <c r="FN1" s="40" t="s">
        <v>1654</v>
      </c>
      <c r="FO1" s="40" t="s">
        <v>1655</v>
      </c>
      <c r="FP1" s="40" t="s">
        <v>1656</v>
      </c>
      <c r="FQ1" s="40" t="s">
        <v>1657</v>
      </c>
      <c r="FR1" s="40" t="s">
        <v>1658</v>
      </c>
      <c r="FS1" s="40" t="s">
        <v>1659</v>
      </c>
      <c r="FT1" s="40" t="s">
        <v>1660</v>
      </c>
      <c r="FU1" s="40" t="s">
        <v>1661</v>
      </c>
      <c r="FV1" s="40" t="s">
        <v>1662</v>
      </c>
      <c r="FW1" s="40" t="s">
        <v>1663</v>
      </c>
      <c r="FX1" s="40" t="s">
        <v>1664</v>
      </c>
      <c r="FY1" s="40" t="s">
        <v>1665</v>
      </c>
      <c r="FZ1" s="40" t="s">
        <v>1666</v>
      </c>
      <c r="GA1" s="40" t="s">
        <v>1667</v>
      </c>
      <c r="GB1" s="40" t="s">
        <v>1668</v>
      </c>
      <c r="GC1" s="40" t="s">
        <v>1669</v>
      </c>
      <c r="GD1" s="40" t="s">
        <v>1670</v>
      </c>
      <c r="GE1" s="40" t="s">
        <v>1671</v>
      </c>
      <c r="GF1" s="40" t="s">
        <v>1672</v>
      </c>
      <c r="GG1" s="40" t="s">
        <v>1673</v>
      </c>
      <c r="GH1" s="40" t="s">
        <v>1674</v>
      </c>
      <c r="GI1" s="40" t="s">
        <v>1675</v>
      </c>
      <c r="GJ1" s="40" t="s">
        <v>1676</v>
      </c>
      <c r="GK1" s="40" t="s">
        <v>1677</v>
      </c>
      <c r="GL1" s="40" t="s">
        <v>1678</v>
      </c>
      <c r="GM1" s="40" t="s">
        <v>1679</v>
      </c>
      <c r="GN1" s="40" t="s">
        <v>1680</v>
      </c>
      <c r="GO1" s="40" t="s">
        <v>1681</v>
      </c>
      <c r="GP1" s="40" t="s">
        <v>1682</v>
      </c>
      <c r="GQ1" s="40" t="s">
        <v>1683</v>
      </c>
      <c r="GR1" s="40" t="s">
        <v>1684</v>
      </c>
      <c r="GS1" s="40" t="s">
        <v>1685</v>
      </c>
      <c r="GT1" s="40" t="s">
        <v>1686</v>
      </c>
      <c r="GU1" s="40" t="s">
        <v>1687</v>
      </c>
      <c r="GV1" s="40" t="s">
        <v>1688</v>
      </c>
      <c r="GW1" s="40" t="s">
        <v>1689</v>
      </c>
      <c r="GX1" s="40" t="s">
        <v>1690</v>
      </c>
      <c r="GY1" s="40" t="s">
        <v>1691</v>
      </c>
      <c r="GZ1" s="40" t="s">
        <v>1692</v>
      </c>
      <c r="HA1" s="40" t="s">
        <v>1693</v>
      </c>
      <c r="HB1" s="40" t="s">
        <v>1694</v>
      </c>
      <c r="HC1" s="40" t="s">
        <v>1695</v>
      </c>
      <c r="HD1" s="40" t="s">
        <v>1696</v>
      </c>
      <c r="HE1" s="40" t="s">
        <v>1697</v>
      </c>
      <c r="HF1" s="40" t="s">
        <v>1698</v>
      </c>
      <c r="HG1" s="40" t="s">
        <v>1699</v>
      </c>
      <c r="HH1" s="40" t="s">
        <v>1700</v>
      </c>
      <c r="HI1" s="40" t="s">
        <v>1701</v>
      </c>
      <c r="HJ1" s="40" t="s">
        <v>1702</v>
      </c>
      <c r="HK1" s="40" t="s">
        <v>1703</v>
      </c>
      <c r="HL1" s="40" t="s">
        <v>1704</v>
      </c>
      <c r="HM1" s="40" t="s">
        <v>1705</v>
      </c>
      <c r="HN1" s="40" t="s">
        <v>1706</v>
      </c>
      <c r="HO1" s="40" t="s">
        <v>1707</v>
      </c>
      <c r="HP1" s="40" t="s">
        <v>1708</v>
      </c>
      <c r="HQ1" s="40" t="s">
        <v>1709</v>
      </c>
      <c r="HR1" s="40" t="s">
        <v>1710</v>
      </c>
      <c r="HS1" s="40" t="s">
        <v>1711</v>
      </c>
      <c r="HT1" s="40" t="s">
        <v>1712</v>
      </c>
      <c r="HU1" s="40" t="s">
        <v>1713</v>
      </c>
      <c r="HV1" s="40" t="s">
        <v>1714</v>
      </c>
      <c r="HW1" s="40" t="s">
        <v>1715</v>
      </c>
      <c r="HX1" s="40" t="s">
        <v>1716</v>
      </c>
      <c r="HY1" s="40" t="s">
        <v>1717</v>
      </c>
      <c r="HZ1" s="40" t="s">
        <v>1718</v>
      </c>
      <c r="IA1" s="40" t="s">
        <v>1719</v>
      </c>
      <c r="IB1" s="40" t="s">
        <v>1720</v>
      </c>
      <c r="IC1" s="40" t="s">
        <v>1721</v>
      </c>
      <c r="ID1" s="40" t="s">
        <v>1722</v>
      </c>
      <c r="IE1" s="40" t="s">
        <v>1723</v>
      </c>
      <c r="IF1" s="40" t="s">
        <v>1724</v>
      </c>
      <c r="IG1" s="40" t="s">
        <v>1725</v>
      </c>
      <c r="IH1" s="40" t="s">
        <v>1726</v>
      </c>
      <c r="II1" s="40" t="s">
        <v>1727</v>
      </c>
      <c r="IJ1" s="40" t="s">
        <v>1728</v>
      </c>
      <c r="IK1" s="40" t="s">
        <v>1729</v>
      </c>
      <c r="IL1" s="40" t="s">
        <v>1730</v>
      </c>
      <c r="IM1" s="40" t="s">
        <v>1731</v>
      </c>
      <c r="IN1" s="40" t="s">
        <v>1732</v>
      </c>
      <c r="IO1" s="40" t="s">
        <v>1733</v>
      </c>
      <c r="IP1" s="40" t="s">
        <v>1734</v>
      </c>
      <c r="IQ1" s="40" t="s">
        <v>1735</v>
      </c>
      <c r="IR1" s="40" t="s">
        <v>1736</v>
      </c>
      <c r="IS1" s="40" t="s">
        <v>1737</v>
      </c>
      <c r="IT1" s="40" t="s">
        <v>1738</v>
      </c>
      <c r="IU1" s="40" t="s">
        <v>1739</v>
      </c>
      <c r="IV1" s="40" t="s">
        <v>1740</v>
      </c>
      <c r="IW1" s="40" t="s">
        <v>1741</v>
      </c>
      <c r="IX1" s="40" t="s">
        <v>1742</v>
      </c>
      <c r="IY1" s="40" t="s">
        <v>1743</v>
      </c>
      <c r="IZ1" s="40" t="s">
        <v>1744</v>
      </c>
      <c r="JA1" s="40" t="s">
        <v>1745</v>
      </c>
      <c r="JB1" s="40" t="s">
        <v>1746</v>
      </c>
      <c r="JC1" s="40" t="s">
        <v>1747</v>
      </c>
      <c r="JD1" s="40" t="s">
        <v>1748</v>
      </c>
      <c r="JE1" s="40" t="s">
        <v>1749</v>
      </c>
      <c r="JF1" s="40" t="s">
        <v>1750</v>
      </c>
      <c r="JG1" s="40" t="s">
        <v>1751</v>
      </c>
      <c r="JH1" s="40" t="s">
        <v>1752</v>
      </c>
      <c r="JI1" s="40" t="s">
        <v>1753</v>
      </c>
      <c r="JJ1" s="40" t="s">
        <v>1754</v>
      </c>
      <c r="JK1" s="40" t="s">
        <v>1755</v>
      </c>
      <c r="JL1" s="40" t="s">
        <v>1756</v>
      </c>
      <c r="JM1" s="40" t="s">
        <v>1757</v>
      </c>
      <c r="JN1" s="40" t="s">
        <v>1758</v>
      </c>
      <c r="JO1" s="40"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15</v>
      </c>
      <c r="AH2">
        <f>SUMIFS(DataRegularSeason20242025!$AA$3:$AA$1315,DataRegularSeason20242025!$B$3:$B$1315, "&lt;=" &amp; AH$1, DataRegularSeason20242025!$D$3:$D$1315, $A2)+SUMIFS(DataRegularSeason20242025!$AB$3:$AB$1315,DataRegularSeason20242025!$B$3:$B$1315, "&lt;=" &amp; AH$1, DataRegularSeason20242025!$E$3:$E$1315, $A2)</f>
        <v>15</v>
      </c>
      <c r="AI2">
        <f>SUMIFS(DataRegularSeason20242025!$AA$3:$AA$1315,DataRegularSeason20242025!$B$3:$B$1315, "&lt;=" &amp; AI$1, DataRegularSeason20242025!$D$3:$D$1315, $A2)+SUMIFS(DataRegularSeason20242025!$AB$3:$AB$1315,DataRegularSeason20242025!$B$3:$B$1315, "&lt;=" &amp; AI$1, DataRegularSeason20242025!$E$3:$E$1315, $A2)</f>
        <v>15</v>
      </c>
      <c r="AJ2">
        <f>SUMIFS(DataRegularSeason20242025!$AA$3:$AA$1315,DataRegularSeason20242025!$B$3:$B$1315, "&lt;=" &amp; AJ$1, DataRegularSeason20242025!$D$3:$D$1315, $A2)+SUMIFS(DataRegularSeason20242025!$AB$3:$AB$1315,DataRegularSeason20242025!$B$3:$B$1315, "&lt;=" &amp; AJ$1, DataRegularSeason20242025!$E$3:$E$1315, $A2)</f>
        <v>15</v>
      </c>
      <c r="AK2">
        <f>SUMIFS(DataRegularSeason20242025!$AA$3:$AA$1315,DataRegularSeason20242025!$B$3:$B$1315, "&lt;=" &amp; AK$1, DataRegularSeason20242025!$D$3:$D$1315, $A2)+SUMIFS(DataRegularSeason20242025!$AB$3:$AB$1315,DataRegularSeason20242025!$B$3:$B$1315, "&lt;=" &amp; AK$1, DataRegularSeason20242025!$E$3:$E$1315, $A2)</f>
        <v>15</v>
      </c>
      <c r="AL2">
        <f>SUMIFS(DataRegularSeason20242025!$AA$3:$AA$1315,DataRegularSeason20242025!$B$3:$B$1315, "&lt;=" &amp; AL$1, DataRegularSeason20242025!$D$3:$D$1315, $A2)+SUMIFS(DataRegularSeason20242025!$AB$3:$AB$1315,DataRegularSeason20242025!$B$3:$B$1315, "&lt;=" &amp; AL$1, DataRegularSeason20242025!$E$3:$E$1315, $A2)</f>
        <v>15</v>
      </c>
      <c r="AM2">
        <f>SUMIFS(DataRegularSeason20242025!$AA$3:$AA$1315,DataRegularSeason20242025!$B$3:$B$1315, "&lt;=" &amp; AM$1, DataRegularSeason20242025!$D$3:$D$1315, $A2)+SUMIFS(DataRegularSeason20242025!$AB$3:$AB$1315,DataRegularSeason20242025!$B$3:$B$1315, "&lt;=" &amp; AM$1, DataRegularSeason20242025!$E$3:$E$1315, $A2)</f>
        <v>15</v>
      </c>
      <c r="AN2">
        <f>SUMIFS(DataRegularSeason20242025!$AA$3:$AA$1315,DataRegularSeason20242025!$B$3:$B$1315, "&lt;=" &amp; AN$1, DataRegularSeason20242025!$D$3:$D$1315, $A2)+SUMIFS(DataRegularSeason20242025!$AB$3:$AB$1315,DataRegularSeason20242025!$B$3:$B$1315, "&lt;=" &amp; AN$1, DataRegularSeason20242025!$E$3:$E$1315, $A2)</f>
        <v>15</v>
      </c>
      <c r="AO2">
        <f>SUMIFS(DataRegularSeason20242025!$AA$3:$AA$1315,DataRegularSeason20242025!$B$3:$B$1315, "&lt;=" &amp; AO$1, DataRegularSeason20242025!$D$3:$D$1315, $A2)+SUMIFS(DataRegularSeason20242025!$AB$3:$AB$1315,DataRegularSeason20242025!$B$3:$B$1315, "&lt;=" &amp; AO$1, DataRegularSeason20242025!$E$3:$E$1315, $A2)</f>
        <v>15</v>
      </c>
      <c r="AP2">
        <f>SUMIFS(DataRegularSeason20242025!$AA$3:$AA$1315,DataRegularSeason20242025!$B$3:$B$1315, "&lt;=" &amp; AP$1, DataRegularSeason20242025!$D$3:$D$1315, $A2)+SUMIFS(DataRegularSeason20242025!$AB$3:$AB$1315,DataRegularSeason20242025!$B$3:$B$1315, "&lt;=" &amp; AP$1, DataRegularSeason20242025!$E$3:$E$1315, $A2)</f>
        <v>15</v>
      </c>
      <c r="AQ2">
        <f>SUMIFS(DataRegularSeason20242025!$AA$3:$AA$1315,DataRegularSeason20242025!$B$3:$B$1315, "&lt;=" &amp; AQ$1, DataRegularSeason20242025!$D$3:$D$1315, $A2)+SUMIFS(DataRegularSeason20242025!$AB$3:$AB$1315,DataRegularSeason20242025!$B$3:$B$1315, "&lt;=" &amp; AQ$1, DataRegularSeason20242025!$E$3:$E$1315, $A2)</f>
        <v>15</v>
      </c>
      <c r="AR2">
        <f>SUMIFS(DataRegularSeason20242025!$AA$3:$AA$1315,DataRegularSeason20242025!$B$3:$B$1315, "&lt;=" &amp; AR$1, DataRegularSeason20242025!$D$3:$D$1315, $A2)+SUMIFS(DataRegularSeason20242025!$AB$3:$AB$1315,DataRegularSeason20242025!$B$3:$B$1315, "&lt;=" &amp; AR$1, DataRegularSeason20242025!$E$3:$E$1315, $A2)</f>
        <v>15</v>
      </c>
      <c r="AS2">
        <f>SUMIFS(DataRegularSeason20242025!$AA$3:$AA$1315,DataRegularSeason20242025!$B$3:$B$1315, "&lt;=" &amp; AS$1, DataRegularSeason20242025!$D$3:$D$1315, $A2)+SUMIFS(DataRegularSeason20242025!$AB$3:$AB$1315,DataRegularSeason20242025!$B$3:$B$1315, "&lt;=" &amp; AS$1, DataRegularSeason20242025!$E$3:$E$1315, $A2)</f>
        <v>15</v>
      </c>
      <c r="AT2">
        <f>SUMIFS(DataRegularSeason20242025!$AA$3:$AA$1315,DataRegularSeason20242025!$B$3:$B$1315, "&lt;=" &amp; AT$1, DataRegularSeason20242025!$D$3:$D$1315, $A2)+SUMIFS(DataRegularSeason20242025!$AB$3:$AB$1315,DataRegularSeason20242025!$B$3:$B$1315, "&lt;=" &amp; AT$1, DataRegularSeason20242025!$E$3:$E$1315, $A2)</f>
        <v>15</v>
      </c>
      <c r="AU2">
        <f>SUMIFS(DataRegularSeason20242025!$AA$3:$AA$1315,DataRegularSeason20242025!$B$3:$B$1315, "&lt;=" &amp; AU$1, DataRegularSeason20242025!$D$3:$D$1315, $A2)+SUMIFS(DataRegularSeason20242025!$AB$3:$AB$1315,DataRegularSeason20242025!$B$3:$B$1315, "&lt;=" &amp; AU$1, DataRegularSeason20242025!$E$3:$E$1315, $A2)</f>
        <v>15</v>
      </c>
      <c r="AV2">
        <f>SUMIFS(DataRegularSeason20242025!$AA$3:$AA$1315,DataRegularSeason20242025!$B$3:$B$1315, "&lt;=" &amp; AV$1, DataRegularSeason20242025!$D$3:$D$1315, $A2)+SUMIFS(DataRegularSeason20242025!$AB$3:$AB$1315,DataRegularSeason20242025!$B$3:$B$1315, "&lt;=" &amp; AV$1, DataRegularSeason20242025!$E$3:$E$1315, $A2)</f>
        <v>15</v>
      </c>
      <c r="AW2">
        <f>SUMIFS(DataRegularSeason20242025!$AA$3:$AA$1315,DataRegularSeason20242025!$B$3:$B$1315, "&lt;=" &amp; AW$1, DataRegularSeason20242025!$D$3:$D$1315, $A2)+SUMIFS(DataRegularSeason20242025!$AB$3:$AB$1315,DataRegularSeason20242025!$B$3:$B$1315, "&lt;=" &amp; AW$1, DataRegularSeason20242025!$E$3:$E$1315, $A2)</f>
        <v>15</v>
      </c>
      <c r="AX2">
        <f>SUMIFS(DataRegularSeason20242025!$AA$3:$AA$1315,DataRegularSeason20242025!$B$3:$B$1315, "&lt;=" &amp; AX$1, DataRegularSeason20242025!$D$3:$D$1315, $A2)+SUMIFS(DataRegularSeason20242025!$AB$3:$AB$1315,DataRegularSeason20242025!$B$3:$B$1315, "&lt;=" &amp; AX$1, DataRegularSeason20242025!$E$3:$E$1315, $A2)</f>
        <v>15</v>
      </c>
      <c r="AY2">
        <f>SUMIFS(DataRegularSeason20242025!$AA$3:$AA$1315,DataRegularSeason20242025!$B$3:$B$1315, "&lt;=" &amp; AY$1, DataRegularSeason20242025!$D$3:$D$1315, $A2)+SUMIFS(DataRegularSeason20242025!$AB$3:$AB$1315,DataRegularSeason20242025!$B$3:$B$1315, "&lt;=" &amp; AY$1, DataRegularSeason20242025!$E$3:$E$1315, $A2)</f>
        <v>15</v>
      </c>
      <c r="AZ2">
        <f>SUMIFS(DataRegularSeason20242025!$AA$3:$AA$1315,DataRegularSeason20242025!$B$3:$B$1315, "&lt;=" &amp; AZ$1, DataRegularSeason20242025!$D$3:$D$1315, $A2)+SUMIFS(DataRegularSeason20242025!$AB$3:$AB$1315,DataRegularSeason20242025!$B$3:$B$1315, "&lt;=" &amp; AZ$1, DataRegularSeason20242025!$E$3:$E$1315, $A2)</f>
        <v>15</v>
      </c>
      <c r="BA2">
        <f>SUMIFS(DataRegularSeason20242025!$AA$3:$AA$1315,DataRegularSeason20242025!$B$3:$B$1315, "&lt;=" &amp; BA$1, DataRegularSeason20242025!$D$3:$D$1315, $A2)+SUMIFS(DataRegularSeason20242025!$AB$3:$AB$1315,DataRegularSeason20242025!$B$3:$B$1315, "&lt;=" &amp; BA$1, DataRegularSeason20242025!$E$3:$E$1315, $A2)</f>
        <v>15</v>
      </c>
      <c r="BB2">
        <f>SUMIFS(DataRegularSeason20242025!$AA$3:$AA$1315,DataRegularSeason20242025!$B$3:$B$1315, "&lt;=" &amp; BB$1, DataRegularSeason20242025!$D$3:$D$1315, $A2)+SUMIFS(DataRegularSeason20242025!$AB$3:$AB$1315,DataRegularSeason20242025!$B$3:$B$1315, "&lt;=" &amp; BB$1, DataRegularSeason20242025!$E$3:$E$1315, $A2)</f>
        <v>15</v>
      </c>
      <c r="BC2">
        <f>SUMIFS(DataRegularSeason20242025!$AA$3:$AA$1315,DataRegularSeason20242025!$B$3:$B$1315, "&lt;=" &amp; BC$1, DataRegularSeason20242025!$D$3:$D$1315, $A2)+SUMIFS(DataRegularSeason20242025!$AB$3:$AB$1315,DataRegularSeason20242025!$B$3:$B$1315, "&lt;=" &amp; BC$1, DataRegularSeason20242025!$E$3:$E$1315, $A2)</f>
        <v>15</v>
      </c>
      <c r="BD2">
        <f>SUMIFS(DataRegularSeason20242025!$AA$3:$AA$1315,DataRegularSeason20242025!$B$3:$B$1315, "&lt;=" &amp; BD$1, DataRegularSeason20242025!$D$3:$D$1315, $A2)+SUMIFS(DataRegularSeason20242025!$AB$3:$AB$1315,DataRegularSeason20242025!$B$3:$B$1315, "&lt;=" &amp; BD$1, DataRegularSeason20242025!$E$3:$E$1315, $A2)</f>
        <v>15</v>
      </c>
      <c r="BE2">
        <f>SUMIFS(DataRegularSeason20242025!$AA$3:$AA$1315,DataRegularSeason20242025!$B$3:$B$1315, "&lt;=" &amp; BE$1, DataRegularSeason20242025!$D$3:$D$1315, $A2)+SUMIFS(DataRegularSeason20242025!$AB$3:$AB$1315,DataRegularSeason20242025!$B$3:$B$1315, "&lt;=" &amp; BE$1, DataRegularSeason20242025!$E$3:$E$1315, $A2)</f>
        <v>15</v>
      </c>
      <c r="BF2">
        <f>SUMIFS(DataRegularSeason20242025!$AA$3:$AA$1315,DataRegularSeason20242025!$B$3:$B$1315, "&lt;=" &amp; BF$1, DataRegularSeason20242025!$D$3:$D$1315, $A2)+SUMIFS(DataRegularSeason20242025!$AB$3:$AB$1315,DataRegularSeason20242025!$B$3:$B$1315, "&lt;=" &amp; BF$1, DataRegularSeason20242025!$E$3:$E$1315, $A2)</f>
        <v>15</v>
      </c>
      <c r="BG2">
        <f>SUMIFS(DataRegularSeason20242025!$AA$3:$AA$1315,DataRegularSeason20242025!$B$3:$B$1315, "&lt;=" &amp; BG$1, DataRegularSeason20242025!$D$3:$D$1315, $A2)+SUMIFS(DataRegularSeason20242025!$AB$3:$AB$1315,DataRegularSeason20242025!$B$3:$B$1315, "&lt;=" &amp; BG$1, DataRegularSeason20242025!$E$3:$E$1315, $A2)</f>
        <v>15</v>
      </c>
      <c r="BH2">
        <f>SUMIFS(DataRegularSeason20242025!$AA$3:$AA$1315,DataRegularSeason20242025!$B$3:$B$1315, "&lt;=" &amp; BH$1, DataRegularSeason20242025!$D$3:$D$1315, $A2)+SUMIFS(DataRegularSeason20242025!$AB$3:$AB$1315,DataRegularSeason20242025!$B$3:$B$1315, "&lt;=" &amp; BH$1, DataRegularSeason20242025!$E$3:$E$1315, $A2)</f>
        <v>15</v>
      </c>
      <c r="BI2">
        <f>SUMIFS(DataRegularSeason20242025!$AA$3:$AA$1315,DataRegularSeason20242025!$B$3:$B$1315, "&lt;=" &amp; BI$1, DataRegularSeason20242025!$D$3:$D$1315, $A2)+SUMIFS(DataRegularSeason20242025!$AB$3:$AB$1315,DataRegularSeason20242025!$B$3:$B$1315, "&lt;=" &amp; BI$1, DataRegularSeason20242025!$E$3:$E$1315, $A2)</f>
        <v>15</v>
      </c>
      <c r="BJ2">
        <f>SUMIFS(DataRegularSeason20242025!$AA$3:$AA$1315,DataRegularSeason20242025!$B$3:$B$1315, "&lt;=" &amp; BJ$1, DataRegularSeason20242025!$D$3:$D$1315, $A2)+SUMIFS(DataRegularSeason20242025!$AB$3:$AB$1315,DataRegularSeason20242025!$B$3:$B$1315, "&lt;=" &amp; BJ$1, DataRegularSeason20242025!$E$3:$E$1315, $A2)</f>
        <v>15</v>
      </c>
      <c r="BK2">
        <f>SUMIFS(DataRegularSeason20242025!$AA$3:$AA$1315,DataRegularSeason20242025!$B$3:$B$1315, "&lt;=" &amp; BK$1, DataRegularSeason20242025!$D$3:$D$1315, $A2)+SUMIFS(DataRegularSeason20242025!$AB$3:$AB$1315,DataRegularSeason20242025!$B$3:$B$1315, "&lt;=" &amp; BK$1, DataRegularSeason20242025!$E$3:$E$1315, $A2)</f>
        <v>15</v>
      </c>
      <c r="BL2">
        <f>SUMIFS(DataRegularSeason20242025!$AA$3:$AA$1315,DataRegularSeason20242025!$B$3:$B$1315, "&lt;=" &amp; BL$1, DataRegularSeason20242025!$D$3:$D$1315, $A2)+SUMIFS(DataRegularSeason20242025!$AB$3:$AB$1315,DataRegularSeason20242025!$B$3:$B$1315, "&lt;=" &amp; BL$1, DataRegularSeason20242025!$E$3:$E$1315, $A2)</f>
        <v>15</v>
      </c>
      <c r="BM2">
        <f>SUMIFS(DataRegularSeason20242025!$AA$3:$AA$1315,DataRegularSeason20242025!$B$3:$B$1315, "&lt;=" &amp; BM$1, DataRegularSeason20242025!$D$3:$D$1315, $A2)+SUMIFS(DataRegularSeason20242025!$AB$3:$AB$1315,DataRegularSeason20242025!$B$3:$B$1315, "&lt;=" &amp; BM$1, DataRegularSeason20242025!$E$3:$E$1315, $A2)</f>
        <v>15</v>
      </c>
      <c r="BN2">
        <f>SUMIFS(DataRegularSeason20242025!$AA$3:$AA$1315,DataRegularSeason20242025!$B$3:$B$1315, "&lt;=" &amp; BN$1, DataRegularSeason20242025!$D$3:$D$1315, $A2)+SUMIFS(DataRegularSeason20242025!$AB$3:$AB$1315,DataRegularSeason20242025!$B$3:$B$1315, "&lt;=" &amp; BN$1, DataRegularSeason20242025!$E$3:$E$1315, $A2)</f>
        <v>15</v>
      </c>
      <c r="BO2">
        <f>SUMIFS(DataRegularSeason20242025!$AA$3:$AA$1315,DataRegularSeason20242025!$B$3:$B$1315, "&lt;=" &amp; BO$1, DataRegularSeason20242025!$D$3:$D$1315, $A2)+SUMIFS(DataRegularSeason20242025!$AB$3:$AB$1315,DataRegularSeason20242025!$B$3:$B$1315, "&lt;=" &amp; BO$1, DataRegularSeason20242025!$E$3:$E$1315, $A2)</f>
        <v>15</v>
      </c>
      <c r="BP2">
        <f>SUMIFS(DataRegularSeason20242025!$AA$3:$AA$1315,DataRegularSeason20242025!$B$3:$B$1315, "&lt;=" &amp; BP$1, DataRegularSeason20242025!$D$3:$D$1315, $A2)+SUMIFS(DataRegularSeason20242025!$AB$3:$AB$1315,DataRegularSeason20242025!$B$3:$B$1315, "&lt;=" &amp; BP$1, DataRegularSeason20242025!$E$3:$E$1315, $A2)</f>
        <v>15</v>
      </c>
      <c r="BQ2">
        <f>SUMIFS(DataRegularSeason20242025!$AA$3:$AA$1315,DataRegularSeason20242025!$B$3:$B$1315, "&lt;=" &amp; BQ$1, DataRegularSeason20242025!$D$3:$D$1315, $A2)+SUMIFS(DataRegularSeason20242025!$AB$3:$AB$1315,DataRegularSeason20242025!$B$3:$B$1315, "&lt;=" &amp; BQ$1, DataRegularSeason20242025!$E$3:$E$1315, $A2)</f>
        <v>15</v>
      </c>
      <c r="BR2">
        <f>SUMIFS(DataRegularSeason20242025!$AA$3:$AA$1315,DataRegularSeason20242025!$B$3:$B$1315, "&lt;=" &amp; BR$1, DataRegularSeason20242025!$D$3:$D$1315, $A2)+SUMIFS(DataRegularSeason20242025!$AB$3:$AB$1315,DataRegularSeason20242025!$B$3:$B$1315, "&lt;=" &amp; BR$1, DataRegularSeason20242025!$E$3:$E$1315, $A2)</f>
        <v>15</v>
      </c>
      <c r="BS2">
        <f>SUMIFS(DataRegularSeason20242025!$AA$3:$AA$1315,DataRegularSeason20242025!$B$3:$B$1315, "&lt;=" &amp; BS$1, DataRegularSeason20242025!$D$3:$D$1315, $A2)+SUMIFS(DataRegularSeason20242025!$AB$3:$AB$1315,DataRegularSeason20242025!$B$3:$B$1315, "&lt;=" &amp; BS$1, DataRegularSeason20242025!$E$3:$E$1315, $A2)</f>
        <v>15</v>
      </c>
      <c r="BT2">
        <f>SUMIFS(DataRegularSeason20242025!$AA$3:$AA$1315,DataRegularSeason20242025!$B$3:$B$1315, "&lt;=" &amp; BT$1, DataRegularSeason20242025!$D$3:$D$1315, $A2)+SUMIFS(DataRegularSeason20242025!$AB$3:$AB$1315,DataRegularSeason20242025!$B$3:$B$1315, "&lt;=" &amp; BT$1, DataRegularSeason20242025!$E$3:$E$1315, $A2)</f>
        <v>15</v>
      </c>
      <c r="BU2">
        <f>SUMIFS(DataRegularSeason20242025!$AA$3:$AA$1315,DataRegularSeason20242025!$B$3:$B$1315, "&lt;=" &amp; BU$1, DataRegularSeason20242025!$D$3:$D$1315, $A2)+SUMIFS(DataRegularSeason20242025!$AB$3:$AB$1315,DataRegularSeason20242025!$B$3:$B$1315, "&lt;=" &amp; BU$1, DataRegularSeason20242025!$E$3:$E$1315, $A2)</f>
        <v>15</v>
      </c>
      <c r="BV2">
        <f>SUMIFS(DataRegularSeason20242025!$AA$3:$AA$1315,DataRegularSeason20242025!$B$3:$B$1315, "&lt;=" &amp; BV$1, DataRegularSeason20242025!$D$3:$D$1315, $A2)+SUMIFS(DataRegularSeason20242025!$AB$3:$AB$1315,DataRegularSeason20242025!$B$3:$B$1315, "&lt;=" &amp; BV$1, DataRegularSeason20242025!$E$3:$E$1315, $A2)</f>
        <v>15</v>
      </c>
      <c r="BW2">
        <f>SUMIFS(DataRegularSeason20242025!$AA$3:$AA$1315,DataRegularSeason20242025!$B$3:$B$1315, "&lt;=" &amp; BW$1, DataRegularSeason20242025!$D$3:$D$1315, $A2)+SUMIFS(DataRegularSeason20242025!$AB$3:$AB$1315,DataRegularSeason20242025!$B$3:$B$1315, "&lt;=" &amp; BW$1, DataRegularSeason20242025!$E$3:$E$1315, $A2)</f>
        <v>15</v>
      </c>
      <c r="BX2">
        <f>SUMIFS(DataRegularSeason20242025!$AA$3:$AA$1315,DataRegularSeason20242025!$B$3:$B$1315, "&lt;=" &amp; BX$1, DataRegularSeason20242025!$D$3:$D$1315, $A2)+SUMIFS(DataRegularSeason20242025!$AB$3:$AB$1315,DataRegularSeason20242025!$B$3:$B$1315, "&lt;=" &amp; BX$1, DataRegularSeason20242025!$E$3:$E$1315, $A2)</f>
        <v>15</v>
      </c>
      <c r="BY2">
        <f>SUMIFS(DataRegularSeason20242025!$AA$3:$AA$1315,DataRegularSeason20242025!$B$3:$B$1315, "&lt;=" &amp; BY$1, DataRegularSeason20242025!$D$3:$D$1315, $A2)+SUMIFS(DataRegularSeason20242025!$AB$3:$AB$1315,DataRegularSeason20242025!$B$3:$B$1315, "&lt;=" &amp; BY$1, DataRegularSeason20242025!$E$3:$E$1315, $A2)</f>
        <v>15</v>
      </c>
      <c r="BZ2">
        <f>SUMIFS(DataRegularSeason20242025!$AA$3:$AA$1315,DataRegularSeason20242025!$B$3:$B$1315, "&lt;=" &amp; BZ$1, DataRegularSeason20242025!$D$3:$D$1315, $A2)+SUMIFS(DataRegularSeason20242025!$AB$3:$AB$1315,DataRegularSeason20242025!$B$3:$B$1315, "&lt;=" &amp; BZ$1, DataRegularSeason20242025!$E$3:$E$1315, $A2)</f>
        <v>15</v>
      </c>
      <c r="CA2">
        <f>SUMIFS(DataRegularSeason20242025!$AA$3:$AA$1315,DataRegularSeason20242025!$B$3:$B$1315, "&lt;=" &amp; CA$1, DataRegularSeason20242025!$D$3:$D$1315, $A2)+SUMIFS(DataRegularSeason20242025!$AB$3:$AB$1315,DataRegularSeason20242025!$B$3:$B$1315, "&lt;=" &amp; CA$1, DataRegularSeason20242025!$E$3:$E$1315, $A2)</f>
        <v>15</v>
      </c>
      <c r="CB2">
        <f>SUMIFS(DataRegularSeason20242025!$AA$3:$AA$1315,DataRegularSeason20242025!$B$3:$B$1315, "&lt;=" &amp; CB$1, DataRegularSeason20242025!$D$3:$D$1315, $A2)+SUMIFS(DataRegularSeason20242025!$AB$3:$AB$1315,DataRegularSeason20242025!$B$3:$B$1315, "&lt;=" &amp; CB$1, DataRegularSeason20242025!$E$3:$E$1315, $A2)</f>
        <v>15</v>
      </c>
      <c r="CC2">
        <f>SUMIFS(DataRegularSeason20242025!$AA$3:$AA$1315,DataRegularSeason20242025!$B$3:$B$1315, "&lt;=" &amp; CC$1, DataRegularSeason20242025!$D$3:$D$1315, $A2)+SUMIFS(DataRegularSeason20242025!$AB$3:$AB$1315,DataRegularSeason20242025!$B$3:$B$1315, "&lt;=" &amp; CC$1, DataRegularSeason20242025!$E$3:$E$1315, $A2)</f>
        <v>15</v>
      </c>
      <c r="CD2">
        <f>SUMIFS(DataRegularSeason20242025!$AA$3:$AA$1315,DataRegularSeason20242025!$B$3:$B$1315, "&lt;=" &amp; CD$1, DataRegularSeason20242025!$D$3:$D$1315, $A2)+SUMIFS(DataRegularSeason20242025!$AB$3:$AB$1315,DataRegularSeason20242025!$B$3:$B$1315, "&lt;=" &amp; CD$1, DataRegularSeason20242025!$E$3:$E$1315, $A2)</f>
        <v>15</v>
      </c>
      <c r="CE2">
        <f>SUMIFS(DataRegularSeason20242025!$AA$3:$AA$1315,DataRegularSeason20242025!$B$3:$B$1315, "&lt;=" &amp; CE$1, DataRegularSeason20242025!$D$3:$D$1315, $A2)+SUMIFS(DataRegularSeason20242025!$AB$3:$AB$1315,DataRegularSeason20242025!$B$3:$B$1315, "&lt;=" &amp; CE$1, DataRegularSeason20242025!$E$3:$E$1315, $A2)</f>
        <v>15</v>
      </c>
      <c r="CF2">
        <f>SUMIFS(DataRegularSeason20242025!$AA$3:$AA$1315,DataRegularSeason20242025!$B$3:$B$1315, "&lt;=" &amp; CF$1, DataRegularSeason20242025!$D$3:$D$1315, $A2)+SUMIFS(DataRegularSeason20242025!$AB$3:$AB$1315,DataRegularSeason20242025!$B$3:$B$1315, "&lt;=" &amp; CF$1, DataRegularSeason20242025!$E$3:$E$1315, $A2)</f>
        <v>15</v>
      </c>
      <c r="CG2">
        <f>SUMIFS(DataRegularSeason20242025!$AA$3:$AA$1315,DataRegularSeason20242025!$B$3:$B$1315, "&lt;=" &amp; CG$1, DataRegularSeason20242025!$D$3:$D$1315, $A2)+SUMIFS(DataRegularSeason20242025!$AB$3:$AB$1315,DataRegularSeason20242025!$B$3:$B$1315, "&lt;=" &amp; CG$1, DataRegularSeason20242025!$E$3:$E$1315, $A2)</f>
        <v>15</v>
      </c>
      <c r="CH2">
        <f>SUMIFS(DataRegularSeason20242025!$AA$3:$AA$1315,DataRegularSeason20242025!$B$3:$B$1315, "&lt;=" &amp; CH$1, DataRegularSeason20242025!$D$3:$D$1315, $A2)+SUMIFS(DataRegularSeason20242025!$AB$3:$AB$1315,DataRegularSeason20242025!$B$3:$B$1315, "&lt;=" &amp; CH$1, DataRegularSeason20242025!$E$3:$E$1315, $A2)</f>
        <v>15</v>
      </c>
      <c r="CI2">
        <f>SUMIFS(DataRegularSeason20242025!$AA$3:$AA$1315,DataRegularSeason20242025!$B$3:$B$1315, "&lt;=" &amp; CI$1, DataRegularSeason20242025!$D$3:$D$1315, $A2)+SUMIFS(DataRegularSeason20242025!$AB$3:$AB$1315,DataRegularSeason20242025!$B$3:$B$1315, "&lt;=" &amp; CI$1, DataRegularSeason20242025!$E$3:$E$1315, $A2)</f>
        <v>15</v>
      </c>
      <c r="CJ2">
        <f>SUMIFS(DataRegularSeason20242025!$AA$3:$AA$1315,DataRegularSeason20242025!$B$3:$B$1315, "&lt;=" &amp; CJ$1, DataRegularSeason20242025!$D$3:$D$1315, $A2)+SUMIFS(DataRegularSeason20242025!$AB$3:$AB$1315,DataRegularSeason20242025!$B$3:$B$1315, "&lt;=" &amp; CJ$1, DataRegularSeason20242025!$E$3:$E$1315, $A2)</f>
        <v>15</v>
      </c>
      <c r="CK2">
        <f>SUMIFS(DataRegularSeason20242025!$AA$3:$AA$1315,DataRegularSeason20242025!$B$3:$B$1315, "&lt;=" &amp; CK$1, DataRegularSeason20242025!$D$3:$D$1315, $A2)+SUMIFS(DataRegularSeason20242025!$AB$3:$AB$1315,DataRegularSeason20242025!$B$3:$B$1315, "&lt;=" &amp; CK$1, DataRegularSeason20242025!$E$3:$E$1315, $A2)</f>
        <v>15</v>
      </c>
      <c r="CL2">
        <f>SUMIFS(DataRegularSeason20242025!$AA$3:$AA$1315,DataRegularSeason20242025!$B$3:$B$1315, "&lt;=" &amp; CL$1, DataRegularSeason20242025!$D$3:$D$1315, $A2)+SUMIFS(DataRegularSeason20242025!$AB$3:$AB$1315,DataRegularSeason20242025!$B$3:$B$1315, "&lt;=" &amp; CL$1, DataRegularSeason20242025!$E$3:$E$1315, $A2)</f>
        <v>15</v>
      </c>
      <c r="CM2">
        <f>SUMIFS(DataRegularSeason20242025!$AA$3:$AA$1315,DataRegularSeason20242025!$B$3:$B$1315, "&lt;=" &amp; CM$1, DataRegularSeason20242025!$D$3:$D$1315, $A2)+SUMIFS(DataRegularSeason20242025!$AB$3:$AB$1315,DataRegularSeason20242025!$B$3:$B$1315, "&lt;=" &amp; CM$1, DataRegularSeason20242025!$E$3:$E$1315, $A2)</f>
        <v>15</v>
      </c>
      <c r="CN2">
        <f>SUMIFS(DataRegularSeason20242025!$AA$3:$AA$1315,DataRegularSeason20242025!$B$3:$B$1315, "&lt;=" &amp; CN$1, DataRegularSeason20242025!$D$3:$D$1315, $A2)+SUMIFS(DataRegularSeason20242025!$AB$3:$AB$1315,DataRegularSeason20242025!$B$3:$B$1315, "&lt;=" &amp; CN$1, DataRegularSeason20242025!$E$3:$E$1315, $A2)</f>
        <v>15</v>
      </c>
      <c r="CO2">
        <f>SUMIFS(DataRegularSeason20242025!$AA$3:$AA$1315,DataRegularSeason20242025!$B$3:$B$1315, "&lt;=" &amp; CO$1, DataRegularSeason20242025!$D$3:$D$1315, $A2)+SUMIFS(DataRegularSeason20242025!$AB$3:$AB$1315,DataRegularSeason20242025!$B$3:$B$1315, "&lt;=" &amp; CO$1, DataRegularSeason20242025!$E$3:$E$1315, $A2)</f>
        <v>15</v>
      </c>
      <c r="CP2">
        <f>SUMIFS(DataRegularSeason20242025!$AA$3:$AA$1315,DataRegularSeason20242025!$B$3:$B$1315, "&lt;=" &amp; CP$1, DataRegularSeason20242025!$D$3:$D$1315, $A2)+SUMIFS(DataRegularSeason20242025!$AB$3:$AB$1315,DataRegularSeason20242025!$B$3:$B$1315, "&lt;=" &amp; CP$1, DataRegularSeason20242025!$E$3:$E$1315, $A2)</f>
        <v>15</v>
      </c>
      <c r="CQ2">
        <f>SUMIFS(DataRegularSeason20242025!$AA$3:$AA$1315,DataRegularSeason20242025!$B$3:$B$1315, "&lt;=" &amp; CQ$1, DataRegularSeason20242025!$D$3:$D$1315, $A2)+SUMIFS(DataRegularSeason20242025!$AB$3:$AB$1315,DataRegularSeason20242025!$B$3:$B$1315, "&lt;=" &amp; CQ$1, DataRegularSeason20242025!$E$3:$E$1315, $A2)</f>
        <v>15</v>
      </c>
      <c r="CR2">
        <f>SUMIFS(DataRegularSeason20242025!$AA$3:$AA$1315,DataRegularSeason20242025!$B$3:$B$1315, "&lt;=" &amp; CR$1, DataRegularSeason20242025!$D$3:$D$1315, $A2)+SUMIFS(DataRegularSeason20242025!$AB$3:$AB$1315,DataRegularSeason20242025!$B$3:$B$1315, "&lt;=" &amp; CR$1, DataRegularSeason20242025!$E$3:$E$1315, $A2)</f>
        <v>15</v>
      </c>
      <c r="CS2">
        <f>SUMIFS(DataRegularSeason20242025!$AA$3:$AA$1315,DataRegularSeason20242025!$B$3:$B$1315, "&lt;=" &amp; CS$1, DataRegularSeason20242025!$D$3:$D$1315, $A2)+SUMIFS(DataRegularSeason20242025!$AB$3:$AB$1315,DataRegularSeason20242025!$B$3:$B$1315, "&lt;=" &amp; CS$1, DataRegularSeason20242025!$E$3:$E$1315, $A2)</f>
        <v>15</v>
      </c>
      <c r="CT2">
        <f>SUMIFS(DataRegularSeason20242025!$AA$3:$AA$1315,DataRegularSeason20242025!$B$3:$B$1315, "&lt;=" &amp; CT$1, DataRegularSeason20242025!$D$3:$D$1315, $A2)+SUMIFS(DataRegularSeason20242025!$AB$3:$AB$1315,DataRegularSeason20242025!$B$3:$B$1315, "&lt;=" &amp; CT$1, DataRegularSeason20242025!$E$3:$E$1315, $A2)</f>
        <v>15</v>
      </c>
      <c r="CU2">
        <f>SUMIFS(DataRegularSeason20242025!$AA$3:$AA$1315,DataRegularSeason20242025!$B$3:$B$1315, "&lt;=" &amp; CU$1, DataRegularSeason20242025!$D$3:$D$1315, $A2)+SUMIFS(DataRegularSeason20242025!$AB$3:$AB$1315,DataRegularSeason20242025!$B$3:$B$1315, "&lt;=" &amp; CU$1, DataRegularSeason20242025!$E$3:$E$1315, $A2)</f>
        <v>15</v>
      </c>
      <c r="CV2">
        <f>SUMIFS(DataRegularSeason20242025!$AA$3:$AA$1315,DataRegularSeason20242025!$B$3:$B$1315, "&lt;=" &amp; CV$1, DataRegularSeason20242025!$D$3:$D$1315, $A2)+SUMIFS(DataRegularSeason20242025!$AB$3:$AB$1315,DataRegularSeason20242025!$B$3:$B$1315, "&lt;=" &amp; CV$1, DataRegularSeason20242025!$E$3:$E$1315, $A2)</f>
        <v>15</v>
      </c>
      <c r="CW2">
        <f>SUMIFS(DataRegularSeason20242025!$AA$3:$AA$1315,DataRegularSeason20242025!$B$3:$B$1315, "&lt;=" &amp; CW$1, DataRegularSeason20242025!$D$3:$D$1315, $A2)+SUMIFS(DataRegularSeason20242025!$AB$3:$AB$1315,DataRegularSeason20242025!$B$3:$B$1315, "&lt;=" &amp; CW$1, DataRegularSeason20242025!$E$3:$E$1315, $A2)</f>
        <v>15</v>
      </c>
      <c r="CX2">
        <f>SUMIFS(DataRegularSeason20242025!$AA$3:$AA$1315,DataRegularSeason20242025!$B$3:$B$1315, "&lt;=" &amp; CX$1, DataRegularSeason20242025!$D$3:$D$1315, $A2)+SUMIFS(DataRegularSeason20242025!$AB$3:$AB$1315,DataRegularSeason20242025!$B$3:$B$1315, "&lt;=" &amp; CX$1, DataRegularSeason20242025!$E$3:$E$1315, $A2)</f>
        <v>15</v>
      </c>
      <c r="CY2">
        <f>SUMIFS(DataRegularSeason20242025!$AA$3:$AA$1315,DataRegularSeason20242025!$B$3:$B$1315, "&lt;=" &amp; CY$1, DataRegularSeason20242025!$D$3:$D$1315, $A2)+SUMIFS(DataRegularSeason20242025!$AB$3:$AB$1315,DataRegularSeason20242025!$B$3:$B$1315, "&lt;=" &amp; CY$1, DataRegularSeason20242025!$E$3:$E$1315, $A2)</f>
        <v>15</v>
      </c>
      <c r="CZ2">
        <f>SUMIFS(DataRegularSeason20242025!$AA$3:$AA$1315,DataRegularSeason20242025!$B$3:$B$1315, "&lt;=" &amp; CZ$1, DataRegularSeason20242025!$D$3:$D$1315, $A2)+SUMIFS(DataRegularSeason20242025!$AB$3:$AB$1315,DataRegularSeason20242025!$B$3:$B$1315, "&lt;=" &amp; CZ$1, DataRegularSeason20242025!$E$3:$E$1315, $A2)</f>
        <v>15</v>
      </c>
      <c r="DA2">
        <f>SUMIFS(DataRegularSeason20242025!$AA$3:$AA$1315,DataRegularSeason20242025!$B$3:$B$1315, "&lt;=" &amp; DA$1, DataRegularSeason20242025!$D$3:$D$1315, $A2)+SUMIFS(DataRegularSeason20242025!$AB$3:$AB$1315,DataRegularSeason20242025!$B$3:$B$1315, "&lt;=" &amp; DA$1, DataRegularSeason20242025!$E$3:$E$1315, $A2)</f>
        <v>15</v>
      </c>
      <c r="DB2">
        <f>SUMIFS(DataRegularSeason20242025!$AA$3:$AA$1315,DataRegularSeason20242025!$B$3:$B$1315, "&lt;=" &amp; DB$1, DataRegularSeason20242025!$D$3:$D$1315, $A2)+SUMIFS(DataRegularSeason20242025!$AB$3:$AB$1315,DataRegularSeason20242025!$B$3:$B$1315, "&lt;=" &amp; DB$1, DataRegularSeason20242025!$E$3:$E$1315, $A2)</f>
        <v>15</v>
      </c>
      <c r="DC2">
        <f>SUMIFS(DataRegularSeason20242025!$AA$3:$AA$1315,DataRegularSeason20242025!$B$3:$B$1315, "&lt;=" &amp; DC$1, DataRegularSeason20242025!$D$3:$D$1315, $A2)+SUMIFS(DataRegularSeason20242025!$AB$3:$AB$1315,DataRegularSeason20242025!$B$3:$B$1315, "&lt;=" &amp; DC$1, DataRegularSeason20242025!$E$3:$E$1315, $A2)</f>
        <v>15</v>
      </c>
      <c r="DD2">
        <f>SUMIFS(DataRegularSeason20242025!$AA$3:$AA$1315,DataRegularSeason20242025!$B$3:$B$1315, "&lt;=" &amp; DD$1, DataRegularSeason20242025!$D$3:$D$1315, $A2)+SUMIFS(DataRegularSeason20242025!$AB$3:$AB$1315,DataRegularSeason20242025!$B$3:$B$1315, "&lt;=" &amp; DD$1, DataRegularSeason20242025!$E$3:$E$1315, $A2)</f>
        <v>15</v>
      </c>
      <c r="DE2">
        <f>SUMIFS(DataRegularSeason20242025!$AA$3:$AA$1315,DataRegularSeason20242025!$B$3:$B$1315, "&lt;=" &amp; DE$1, DataRegularSeason20242025!$D$3:$D$1315, $A2)+SUMIFS(DataRegularSeason20242025!$AB$3:$AB$1315,DataRegularSeason20242025!$B$3:$B$1315, "&lt;=" &amp; DE$1, DataRegularSeason20242025!$E$3:$E$1315, $A2)</f>
        <v>15</v>
      </c>
      <c r="DF2">
        <f>SUMIFS(DataRegularSeason20242025!$AA$3:$AA$1315,DataRegularSeason20242025!$B$3:$B$1315, "&lt;=" &amp; DF$1, DataRegularSeason20242025!$D$3:$D$1315, $A2)+SUMIFS(DataRegularSeason20242025!$AB$3:$AB$1315,DataRegularSeason20242025!$B$3:$B$1315, "&lt;=" &amp; DF$1, DataRegularSeason20242025!$E$3:$E$1315, $A2)</f>
        <v>15</v>
      </c>
      <c r="DG2">
        <f>SUMIFS(DataRegularSeason20242025!$AA$3:$AA$1315,DataRegularSeason20242025!$B$3:$B$1315, "&lt;=" &amp; DG$1, DataRegularSeason20242025!$D$3:$D$1315, $A2)+SUMIFS(DataRegularSeason20242025!$AB$3:$AB$1315,DataRegularSeason20242025!$B$3:$B$1315, "&lt;=" &amp; DG$1, DataRegularSeason20242025!$E$3:$E$1315, $A2)</f>
        <v>15</v>
      </c>
      <c r="DH2">
        <f>SUMIFS(DataRegularSeason20242025!$AA$3:$AA$1315,DataRegularSeason20242025!$B$3:$B$1315, "&lt;=" &amp; DH$1, DataRegularSeason20242025!$D$3:$D$1315, $A2)+SUMIFS(DataRegularSeason20242025!$AB$3:$AB$1315,DataRegularSeason20242025!$B$3:$B$1315, "&lt;=" &amp; DH$1, DataRegularSeason20242025!$E$3:$E$1315, $A2)</f>
        <v>15</v>
      </c>
      <c r="DI2">
        <f>SUMIFS(DataRegularSeason20242025!$AA$3:$AA$1315,DataRegularSeason20242025!$B$3:$B$1315, "&lt;=" &amp; DI$1, DataRegularSeason20242025!$D$3:$D$1315, $A2)+SUMIFS(DataRegularSeason20242025!$AB$3:$AB$1315,DataRegularSeason20242025!$B$3:$B$1315, "&lt;=" &amp; DI$1, DataRegularSeason20242025!$E$3:$E$1315, $A2)</f>
        <v>15</v>
      </c>
      <c r="DJ2">
        <f>SUMIFS(DataRegularSeason20242025!$AA$3:$AA$1315,DataRegularSeason20242025!$B$3:$B$1315, "&lt;=" &amp; DJ$1, DataRegularSeason20242025!$D$3:$D$1315, $A2)+SUMIFS(DataRegularSeason20242025!$AB$3:$AB$1315,DataRegularSeason20242025!$B$3:$B$1315, "&lt;=" &amp; DJ$1, DataRegularSeason20242025!$E$3:$E$1315, $A2)</f>
        <v>15</v>
      </c>
      <c r="DK2">
        <f>SUMIFS(DataRegularSeason20242025!$AA$3:$AA$1315,DataRegularSeason20242025!$B$3:$B$1315, "&lt;=" &amp; DK$1, DataRegularSeason20242025!$D$3:$D$1315, $A2)+SUMIFS(DataRegularSeason20242025!$AB$3:$AB$1315,DataRegularSeason20242025!$B$3:$B$1315, "&lt;=" &amp; DK$1, DataRegularSeason20242025!$E$3:$E$1315, $A2)</f>
        <v>15</v>
      </c>
      <c r="DL2">
        <f>SUMIFS(DataRegularSeason20242025!$AA$3:$AA$1315,DataRegularSeason20242025!$B$3:$B$1315, "&lt;=" &amp; DL$1, DataRegularSeason20242025!$D$3:$D$1315, $A2)+SUMIFS(DataRegularSeason20242025!$AB$3:$AB$1315,DataRegularSeason20242025!$B$3:$B$1315, "&lt;=" &amp; DL$1, DataRegularSeason20242025!$E$3:$E$1315, $A2)</f>
        <v>15</v>
      </c>
      <c r="DM2">
        <f>SUMIFS(DataRegularSeason20242025!$AA$3:$AA$1315,DataRegularSeason20242025!$B$3:$B$1315, "&lt;=" &amp; DM$1, DataRegularSeason20242025!$D$3:$D$1315, $A2)+SUMIFS(DataRegularSeason20242025!$AB$3:$AB$1315,DataRegularSeason20242025!$B$3:$B$1315, "&lt;=" &amp; DM$1, DataRegularSeason20242025!$E$3:$E$1315, $A2)</f>
        <v>15</v>
      </c>
      <c r="DN2">
        <f>SUMIFS(DataRegularSeason20242025!$AA$3:$AA$1315,DataRegularSeason20242025!$B$3:$B$1315, "&lt;=" &amp; DN$1, DataRegularSeason20242025!$D$3:$D$1315, $A2)+SUMIFS(DataRegularSeason20242025!$AB$3:$AB$1315,DataRegularSeason20242025!$B$3:$B$1315, "&lt;=" &amp; DN$1, DataRegularSeason20242025!$E$3:$E$1315, $A2)</f>
        <v>15</v>
      </c>
      <c r="DO2">
        <f>SUMIFS(DataRegularSeason20242025!$AA$3:$AA$1315,DataRegularSeason20242025!$B$3:$B$1315, "&lt;=" &amp; DO$1, DataRegularSeason20242025!$D$3:$D$1315, $A2)+SUMIFS(DataRegularSeason20242025!$AB$3:$AB$1315,DataRegularSeason20242025!$B$3:$B$1315, "&lt;=" &amp; DO$1, DataRegularSeason20242025!$E$3:$E$1315, $A2)</f>
        <v>15</v>
      </c>
      <c r="DP2">
        <f>SUMIFS(DataRegularSeason20242025!$AA$3:$AA$1315,DataRegularSeason20242025!$B$3:$B$1315, "&lt;=" &amp; DP$1, DataRegularSeason20242025!$D$3:$D$1315, $A2)+SUMIFS(DataRegularSeason20242025!$AB$3:$AB$1315,DataRegularSeason20242025!$B$3:$B$1315, "&lt;=" &amp; DP$1, DataRegularSeason20242025!$E$3:$E$1315, $A2)</f>
        <v>15</v>
      </c>
      <c r="DQ2">
        <f>SUMIFS(DataRegularSeason20242025!$AA$3:$AA$1315,DataRegularSeason20242025!$B$3:$B$1315, "&lt;=" &amp; DQ$1, DataRegularSeason20242025!$D$3:$D$1315, $A2)+SUMIFS(DataRegularSeason20242025!$AB$3:$AB$1315,DataRegularSeason20242025!$B$3:$B$1315, "&lt;=" &amp; DQ$1, DataRegularSeason20242025!$E$3:$E$1315, $A2)</f>
        <v>15</v>
      </c>
      <c r="DR2">
        <f>SUMIFS(DataRegularSeason20242025!$AA$3:$AA$1315,DataRegularSeason20242025!$B$3:$B$1315, "&lt;=" &amp; DR$1, DataRegularSeason20242025!$D$3:$D$1315, $A2)+SUMIFS(DataRegularSeason20242025!$AB$3:$AB$1315,DataRegularSeason20242025!$B$3:$B$1315, "&lt;=" &amp; DR$1, DataRegularSeason20242025!$E$3:$E$1315, $A2)</f>
        <v>15</v>
      </c>
      <c r="DS2">
        <f>SUMIFS(DataRegularSeason20242025!$AA$3:$AA$1315,DataRegularSeason20242025!$B$3:$B$1315, "&lt;=" &amp; DS$1, DataRegularSeason20242025!$D$3:$D$1315, $A2)+SUMIFS(DataRegularSeason20242025!$AB$3:$AB$1315,DataRegularSeason20242025!$B$3:$B$1315, "&lt;=" &amp; DS$1, DataRegularSeason20242025!$E$3:$E$1315, $A2)</f>
        <v>15</v>
      </c>
      <c r="DT2">
        <f>SUMIFS(DataRegularSeason20242025!$AA$3:$AA$1315,DataRegularSeason20242025!$B$3:$B$1315, "&lt;=" &amp; DT$1, DataRegularSeason20242025!$D$3:$D$1315, $A2)+SUMIFS(DataRegularSeason20242025!$AB$3:$AB$1315,DataRegularSeason20242025!$B$3:$B$1315, "&lt;=" &amp; DT$1, DataRegularSeason20242025!$E$3:$E$1315, $A2)</f>
        <v>15</v>
      </c>
      <c r="DU2">
        <f>SUMIFS(DataRegularSeason20242025!$AA$3:$AA$1315,DataRegularSeason20242025!$B$3:$B$1315, "&lt;=" &amp; DU$1, DataRegularSeason20242025!$D$3:$D$1315, $A2)+SUMIFS(DataRegularSeason20242025!$AB$3:$AB$1315,DataRegularSeason20242025!$B$3:$B$1315, "&lt;=" &amp; DU$1, DataRegularSeason20242025!$E$3:$E$1315, $A2)</f>
        <v>15</v>
      </c>
      <c r="DV2">
        <f>SUMIFS(DataRegularSeason20242025!$AA$3:$AA$1315,DataRegularSeason20242025!$B$3:$B$1315, "&lt;=" &amp; DV$1, DataRegularSeason20242025!$D$3:$D$1315, $A2)+SUMIFS(DataRegularSeason20242025!$AB$3:$AB$1315,DataRegularSeason20242025!$B$3:$B$1315, "&lt;=" &amp; DV$1, DataRegularSeason20242025!$E$3:$E$1315, $A2)</f>
        <v>15</v>
      </c>
      <c r="DW2">
        <f>SUMIFS(DataRegularSeason20242025!$AA$3:$AA$1315,DataRegularSeason20242025!$B$3:$B$1315, "&lt;=" &amp; DW$1, DataRegularSeason20242025!$D$3:$D$1315, $A2)+SUMIFS(DataRegularSeason20242025!$AB$3:$AB$1315,DataRegularSeason20242025!$B$3:$B$1315, "&lt;=" &amp; DW$1, DataRegularSeason20242025!$E$3:$E$1315, $A2)</f>
        <v>15</v>
      </c>
      <c r="DX2">
        <f>SUMIFS(DataRegularSeason20242025!$AA$3:$AA$1315,DataRegularSeason20242025!$B$3:$B$1315, "&lt;=" &amp; DX$1, DataRegularSeason20242025!$D$3:$D$1315, $A2)+SUMIFS(DataRegularSeason20242025!$AB$3:$AB$1315,DataRegularSeason20242025!$B$3:$B$1315, "&lt;=" &amp; DX$1, DataRegularSeason20242025!$E$3:$E$1315, $A2)</f>
        <v>15</v>
      </c>
      <c r="DY2">
        <f>SUMIFS(DataRegularSeason20242025!$AA$3:$AA$1315,DataRegularSeason20242025!$B$3:$B$1315, "&lt;=" &amp; DY$1, DataRegularSeason20242025!$D$3:$D$1315, $A2)+SUMIFS(DataRegularSeason20242025!$AB$3:$AB$1315,DataRegularSeason20242025!$B$3:$B$1315, "&lt;=" &amp; DY$1, DataRegularSeason20242025!$E$3:$E$1315, $A2)</f>
        <v>15</v>
      </c>
      <c r="DZ2">
        <f>SUMIFS(DataRegularSeason20242025!$AA$3:$AA$1315,DataRegularSeason20242025!$B$3:$B$1315, "&lt;=" &amp; DZ$1, DataRegularSeason20242025!$D$3:$D$1315, $A2)+SUMIFS(DataRegularSeason20242025!$AB$3:$AB$1315,DataRegularSeason20242025!$B$3:$B$1315, "&lt;=" &amp; DZ$1, DataRegularSeason20242025!$E$3:$E$1315, $A2)</f>
        <v>15</v>
      </c>
      <c r="EA2">
        <f>SUMIFS(DataRegularSeason20242025!$AA$3:$AA$1315,DataRegularSeason20242025!$B$3:$B$1315, "&lt;=" &amp; EA$1, DataRegularSeason20242025!$D$3:$D$1315, $A2)+SUMIFS(DataRegularSeason20242025!$AB$3:$AB$1315,DataRegularSeason20242025!$B$3:$B$1315, "&lt;=" &amp; EA$1, DataRegularSeason20242025!$E$3:$E$1315, $A2)</f>
        <v>15</v>
      </c>
      <c r="EB2">
        <f>SUMIFS(DataRegularSeason20242025!$AA$3:$AA$1315,DataRegularSeason20242025!$B$3:$B$1315, "&lt;=" &amp; EB$1, DataRegularSeason20242025!$D$3:$D$1315, $A2)+SUMIFS(DataRegularSeason20242025!$AB$3:$AB$1315,DataRegularSeason20242025!$B$3:$B$1315, "&lt;=" &amp; EB$1, DataRegularSeason20242025!$E$3:$E$1315, $A2)</f>
        <v>15</v>
      </c>
      <c r="EC2">
        <f>SUMIFS(DataRegularSeason20242025!$AA$3:$AA$1315,DataRegularSeason20242025!$B$3:$B$1315, "&lt;=" &amp; EC$1, DataRegularSeason20242025!$D$3:$D$1315, $A2)+SUMIFS(DataRegularSeason20242025!$AB$3:$AB$1315,DataRegularSeason20242025!$B$3:$B$1315, "&lt;=" &amp; EC$1, DataRegularSeason20242025!$E$3:$E$1315, $A2)</f>
        <v>15</v>
      </c>
      <c r="ED2">
        <f>SUMIFS(DataRegularSeason20242025!$AA$3:$AA$1315,DataRegularSeason20242025!$B$3:$B$1315, "&lt;=" &amp; ED$1, DataRegularSeason20242025!$D$3:$D$1315, $A2)+SUMIFS(DataRegularSeason20242025!$AB$3:$AB$1315,DataRegularSeason20242025!$B$3:$B$1315, "&lt;=" &amp; ED$1, DataRegularSeason20242025!$E$3:$E$1315, $A2)</f>
        <v>15</v>
      </c>
      <c r="EE2">
        <f>SUMIFS(DataRegularSeason20242025!$AA$3:$AA$1315,DataRegularSeason20242025!$B$3:$B$1315, "&lt;=" &amp; EE$1, DataRegularSeason20242025!$D$3:$D$1315, $A2)+SUMIFS(DataRegularSeason20242025!$AB$3:$AB$1315,DataRegularSeason20242025!$B$3:$B$1315, "&lt;=" &amp; EE$1, DataRegularSeason20242025!$E$3:$E$1315, $A2)</f>
        <v>15</v>
      </c>
      <c r="EF2">
        <f>SUMIFS(DataRegularSeason20242025!$AA$3:$AA$1315,DataRegularSeason20242025!$B$3:$B$1315, "&lt;=" &amp; EF$1, DataRegularSeason20242025!$D$3:$D$1315, $A2)+SUMIFS(DataRegularSeason20242025!$AB$3:$AB$1315,DataRegularSeason20242025!$B$3:$B$1315, "&lt;=" &amp; EF$1, DataRegularSeason20242025!$E$3:$E$1315, $A2)</f>
        <v>15</v>
      </c>
      <c r="EG2">
        <f>SUMIFS(DataRegularSeason20242025!$AA$3:$AA$1315,DataRegularSeason20242025!$B$3:$B$1315, "&lt;=" &amp; EG$1, DataRegularSeason20242025!$D$3:$D$1315, $A2)+SUMIFS(DataRegularSeason20242025!$AB$3:$AB$1315,DataRegularSeason20242025!$B$3:$B$1315, "&lt;=" &amp; EG$1, DataRegularSeason20242025!$E$3:$E$1315, $A2)</f>
        <v>15</v>
      </c>
      <c r="EH2">
        <f>SUMIFS(DataRegularSeason20242025!$AA$3:$AA$1315,DataRegularSeason20242025!$B$3:$B$1315, "&lt;=" &amp; EH$1, DataRegularSeason20242025!$D$3:$D$1315, $A2)+SUMIFS(DataRegularSeason20242025!$AB$3:$AB$1315,DataRegularSeason20242025!$B$3:$B$1315, "&lt;=" &amp; EH$1, DataRegularSeason20242025!$E$3:$E$1315, $A2)</f>
        <v>15</v>
      </c>
      <c r="EI2">
        <f>SUMIFS(DataRegularSeason20242025!$AA$3:$AA$1315,DataRegularSeason20242025!$B$3:$B$1315, "&lt;=" &amp; EI$1, DataRegularSeason20242025!$D$3:$D$1315, $A2)+SUMIFS(DataRegularSeason20242025!$AB$3:$AB$1315,DataRegularSeason20242025!$B$3:$B$1315, "&lt;=" &amp; EI$1, DataRegularSeason20242025!$E$3:$E$1315, $A2)</f>
        <v>15</v>
      </c>
      <c r="EJ2">
        <f>SUMIFS(DataRegularSeason20242025!$AA$3:$AA$1315,DataRegularSeason20242025!$B$3:$B$1315, "&lt;=" &amp; EJ$1, DataRegularSeason20242025!$D$3:$D$1315, $A2)+SUMIFS(DataRegularSeason20242025!$AB$3:$AB$1315,DataRegularSeason20242025!$B$3:$B$1315, "&lt;=" &amp; EJ$1, DataRegularSeason20242025!$E$3:$E$1315, $A2)</f>
        <v>15</v>
      </c>
      <c r="EK2">
        <f>SUMIFS(DataRegularSeason20242025!$AA$3:$AA$1315,DataRegularSeason20242025!$B$3:$B$1315, "&lt;=" &amp; EK$1, DataRegularSeason20242025!$D$3:$D$1315, $A2)+SUMIFS(DataRegularSeason20242025!$AB$3:$AB$1315,DataRegularSeason20242025!$B$3:$B$1315, "&lt;=" &amp; EK$1, DataRegularSeason20242025!$E$3:$E$1315, $A2)</f>
        <v>15</v>
      </c>
      <c r="EL2">
        <f>SUMIFS(DataRegularSeason20242025!$AA$3:$AA$1315,DataRegularSeason20242025!$B$3:$B$1315, "&lt;=" &amp; EL$1, DataRegularSeason20242025!$D$3:$D$1315, $A2)+SUMIFS(DataRegularSeason20242025!$AB$3:$AB$1315,DataRegularSeason20242025!$B$3:$B$1315, "&lt;=" &amp; EL$1, DataRegularSeason20242025!$E$3:$E$1315, $A2)</f>
        <v>15</v>
      </c>
      <c r="EM2">
        <f>SUMIFS(DataRegularSeason20242025!$AA$3:$AA$1315,DataRegularSeason20242025!$B$3:$B$1315, "&lt;=" &amp; EM$1, DataRegularSeason20242025!$D$3:$D$1315, $A2)+SUMIFS(DataRegularSeason20242025!$AB$3:$AB$1315,DataRegularSeason20242025!$B$3:$B$1315, "&lt;=" &amp; EM$1, DataRegularSeason20242025!$E$3:$E$1315, $A2)</f>
        <v>15</v>
      </c>
      <c r="EN2">
        <f>SUMIFS(DataRegularSeason20242025!$AA$3:$AA$1315,DataRegularSeason20242025!$B$3:$B$1315, "&lt;=" &amp; EN$1, DataRegularSeason20242025!$D$3:$D$1315, $A2)+SUMIFS(DataRegularSeason20242025!$AB$3:$AB$1315,DataRegularSeason20242025!$B$3:$B$1315, "&lt;=" &amp; EN$1, DataRegularSeason20242025!$E$3:$E$1315, $A2)</f>
        <v>15</v>
      </c>
      <c r="EO2">
        <f>SUMIFS(DataRegularSeason20242025!$AA$3:$AA$1315,DataRegularSeason20242025!$B$3:$B$1315, "&lt;=" &amp; EO$1, DataRegularSeason20242025!$D$3:$D$1315, $A2)+SUMIFS(DataRegularSeason20242025!$AB$3:$AB$1315,DataRegularSeason20242025!$B$3:$B$1315, "&lt;=" &amp; EO$1, DataRegularSeason20242025!$E$3:$E$1315, $A2)</f>
        <v>15</v>
      </c>
      <c r="EP2">
        <f>SUMIFS(DataRegularSeason20242025!$AA$3:$AA$1315,DataRegularSeason20242025!$B$3:$B$1315, "&lt;=" &amp; EP$1, DataRegularSeason20242025!$D$3:$D$1315, $A2)+SUMIFS(DataRegularSeason20242025!$AB$3:$AB$1315,DataRegularSeason20242025!$B$3:$B$1315, "&lt;=" &amp; EP$1, DataRegularSeason20242025!$E$3:$E$1315, $A2)</f>
        <v>15</v>
      </c>
      <c r="EQ2">
        <f>SUMIFS(DataRegularSeason20242025!$AA$3:$AA$1315,DataRegularSeason20242025!$B$3:$B$1315, "&lt;=" &amp; EQ$1, DataRegularSeason20242025!$D$3:$D$1315, $A2)+SUMIFS(DataRegularSeason20242025!$AB$3:$AB$1315,DataRegularSeason20242025!$B$3:$B$1315, "&lt;=" &amp; EQ$1, DataRegularSeason20242025!$E$3:$E$1315, $A2)</f>
        <v>15</v>
      </c>
      <c r="ER2">
        <f>SUMIFS(DataRegularSeason20242025!$AA$3:$AA$1315,DataRegularSeason20242025!$B$3:$B$1315, "&lt;=" &amp; ER$1, DataRegularSeason20242025!$D$3:$D$1315, $A2)+SUMIFS(DataRegularSeason20242025!$AB$3:$AB$1315,DataRegularSeason20242025!$B$3:$B$1315, "&lt;=" &amp; ER$1, DataRegularSeason20242025!$E$3:$E$1315, $A2)</f>
        <v>15</v>
      </c>
      <c r="ES2">
        <f>SUMIFS(DataRegularSeason20242025!$AA$3:$AA$1315,DataRegularSeason20242025!$B$3:$B$1315, "&lt;=" &amp; ES$1, DataRegularSeason20242025!$D$3:$D$1315, $A2)+SUMIFS(DataRegularSeason20242025!$AB$3:$AB$1315,DataRegularSeason20242025!$B$3:$B$1315, "&lt;=" &amp; ES$1, DataRegularSeason20242025!$E$3:$E$1315, $A2)</f>
        <v>15</v>
      </c>
      <c r="ET2">
        <f>SUMIFS(DataRegularSeason20242025!$AA$3:$AA$1315,DataRegularSeason20242025!$B$3:$B$1315, "&lt;=" &amp; ET$1, DataRegularSeason20242025!$D$3:$D$1315, $A2)+SUMIFS(DataRegularSeason20242025!$AB$3:$AB$1315,DataRegularSeason20242025!$B$3:$B$1315, "&lt;=" &amp; ET$1, DataRegularSeason20242025!$E$3:$E$1315, $A2)</f>
        <v>15</v>
      </c>
      <c r="EU2">
        <f>SUMIFS(DataRegularSeason20242025!$AA$3:$AA$1315,DataRegularSeason20242025!$B$3:$B$1315, "&lt;=" &amp; EU$1, DataRegularSeason20242025!$D$3:$D$1315, $A2)+SUMIFS(DataRegularSeason20242025!$AB$3:$AB$1315,DataRegularSeason20242025!$B$3:$B$1315, "&lt;=" &amp; EU$1, DataRegularSeason20242025!$E$3:$E$1315, $A2)</f>
        <v>15</v>
      </c>
      <c r="EV2">
        <f>SUMIFS(DataRegularSeason20242025!$AA$3:$AA$1315,DataRegularSeason20242025!$B$3:$B$1315, "&lt;=" &amp; EV$1, DataRegularSeason20242025!$D$3:$D$1315, $A2)+SUMIFS(DataRegularSeason20242025!$AB$3:$AB$1315,DataRegularSeason20242025!$B$3:$B$1315, "&lt;=" &amp; EV$1, DataRegularSeason20242025!$E$3:$E$1315, $A2)</f>
        <v>15</v>
      </c>
      <c r="EW2">
        <f>SUMIFS(DataRegularSeason20242025!$AA$3:$AA$1315,DataRegularSeason20242025!$B$3:$B$1315, "&lt;=" &amp; EW$1, DataRegularSeason20242025!$D$3:$D$1315, $A2)+SUMIFS(DataRegularSeason20242025!$AB$3:$AB$1315,DataRegularSeason20242025!$B$3:$B$1315, "&lt;=" &amp; EW$1, DataRegularSeason20242025!$E$3:$E$1315, $A2)</f>
        <v>15</v>
      </c>
      <c r="EX2">
        <f>SUMIFS(DataRegularSeason20242025!$AA$3:$AA$1315,DataRegularSeason20242025!$B$3:$B$1315, "&lt;=" &amp; EX$1, DataRegularSeason20242025!$D$3:$D$1315, $A2)+SUMIFS(DataRegularSeason20242025!$AB$3:$AB$1315,DataRegularSeason20242025!$B$3:$B$1315, "&lt;=" &amp; EX$1, DataRegularSeason20242025!$E$3:$E$1315, $A2)</f>
        <v>15</v>
      </c>
      <c r="EY2">
        <f>SUMIFS(DataRegularSeason20242025!$AA$3:$AA$1315,DataRegularSeason20242025!$B$3:$B$1315, "&lt;=" &amp; EY$1, DataRegularSeason20242025!$D$3:$D$1315, $A2)+SUMIFS(DataRegularSeason20242025!$AB$3:$AB$1315,DataRegularSeason20242025!$B$3:$B$1315, "&lt;=" &amp; EY$1, DataRegularSeason20242025!$E$3:$E$1315, $A2)</f>
        <v>15</v>
      </c>
      <c r="EZ2">
        <f>SUMIFS(DataRegularSeason20242025!$AA$3:$AA$1315,DataRegularSeason20242025!$B$3:$B$1315, "&lt;=" &amp; EZ$1, DataRegularSeason20242025!$D$3:$D$1315, $A2)+SUMIFS(DataRegularSeason20242025!$AB$3:$AB$1315,DataRegularSeason20242025!$B$3:$B$1315, "&lt;=" &amp; EZ$1, DataRegularSeason20242025!$E$3:$E$1315, $A2)</f>
        <v>15</v>
      </c>
      <c r="FA2">
        <f>SUMIFS(DataRegularSeason20242025!$AA$3:$AA$1315,DataRegularSeason20242025!$B$3:$B$1315, "&lt;=" &amp; FA$1, DataRegularSeason20242025!$D$3:$D$1315, $A2)+SUMIFS(DataRegularSeason20242025!$AB$3:$AB$1315,DataRegularSeason20242025!$B$3:$B$1315, "&lt;=" &amp; FA$1, DataRegularSeason20242025!$E$3:$E$1315, $A2)</f>
        <v>15</v>
      </c>
      <c r="FB2">
        <f>SUMIFS(DataRegularSeason20242025!$AA$3:$AA$1315,DataRegularSeason20242025!$B$3:$B$1315, "&lt;=" &amp; FB$1, DataRegularSeason20242025!$D$3:$D$1315, $A2)+SUMIFS(DataRegularSeason20242025!$AB$3:$AB$1315,DataRegularSeason20242025!$B$3:$B$1315, "&lt;=" &amp; FB$1, DataRegularSeason20242025!$E$3:$E$1315, $A2)</f>
        <v>15</v>
      </c>
      <c r="FC2">
        <f>SUMIFS(DataRegularSeason20242025!$AA$3:$AA$1315,DataRegularSeason20242025!$B$3:$B$1315, "&lt;=" &amp; FC$1, DataRegularSeason20242025!$D$3:$D$1315, $A2)+SUMIFS(DataRegularSeason20242025!$AB$3:$AB$1315,DataRegularSeason20242025!$B$3:$B$1315, "&lt;=" &amp; FC$1, DataRegularSeason20242025!$E$3:$E$1315, $A2)</f>
        <v>15</v>
      </c>
      <c r="FD2">
        <f>SUMIFS(DataRegularSeason20242025!$AA$3:$AA$1315,DataRegularSeason20242025!$B$3:$B$1315, "&lt;=" &amp; FD$1, DataRegularSeason20242025!$D$3:$D$1315, $A2)+SUMIFS(DataRegularSeason20242025!$AB$3:$AB$1315,DataRegularSeason20242025!$B$3:$B$1315, "&lt;=" &amp; FD$1, DataRegularSeason20242025!$E$3:$E$1315, $A2)</f>
        <v>15</v>
      </c>
      <c r="FE2">
        <f>SUMIFS(DataRegularSeason20242025!$AA$3:$AA$1315,DataRegularSeason20242025!$B$3:$B$1315, "&lt;=" &amp; FE$1, DataRegularSeason20242025!$D$3:$D$1315, $A2)+SUMIFS(DataRegularSeason20242025!$AB$3:$AB$1315,DataRegularSeason20242025!$B$3:$B$1315, "&lt;=" &amp; FE$1, DataRegularSeason20242025!$E$3:$E$1315, $A2)</f>
        <v>15</v>
      </c>
      <c r="FF2">
        <f>SUMIFS(DataRegularSeason20242025!$AA$3:$AA$1315,DataRegularSeason20242025!$B$3:$B$1315, "&lt;=" &amp; FF$1, DataRegularSeason20242025!$D$3:$D$1315, $A2)+SUMIFS(DataRegularSeason20242025!$AB$3:$AB$1315,DataRegularSeason20242025!$B$3:$B$1315, "&lt;=" &amp; FF$1, DataRegularSeason20242025!$E$3:$E$1315, $A2)</f>
        <v>15</v>
      </c>
      <c r="FG2">
        <f>SUMIFS(DataRegularSeason20242025!$AA$3:$AA$1315,DataRegularSeason20242025!$B$3:$B$1315, "&lt;=" &amp; FG$1, DataRegularSeason20242025!$D$3:$D$1315, $A2)+SUMIFS(DataRegularSeason20242025!$AB$3:$AB$1315,DataRegularSeason20242025!$B$3:$B$1315, "&lt;=" &amp; FG$1, DataRegularSeason20242025!$E$3:$E$1315, $A2)</f>
        <v>15</v>
      </c>
      <c r="FH2">
        <f>SUMIFS(DataRegularSeason20242025!$AA$3:$AA$1315,DataRegularSeason20242025!$B$3:$B$1315, "&lt;=" &amp; FH$1, DataRegularSeason20242025!$D$3:$D$1315, $A2)+SUMIFS(DataRegularSeason20242025!$AB$3:$AB$1315,DataRegularSeason20242025!$B$3:$B$1315, "&lt;=" &amp; FH$1, DataRegularSeason20242025!$E$3:$E$1315, $A2)</f>
        <v>15</v>
      </c>
      <c r="FI2">
        <f>SUMIFS(DataRegularSeason20242025!$AA$3:$AA$1315,DataRegularSeason20242025!$B$3:$B$1315, "&lt;=" &amp; FI$1, DataRegularSeason20242025!$D$3:$D$1315, $A2)+SUMIFS(DataRegularSeason20242025!$AB$3:$AB$1315,DataRegularSeason20242025!$B$3:$B$1315, "&lt;=" &amp; FI$1, DataRegularSeason20242025!$E$3:$E$1315, $A2)</f>
        <v>15</v>
      </c>
      <c r="FJ2">
        <f>SUMIFS(DataRegularSeason20242025!$AA$3:$AA$1315,DataRegularSeason20242025!$B$3:$B$1315, "&lt;=" &amp; FJ$1, DataRegularSeason20242025!$D$3:$D$1315, $A2)+SUMIFS(DataRegularSeason20242025!$AB$3:$AB$1315,DataRegularSeason20242025!$B$3:$B$1315, "&lt;=" &amp; FJ$1, DataRegularSeason20242025!$E$3:$E$1315, $A2)</f>
        <v>15</v>
      </c>
      <c r="FK2">
        <f>SUMIFS(DataRegularSeason20242025!$AA$3:$AA$1315,DataRegularSeason20242025!$B$3:$B$1315, "&lt;=" &amp; FK$1, DataRegularSeason20242025!$D$3:$D$1315, $A2)+SUMIFS(DataRegularSeason20242025!$AB$3:$AB$1315,DataRegularSeason20242025!$B$3:$B$1315, "&lt;=" &amp; FK$1, DataRegularSeason20242025!$E$3:$E$1315, $A2)</f>
        <v>15</v>
      </c>
      <c r="FL2">
        <f>SUMIFS(DataRegularSeason20242025!$AA$3:$AA$1315,DataRegularSeason20242025!$B$3:$B$1315, "&lt;=" &amp; FL$1, DataRegularSeason20242025!$D$3:$D$1315, $A2)+SUMIFS(DataRegularSeason20242025!$AB$3:$AB$1315,DataRegularSeason20242025!$B$3:$B$1315, "&lt;=" &amp; FL$1, DataRegularSeason20242025!$E$3:$E$1315, $A2)</f>
        <v>15</v>
      </c>
      <c r="FM2">
        <f>SUMIFS(DataRegularSeason20242025!$AA$3:$AA$1315,DataRegularSeason20242025!$B$3:$B$1315, "&lt;=" &amp; FM$1, DataRegularSeason20242025!$D$3:$D$1315, $A2)+SUMIFS(DataRegularSeason20242025!$AB$3:$AB$1315,DataRegularSeason20242025!$B$3:$B$1315, "&lt;=" &amp; FM$1, DataRegularSeason20242025!$E$3:$E$1315, $A2)</f>
        <v>15</v>
      </c>
      <c r="FN2">
        <f>SUMIFS(DataRegularSeason20242025!$AA$3:$AA$1315,DataRegularSeason20242025!$B$3:$B$1315, "&lt;=" &amp; FN$1, DataRegularSeason20242025!$D$3:$D$1315, $A2)+SUMIFS(DataRegularSeason20242025!$AB$3:$AB$1315,DataRegularSeason20242025!$B$3:$B$1315, "&lt;=" &amp; FN$1, DataRegularSeason20242025!$E$3:$E$1315, $A2)</f>
        <v>15</v>
      </c>
      <c r="FO2">
        <f>SUMIFS(DataRegularSeason20242025!$AA$3:$AA$1315,DataRegularSeason20242025!$B$3:$B$1315, "&lt;=" &amp; FO$1, DataRegularSeason20242025!$D$3:$D$1315, $A2)+SUMIFS(DataRegularSeason20242025!$AB$3:$AB$1315,DataRegularSeason20242025!$B$3:$B$1315, "&lt;=" &amp; FO$1, DataRegularSeason20242025!$E$3:$E$1315, $A2)</f>
        <v>15</v>
      </c>
      <c r="FP2">
        <f>SUMIFS(DataRegularSeason20242025!$AA$3:$AA$1315,DataRegularSeason20242025!$B$3:$B$1315, "&lt;=" &amp; FP$1, DataRegularSeason20242025!$D$3:$D$1315, $A2)+SUMIFS(DataRegularSeason20242025!$AB$3:$AB$1315,DataRegularSeason20242025!$B$3:$B$1315, "&lt;=" &amp; FP$1, DataRegularSeason20242025!$E$3:$E$1315, $A2)</f>
        <v>15</v>
      </c>
      <c r="FQ2">
        <f>SUMIFS(DataRegularSeason20242025!$AA$3:$AA$1315,DataRegularSeason20242025!$B$3:$B$1315, "&lt;=" &amp; FQ$1, DataRegularSeason20242025!$D$3:$D$1315, $A2)+SUMIFS(DataRegularSeason20242025!$AB$3:$AB$1315,DataRegularSeason20242025!$B$3:$B$1315, "&lt;=" &amp; FQ$1, DataRegularSeason20242025!$E$3:$E$1315, $A2)</f>
        <v>15</v>
      </c>
      <c r="FR2">
        <f>SUMIFS(DataRegularSeason20242025!$AA$3:$AA$1315,DataRegularSeason20242025!$B$3:$B$1315, "&lt;=" &amp; FR$1, DataRegularSeason20242025!$D$3:$D$1315, $A2)+SUMIFS(DataRegularSeason20242025!$AB$3:$AB$1315,DataRegularSeason20242025!$B$3:$B$1315, "&lt;=" &amp; FR$1, DataRegularSeason20242025!$E$3:$E$1315, $A2)</f>
        <v>15</v>
      </c>
      <c r="FS2">
        <f>SUMIFS(DataRegularSeason20242025!$AA$3:$AA$1315,DataRegularSeason20242025!$B$3:$B$1315, "&lt;=" &amp; FS$1, DataRegularSeason20242025!$D$3:$D$1315, $A2)+SUMIFS(DataRegularSeason20242025!$AB$3:$AB$1315,DataRegularSeason20242025!$B$3:$B$1315, "&lt;=" &amp; FS$1, DataRegularSeason20242025!$E$3:$E$1315, $A2)</f>
        <v>15</v>
      </c>
      <c r="FT2">
        <f>SUMIFS(DataRegularSeason20242025!$AA$3:$AA$1315,DataRegularSeason20242025!$B$3:$B$1315, "&lt;=" &amp; FT$1, DataRegularSeason20242025!$D$3:$D$1315, $A2)+SUMIFS(DataRegularSeason20242025!$AB$3:$AB$1315,DataRegularSeason20242025!$B$3:$B$1315, "&lt;=" &amp; FT$1, DataRegularSeason20242025!$E$3:$E$1315, $A2)</f>
        <v>15</v>
      </c>
      <c r="FU2">
        <f>SUMIFS(DataRegularSeason20242025!$AA$3:$AA$1315,DataRegularSeason20242025!$B$3:$B$1315, "&lt;=" &amp; FU$1, DataRegularSeason20242025!$D$3:$D$1315, $A2)+SUMIFS(DataRegularSeason20242025!$AB$3:$AB$1315,DataRegularSeason20242025!$B$3:$B$1315, "&lt;=" &amp; FU$1, DataRegularSeason20242025!$E$3:$E$1315, $A2)</f>
        <v>15</v>
      </c>
      <c r="FV2">
        <f>SUMIFS(DataRegularSeason20242025!$AA$3:$AA$1315,DataRegularSeason20242025!$B$3:$B$1315, "&lt;=" &amp; FV$1, DataRegularSeason20242025!$D$3:$D$1315, $A2)+SUMIFS(DataRegularSeason20242025!$AB$3:$AB$1315,DataRegularSeason20242025!$B$3:$B$1315, "&lt;=" &amp; FV$1, DataRegularSeason20242025!$E$3:$E$1315, $A2)</f>
        <v>15</v>
      </c>
      <c r="FW2">
        <f>SUMIFS(DataRegularSeason20242025!$AA$3:$AA$1315,DataRegularSeason20242025!$B$3:$B$1315, "&lt;=" &amp; FW$1, DataRegularSeason20242025!$D$3:$D$1315, $A2)+SUMIFS(DataRegularSeason20242025!$AB$3:$AB$1315,DataRegularSeason20242025!$B$3:$B$1315, "&lt;=" &amp; FW$1, DataRegularSeason20242025!$E$3:$E$1315, $A2)</f>
        <v>15</v>
      </c>
      <c r="FX2">
        <f>SUMIFS(DataRegularSeason20242025!$AA$3:$AA$1315,DataRegularSeason20242025!$B$3:$B$1315, "&lt;=" &amp; FX$1, DataRegularSeason20242025!$D$3:$D$1315, $A2)+SUMIFS(DataRegularSeason20242025!$AB$3:$AB$1315,DataRegularSeason20242025!$B$3:$B$1315, "&lt;=" &amp; FX$1, DataRegularSeason20242025!$E$3:$E$1315, $A2)</f>
        <v>15</v>
      </c>
      <c r="FY2">
        <f>SUMIFS(DataRegularSeason20242025!$AA$3:$AA$1315,DataRegularSeason20242025!$B$3:$B$1315, "&lt;=" &amp; FY$1, DataRegularSeason20242025!$D$3:$D$1315, $A2)+SUMIFS(DataRegularSeason20242025!$AB$3:$AB$1315,DataRegularSeason20242025!$B$3:$B$1315, "&lt;=" &amp; FY$1, DataRegularSeason20242025!$E$3:$E$1315, $A2)</f>
        <v>15</v>
      </c>
      <c r="FZ2">
        <f>SUMIFS(DataRegularSeason20242025!$AA$3:$AA$1315,DataRegularSeason20242025!$B$3:$B$1315, "&lt;=" &amp; FZ$1, DataRegularSeason20242025!$D$3:$D$1315, $A2)+SUMIFS(DataRegularSeason20242025!$AB$3:$AB$1315,DataRegularSeason20242025!$B$3:$B$1315, "&lt;=" &amp; FZ$1, DataRegularSeason20242025!$E$3:$E$1315, $A2)</f>
        <v>15</v>
      </c>
      <c r="GA2">
        <f>SUMIFS(DataRegularSeason20242025!$AA$3:$AA$1315,DataRegularSeason20242025!$B$3:$B$1315, "&lt;=" &amp; GA$1, DataRegularSeason20242025!$D$3:$D$1315, $A2)+SUMIFS(DataRegularSeason20242025!$AB$3:$AB$1315,DataRegularSeason20242025!$B$3:$B$1315, "&lt;=" &amp; GA$1, DataRegularSeason20242025!$E$3:$E$1315, $A2)</f>
        <v>15</v>
      </c>
      <c r="GB2">
        <f>SUMIFS(DataRegularSeason20242025!$AA$3:$AA$1315,DataRegularSeason20242025!$B$3:$B$1315, "&lt;=" &amp; GB$1, DataRegularSeason20242025!$D$3:$D$1315, $A2)+SUMIFS(DataRegularSeason20242025!$AB$3:$AB$1315,DataRegularSeason20242025!$B$3:$B$1315, "&lt;=" &amp; GB$1, DataRegularSeason20242025!$E$3:$E$1315, $A2)</f>
        <v>15</v>
      </c>
      <c r="GC2">
        <f>SUMIFS(DataRegularSeason20242025!$AA$3:$AA$1315,DataRegularSeason20242025!$B$3:$B$1315, "&lt;=" &amp; GC$1, DataRegularSeason20242025!$D$3:$D$1315, $A2)+SUMIFS(DataRegularSeason20242025!$AB$3:$AB$1315,DataRegularSeason20242025!$B$3:$B$1315, "&lt;=" &amp; GC$1, DataRegularSeason20242025!$E$3:$E$1315, $A2)</f>
        <v>15</v>
      </c>
      <c r="GD2">
        <f>SUMIFS(DataRegularSeason20242025!$AA$3:$AA$1315,DataRegularSeason20242025!$B$3:$B$1315, "&lt;=" &amp; GD$1, DataRegularSeason20242025!$D$3:$D$1315, $A2)+SUMIFS(DataRegularSeason20242025!$AB$3:$AB$1315,DataRegularSeason20242025!$B$3:$B$1315, "&lt;=" &amp; GD$1, DataRegularSeason20242025!$E$3:$E$1315, $A2)</f>
        <v>15</v>
      </c>
      <c r="GE2">
        <f>SUMIFS(DataRegularSeason20242025!$AA$3:$AA$1315,DataRegularSeason20242025!$B$3:$B$1315, "&lt;=" &amp; GE$1, DataRegularSeason20242025!$D$3:$D$1315, $A2)+SUMIFS(DataRegularSeason20242025!$AB$3:$AB$1315,DataRegularSeason20242025!$B$3:$B$1315, "&lt;=" &amp; GE$1, DataRegularSeason20242025!$E$3:$E$1315, $A2)</f>
        <v>15</v>
      </c>
      <c r="GF2">
        <f>SUMIFS(DataRegularSeason20242025!$AA$3:$AA$1315,DataRegularSeason20242025!$B$3:$B$1315, "&lt;=" &amp; GF$1, DataRegularSeason20242025!$D$3:$D$1315, $A2)+SUMIFS(DataRegularSeason20242025!$AB$3:$AB$1315,DataRegularSeason20242025!$B$3:$B$1315, "&lt;=" &amp; GF$1, DataRegularSeason20242025!$E$3:$E$1315, $A2)</f>
        <v>15</v>
      </c>
      <c r="GG2">
        <f>SUMIFS(DataRegularSeason20242025!$AA$3:$AA$1315,DataRegularSeason20242025!$B$3:$B$1315, "&lt;=" &amp; GG$1, DataRegularSeason20242025!$D$3:$D$1315, $A2)+SUMIFS(DataRegularSeason20242025!$AB$3:$AB$1315,DataRegularSeason20242025!$B$3:$B$1315, "&lt;=" &amp; GG$1, DataRegularSeason20242025!$E$3:$E$1315, $A2)</f>
        <v>15</v>
      </c>
      <c r="GH2">
        <f>SUMIFS(DataRegularSeason20242025!$AA$3:$AA$1315,DataRegularSeason20242025!$B$3:$B$1315, "&lt;=" &amp; GH$1, DataRegularSeason20242025!$D$3:$D$1315, $A2)+SUMIFS(DataRegularSeason20242025!$AB$3:$AB$1315,DataRegularSeason20242025!$B$3:$B$1315, "&lt;=" &amp; GH$1, DataRegularSeason20242025!$E$3:$E$1315, $A2)</f>
        <v>15</v>
      </c>
      <c r="GI2">
        <f>SUMIFS(DataRegularSeason20242025!$AA$3:$AA$1315,DataRegularSeason20242025!$B$3:$B$1315, "&lt;=" &amp; GI$1, DataRegularSeason20242025!$D$3:$D$1315, $A2)+SUMIFS(DataRegularSeason20242025!$AB$3:$AB$1315,DataRegularSeason20242025!$B$3:$B$1315, "&lt;=" &amp; GI$1, DataRegularSeason20242025!$E$3:$E$1315, $A2)</f>
        <v>15</v>
      </c>
      <c r="GJ2">
        <f>SUMIFS(DataRegularSeason20242025!$AA$3:$AA$1315,DataRegularSeason20242025!$B$3:$B$1315, "&lt;=" &amp; GJ$1, DataRegularSeason20242025!$D$3:$D$1315, $A2)+SUMIFS(DataRegularSeason20242025!$AB$3:$AB$1315,DataRegularSeason20242025!$B$3:$B$1315, "&lt;=" &amp; GJ$1, DataRegularSeason20242025!$E$3:$E$1315, $A2)</f>
        <v>15</v>
      </c>
      <c r="GK2">
        <f>SUMIFS(DataRegularSeason20242025!$AA$3:$AA$1315,DataRegularSeason20242025!$B$3:$B$1315, "&lt;=" &amp; GK$1, DataRegularSeason20242025!$D$3:$D$1315, $A2)+SUMIFS(DataRegularSeason20242025!$AB$3:$AB$1315,DataRegularSeason20242025!$B$3:$B$1315, "&lt;=" &amp; GK$1, DataRegularSeason20242025!$E$3:$E$1315, $A2)</f>
        <v>15</v>
      </c>
      <c r="GL2">
        <f>SUMIFS(DataRegularSeason20242025!$AA$3:$AA$1315,DataRegularSeason20242025!$B$3:$B$1315, "&lt;=" &amp; GL$1, DataRegularSeason20242025!$D$3:$D$1315, $A2)+SUMIFS(DataRegularSeason20242025!$AB$3:$AB$1315,DataRegularSeason20242025!$B$3:$B$1315, "&lt;=" &amp; GL$1, DataRegularSeason20242025!$E$3:$E$1315, $A2)</f>
        <v>15</v>
      </c>
      <c r="GM2">
        <f>SUMIFS(DataRegularSeason20242025!$AA$3:$AA$1315,DataRegularSeason20242025!$B$3:$B$1315, "&lt;=" &amp; GM$1, DataRegularSeason20242025!$D$3:$D$1315, $A2)+SUMIFS(DataRegularSeason20242025!$AB$3:$AB$1315,DataRegularSeason20242025!$B$3:$B$1315, "&lt;=" &amp; GM$1, DataRegularSeason20242025!$E$3:$E$1315, $A2)</f>
        <v>15</v>
      </c>
      <c r="GN2">
        <f>SUMIFS(DataRegularSeason20242025!$AA$3:$AA$1315,DataRegularSeason20242025!$B$3:$B$1315, "&lt;=" &amp; GN$1, DataRegularSeason20242025!$D$3:$D$1315, $A2)+SUMIFS(DataRegularSeason20242025!$AB$3:$AB$1315,DataRegularSeason20242025!$B$3:$B$1315, "&lt;=" &amp; GN$1, DataRegularSeason20242025!$E$3:$E$1315, $A2)</f>
        <v>15</v>
      </c>
      <c r="GO2">
        <f>SUMIFS(DataRegularSeason20242025!$AA$3:$AA$1315,DataRegularSeason20242025!$B$3:$B$1315, "&lt;=" &amp; GO$1, DataRegularSeason20242025!$D$3:$D$1315, $A2)+SUMIFS(DataRegularSeason20242025!$AB$3:$AB$1315,DataRegularSeason20242025!$B$3:$B$1315, "&lt;=" &amp; GO$1, DataRegularSeason20242025!$E$3:$E$1315, $A2)</f>
        <v>15</v>
      </c>
      <c r="GP2">
        <f>SUMIFS(DataRegularSeason20242025!$AA$3:$AA$1315,DataRegularSeason20242025!$B$3:$B$1315, "&lt;=" &amp; GP$1, DataRegularSeason20242025!$D$3:$D$1315, $A2)+SUMIFS(DataRegularSeason20242025!$AB$3:$AB$1315,DataRegularSeason20242025!$B$3:$B$1315, "&lt;=" &amp; GP$1, DataRegularSeason20242025!$E$3:$E$1315, $A2)</f>
        <v>15</v>
      </c>
      <c r="GQ2">
        <f>SUMIFS(DataRegularSeason20242025!$AA$3:$AA$1315,DataRegularSeason20242025!$B$3:$B$1315, "&lt;=" &amp; GQ$1, DataRegularSeason20242025!$D$3:$D$1315, $A2)+SUMIFS(DataRegularSeason20242025!$AB$3:$AB$1315,DataRegularSeason20242025!$B$3:$B$1315, "&lt;=" &amp; GQ$1, DataRegularSeason20242025!$E$3:$E$1315, $A2)</f>
        <v>15</v>
      </c>
      <c r="GR2">
        <f>SUMIFS(DataRegularSeason20242025!$AA$3:$AA$1315,DataRegularSeason20242025!$B$3:$B$1315, "&lt;=" &amp; GR$1, DataRegularSeason20242025!$D$3:$D$1315, $A2)+SUMIFS(DataRegularSeason20242025!$AB$3:$AB$1315,DataRegularSeason20242025!$B$3:$B$1315, "&lt;=" &amp; GR$1, DataRegularSeason20242025!$E$3:$E$1315, $A2)</f>
        <v>15</v>
      </c>
      <c r="GS2">
        <f>SUMIFS(DataRegularSeason20242025!$AA$3:$AA$1315,DataRegularSeason20242025!$B$3:$B$1315, "&lt;=" &amp; GS$1, DataRegularSeason20242025!$D$3:$D$1315, $A2)+SUMIFS(DataRegularSeason20242025!$AB$3:$AB$1315,DataRegularSeason20242025!$B$3:$B$1315, "&lt;=" &amp; GS$1, DataRegularSeason20242025!$E$3:$E$1315, $A2)</f>
        <v>15</v>
      </c>
      <c r="GT2">
        <f>SUMIFS(DataRegularSeason20242025!$AA$3:$AA$1315,DataRegularSeason20242025!$B$3:$B$1315, "&lt;=" &amp; GT$1, DataRegularSeason20242025!$D$3:$D$1315, $A2)+SUMIFS(DataRegularSeason20242025!$AB$3:$AB$1315,DataRegularSeason20242025!$B$3:$B$1315, "&lt;=" &amp; GT$1, DataRegularSeason20242025!$E$3:$E$1315, $A2)</f>
        <v>15</v>
      </c>
      <c r="GU2">
        <f>SUMIFS(DataRegularSeason20242025!$AA$3:$AA$1315,DataRegularSeason20242025!$B$3:$B$1315, "&lt;=" &amp; GU$1, DataRegularSeason20242025!$D$3:$D$1315, $A2)+SUMIFS(DataRegularSeason20242025!$AB$3:$AB$1315,DataRegularSeason20242025!$B$3:$B$1315, "&lt;=" &amp; GU$1, DataRegularSeason20242025!$E$3:$E$1315, $A2)</f>
        <v>15</v>
      </c>
    </row>
    <row r="3" spans="1:275" x14ac:dyDescent="0.25">
      <c r="A3" t="s">
        <v>43</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0</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2</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4</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6</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10</v>
      </c>
      <c r="AB3">
        <f>SUMIFS(DataRegularSeason20242025!$AA$3:$AA$1315,DataRegularSeason20242025!$B$3:$B$1315, "&lt;=" &amp; AB$1, DataRegularSeason20242025!$D$3:$D$1315, $A3)+SUMIFS(DataRegularSeason20242025!$AB$3:$AB$1315,DataRegularSeason20242025!$B$3:$B$1315, "&lt;=" &amp; AB$1, DataRegularSeason20242025!$E$3:$E$1315, $A3)</f>
        <v>10</v>
      </c>
      <c r="AC3">
        <f>SUMIFS(DataRegularSeason20242025!$AA$3:$AA$1315,DataRegularSeason20242025!$B$3:$B$1315, "&lt;=" &amp; AC$1, DataRegularSeason20242025!$D$3:$D$1315, $A3)+SUMIFS(DataRegularSeason20242025!$AB$3:$AB$1315,DataRegularSeason20242025!$B$3:$B$1315, "&lt;=" &amp; AC$1, DataRegularSeason20242025!$E$3:$E$1315, $A3)</f>
        <v>12</v>
      </c>
      <c r="AD3">
        <f>SUMIFS(DataRegularSeason20242025!$AA$3:$AA$1315,DataRegularSeason20242025!$B$3:$B$1315, "&lt;=" &amp; AD$1, DataRegularSeason20242025!$D$3:$D$1315, $A3)+SUMIFS(DataRegularSeason20242025!$AB$3:$AB$1315,DataRegularSeason20242025!$B$3:$B$1315, "&lt;=" &amp; AD$1, DataRegularSeason20242025!$E$3:$E$1315, $A3)</f>
        <v>12</v>
      </c>
      <c r="AE3">
        <f>SUMIFS(DataRegularSeason20242025!$AA$3:$AA$1315,DataRegularSeason20242025!$B$3:$B$1315, "&lt;=" &amp; AE$1, DataRegularSeason20242025!$D$3:$D$1315, $A3)+SUMIFS(DataRegularSeason20242025!$AB$3:$AB$1315,DataRegularSeason20242025!$B$3:$B$1315, "&lt;=" &amp; AE$1, DataRegularSeason20242025!$E$3:$E$1315, $A3)</f>
        <v>14</v>
      </c>
      <c r="AF3">
        <f>SUMIFS(DataRegularSeason20242025!$AA$3:$AA$1315,DataRegularSeason20242025!$B$3:$B$1315, "&lt;=" &amp; AF$1, DataRegularSeason20242025!$D$3:$D$1315, $A3)+SUMIFS(DataRegularSeason20242025!$AB$3:$AB$1315,DataRegularSeason20242025!$B$3:$B$1315, "&lt;=" &amp; AF$1, DataRegularSeason20242025!$E$3:$E$1315, $A3)</f>
        <v>14</v>
      </c>
      <c r="AG3">
        <f>SUMIFS(DataRegularSeason20242025!$AA$3:$AA$1315,DataRegularSeason20242025!$B$3:$B$1315, "&lt;=" &amp; AG$1, DataRegularSeason20242025!$D$3:$D$1315, $A3)+SUMIFS(DataRegularSeason20242025!$AB$3:$AB$1315,DataRegularSeason20242025!$B$3:$B$1315, "&lt;=" &amp; AG$1, DataRegularSeason20242025!$E$3:$E$1315, $A3)</f>
        <v>14</v>
      </c>
      <c r="AH3">
        <f>SUMIFS(DataRegularSeason20242025!$AA$3:$AA$1315,DataRegularSeason20242025!$B$3:$B$1315, "&lt;=" &amp; AH$1, DataRegularSeason20242025!$D$3:$D$1315, $A3)+SUMIFS(DataRegularSeason20242025!$AB$3:$AB$1315,DataRegularSeason20242025!$B$3:$B$1315, "&lt;=" &amp; AH$1, DataRegularSeason20242025!$E$3:$E$1315, $A3)</f>
        <v>14</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14</v>
      </c>
      <c r="AL3">
        <f>SUMIFS(DataRegularSeason20242025!$AA$3:$AA$1315,DataRegularSeason20242025!$B$3:$B$1315, "&lt;=" &amp; AL$1, DataRegularSeason20242025!$D$3:$D$1315, $A3)+SUMIFS(DataRegularSeason20242025!$AB$3:$AB$1315,DataRegularSeason20242025!$B$3:$B$1315, "&lt;=" &amp; AL$1, DataRegularSeason20242025!$E$3:$E$1315, $A3)</f>
        <v>14</v>
      </c>
      <c r="AM3">
        <f>SUMIFS(DataRegularSeason20242025!$AA$3:$AA$1315,DataRegularSeason20242025!$B$3:$B$1315, "&lt;=" &amp; AM$1, DataRegularSeason20242025!$D$3:$D$1315, $A3)+SUMIFS(DataRegularSeason20242025!$AB$3:$AB$1315,DataRegularSeason20242025!$B$3:$B$1315, "&lt;=" &amp; AM$1, DataRegularSeason20242025!$E$3:$E$1315, $A3)</f>
        <v>14</v>
      </c>
      <c r="AN3">
        <f>SUMIFS(DataRegularSeason20242025!$AA$3:$AA$1315,DataRegularSeason20242025!$B$3:$B$1315, "&lt;=" &amp; AN$1, DataRegularSeason20242025!$D$3:$D$1315, $A3)+SUMIFS(DataRegularSeason20242025!$AB$3:$AB$1315,DataRegularSeason20242025!$B$3:$B$1315, "&lt;=" &amp; AN$1, DataRegularSeason20242025!$E$3:$E$1315, $A3)</f>
        <v>14</v>
      </c>
      <c r="AO3">
        <f>SUMIFS(DataRegularSeason20242025!$AA$3:$AA$1315,DataRegularSeason20242025!$B$3:$B$1315, "&lt;=" &amp; AO$1, DataRegularSeason20242025!$D$3:$D$1315, $A3)+SUMIFS(DataRegularSeason20242025!$AB$3:$AB$1315,DataRegularSeason20242025!$B$3:$B$1315, "&lt;=" &amp; AO$1, DataRegularSeason20242025!$E$3:$E$1315, $A3)</f>
        <v>14</v>
      </c>
      <c r="AP3">
        <f>SUMIFS(DataRegularSeason20242025!$AA$3:$AA$1315,DataRegularSeason20242025!$B$3:$B$1315, "&lt;=" &amp; AP$1, DataRegularSeason20242025!$D$3:$D$1315, $A3)+SUMIFS(DataRegularSeason20242025!$AB$3:$AB$1315,DataRegularSeason20242025!$B$3:$B$1315, "&lt;=" &amp; AP$1, DataRegularSeason20242025!$E$3:$E$1315, $A3)</f>
        <v>14</v>
      </c>
      <c r="AQ3">
        <f>SUMIFS(DataRegularSeason20242025!$AA$3:$AA$1315,DataRegularSeason20242025!$B$3:$B$1315, "&lt;=" &amp; AQ$1, DataRegularSeason20242025!$D$3:$D$1315, $A3)+SUMIFS(DataRegularSeason20242025!$AB$3:$AB$1315,DataRegularSeason20242025!$B$3:$B$1315, "&lt;=" &amp; AQ$1, DataRegularSeason20242025!$E$3:$E$1315, $A3)</f>
        <v>14</v>
      </c>
      <c r="AR3">
        <f>SUMIFS(DataRegularSeason20242025!$AA$3:$AA$1315,DataRegularSeason20242025!$B$3:$B$1315, "&lt;=" &amp; AR$1, DataRegularSeason20242025!$D$3:$D$1315, $A3)+SUMIFS(DataRegularSeason20242025!$AB$3:$AB$1315,DataRegularSeason20242025!$B$3:$B$1315, "&lt;=" &amp; AR$1, DataRegularSeason20242025!$E$3:$E$1315, $A3)</f>
        <v>14</v>
      </c>
      <c r="AS3">
        <f>SUMIFS(DataRegularSeason20242025!$AA$3:$AA$1315,DataRegularSeason20242025!$B$3:$B$1315, "&lt;=" &amp; AS$1, DataRegularSeason20242025!$D$3:$D$1315, $A3)+SUMIFS(DataRegularSeason20242025!$AB$3:$AB$1315,DataRegularSeason20242025!$B$3:$B$1315, "&lt;=" &amp; AS$1, DataRegularSeason20242025!$E$3:$E$1315, $A3)</f>
        <v>14</v>
      </c>
      <c r="AT3">
        <f>SUMIFS(DataRegularSeason20242025!$AA$3:$AA$1315,DataRegularSeason20242025!$B$3:$B$1315, "&lt;=" &amp; AT$1, DataRegularSeason20242025!$D$3:$D$1315, $A3)+SUMIFS(DataRegularSeason20242025!$AB$3:$AB$1315,DataRegularSeason20242025!$B$3:$B$1315, "&lt;=" &amp; AT$1, DataRegularSeason20242025!$E$3:$E$1315, $A3)</f>
        <v>14</v>
      </c>
      <c r="AU3">
        <f>SUMIFS(DataRegularSeason20242025!$AA$3:$AA$1315,DataRegularSeason20242025!$B$3:$B$1315, "&lt;=" &amp; AU$1, DataRegularSeason20242025!$D$3:$D$1315, $A3)+SUMIFS(DataRegularSeason20242025!$AB$3:$AB$1315,DataRegularSeason20242025!$B$3:$B$1315, "&lt;=" &amp; AU$1, DataRegularSeason20242025!$E$3:$E$1315, $A3)</f>
        <v>14</v>
      </c>
      <c r="AV3">
        <f>SUMIFS(DataRegularSeason20242025!$AA$3:$AA$1315,DataRegularSeason20242025!$B$3:$B$1315, "&lt;=" &amp; AV$1, DataRegularSeason20242025!$D$3:$D$1315, $A3)+SUMIFS(DataRegularSeason20242025!$AB$3:$AB$1315,DataRegularSeason20242025!$B$3:$B$1315, "&lt;=" &amp; AV$1, DataRegularSeason20242025!$E$3:$E$1315, $A3)</f>
        <v>14</v>
      </c>
      <c r="AW3">
        <f>SUMIFS(DataRegularSeason20242025!$AA$3:$AA$1315,DataRegularSeason20242025!$B$3:$B$1315, "&lt;=" &amp; AW$1, DataRegularSeason20242025!$D$3:$D$1315, $A3)+SUMIFS(DataRegularSeason20242025!$AB$3:$AB$1315,DataRegularSeason20242025!$B$3:$B$1315, "&lt;=" &amp; AW$1, DataRegularSeason20242025!$E$3:$E$1315, $A3)</f>
        <v>14</v>
      </c>
      <c r="AX3">
        <f>SUMIFS(DataRegularSeason20242025!$AA$3:$AA$1315,DataRegularSeason20242025!$B$3:$B$1315, "&lt;=" &amp; AX$1, DataRegularSeason20242025!$D$3:$D$1315, $A3)+SUMIFS(DataRegularSeason20242025!$AB$3:$AB$1315,DataRegularSeason20242025!$B$3:$B$1315, "&lt;=" &amp; AX$1, DataRegularSeason20242025!$E$3:$E$1315, $A3)</f>
        <v>14</v>
      </c>
      <c r="AY3">
        <f>SUMIFS(DataRegularSeason20242025!$AA$3:$AA$1315,DataRegularSeason20242025!$B$3:$B$1315, "&lt;=" &amp; AY$1, DataRegularSeason20242025!$D$3:$D$1315, $A3)+SUMIFS(DataRegularSeason20242025!$AB$3:$AB$1315,DataRegularSeason20242025!$B$3:$B$1315, "&lt;=" &amp; AY$1, DataRegularSeason20242025!$E$3:$E$1315, $A3)</f>
        <v>14</v>
      </c>
      <c r="AZ3">
        <f>SUMIFS(DataRegularSeason20242025!$AA$3:$AA$1315,DataRegularSeason20242025!$B$3:$B$1315, "&lt;=" &amp; AZ$1, DataRegularSeason20242025!$D$3:$D$1315, $A3)+SUMIFS(DataRegularSeason20242025!$AB$3:$AB$1315,DataRegularSeason20242025!$B$3:$B$1315, "&lt;=" &amp; AZ$1, DataRegularSeason20242025!$E$3:$E$1315, $A3)</f>
        <v>14</v>
      </c>
      <c r="BA3">
        <f>SUMIFS(DataRegularSeason20242025!$AA$3:$AA$1315,DataRegularSeason20242025!$B$3:$B$1315, "&lt;=" &amp; BA$1, DataRegularSeason20242025!$D$3:$D$1315, $A3)+SUMIFS(DataRegularSeason20242025!$AB$3:$AB$1315,DataRegularSeason20242025!$B$3:$B$1315, "&lt;=" &amp; BA$1, DataRegularSeason20242025!$E$3:$E$1315, $A3)</f>
        <v>14</v>
      </c>
      <c r="BB3">
        <f>SUMIFS(DataRegularSeason20242025!$AA$3:$AA$1315,DataRegularSeason20242025!$B$3:$B$1315, "&lt;=" &amp; BB$1, DataRegularSeason20242025!$D$3:$D$1315, $A3)+SUMIFS(DataRegularSeason20242025!$AB$3:$AB$1315,DataRegularSeason20242025!$B$3:$B$1315, "&lt;=" &amp; BB$1, DataRegularSeason20242025!$E$3:$E$1315, $A3)</f>
        <v>14</v>
      </c>
      <c r="BC3">
        <f>SUMIFS(DataRegularSeason20242025!$AA$3:$AA$1315,DataRegularSeason20242025!$B$3:$B$1315, "&lt;=" &amp; BC$1, DataRegularSeason20242025!$D$3:$D$1315, $A3)+SUMIFS(DataRegularSeason20242025!$AB$3:$AB$1315,DataRegularSeason20242025!$B$3:$B$1315, "&lt;=" &amp; BC$1, DataRegularSeason20242025!$E$3:$E$1315, $A3)</f>
        <v>14</v>
      </c>
      <c r="BD3">
        <f>SUMIFS(DataRegularSeason20242025!$AA$3:$AA$1315,DataRegularSeason20242025!$B$3:$B$1315, "&lt;=" &amp; BD$1, DataRegularSeason20242025!$D$3:$D$1315, $A3)+SUMIFS(DataRegularSeason20242025!$AB$3:$AB$1315,DataRegularSeason20242025!$B$3:$B$1315, "&lt;=" &amp; BD$1, DataRegularSeason20242025!$E$3:$E$1315, $A3)</f>
        <v>14</v>
      </c>
      <c r="BE3">
        <f>SUMIFS(DataRegularSeason20242025!$AA$3:$AA$1315,DataRegularSeason20242025!$B$3:$B$1315, "&lt;=" &amp; BE$1, DataRegularSeason20242025!$D$3:$D$1315, $A3)+SUMIFS(DataRegularSeason20242025!$AB$3:$AB$1315,DataRegularSeason20242025!$B$3:$B$1315, "&lt;=" &amp; BE$1, DataRegularSeason20242025!$E$3:$E$1315, $A3)</f>
        <v>14</v>
      </c>
      <c r="BF3">
        <f>SUMIFS(DataRegularSeason20242025!$AA$3:$AA$1315,DataRegularSeason20242025!$B$3:$B$1315, "&lt;=" &amp; BF$1, DataRegularSeason20242025!$D$3:$D$1315, $A3)+SUMIFS(DataRegularSeason20242025!$AB$3:$AB$1315,DataRegularSeason20242025!$B$3:$B$1315, "&lt;=" &amp; BF$1, DataRegularSeason20242025!$E$3:$E$1315, $A3)</f>
        <v>14</v>
      </c>
      <c r="BG3">
        <f>SUMIFS(DataRegularSeason20242025!$AA$3:$AA$1315,DataRegularSeason20242025!$B$3:$B$1315, "&lt;=" &amp; BG$1, DataRegularSeason20242025!$D$3:$D$1315, $A3)+SUMIFS(DataRegularSeason20242025!$AB$3:$AB$1315,DataRegularSeason20242025!$B$3:$B$1315, "&lt;=" &amp; BG$1, DataRegularSeason20242025!$E$3:$E$1315, $A3)</f>
        <v>14</v>
      </c>
      <c r="BH3">
        <f>SUMIFS(DataRegularSeason20242025!$AA$3:$AA$1315,DataRegularSeason20242025!$B$3:$B$1315, "&lt;=" &amp; BH$1, DataRegularSeason20242025!$D$3:$D$1315, $A3)+SUMIFS(DataRegularSeason20242025!$AB$3:$AB$1315,DataRegularSeason20242025!$B$3:$B$1315, "&lt;=" &amp; BH$1, DataRegularSeason20242025!$E$3:$E$1315, $A3)</f>
        <v>14</v>
      </c>
      <c r="BI3">
        <f>SUMIFS(DataRegularSeason20242025!$AA$3:$AA$1315,DataRegularSeason20242025!$B$3:$B$1315, "&lt;=" &amp; BI$1, DataRegularSeason20242025!$D$3:$D$1315, $A3)+SUMIFS(DataRegularSeason20242025!$AB$3:$AB$1315,DataRegularSeason20242025!$B$3:$B$1315, "&lt;=" &amp; BI$1, DataRegularSeason20242025!$E$3:$E$1315, $A3)</f>
        <v>14</v>
      </c>
      <c r="BJ3">
        <f>SUMIFS(DataRegularSeason20242025!$AA$3:$AA$1315,DataRegularSeason20242025!$B$3:$B$1315, "&lt;=" &amp; BJ$1, DataRegularSeason20242025!$D$3:$D$1315, $A3)+SUMIFS(DataRegularSeason20242025!$AB$3:$AB$1315,DataRegularSeason20242025!$B$3:$B$1315, "&lt;=" &amp; BJ$1, DataRegularSeason20242025!$E$3:$E$1315, $A3)</f>
        <v>14</v>
      </c>
      <c r="BK3">
        <f>SUMIFS(DataRegularSeason20242025!$AA$3:$AA$1315,DataRegularSeason20242025!$B$3:$B$1315, "&lt;=" &amp; BK$1, DataRegularSeason20242025!$D$3:$D$1315, $A3)+SUMIFS(DataRegularSeason20242025!$AB$3:$AB$1315,DataRegularSeason20242025!$B$3:$B$1315, "&lt;=" &amp; BK$1, DataRegularSeason20242025!$E$3:$E$1315, $A3)</f>
        <v>14</v>
      </c>
      <c r="BL3">
        <f>SUMIFS(DataRegularSeason20242025!$AA$3:$AA$1315,DataRegularSeason20242025!$B$3:$B$1315, "&lt;=" &amp; BL$1, DataRegularSeason20242025!$D$3:$D$1315, $A3)+SUMIFS(DataRegularSeason20242025!$AB$3:$AB$1315,DataRegularSeason20242025!$B$3:$B$1315, "&lt;=" &amp; BL$1, DataRegularSeason20242025!$E$3:$E$1315, $A3)</f>
        <v>14</v>
      </c>
      <c r="BM3">
        <f>SUMIFS(DataRegularSeason20242025!$AA$3:$AA$1315,DataRegularSeason20242025!$B$3:$B$1315, "&lt;=" &amp; BM$1, DataRegularSeason20242025!$D$3:$D$1315, $A3)+SUMIFS(DataRegularSeason20242025!$AB$3:$AB$1315,DataRegularSeason20242025!$B$3:$B$1315, "&lt;=" &amp; BM$1, DataRegularSeason20242025!$E$3:$E$1315, $A3)</f>
        <v>14</v>
      </c>
      <c r="BN3">
        <f>SUMIFS(DataRegularSeason20242025!$AA$3:$AA$1315,DataRegularSeason20242025!$B$3:$B$1315, "&lt;=" &amp; BN$1, DataRegularSeason20242025!$D$3:$D$1315, $A3)+SUMIFS(DataRegularSeason20242025!$AB$3:$AB$1315,DataRegularSeason20242025!$B$3:$B$1315, "&lt;=" &amp; BN$1, DataRegularSeason20242025!$E$3:$E$1315, $A3)</f>
        <v>14</v>
      </c>
      <c r="BO3">
        <f>SUMIFS(DataRegularSeason20242025!$AA$3:$AA$1315,DataRegularSeason20242025!$B$3:$B$1315, "&lt;=" &amp; BO$1, DataRegularSeason20242025!$D$3:$D$1315, $A3)+SUMIFS(DataRegularSeason20242025!$AB$3:$AB$1315,DataRegularSeason20242025!$B$3:$B$1315, "&lt;=" &amp; BO$1, DataRegularSeason20242025!$E$3:$E$1315, $A3)</f>
        <v>14</v>
      </c>
      <c r="BP3">
        <f>SUMIFS(DataRegularSeason20242025!$AA$3:$AA$1315,DataRegularSeason20242025!$B$3:$B$1315, "&lt;=" &amp; BP$1, DataRegularSeason20242025!$D$3:$D$1315, $A3)+SUMIFS(DataRegularSeason20242025!$AB$3:$AB$1315,DataRegularSeason20242025!$B$3:$B$1315, "&lt;=" &amp; BP$1, DataRegularSeason20242025!$E$3:$E$1315, $A3)</f>
        <v>14</v>
      </c>
      <c r="BQ3">
        <f>SUMIFS(DataRegularSeason20242025!$AA$3:$AA$1315,DataRegularSeason20242025!$B$3:$B$1315, "&lt;=" &amp; BQ$1, DataRegularSeason20242025!$D$3:$D$1315, $A3)+SUMIFS(DataRegularSeason20242025!$AB$3:$AB$1315,DataRegularSeason20242025!$B$3:$B$1315, "&lt;=" &amp; BQ$1, DataRegularSeason20242025!$E$3:$E$1315, $A3)</f>
        <v>14</v>
      </c>
      <c r="BR3">
        <f>SUMIFS(DataRegularSeason20242025!$AA$3:$AA$1315,DataRegularSeason20242025!$B$3:$B$1315, "&lt;=" &amp; BR$1, DataRegularSeason20242025!$D$3:$D$1315, $A3)+SUMIFS(DataRegularSeason20242025!$AB$3:$AB$1315,DataRegularSeason20242025!$B$3:$B$1315, "&lt;=" &amp; BR$1, DataRegularSeason20242025!$E$3:$E$1315, $A3)</f>
        <v>14</v>
      </c>
      <c r="BS3">
        <f>SUMIFS(DataRegularSeason20242025!$AA$3:$AA$1315,DataRegularSeason20242025!$B$3:$B$1315, "&lt;=" &amp; BS$1, DataRegularSeason20242025!$D$3:$D$1315, $A3)+SUMIFS(DataRegularSeason20242025!$AB$3:$AB$1315,DataRegularSeason20242025!$B$3:$B$1315, "&lt;=" &amp; BS$1, DataRegularSeason20242025!$E$3:$E$1315, $A3)</f>
        <v>14</v>
      </c>
      <c r="BT3">
        <f>SUMIFS(DataRegularSeason20242025!$AA$3:$AA$1315,DataRegularSeason20242025!$B$3:$B$1315, "&lt;=" &amp; BT$1, DataRegularSeason20242025!$D$3:$D$1315, $A3)+SUMIFS(DataRegularSeason20242025!$AB$3:$AB$1315,DataRegularSeason20242025!$B$3:$B$1315, "&lt;=" &amp; BT$1, DataRegularSeason20242025!$E$3:$E$1315, $A3)</f>
        <v>14</v>
      </c>
      <c r="BU3">
        <f>SUMIFS(DataRegularSeason20242025!$AA$3:$AA$1315,DataRegularSeason20242025!$B$3:$B$1315, "&lt;=" &amp; BU$1, DataRegularSeason20242025!$D$3:$D$1315, $A3)+SUMIFS(DataRegularSeason20242025!$AB$3:$AB$1315,DataRegularSeason20242025!$B$3:$B$1315, "&lt;=" &amp; BU$1, DataRegularSeason20242025!$E$3:$E$1315, $A3)</f>
        <v>14</v>
      </c>
      <c r="BV3">
        <f>SUMIFS(DataRegularSeason20242025!$AA$3:$AA$1315,DataRegularSeason20242025!$B$3:$B$1315, "&lt;=" &amp; BV$1, DataRegularSeason20242025!$D$3:$D$1315, $A3)+SUMIFS(DataRegularSeason20242025!$AB$3:$AB$1315,DataRegularSeason20242025!$B$3:$B$1315, "&lt;=" &amp; BV$1, DataRegularSeason20242025!$E$3:$E$1315, $A3)</f>
        <v>14</v>
      </c>
      <c r="BW3">
        <f>SUMIFS(DataRegularSeason20242025!$AA$3:$AA$1315,DataRegularSeason20242025!$B$3:$B$1315, "&lt;=" &amp; BW$1, DataRegularSeason20242025!$D$3:$D$1315, $A3)+SUMIFS(DataRegularSeason20242025!$AB$3:$AB$1315,DataRegularSeason20242025!$B$3:$B$1315, "&lt;=" &amp; BW$1, DataRegularSeason20242025!$E$3:$E$1315, $A3)</f>
        <v>14</v>
      </c>
      <c r="BX3">
        <f>SUMIFS(DataRegularSeason20242025!$AA$3:$AA$1315,DataRegularSeason20242025!$B$3:$B$1315, "&lt;=" &amp; BX$1, DataRegularSeason20242025!$D$3:$D$1315, $A3)+SUMIFS(DataRegularSeason20242025!$AB$3:$AB$1315,DataRegularSeason20242025!$B$3:$B$1315, "&lt;=" &amp; BX$1, DataRegularSeason20242025!$E$3:$E$1315, $A3)</f>
        <v>14</v>
      </c>
      <c r="BY3">
        <f>SUMIFS(DataRegularSeason20242025!$AA$3:$AA$1315,DataRegularSeason20242025!$B$3:$B$1315, "&lt;=" &amp; BY$1, DataRegularSeason20242025!$D$3:$D$1315, $A3)+SUMIFS(DataRegularSeason20242025!$AB$3:$AB$1315,DataRegularSeason20242025!$B$3:$B$1315, "&lt;=" &amp; BY$1, DataRegularSeason20242025!$E$3:$E$1315, $A3)</f>
        <v>14</v>
      </c>
      <c r="BZ3">
        <f>SUMIFS(DataRegularSeason20242025!$AA$3:$AA$1315,DataRegularSeason20242025!$B$3:$B$1315, "&lt;=" &amp; BZ$1, DataRegularSeason20242025!$D$3:$D$1315, $A3)+SUMIFS(DataRegularSeason20242025!$AB$3:$AB$1315,DataRegularSeason20242025!$B$3:$B$1315, "&lt;=" &amp; BZ$1, DataRegularSeason20242025!$E$3:$E$1315, $A3)</f>
        <v>14</v>
      </c>
      <c r="CA3">
        <f>SUMIFS(DataRegularSeason20242025!$AA$3:$AA$1315,DataRegularSeason20242025!$B$3:$B$1315, "&lt;=" &amp; CA$1, DataRegularSeason20242025!$D$3:$D$1315, $A3)+SUMIFS(DataRegularSeason20242025!$AB$3:$AB$1315,DataRegularSeason20242025!$B$3:$B$1315, "&lt;=" &amp; CA$1, DataRegularSeason20242025!$E$3:$E$1315, $A3)</f>
        <v>14</v>
      </c>
      <c r="CB3">
        <f>SUMIFS(DataRegularSeason20242025!$AA$3:$AA$1315,DataRegularSeason20242025!$B$3:$B$1315, "&lt;=" &amp; CB$1, DataRegularSeason20242025!$D$3:$D$1315, $A3)+SUMIFS(DataRegularSeason20242025!$AB$3:$AB$1315,DataRegularSeason20242025!$B$3:$B$1315, "&lt;=" &amp; CB$1, DataRegularSeason20242025!$E$3:$E$1315, $A3)</f>
        <v>14</v>
      </c>
      <c r="CC3">
        <f>SUMIFS(DataRegularSeason20242025!$AA$3:$AA$1315,DataRegularSeason20242025!$B$3:$B$1315, "&lt;=" &amp; CC$1, DataRegularSeason20242025!$D$3:$D$1315, $A3)+SUMIFS(DataRegularSeason20242025!$AB$3:$AB$1315,DataRegularSeason20242025!$B$3:$B$1315, "&lt;=" &amp; CC$1, DataRegularSeason20242025!$E$3:$E$1315, $A3)</f>
        <v>14</v>
      </c>
      <c r="CD3">
        <f>SUMIFS(DataRegularSeason20242025!$AA$3:$AA$1315,DataRegularSeason20242025!$B$3:$B$1315, "&lt;=" &amp; CD$1, DataRegularSeason20242025!$D$3:$D$1315, $A3)+SUMIFS(DataRegularSeason20242025!$AB$3:$AB$1315,DataRegularSeason20242025!$B$3:$B$1315, "&lt;=" &amp; CD$1, DataRegularSeason20242025!$E$3:$E$1315, $A3)</f>
        <v>14</v>
      </c>
      <c r="CE3">
        <f>SUMIFS(DataRegularSeason20242025!$AA$3:$AA$1315,DataRegularSeason20242025!$B$3:$B$1315, "&lt;=" &amp; CE$1, DataRegularSeason20242025!$D$3:$D$1315, $A3)+SUMIFS(DataRegularSeason20242025!$AB$3:$AB$1315,DataRegularSeason20242025!$B$3:$B$1315, "&lt;=" &amp; CE$1, DataRegularSeason20242025!$E$3:$E$1315, $A3)</f>
        <v>14</v>
      </c>
      <c r="CF3">
        <f>SUMIFS(DataRegularSeason20242025!$AA$3:$AA$1315,DataRegularSeason20242025!$B$3:$B$1315, "&lt;=" &amp; CF$1, DataRegularSeason20242025!$D$3:$D$1315, $A3)+SUMIFS(DataRegularSeason20242025!$AB$3:$AB$1315,DataRegularSeason20242025!$B$3:$B$1315, "&lt;=" &amp; CF$1, DataRegularSeason20242025!$E$3:$E$1315, $A3)</f>
        <v>14</v>
      </c>
      <c r="CG3">
        <f>SUMIFS(DataRegularSeason20242025!$AA$3:$AA$1315,DataRegularSeason20242025!$B$3:$B$1315, "&lt;=" &amp; CG$1, DataRegularSeason20242025!$D$3:$D$1315, $A3)+SUMIFS(DataRegularSeason20242025!$AB$3:$AB$1315,DataRegularSeason20242025!$B$3:$B$1315, "&lt;=" &amp; CG$1, DataRegularSeason20242025!$E$3:$E$1315, $A3)</f>
        <v>14</v>
      </c>
      <c r="CH3">
        <f>SUMIFS(DataRegularSeason20242025!$AA$3:$AA$1315,DataRegularSeason20242025!$B$3:$B$1315, "&lt;=" &amp; CH$1, DataRegularSeason20242025!$D$3:$D$1315, $A3)+SUMIFS(DataRegularSeason20242025!$AB$3:$AB$1315,DataRegularSeason20242025!$B$3:$B$1315, "&lt;=" &amp; CH$1, DataRegularSeason20242025!$E$3:$E$1315, $A3)</f>
        <v>14</v>
      </c>
      <c r="CI3">
        <f>SUMIFS(DataRegularSeason20242025!$AA$3:$AA$1315,DataRegularSeason20242025!$B$3:$B$1315, "&lt;=" &amp; CI$1, DataRegularSeason20242025!$D$3:$D$1315, $A3)+SUMIFS(DataRegularSeason20242025!$AB$3:$AB$1315,DataRegularSeason20242025!$B$3:$B$1315, "&lt;=" &amp; CI$1, DataRegularSeason20242025!$E$3:$E$1315, $A3)</f>
        <v>14</v>
      </c>
      <c r="CJ3">
        <f>SUMIFS(DataRegularSeason20242025!$AA$3:$AA$1315,DataRegularSeason20242025!$B$3:$B$1315, "&lt;=" &amp; CJ$1, DataRegularSeason20242025!$D$3:$D$1315, $A3)+SUMIFS(DataRegularSeason20242025!$AB$3:$AB$1315,DataRegularSeason20242025!$B$3:$B$1315, "&lt;=" &amp; CJ$1, DataRegularSeason20242025!$E$3:$E$1315, $A3)</f>
        <v>14</v>
      </c>
      <c r="CK3">
        <f>SUMIFS(DataRegularSeason20242025!$AA$3:$AA$1315,DataRegularSeason20242025!$B$3:$B$1315, "&lt;=" &amp; CK$1, DataRegularSeason20242025!$D$3:$D$1315, $A3)+SUMIFS(DataRegularSeason20242025!$AB$3:$AB$1315,DataRegularSeason20242025!$B$3:$B$1315, "&lt;=" &amp; CK$1, DataRegularSeason20242025!$E$3:$E$1315, $A3)</f>
        <v>14</v>
      </c>
      <c r="CL3">
        <f>SUMIFS(DataRegularSeason20242025!$AA$3:$AA$1315,DataRegularSeason20242025!$B$3:$B$1315, "&lt;=" &amp; CL$1, DataRegularSeason20242025!$D$3:$D$1315, $A3)+SUMIFS(DataRegularSeason20242025!$AB$3:$AB$1315,DataRegularSeason20242025!$B$3:$B$1315, "&lt;=" &amp; CL$1, DataRegularSeason20242025!$E$3:$E$1315, $A3)</f>
        <v>14</v>
      </c>
      <c r="CM3">
        <f>SUMIFS(DataRegularSeason20242025!$AA$3:$AA$1315,DataRegularSeason20242025!$B$3:$B$1315, "&lt;=" &amp; CM$1, DataRegularSeason20242025!$D$3:$D$1315, $A3)+SUMIFS(DataRegularSeason20242025!$AB$3:$AB$1315,DataRegularSeason20242025!$B$3:$B$1315, "&lt;=" &amp; CM$1, DataRegularSeason20242025!$E$3:$E$1315, $A3)</f>
        <v>14</v>
      </c>
      <c r="CN3">
        <f>SUMIFS(DataRegularSeason20242025!$AA$3:$AA$1315,DataRegularSeason20242025!$B$3:$B$1315, "&lt;=" &amp; CN$1, DataRegularSeason20242025!$D$3:$D$1315, $A3)+SUMIFS(DataRegularSeason20242025!$AB$3:$AB$1315,DataRegularSeason20242025!$B$3:$B$1315, "&lt;=" &amp; CN$1, DataRegularSeason20242025!$E$3:$E$1315, $A3)</f>
        <v>14</v>
      </c>
      <c r="CO3">
        <f>SUMIFS(DataRegularSeason20242025!$AA$3:$AA$1315,DataRegularSeason20242025!$B$3:$B$1315, "&lt;=" &amp; CO$1, DataRegularSeason20242025!$D$3:$D$1315, $A3)+SUMIFS(DataRegularSeason20242025!$AB$3:$AB$1315,DataRegularSeason20242025!$B$3:$B$1315, "&lt;=" &amp; CO$1, DataRegularSeason20242025!$E$3:$E$1315, $A3)</f>
        <v>14</v>
      </c>
      <c r="CP3">
        <f>SUMIFS(DataRegularSeason20242025!$AA$3:$AA$1315,DataRegularSeason20242025!$B$3:$B$1315, "&lt;=" &amp; CP$1, DataRegularSeason20242025!$D$3:$D$1315, $A3)+SUMIFS(DataRegularSeason20242025!$AB$3:$AB$1315,DataRegularSeason20242025!$B$3:$B$1315, "&lt;=" &amp; CP$1, DataRegularSeason20242025!$E$3:$E$1315, $A3)</f>
        <v>14</v>
      </c>
      <c r="CQ3">
        <f>SUMIFS(DataRegularSeason20242025!$AA$3:$AA$1315,DataRegularSeason20242025!$B$3:$B$1315, "&lt;=" &amp; CQ$1, DataRegularSeason20242025!$D$3:$D$1315, $A3)+SUMIFS(DataRegularSeason20242025!$AB$3:$AB$1315,DataRegularSeason20242025!$B$3:$B$1315, "&lt;=" &amp; CQ$1, DataRegularSeason20242025!$E$3:$E$1315, $A3)</f>
        <v>14</v>
      </c>
      <c r="CR3">
        <f>SUMIFS(DataRegularSeason20242025!$AA$3:$AA$1315,DataRegularSeason20242025!$B$3:$B$1315, "&lt;=" &amp; CR$1, DataRegularSeason20242025!$D$3:$D$1315, $A3)+SUMIFS(DataRegularSeason20242025!$AB$3:$AB$1315,DataRegularSeason20242025!$B$3:$B$1315, "&lt;=" &amp; CR$1, DataRegularSeason20242025!$E$3:$E$1315, $A3)</f>
        <v>14</v>
      </c>
      <c r="CS3">
        <f>SUMIFS(DataRegularSeason20242025!$AA$3:$AA$1315,DataRegularSeason20242025!$B$3:$B$1315, "&lt;=" &amp; CS$1, DataRegularSeason20242025!$D$3:$D$1315, $A3)+SUMIFS(DataRegularSeason20242025!$AB$3:$AB$1315,DataRegularSeason20242025!$B$3:$B$1315, "&lt;=" &amp; CS$1, DataRegularSeason20242025!$E$3:$E$1315, $A3)</f>
        <v>14</v>
      </c>
      <c r="CT3">
        <f>SUMIFS(DataRegularSeason20242025!$AA$3:$AA$1315,DataRegularSeason20242025!$B$3:$B$1315, "&lt;=" &amp; CT$1, DataRegularSeason20242025!$D$3:$D$1315, $A3)+SUMIFS(DataRegularSeason20242025!$AB$3:$AB$1315,DataRegularSeason20242025!$B$3:$B$1315, "&lt;=" &amp; CT$1, DataRegularSeason20242025!$E$3:$E$1315, $A3)</f>
        <v>14</v>
      </c>
      <c r="CU3">
        <f>SUMIFS(DataRegularSeason20242025!$AA$3:$AA$1315,DataRegularSeason20242025!$B$3:$B$1315, "&lt;=" &amp; CU$1, DataRegularSeason20242025!$D$3:$D$1315, $A3)+SUMIFS(DataRegularSeason20242025!$AB$3:$AB$1315,DataRegularSeason20242025!$B$3:$B$1315, "&lt;=" &amp; CU$1, DataRegularSeason20242025!$E$3:$E$1315, $A3)</f>
        <v>14</v>
      </c>
      <c r="CV3">
        <f>SUMIFS(DataRegularSeason20242025!$AA$3:$AA$1315,DataRegularSeason20242025!$B$3:$B$1315, "&lt;=" &amp; CV$1, DataRegularSeason20242025!$D$3:$D$1315, $A3)+SUMIFS(DataRegularSeason20242025!$AB$3:$AB$1315,DataRegularSeason20242025!$B$3:$B$1315, "&lt;=" &amp; CV$1, DataRegularSeason20242025!$E$3:$E$1315, $A3)</f>
        <v>14</v>
      </c>
      <c r="CW3">
        <f>SUMIFS(DataRegularSeason20242025!$AA$3:$AA$1315,DataRegularSeason20242025!$B$3:$B$1315, "&lt;=" &amp; CW$1, DataRegularSeason20242025!$D$3:$D$1315, $A3)+SUMIFS(DataRegularSeason20242025!$AB$3:$AB$1315,DataRegularSeason20242025!$B$3:$B$1315, "&lt;=" &amp; CW$1, DataRegularSeason20242025!$E$3:$E$1315, $A3)</f>
        <v>14</v>
      </c>
      <c r="CX3">
        <f>SUMIFS(DataRegularSeason20242025!$AA$3:$AA$1315,DataRegularSeason20242025!$B$3:$B$1315, "&lt;=" &amp; CX$1, DataRegularSeason20242025!$D$3:$D$1315, $A3)+SUMIFS(DataRegularSeason20242025!$AB$3:$AB$1315,DataRegularSeason20242025!$B$3:$B$1315, "&lt;=" &amp; CX$1, DataRegularSeason20242025!$E$3:$E$1315, $A3)</f>
        <v>14</v>
      </c>
      <c r="CY3">
        <f>SUMIFS(DataRegularSeason20242025!$AA$3:$AA$1315,DataRegularSeason20242025!$B$3:$B$1315, "&lt;=" &amp; CY$1, DataRegularSeason20242025!$D$3:$D$1315, $A3)+SUMIFS(DataRegularSeason20242025!$AB$3:$AB$1315,DataRegularSeason20242025!$B$3:$B$1315, "&lt;=" &amp; CY$1, DataRegularSeason20242025!$E$3:$E$1315, $A3)</f>
        <v>14</v>
      </c>
      <c r="CZ3">
        <f>SUMIFS(DataRegularSeason20242025!$AA$3:$AA$1315,DataRegularSeason20242025!$B$3:$B$1315, "&lt;=" &amp; CZ$1, DataRegularSeason20242025!$D$3:$D$1315, $A3)+SUMIFS(DataRegularSeason20242025!$AB$3:$AB$1315,DataRegularSeason20242025!$B$3:$B$1315, "&lt;=" &amp; CZ$1, DataRegularSeason20242025!$E$3:$E$1315, $A3)</f>
        <v>14</v>
      </c>
      <c r="DA3">
        <f>SUMIFS(DataRegularSeason20242025!$AA$3:$AA$1315,DataRegularSeason20242025!$B$3:$B$1315, "&lt;=" &amp; DA$1, DataRegularSeason20242025!$D$3:$D$1315, $A3)+SUMIFS(DataRegularSeason20242025!$AB$3:$AB$1315,DataRegularSeason20242025!$B$3:$B$1315, "&lt;=" &amp; DA$1, DataRegularSeason20242025!$E$3:$E$1315, $A3)</f>
        <v>14</v>
      </c>
      <c r="DB3">
        <f>SUMIFS(DataRegularSeason20242025!$AA$3:$AA$1315,DataRegularSeason20242025!$B$3:$B$1315, "&lt;=" &amp; DB$1, DataRegularSeason20242025!$D$3:$D$1315, $A3)+SUMIFS(DataRegularSeason20242025!$AB$3:$AB$1315,DataRegularSeason20242025!$B$3:$B$1315, "&lt;=" &amp; DB$1, DataRegularSeason20242025!$E$3:$E$1315, $A3)</f>
        <v>14</v>
      </c>
      <c r="DC3">
        <f>SUMIFS(DataRegularSeason20242025!$AA$3:$AA$1315,DataRegularSeason20242025!$B$3:$B$1315, "&lt;=" &amp; DC$1, DataRegularSeason20242025!$D$3:$D$1315, $A3)+SUMIFS(DataRegularSeason20242025!$AB$3:$AB$1315,DataRegularSeason20242025!$B$3:$B$1315, "&lt;=" &amp; DC$1, DataRegularSeason20242025!$E$3:$E$1315, $A3)</f>
        <v>14</v>
      </c>
      <c r="DD3">
        <f>SUMIFS(DataRegularSeason20242025!$AA$3:$AA$1315,DataRegularSeason20242025!$B$3:$B$1315, "&lt;=" &amp; DD$1, DataRegularSeason20242025!$D$3:$D$1315, $A3)+SUMIFS(DataRegularSeason20242025!$AB$3:$AB$1315,DataRegularSeason20242025!$B$3:$B$1315, "&lt;=" &amp; DD$1, DataRegularSeason20242025!$E$3:$E$1315, $A3)</f>
        <v>14</v>
      </c>
      <c r="DE3">
        <f>SUMIFS(DataRegularSeason20242025!$AA$3:$AA$1315,DataRegularSeason20242025!$B$3:$B$1315, "&lt;=" &amp; DE$1, DataRegularSeason20242025!$D$3:$D$1315, $A3)+SUMIFS(DataRegularSeason20242025!$AB$3:$AB$1315,DataRegularSeason20242025!$B$3:$B$1315, "&lt;=" &amp; DE$1, DataRegularSeason20242025!$E$3:$E$1315, $A3)</f>
        <v>14</v>
      </c>
      <c r="DF3">
        <f>SUMIFS(DataRegularSeason20242025!$AA$3:$AA$1315,DataRegularSeason20242025!$B$3:$B$1315, "&lt;=" &amp; DF$1, DataRegularSeason20242025!$D$3:$D$1315, $A3)+SUMIFS(DataRegularSeason20242025!$AB$3:$AB$1315,DataRegularSeason20242025!$B$3:$B$1315, "&lt;=" &amp; DF$1, DataRegularSeason20242025!$E$3:$E$1315, $A3)</f>
        <v>14</v>
      </c>
      <c r="DG3">
        <f>SUMIFS(DataRegularSeason20242025!$AA$3:$AA$1315,DataRegularSeason20242025!$B$3:$B$1315, "&lt;=" &amp; DG$1, DataRegularSeason20242025!$D$3:$D$1315, $A3)+SUMIFS(DataRegularSeason20242025!$AB$3:$AB$1315,DataRegularSeason20242025!$B$3:$B$1315, "&lt;=" &amp; DG$1, DataRegularSeason20242025!$E$3:$E$1315, $A3)</f>
        <v>14</v>
      </c>
      <c r="DH3">
        <f>SUMIFS(DataRegularSeason20242025!$AA$3:$AA$1315,DataRegularSeason20242025!$B$3:$B$1315, "&lt;=" &amp; DH$1, DataRegularSeason20242025!$D$3:$D$1315, $A3)+SUMIFS(DataRegularSeason20242025!$AB$3:$AB$1315,DataRegularSeason20242025!$B$3:$B$1315, "&lt;=" &amp; DH$1, DataRegularSeason20242025!$E$3:$E$1315, $A3)</f>
        <v>14</v>
      </c>
      <c r="DI3">
        <f>SUMIFS(DataRegularSeason20242025!$AA$3:$AA$1315,DataRegularSeason20242025!$B$3:$B$1315, "&lt;=" &amp; DI$1, DataRegularSeason20242025!$D$3:$D$1315, $A3)+SUMIFS(DataRegularSeason20242025!$AB$3:$AB$1315,DataRegularSeason20242025!$B$3:$B$1315, "&lt;=" &amp; DI$1, DataRegularSeason20242025!$E$3:$E$1315, $A3)</f>
        <v>14</v>
      </c>
      <c r="DJ3">
        <f>SUMIFS(DataRegularSeason20242025!$AA$3:$AA$1315,DataRegularSeason20242025!$B$3:$B$1315, "&lt;=" &amp; DJ$1, DataRegularSeason20242025!$D$3:$D$1315, $A3)+SUMIFS(DataRegularSeason20242025!$AB$3:$AB$1315,DataRegularSeason20242025!$B$3:$B$1315, "&lt;=" &amp; DJ$1, DataRegularSeason20242025!$E$3:$E$1315, $A3)</f>
        <v>14</v>
      </c>
      <c r="DK3">
        <f>SUMIFS(DataRegularSeason20242025!$AA$3:$AA$1315,DataRegularSeason20242025!$B$3:$B$1315, "&lt;=" &amp; DK$1, DataRegularSeason20242025!$D$3:$D$1315, $A3)+SUMIFS(DataRegularSeason20242025!$AB$3:$AB$1315,DataRegularSeason20242025!$B$3:$B$1315, "&lt;=" &amp; DK$1, DataRegularSeason20242025!$E$3:$E$1315, $A3)</f>
        <v>14</v>
      </c>
      <c r="DL3">
        <f>SUMIFS(DataRegularSeason20242025!$AA$3:$AA$1315,DataRegularSeason20242025!$B$3:$B$1315, "&lt;=" &amp; DL$1, DataRegularSeason20242025!$D$3:$D$1315, $A3)+SUMIFS(DataRegularSeason20242025!$AB$3:$AB$1315,DataRegularSeason20242025!$B$3:$B$1315, "&lt;=" &amp; DL$1, DataRegularSeason20242025!$E$3:$E$1315, $A3)</f>
        <v>14</v>
      </c>
      <c r="DM3">
        <f>SUMIFS(DataRegularSeason20242025!$AA$3:$AA$1315,DataRegularSeason20242025!$B$3:$B$1315, "&lt;=" &amp; DM$1, DataRegularSeason20242025!$D$3:$D$1315, $A3)+SUMIFS(DataRegularSeason20242025!$AB$3:$AB$1315,DataRegularSeason20242025!$B$3:$B$1315, "&lt;=" &amp; DM$1, DataRegularSeason20242025!$E$3:$E$1315, $A3)</f>
        <v>14</v>
      </c>
      <c r="DN3">
        <f>SUMIFS(DataRegularSeason20242025!$AA$3:$AA$1315,DataRegularSeason20242025!$B$3:$B$1315, "&lt;=" &amp; DN$1, DataRegularSeason20242025!$D$3:$D$1315, $A3)+SUMIFS(DataRegularSeason20242025!$AB$3:$AB$1315,DataRegularSeason20242025!$B$3:$B$1315, "&lt;=" &amp; DN$1, DataRegularSeason20242025!$E$3:$E$1315, $A3)</f>
        <v>14</v>
      </c>
      <c r="DO3">
        <f>SUMIFS(DataRegularSeason20242025!$AA$3:$AA$1315,DataRegularSeason20242025!$B$3:$B$1315, "&lt;=" &amp; DO$1, DataRegularSeason20242025!$D$3:$D$1315, $A3)+SUMIFS(DataRegularSeason20242025!$AB$3:$AB$1315,DataRegularSeason20242025!$B$3:$B$1315, "&lt;=" &amp; DO$1, DataRegularSeason20242025!$E$3:$E$1315, $A3)</f>
        <v>14</v>
      </c>
      <c r="DP3">
        <f>SUMIFS(DataRegularSeason20242025!$AA$3:$AA$1315,DataRegularSeason20242025!$B$3:$B$1315, "&lt;=" &amp; DP$1, DataRegularSeason20242025!$D$3:$D$1315, $A3)+SUMIFS(DataRegularSeason20242025!$AB$3:$AB$1315,DataRegularSeason20242025!$B$3:$B$1315, "&lt;=" &amp; DP$1, DataRegularSeason20242025!$E$3:$E$1315, $A3)</f>
        <v>14</v>
      </c>
      <c r="DQ3">
        <f>SUMIFS(DataRegularSeason20242025!$AA$3:$AA$1315,DataRegularSeason20242025!$B$3:$B$1315, "&lt;=" &amp; DQ$1, DataRegularSeason20242025!$D$3:$D$1315, $A3)+SUMIFS(DataRegularSeason20242025!$AB$3:$AB$1315,DataRegularSeason20242025!$B$3:$B$1315, "&lt;=" &amp; DQ$1, DataRegularSeason20242025!$E$3:$E$1315, $A3)</f>
        <v>14</v>
      </c>
      <c r="DR3">
        <f>SUMIFS(DataRegularSeason20242025!$AA$3:$AA$1315,DataRegularSeason20242025!$B$3:$B$1315, "&lt;=" &amp; DR$1, DataRegularSeason20242025!$D$3:$D$1315, $A3)+SUMIFS(DataRegularSeason20242025!$AB$3:$AB$1315,DataRegularSeason20242025!$B$3:$B$1315, "&lt;=" &amp; DR$1, DataRegularSeason20242025!$E$3:$E$1315, $A3)</f>
        <v>14</v>
      </c>
      <c r="DS3">
        <f>SUMIFS(DataRegularSeason20242025!$AA$3:$AA$1315,DataRegularSeason20242025!$B$3:$B$1315, "&lt;=" &amp; DS$1, DataRegularSeason20242025!$D$3:$D$1315, $A3)+SUMIFS(DataRegularSeason20242025!$AB$3:$AB$1315,DataRegularSeason20242025!$B$3:$B$1315, "&lt;=" &amp; DS$1, DataRegularSeason20242025!$E$3:$E$1315, $A3)</f>
        <v>14</v>
      </c>
      <c r="DT3">
        <f>SUMIFS(DataRegularSeason20242025!$AA$3:$AA$1315,DataRegularSeason20242025!$B$3:$B$1315, "&lt;=" &amp; DT$1, DataRegularSeason20242025!$D$3:$D$1315, $A3)+SUMIFS(DataRegularSeason20242025!$AB$3:$AB$1315,DataRegularSeason20242025!$B$3:$B$1315, "&lt;=" &amp; DT$1, DataRegularSeason20242025!$E$3:$E$1315, $A3)</f>
        <v>14</v>
      </c>
      <c r="DU3">
        <f>SUMIFS(DataRegularSeason20242025!$AA$3:$AA$1315,DataRegularSeason20242025!$B$3:$B$1315, "&lt;=" &amp; DU$1, DataRegularSeason20242025!$D$3:$D$1315, $A3)+SUMIFS(DataRegularSeason20242025!$AB$3:$AB$1315,DataRegularSeason20242025!$B$3:$B$1315, "&lt;=" &amp; DU$1, DataRegularSeason20242025!$E$3:$E$1315, $A3)</f>
        <v>14</v>
      </c>
      <c r="DV3">
        <f>SUMIFS(DataRegularSeason20242025!$AA$3:$AA$1315,DataRegularSeason20242025!$B$3:$B$1315, "&lt;=" &amp; DV$1, DataRegularSeason20242025!$D$3:$D$1315, $A3)+SUMIFS(DataRegularSeason20242025!$AB$3:$AB$1315,DataRegularSeason20242025!$B$3:$B$1315, "&lt;=" &amp; DV$1, DataRegularSeason20242025!$E$3:$E$1315, $A3)</f>
        <v>14</v>
      </c>
      <c r="DW3">
        <f>SUMIFS(DataRegularSeason20242025!$AA$3:$AA$1315,DataRegularSeason20242025!$B$3:$B$1315, "&lt;=" &amp; DW$1, DataRegularSeason20242025!$D$3:$D$1315, $A3)+SUMIFS(DataRegularSeason20242025!$AB$3:$AB$1315,DataRegularSeason20242025!$B$3:$B$1315, "&lt;=" &amp; DW$1, DataRegularSeason20242025!$E$3:$E$1315, $A3)</f>
        <v>14</v>
      </c>
      <c r="DX3">
        <f>SUMIFS(DataRegularSeason20242025!$AA$3:$AA$1315,DataRegularSeason20242025!$B$3:$B$1315, "&lt;=" &amp; DX$1, DataRegularSeason20242025!$D$3:$D$1315, $A3)+SUMIFS(DataRegularSeason20242025!$AB$3:$AB$1315,DataRegularSeason20242025!$B$3:$B$1315, "&lt;=" &amp; DX$1, DataRegularSeason20242025!$E$3:$E$1315, $A3)</f>
        <v>14</v>
      </c>
      <c r="DY3">
        <f>SUMIFS(DataRegularSeason20242025!$AA$3:$AA$1315,DataRegularSeason20242025!$B$3:$B$1315, "&lt;=" &amp; DY$1, DataRegularSeason20242025!$D$3:$D$1315, $A3)+SUMIFS(DataRegularSeason20242025!$AB$3:$AB$1315,DataRegularSeason20242025!$B$3:$B$1315, "&lt;=" &amp; DY$1, DataRegularSeason20242025!$E$3:$E$1315, $A3)</f>
        <v>14</v>
      </c>
      <c r="DZ3">
        <f>SUMIFS(DataRegularSeason20242025!$AA$3:$AA$1315,DataRegularSeason20242025!$B$3:$B$1315, "&lt;=" &amp; DZ$1, DataRegularSeason20242025!$D$3:$D$1315, $A3)+SUMIFS(DataRegularSeason20242025!$AB$3:$AB$1315,DataRegularSeason20242025!$B$3:$B$1315, "&lt;=" &amp; DZ$1, DataRegularSeason20242025!$E$3:$E$1315, $A3)</f>
        <v>14</v>
      </c>
      <c r="EA3">
        <f>SUMIFS(DataRegularSeason20242025!$AA$3:$AA$1315,DataRegularSeason20242025!$B$3:$B$1315, "&lt;=" &amp; EA$1, DataRegularSeason20242025!$D$3:$D$1315, $A3)+SUMIFS(DataRegularSeason20242025!$AB$3:$AB$1315,DataRegularSeason20242025!$B$3:$B$1315, "&lt;=" &amp; EA$1, DataRegularSeason20242025!$E$3:$E$1315, $A3)</f>
        <v>14</v>
      </c>
      <c r="EB3">
        <f>SUMIFS(DataRegularSeason20242025!$AA$3:$AA$1315,DataRegularSeason20242025!$B$3:$B$1315, "&lt;=" &amp; EB$1, DataRegularSeason20242025!$D$3:$D$1315, $A3)+SUMIFS(DataRegularSeason20242025!$AB$3:$AB$1315,DataRegularSeason20242025!$B$3:$B$1315, "&lt;=" &amp; EB$1, DataRegularSeason20242025!$E$3:$E$1315, $A3)</f>
        <v>14</v>
      </c>
      <c r="EC3">
        <f>SUMIFS(DataRegularSeason20242025!$AA$3:$AA$1315,DataRegularSeason20242025!$B$3:$B$1315, "&lt;=" &amp; EC$1, DataRegularSeason20242025!$D$3:$D$1315, $A3)+SUMIFS(DataRegularSeason20242025!$AB$3:$AB$1315,DataRegularSeason20242025!$B$3:$B$1315, "&lt;=" &amp; EC$1, DataRegularSeason20242025!$E$3:$E$1315, $A3)</f>
        <v>14</v>
      </c>
      <c r="ED3">
        <f>SUMIFS(DataRegularSeason20242025!$AA$3:$AA$1315,DataRegularSeason20242025!$B$3:$B$1315, "&lt;=" &amp; ED$1, DataRegularSeason20242025!$D$3:$D$1315, $A3)+SUMIFS(DataRegularSeason20242025!$AB$3:$AB$1315,DataRegularSeason20242025!$B$3:$B$1315, "&lt;=" &amp; ED$1, DataRegularSeason20242025!$E$3:$E$1315, $A3)</f>
        <v>14</v>
      </c>
      <c r="EE3">
        <f>SUMIFS(DataRegularSeason20242025!$AA$3:$AA$1315,DataRegularSeason20242025!$B$3:$B$1315, "&lt;=" &amp; EE$1, DataRegularSeason20242025!$D$3:$D$1315, $A3)+SUMIFS(DataRegularSeason20242025!$AB$3:$AB$1315,DataRegularSeason20242025!$B$3:$B$1315, "&lt;=" &amp; EE$1, DataRegularSeason20242025!$E$3:$E$1315, $A3)</f>
        <v>14</v>
      </c>
      <c r="EF3">
        <f>SUMIFS(DataRegularSeason20242025!$AA$3:$AA$1315,DataRegularSeason20242025!$B$3:$B$1315, "&lt;=" &amp; EF$1, DataRegularSeason20242025!$D$3:$D$1315, $A3)+SUMIFS(DataRegularSeason20242025!$AB$3:$AB$1315,DataRegularSeason20242025!$B$3:$B$1315, "&lt;=" &amp; EF$1, DataRegularSeason20242025!$E$3:$E$1315, $A3)</f>
        <v>14</v>
      </c>
      <c r="EG3">
        <f>SUMIFS(DataRegularSeason20242025!$AA$3:$AA$1315,DataRegularSeason20242025!$B$3:$B$1315, "&lt;=" &amp; EG$1, DataRegularSeason20242025!$D$3:$D$1315, $A3)+SUMIFS(DataRegularSeason20242025!$AB$3:$AB$1315,DataRegularSeason20242025!$B$3:$B$1315, "&lt;=" &amp; EG$1, DataRegularSeason20242025!$E$3:$E$1315, $A3)</f>
        <v>14</v>
      </c>
      <c r="EH3">
        <f>SUMIFS(DataRegularSeason20242025!$AA$3:$AA$1315,DataRegularSeason20242025!$B$3:$B$1315, "&lt;=" &amp; EH$1, DataRegularSeason20242025!$D$3:$D$1315, $A3)+SUMIFS(DataRegularSeason20242025!$AB$3:$AB$1315,DataRegularSeason20242025!$B$3:$B$1315, "&lt;=" &amp; EH$1, DataRegularSeason20242025!$E$3:$E$1315, $A3)</f>
        <v>14</v>
      </c>
      <c r="EI3">
        <f>SUMIFS(DataRegularSeason20242025!$AA$3:$AA$1315,DataRegularSeason20242025!$B$3:$B$1315, "&lt;=" &amp; EI$1, DataRegularSeason20242025!$D$3:$D$1315, $A3)+SUMIFS(DataRegularSeason20242025!$AB$3:$AB$1315,DataRegularSeason20242025!$B$3:$B$1315, "&lt;=" &amp; EI$1, DataRegularSeason20242025!$E$3:$E$1315, $A3)</f>
        <v>14</v>
      </c>
      <c r="EJ3">
        <f>SUMIFS(DataRegularSeason20242025!$AA$3:$AA$1315,DataRegularSeason20242025!$B$3:$B$1315, "&lt;=" &amp; EJ$1, DataRegularSeason20242025!$D$3:$D$1315, $A3)+SUMIFS(DataRegularSeason20242025!$AB$3:$AB$1315,DataRegularSeason20242025!$B$3:$B$1315, "&lt;=" &amp; EJ$1, DataRegularSeason20242025!$E$3:$E$1315, $A3)</f>
        <v>14</v>
      </c>
      <c r="EK3">
        <f>SUMIFS(DataRegularSeason20242025!$AA$3:$AA$1315,DataRegularSeason20242025!$B$3:$B$1315, "&lt;=" &amp; EK$1, DataRegularSeason20242025!$D$3:$D$1315, $A3)+SUMIFS(DataRegularSeason20242025!$AB$3:$AB$1315,DataRegularSeason20242025!$B$3:$B$1315, "&lt;=" &amp; EK$1, DataRegularSeason20242025!$E$3:$E$1315, $A3)</f>
        <v>14</v>
      </c>
      <c r="EL3">
        <f>SUMIFS(DataRegularSeason20242025!$AA$3:$AA$1315,DataRegularSeason20242025!$B$3:$B$1315, "&lt;=" &amp; EL$1, DataRegularSeason20242025!$D$3:$D$1315, $A3)+SUMIFS(DataRegularSeason20242025!$AB$3:$AB$1315,DataRegularSeason20242025!$B$3:$B$1315, "&lt;=" &amp; EL$1, DataRegularSeason20242025!$E$3:$E$1315, $A3)</f>
        <v>14</v>
      </c>
      <c r="EM3">
        <f>SUMIFS(DataRegularSeason20242025!$AA$3:$AA$1315,DataRegularSeason20242025!$B$3:$B$1315, "&lt;=" &amp; EM$1, DataRegularSeason20242025!$D$3:$D$1315, $A3)+SUMIFS(DataRegularSeason20242025!$AB$3:$AB$1315,DataRegularSeason20242025!$B$3:$B$1315, "&lt;=" &amp; EM$1, DataRegularSeason20242025!$E$3:$E$1315, $A3)</f>
        <v>14</v>
      </c>
      <c r="EN3">
        <f>SUMIFS(DataRegularSeason20242025!$AA$3:$AA$1315,DataRegularSeason20242025!$B$3:$B$1315, "&lt;=" &amp; EN$1, DataRegularSeason20242025!$D$3:$D$1315, $A3)+SUMIFS(DataRegularSeason20242025!$AB$3:$AB$1315,DataRegularSeason20242025!$B$3:$B$1315, "&lt;=" &amp; EN$1, DataRegularSeason20242025!$E$3:$E$1315, $A3)</f>
        <v>14</v>
      </c>
      <c r="EO3">
        <f>SUMIFS(DataRegularSeason20242025!$AA$3:$AA$1315,DataRegularSeason20242025!$B$3:$B$1315, "&lt;=" &amp; EO$1, DataRegularSeason20242025!$D$3:$D$1315, $A3)+SUMIFS(DataRegularSeason20242025!$AB$3:$AB$1315,DataRegularSeason20242025!$B$3:$B$1315, "&lt;=" &amp; EO$1, DataRegularSeason20242025!$E$3:$E$1315, $A3)</f>
        <v>14</v>
      </c>
      <c r="EP3">
        <f>SUMIFS(DataRegularSeason20242025!$AA$3:$AA$1315,DataRegularSeason20242025!$B$3:$B$1315, "&lt;=" &amp; EP$1, DataRegularSeason20242025!$D$3:$D$1315, $A3)+SUMIFS(DataRegularSeason20242025!$AB$3:$AB$1315,DataRegularSeason20242025!$B$3:$B$1315, "&lt;=" &amp; EP$1, DataRegularSeason20242025!$E$3:$E$1315, $A3)</f>
        <v>14</v>
      </c>
      <c r="EQ3">
        <f>SUMIFS(DataRegularSeason20242025!$AA$3:$AA$1315,DataRegularSeason20242025!$B$3:$B$1315, "&lt;=" &amp; EQ$1, DataRegularSeason20242025!$D$3:$D$1315, $A3)+SUMIFS(DataRegularSeason20242025!$AB$3:$AB$1315,DataRegularSeason20242025!$B$3:$B$1315, "&lt;=" &amp; EQ$1, DataRegularSeason20242025!$E$3:$E$1315, $A3)</f>
        <v>14</v>
      </c>
      <c r="ER3">
        <f>SUMIFS(DataRegularSeason20242025!$AA$3:$AA$1315,DataRegularSeason20242025!$B$3:$B$1315, "&lt;=" &amp; ER$1, DataRegularSeason20242025!$D$3:$D$1315, $A3)+SUMIFS(DataRegularSeason20242025!$AB$3:$AB$1315,DataRegularSeason20242025!$B$3:$B$1315, "&lt;=" &amp; ER$1, DataRegularSeason20242025!$E$3:$E$1315, $A3)</f>
        <v>14</v>
      </c>
      <c r="ES3">
        <f>SUMIFS(DataRegularSeason20242025!$AA$3:$AA$1315,DataRegularSeason20242025!$B$3:$B$1315, "&lt;=" &amp; ES$1, DataRegularSeason20242025!$D$3:$D$1315, $A3)+SUMIFS(DataRegularSeason20242025!$AB$3:$AB$1315,DataRegularSeason20242025!$B$3:$B$1315, "&lt;=" &amp; ES$1, DataRegularSeason20242025!$E$3:$E$1315, $A3)</f>
        <v>14</v>
      </c>
      <c r="ET3">
        <f>SUMIFS(DataRegularSeason20242025!$AA$3:$AA$1315,DataRegularSeason20242025!$B$3:$B$1315, "&lt;=" &amp; ET$1, DataRegularSeason20242025!$D$3:$D$1315, $A3)+SUMIFS(DataRegularSeason20242025!$AB$3:$AB$1315,DataRegularSeason20242025!$B$3:$B$1315, "&lt;=" &amp; ET$1, DataRegularSeason20242025!$E$3:$E$1315, $A3)</f>
        <v>14</v>
      </c>
      <c r="EU3">
        <f>SUMIFS(DataRegularSeason20242025!$AA$3:$AA$1315,DataRegularSeason20242025!$B$3:$B$1315, "&lt;=" &amp; EU$1, DataRegularSeason20242025!$D$3:$D$1315, $A3)+SUMIFS(DataRegularSeason20242025!$AB$3:$AB$1315,DataRegularSeason20242025!$B$3:$B$1315, "&lt;=" &amp; EU$1, DataRegularSeason20242025!$E$3:$E$1315, $A3)</f>
        <v>14</v>
      </c>
      <c r="EV3">
        <f>SUMIFS(DataRegularSeason20242025!$AA$3:$AA$1315,DataRegularSeason20242025!$B$3:$B$1315, "&lt;=" &amp; EV$1, DataRegularSeason20242025!$D$3:$D$1315, $A3)+SUMIFS(DataRegularSeason20242025!$AB$3:$AB$1315,DataRegularSeason20242025!$B$3:$B$1315, "&lt;=" &amp; EV$1, DataRegularSeason20242025!$E$3:$E$1315, $A3)</f>
        <v>14</v>
      </c>
      <c r="EW3">
        <f>SUMIFS(DataRegularSeason20242025!$AA$3:$AA$1315,DataRegularSeason20242025!$B$3:$B$1315, "&lt;=" &amp; EW$1, DataRegularSeason20242025!$D$3:$D$1315, $A3)+SUMIFS(DataRegularSeason20242025!$AB$3:$AB$1315,DataRegularSeason20242025!$B$3:$B$1315, "&lt;=" &amp; EW$1, DataRegularSeason20242025!$E$3:$E$1315, $A3)</f>
        <v>14</v>
      </c>
      <c r="EX3">
        <f>SUMIFS(DataRegularSeason20242025!$AA$3:$AA$1315,DataRegularSeason20242025!$B$3:$B$1315, "&lt;=" &amp; EX$1, DataRegularSeason20242025!$D$3:$D$1315, $A3)+SUMIFS(DataRegularSeason20242025!$AB$3:$AB$1315,DataRegularSeason20242025!$B$3:$B$1315, "&lt;=" &amp; EX$1, DataRegularSeason20242025!$E$3:$E$1315, $A3)</f>
        <v>14</v>
      </c>
      <c r="EY3">
        <f>SUMIFS(DataRegularSeason20242025!$AA$3:$AA$1315,DataRegularSeason20242025!$B$3:$B$1315, "&lt;=" &amp; EY$1, DataRegularSeason20242025!$D$3:$D$1315, $A3)+SUMIFS(DataRegularSeason20242025!$AB$3:$AB$1315,DataRegularSeason20242025!$B$3:$B$1315, "&lt;=" &amp; EY$1, DataRegularSeason20242025!$E$3:$E$1315, $A3)</f>
        <v>14</v>
      </c>
      <c r="EZ3">
        <f>SUMIFS(DataRegularSeason20242025!$AA$3:$AA$1315,DataRegularSeason20242025!$B$3:$B$1315, "&lt;=" &amp; EZ$1, DataRegularSeason20242025!$D$3:$D$1315, $A3)+SUMIFS(DataRegularSeason20242025!$AB$3:$AB$1315,DataRegularSeason20242025!$B$3:$B$1315, "&lt;=" &amp; EZ$1, DataRegularSeason20242025!$E$3:$E$1315, $A3)</f>
        <v>14</v>
      </c>
      <c r="FA3">
        <f>SUMIFS(DataRegularSeason20242025!$AA$3:$AA$1315,DataRegularSeason20242025!$B$3:$B$1315, "&lt;=" &amp; FA$1, DataRegularSeason20242025!$D$3:$D$1315, $A3)+SUMIFS(DataRegularSeason20242025!$AB$3:$AB$1315,DataRegularSeason20242025!$B$3:$B$1315, "&lt;=" &amp; FA$1, DataRegularSeason20242025!$E$3:$E$1315, $A3)</f>
        <v>14</v>
      </c>
      <c r="FB3">
        <f>SUMIFS(DataRegularSeason20242025!$AA$3:$AA$1315,DataRegularSeason20242025!$B$3:$B$1315, "&lt;=" &amp; FB$1, DataRegularSeason20242025!$D$3:$D$1315, $A3)+SUMIFS(DataRegularSeason20242025!$AB$3:$AB$1315,DataRegularSeason20242025!$B$3:$B$1315, "&lt;=" &amp; FB$1, DataRegularSeason20242025!$E$3:$E$1315, $A3)</f>
        <v>14</v>
      </c>
      <c r="FC3">
        <f>SUMIFS(DataRegularSeason20242025!$AA$3:$AA$1315,DataRegularSeason20242025!$B$3:$B$1315, "&lt;=" &amp; FC$1, DataRegularSeason20242025!$D$3:$D$1315, $A3)+SUMIFS(DataRegularSeason20242025!$AB$3:$AB$1315,DataRegularSeason20242025!$B$3:$B$1315, "&lt;=" &amp; FC$1, DataRegularSeason20242025!$E$3:$E$1315, $A3)</f>
        <v>14</v>
      </c>
      <c r="FD3">
        <f>SUMIFS(DataRegularSeason20242025!$AA$3:$AA$1315,DataRegularSeason20242025!$B$3:$B$1315, "&lt;=" &amp; FD$1, DataRegularSeason20242025!$D$3:$D$1315, $A3)+SUMIFS(DataRegularSeason20242025!$AB$3:$AB$1315,DataRegularSeason20242025!$B$3:$B$1315, "&lt;=" &amp; FD$1, DataRegularSeason20242025!$E$3:$E$1315, $A3)</f>
        <v>14</v>
      </c>
      <c r="FE3">
        <f>SUMIFS(DataRegularSeason20242025!$AA$3:$AA$1315,DataRegularSeason20242025!$B$3:$B$1315, "&lt;=" &amp; FE$1, DataRegularSeason20242025!$D$3:$D$1315, $A3)+SUMIFS(DataRegularSeason20242025!$AB$3:$AB$1315,DataRegularSeason20242025!$B$3:$B$1315, "&lt;=" &amp; FE$1, DataRegularSeason20242025!$E$3:$E$1315, $A3)</f>
        <v>14</v>
      </c>
      <c r="FF3">
        <f>SUMIFS(DataRegularSeason20242025!$AA$3:$AA$1315,DataRegularSeason20242025!$B$3:$B$1315, "&lt;=" &amp; FF$1, DataRegularSeason20242025!$D$3:$D$1315, $A3)+SUMIFS(DataRegularSeason20242025!$AB$3:$AB$1315,DataRegularSeason20242025!$B$3:$B$1315, "&lt;=" &amp; FF$1, DataRegularSeason20242025!$E$3:$E$1315, $A3)</f>
        <v>14</v>
      </c>
      <c r="FG3">
        <f>SUMIFS(DataRegularSeason20242025!$AA$3:$AA$1315,DataRegularSeason20242025!$B$3:$B$1315, "&lt;=" &amp; FG$1, DataRegularSeason20242025!$D$3:$D$1315, $A3)+SUMIFS(DataRegularSeason20242025!$AB$3:$AB$1315,DataRegularSeason20242025!$B$3:$B$1315, "&lt;=" &amp; FG$1, DataRegularSeason20242025!$E$3:$E$1315, $A3)</f>
        <v>14</v>
      </c>
      <c r="FH3">
        <f>SUMIFS(DataRegularSeason20242025!$AA$3:$AA$1315,DataRegularSeason20242025!$B$3:$B$1315, "&lt;=" &amp; FH$1, DataRegularSeason20242025!$D$3:$D$1315, $A3)+SUMIFS(DataRegularSeason20242025!$AB$3:$AB$1315,DataRegularSeason20242025!$B$3:$B$1315, "&lt;=" &amp; FH$1, DataRegularSeason20242025!$E$3:$E$1315, $A3)</f>
        <v>14</v>
      </c>
      <c r="FI3">
        <f>SUMIFS(DataRegularSeason20242025!$AA$3:$AA$1315,DataRegularSeason20242025!$B$3:$B$1315, "&lt;=" &amp; FI$1, DataRegularSeason20242025!$D$3:$D$1315, $A3)+SUMIFS(DataRegularSeason20242025!$AB$3:$AB$1315,DataRegularSeason20242025!$B$3:$B$1315, "&lt;=" &amp; FI$1, DataRegularSeason20242025!$E$3:$E$1315, $A3)</f>
        <v>14</v>
      </c>
      <c r="FJ3">
        <f>SUMIFS(DataRegularSeason20242025!$AA$3:$AA$1315,DataRegularSeason20242025!$B$3:$B$1315, "&lt;=" &amp; FJ$1, DataRegularSeason20242025!$D$3:$D$1315, $A3)+SUMIFS(DataRegularSeason20242025!$AB$3:$AB$1315,DataRegularSeason20242025!$B$3:$B$1315, "&lt;=" &amp; FJ$1, DataRegularSeason20242025!$E$3:$E$1315, $A3)</f>
        <v>14</v>
      </c>
      <c r="FK3">
        <f>SUMIFS(DataRegularSeason20242025!$AA$3:$AA$1315,DataRegularSeason20242025!$B$3:$B$1315, "&lt;=" &amp; FK$1, DataRegularSeason20242025!$D$3:$D$1315, $A3)+SUMIFS(DataRegularSeason20242025!$AB$3:$AB$1315,DataRegularSeason20242025!$B$3:$B$1315, "&lt;=" &amp; FK$1, DataRegularSeason20242025!$E$3:$E$1315, $A3)</f>
        <v>14</v>
      </c>
      <c r="FL3">
        <f>SUMIFS(DataRegularSeason20242025!$AA$3:$AA$1315,DataRegularSeason20242025!$B$3:$B$1315, "&lt;=" &amp; FL$1, DataRegularSeason20242025!$D$3:$D$1315, $A3)+SUMIFS(DataRegularSeason20242025!$AB$3:$AB$1315,DataRegularSeason20242025!$B$3:$B$1315, "&lt;=" &amp; FL$1, DataRegularSeason20242025!$E$3:$E$1315, $A3)</f>
        <v>14</v>
      </c>
      <c r="FM3">
        <f>SUMIFS(DataRegularSeason20242025!$AA$3:$AA$1315,DataRegularSeason20242025!$B$3:$B$1315, "&lt;=" &amp; FM$1, DataRegularSeason20242025!$D$3:$D$1315, $A3)+SUMIFS(DataRegularSeason20242025!$AB$3:$AB$1315,DataRegularSeason20242025!$B$3:$B$1315, "&lt;=" &amp; FM$1, DataRegularSeason20242025!$E$3:$E$1315, $A3)</f>
        <v>14</v>
      </c>
      <c r="FN3">
        <f>SUMIFS(DataRegularSeason20242025!$AA$3:$AA$1315,DataRegularSeason20242025!$B$3:$B$1315, "&lt;=" &amp; FN$1, DataRegularSeason20242025!$D$3:$D$1315, $A3)+SUMIFS(DataRegularSeason20242025!$AB$3:$AB$1315,DataRegularSeason20242025!$B$3:$B$1315, "&lt;=" &amp; FN$1, DataRegularSeason20242025!$E$3:$E$1315, $A3)</f>
        <v>14</v>
      </c>
      <c r="FO3">
        <f>SUMIFS(DataRegularSeason20242025!$AA$3:$AA$1315,DataRegularSeason20242025!$B$3:$B$1315, "&lt;=" &amp; FO$1, DataRegularSeason20242025!$D$3:$D$1315, $A3)+SUMIFS(DataRegularSeason20242025!$AB$3:$AB$1315,DataRegularSeason20242025!$B$3:$B$1315, "&lt;=" &amp; FO$1, DataRegularSeason20242025!$E$3:$E$1315, $A3)</f>
        <v>14</v>
      </c>
      <c r="FP3">
        <f>SUMIFS(DataRegularSeason20242025!$AA$3:$AA$1315,DataRegularSeason20242025!$B$3:$B$1315, "&lt;=" &amp; FP$1, DataRegularSeason20242025!$D$3:$D$1315, $A3)+SUMIFS(DataRegularSeason20242025!$AB$3:$AB$1315,DataRegularSeason20242025!$B$3:$B$1315, "&lt;=" &amp; FP$1, DataRegularSeason20242025!$E$3:$E$1315, $A3)</f>
        <v>14</v>
      </c>
      <c r="FQ3">
        <f>SUMIFS(DataRegularSeason20242025!$AA$3:$AA$1315,DataRegularSeason20242025!$B$3:$B$1315, "&lt;=" &amp; FQ$1, DataRegularSeason20242025!$D$3:$D$1315, $A3)+SUMIFS(DataRegularSeason20242025!$AB$3:$AB$1315,DataRegularSeason20242025!$B$3:$B$1315, "&lt;=" &amp; FQ$1, DataRegularSeason20242025!$E$3:$E$1315, $A3)</f>
        <v>14</v>
      </c>
      <c r="FR3">
        <f>SUMIFS(DataRegularSeason20242025!$AA$3:$AA$1315,DataRegularSeason20242025!$B$3:$B$1315, "&lt;=" &amp; FR$1, DataRegularSeason20242025!$D$3:$D$1315, $A3)+SUMIFS(DataRegularSeason20242025!$AB$3:$AB$1315,DataRegularSeason20242025!$B$3:$B$1315, "&lt;=" &amp; FR$1, DataRegularSeason20242025!$E$3:$E$1315, $A3)</f>
        <v>14</v>
      </c>
      <c r="FS3">
        <f>SUMIFS(DataRegularSeason20242025!$AA$3:$AA$1315,DataRegularSeason20242025!$B$3:$B$1315, "&lt;=" &amp; FS$1, DataRegularSeason20242025!$D$3:$D$1315, $A3)+SUMIFS(DataRegularSeason20242025!$AB$3:$AB$1315,DataRegularSeason20242025!$B$3:$B$1315, "&lt;=" &amp; FS$1, DataRegularSeason20242025!$E$3:$E$1315, $A3)</f>
        <v>14</v>
      </c>
      <c r="FT3">
        <f>SUMIFS(DataRegularSeason20242025!$AA$3:$AA$1315,DataRegularSeason20242025!$B$3:$B$1315, "&lt;=" &amp; FT$1, DataRegularSeason20242025!$D$3:$D$1315, $A3)+SUMIFS(DataRegularSeason20242025!$AB$3:$AB$1315,DataRegularSeason20242025!$B$3:$B$1315, "&lt;=" &amp; FT$1, DataRegularSeason20242025!$E$3:$E$1315, $A3)</f>
        <v>14</v>
      </c>
      <c r="FU3">
        <f>SUMIFS(DataRegularSeason20242025!$AA$3:$AA$1315,DataRegularSeason20242025!$B$3:$B$1315, "&lt;=" &amp; FU$1, DataRegularSeason20242025!$D$3:$D$1315, $A3)+SUMIFS(DataRegularSeason20242025!$AB$3:$AB$1315,DataRegularSeason20242025!$B$3:$B$1315, "&lt;=" &amp; FU$1, DataRegularSeason20242025!$E$3:$E$1315, $A3)</f>
        <v>14</v>
      </c>
      <c r="FV3">
        <f>SUMIFS(DataRegularSeason20242025!$AA$3:$AA$1315,DataRegularSeason20242025!$B$3:$B$1315, "&lt;=" &amp; FV$1, DataRegularSeason20242025!$D$3:$D$1315, $A3)+SUMIFS(DataRegularSeason20242025!$AB$3:$AB$1315,DataRegularSeason20242025!$B$3:$B$1315, "&lt;=" &amp; FV$1, DataRegularSeason20242025!$E$3:$E$1315, $A3)</f>
        <v>14</v>
      </c>
      <c r="FW3">
        <f>SUMIFS(DataRegularSeason20242025!$AA$3:$AA$1315,DataRegularSeason20242025!$B$3:$B$1315, "&lt;=" &amp; FW$1, DataRegularSeason20242025!$D$3:$D$1315, $A3)+SUMIFS(DataRegularSeason20242025!$AB$3:$AB$1315,DataRegularSeason20242025!$B$3:$B$1315, "&lt;=" &amp; FW$1, DataRegularSeason20242025!$E$3:$E$1315, $A3)</f>
        <v>14</v>
      </c>
      <c r="FX3">
        <f>SUMIFS(DataRegularSeason20242025!$AA$3:$AA$1315,DataRegularSeason20242025!$B$3:$B$1315, "&lt;=" &amp; FX$1, DataRegularSeason20242025!$D$3:$D$1315, $A3)+SUMIFS(DataRegularSeason20242025!$AB$3:$AB$1315,DataRegularSeason20242025!$B$3:$B$1315, "&lt;=" &amp; FX$1, DataRegularSeason20242025!$E$3:$E$1315, $A3)</f>
        <v>14</v>
      </c>
      <c r="FY3">
        <f>SUMIFS(DataRegularSeason20242025!$AA$3:$AA$1315,DataRegularSeason20242025!$B$3:$B$1315, "&lt;=" &amp; FY$1, DataRegularSeason20242025!$D$3:$D$1315, $A3)+SUMIFS(DataRegularSeason20242025!$AB$3:$AB$1315,DataRegularSeason20242025!$B$3:$B$1315, "&lt;=" &amp; FY$1, DataRegularSeason20242025!$E$3:$E$1315, $A3)</f>
        <v>14</v>
      </c>
      <c r="FZ3">
        <f>SUMIFS(DataRegularSeason20242025!$AA$3:$AA$1315,DataRegularSeason20242025!$B$3:$B$1315, "&lt;=" &amp; FZ$1, DataRegularSeason20242025!$D$3:$D$1315, $A3)+SUMIFS(DataRegularSeason20242025!$AB$3:$AB$1315,DataRegularSeason20242025!$B$3:$B$1315, "&lt;=" &amp; FZ$1, DataRegularSeason20242025!$E$3:$E$1315, $A3)</f>
        <v>14</v>
      </c>
      <c r="GA3">
        <f>SUMIFS(DataRegularSeason20242025!$AA$3:$AA$1315,DataRegularSeason20242025!$B$3:$B$1315, "&lt;=" &amp; GA$1, DataRegularSeason20242025!$D$3:$D$1315, $A3)+SUMIFS(DataRegularSeason20242025!$AB$3:$AB$1315,DataRegularSeason20242025!$B$3:$B$1315, "&lt;=" &amp; GA$1, DataRegularSeason20242025!$E$3:$E$1315, $A3)</f>
        <v>14</v>
      </c>
      <c r="GB3">
        <f>SUMIFS(DataRegularSeason20242025!$AA$3:$AA$1315,DataRegularSeason20242025!$B$3:$B$1315, "&lt;=" &amp; GB$1, DataRegularSeason20242025!$D$3:$D$1315, $A3)+SUMIFS(DataRegularSeason20242025!$AB$3:$AB$1315,DataRegularSeason20242025!$B$3:$B$1315, "&lt;=" &amp; GB$1, DataRegularSeason20242025!$E$3:$E$1315, $A3)</f>
        <v>14</v>
      </c>
      <c r="GC3">
        <f>SUMIFS(DataRegularSeason20242025!$AA$3:$AA$1315,DataRegularSeason20242025!$B$3:$B$1315, "&lt;=" &amp; GC$1, DataRegularSeason20242025!$D$3:$D$1315, $A3)+SUMIFS(DataRegularSeason20242025!$AB$3:$AB$1315,DataRegularSeason20242025!$B$3:$B$1315, "&lt;=" &amp; GC$1, DataRegularSeason20242025!$E$3:$E$1315, $A3)</f>
        <v>14</v>
      </c>
      <c r="GD3">
        <f>SUMIFS(DataRegularSeason20242025!$AA$3:$AA$1315,DataRegularSeason20242025!$B$3:$B$1315, "&lt;=" &amp; GD$1, DataRegularSeason20242025!$D$3:$D$1315, $A3)+SUMIFS(DataRegularSeason20242025!$AB$3:$AB$1315,DataRegularSeason20242025!$B$3:$B$1315, "&lt;=" &amp; GD$1, DataRegularSeason20242025!$E$3:$E$1315, $A3)</f>
        <v>14</v>
      </c>
      <c r="GE3">
        <f>SUMIFS(DataRegularSeason20242025!$AA$3:$AA$1315,DataRegularSeason20242025!$B$3:$B$1315, "&lt;=" &amp; GE$1, DataRegularSeason20242025!$D$3:$D$1315, $A3)+SUMIFS(DataRegularSeason20242025!$AB$3:$AB$1315,DataRegularSeason20242025!$B$3:$B$1315, "&lt;=" &amp; GE$1, DataRegularSeason20242025!$E$3:$E$1315, $A3)</f>
        <v>14</v>
      </c>
      <c r="GF3">
        <f>SUMIFS(DataRegularSeason20242025!$AA$3:$AA$1315,DataRegularSeason20242025!$B$3:$B$1315, "&lt;=" &amp; GF$1, DataRegularSeason20242025!$D$3:$D$1315, $A3)+SUMIFS(DataRegularSeason20242025!$AB$3:$AB$1315,DataRegularSeason20242025!$B$3:$B$1315, "&lt;=" &amp; GF$1, DataRegularSeason20242025!$E$3:$E$1315, $A3)</f>
        <v>14</v>
      </c>
      <c r="GG3">
        <f>SUMIFS(DataRegularSeason20242025!$AA$3:$AA$1315,DataRegularSeason20242025!$B$3:$B$1315, "&lt;=" &amp; GG$1, DataRegularSeason20242025!$D$3:$D$1315, $A3)+SUMIFS(DataRegularSeason20242025!$AB$3:$AB$1315,DataRegularSeason20242025!$B$3:$B$1315, "&lt;=" &amp; GG$1, DataRegularSeason20242025!$E$3:$E$1315, $A3)</f>
        <v>14</v>
      </c>
      <c r="GH3">
        <f>SUMIFS(DataRegularSeason20242025!$AA$3:$AA$1315,DataRegularSeason20242025!$B$3:$B$1315, "&lt;=" &amp; GH$1, DataRegularSeason20242025!$D$3:$D$1315, $A3)+SUMIFS(DataRegularSeason20242025!$AB$3:$AB$1315,DataRegularSeason20242025!$B$3:$B$1315, "&lt;=" &amp; GH$1, DataRegularSeason20242025!$E$3:$E$1315, $A3)</f>
        <v>14</v>
      </c>
      <c r="GI3">
        <f>SUMIFS(DataRegularSeason20242025!$AA$3:$AA$1315,DataRegularSeason20242025!$B$3:$B$1315, "&lt;=" &amp; GI$1, DataRegularSeason20242025!$D$3:$D$1315, $A3)+SUMIFS(DataRegularSeason20242025!$AB$3:$AB$1315,DataRegularSeason20242025!$B$3:$B$1315, "&lt;=" &amp; GI$1, DataRegularSeason20242025!$E$3:$E$1315, $A3)</f>
        <v>14</v>
      </c>
      <c r="GJ3">
        <f>SUMIFS(DataRegularSeason20242025!$AA$3:$AA$1315,DataRegularSeason20242025!$B$3:$B$1315, "&lt;=" &amp; GJ$1, DataRegularSeason20242025!$D$3:$D$1315, $A3)+SUMIFS(DataRegularSeason20242025!$AB$3:$AB$1315,DataRegularSeason20242025!$B$3:$B$1315, "&lt;=" &amp; GJ$1, DataRegularSeason20242025!$E$3:$E$1315, $A3)</f>
        <v>14</v>
      </c>
      <c r="GK3">
        <f>SUMIFS(DataRegularSeason20242025!$AA$3:$AA$1315,DataRegularSeason20242025!$B$3:$B$1315, "&lt;=" &amp; GK$1, DataRegularSeason20242025!$D$3:$D$1315, $A3)+SUMIFS(DataRegularSeason20242025!$AB$3:$AB$1315,DataRegularSeason20242025!$B$3:$B$1315, "&lt;=" &amp; GK$1, DataRegularSeason20242025!$E$3:$E$1315, $A3)</f>
        <v>14</v>
      </c>
      <c r="GL3">
        <f>SUMIFS(DataRegularSeason20242025!$AA$3:$AA$1315,DataRegularSeason20242025!$B$3:$B$1315, "&lt;=" &amp; GL$1, DataRegularSeason20242025!$D$3:$D$1315, $A3)+SUMIFS(DataRegularSeason20242025!$AB$3:$AB$1315,DataRegularSeason20242025!$B$3:$B$1315, "&lt;=" &amp; GL$1, DataRegularSeason20242025!$E$3:$E$1315, $A3)</f>
        <v>14</v>
      </c>
      <c r="GM3">
        <f>SUMIFS(DataRegularSeason20242025!$AA$3:$AA$1315,DataRegularSeason20242025!$B$3:$B$1315, "&lt;=" &amp; GM$1, DataRegularSeason20242025!$D$3:$D$1315, $A3)+SUMIFS(DataRegularSeason20242025!$AB$3:$AB$1315,DataRegularSeason20242025!$B$3:$B$1315, "&lt;=" &amp; GM$1, DataRegularSeason20242025!$E$3:$E$1315, $A3)</f>
        <v>14</v>
      </c>
      <c r="GN3">
        <f>SUMIFS(DataRegularSeason20242025!$AA$3:$AA$1315,DataRegularSeason20242025!$B$3:$B$1315, "&lt;=" &amp; GN$1, DataRegularSeason20242025!$D$3:$D$1315, $A3)+SUMIFS(DataRegularSeason20242025!$AB$3:$AB$1315,DataRegularSeason20242025!$B$3:$B$1315, "&lt;=" &amp; GN$1, DataRegularSeason20242025!$E$3:$E$1315, $A3)</f>
        <v>14</v>
      </c>
      <c r="GO3">
        <f>SUMIFS(DataRegularSeason20242025!$AA$3:$AA$1315,DataRegularSeason20242025!$B$3:$B$1315, "&lt;=" &amp; GO$1, DataRegularSeason20242025!$D$3:$D$1315, $A3)+SUMIFS(DataRegularSeason20242025!$AB$3:$AB$1315,DataRegularSeason20242025!$B$3:$B$1315, "&lt;=" &amp; GO$1, DataRegularSeason20242025!$E$3:$E$1315, $A3)</f>
        <v>14</v>
      </c>
      <c r="GP3">
        <f>SUMIFS(DataRegularSeason20242025!$AA$3:$AA$1315,DataRegularSeason20242025!$B$3:$B$1315, "&lt;=" &amp; GP$1, DataRegularSeason20242025!$D$3:$D$1315, $A3)+SUMIFS(DataRegularSeason20242025!$AB$3:$AB$1315,DataRegularSeason20242025!$B$3:$B$1315, "&lt;=" &amp; GP$1, DataRegularSeason20242025!$E$3:$E$1315, $A3)</f>
        <v>14</v>
      </c>
      <c r="GQ3">
        <f>SUMIFS(DataRegularSeason20242025!$AA$3:$AA$1315,DataRegularSeason20242025!$B$3:$B$1315, "&lt;=" &amp; GQ$1, DataRegularSeason20242025!$D$3:$D$1315, $A3)+SUMIFS(DataRegularSeason20242025!$AB$3:$AB$1315,DataRegularSeason20242025!$B$3:$B$1315, "&lt;=" &amp; GQ$1, DataRegularSeason20242025!$E$3:$E$1315, $A3)</f>
        <v>14</v>
      </c>
      <c r="GR3">
        <f>SUMIFS(DataRegularSeason20242025!$AA$3:$AA$1315,DataRegularSeason20242025!$B$3:$B$1315, "&lt;=" &amp; GR$1, DataRegularSeason20242025!$D$3:$D$1315, $A3)+SUMIFS(DataRegularSeason20242025!$AB$3:$AB$1315,DataRegularSeason20242025!$B$3:$B$1315, "&lt;=" &amp; GR$1, DataRegularSeason20242025!$E$3:$E$1315, $A3)</f>
        <v>14</v>
      </c>
      <c r="GS3">
        <f>SUMIFS(DataRegularSeason20242025!$AA$3:$AA$1315,DataRegularSeason20242025!$B$3:$B$1315, "&lt;=" &amp; GS$1, DataRegularSeason20242025!$D$3:$D$1315, $A3)+SUMIFS(DataRegularSeason20242025!$AB$3:$AB$1315,DataRegularSeason20242025!$B$3:$B$1315, "&lt;=" &amp; GS$1, DataRegularSeason20242025!$E$3:$E$1315, $A3)</f>
        <v>14</v>
      </c>
      <c r="GT3">
        <f>SUMIFS(DataRegularSeason20242025!$AA$3:$AA$1315,DataRegularSeason20242025!$B$3:$B$1315, "&lt;=" &amp; GT$1, DataRegularSeason20242025!$D$3:$D$1315, $A3)+SUMIFS(DataRegularSeason20242025!$AB$3:$AB$1315,DataRegularSeason20242025!$B$3:$B$1315, "&lt;=" &amp; GT$1, DataRegularSeason20242025!$E$3:$E$1315, $A3)</f>
        <v>14</v>
      </c>
      <c r="GU3">
        <f>SUMIFS(DataRegularSeason20242025!$AA$3:$AA$1315,DataRegularSeason20242025!$B$3:$B$1315, "&lt;=" &amp; GU$1, DataRegularSeason20242025!$D$3:$D$1315, $A3)+SUMIFS(DataRegularSeason20242025!$AB$3:$AB$1315,DataRegularSeason20242025!$B$3:$B$1315, "&lt;=" &amp; GU$1, DataRegularSeason20242025!$E$3:$E$1315, $A3)</f>
        <v>14</v>
      </c>
    </row>
    <row r="4" spans="1:275" x14ac:dyDescent="0.25">
      <c r="A4" t="s">
        <v>18</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11</v>
      </c>
      <c r="AD4">
        <f>SUMIFS(DataRegularSeason20242025!$AA$3:$AA$1315,DataRegularSeason20242025!$B$3:$B$1315, "&lt;=" &amp; AD$1, DataRegularSeason20242025!$D$3:$D$1315, $A4)+SUMIFS(DataRegularSeason20242025!$AB$3:$AB$1315,DataRegularSeason20242025!$B$3:$B$1315, "&lt;=" &amp; AD$1, DataRegularSeason20242025!$E$3:$E$1315, $A4)</f>
        <v>11</v>
      </c>
      <c r="AE4">
        <f>SUMIFS(DataRegularSeason20242025!$AA$3:$AA$1315,DataRegularSeason20242025!$B$3:$B$1315, "&lt;=" &amp; AE$1, DataRegularSeason20242025!$D$3:$D$1315, $A4)+SUMIFS(DataRegularSeason20242025!$AB$3:$AB$1315,DataRegularSeason20242025!$B$3:$B$1315, "&lt;=" &amp; AE$1, DataRegularSeason20242025!$E$3:$E$1315, $A4)</f>
        <v>11</v>
      </c>
      <c r="AF4">
        <f>SUMIFS(DataRegularSeason20242025!$AA$3:$AA$1315,DataRegularSeason20242025!$B$3:$B$1315, "&lt;=" &amp; AF$1, DataRegularSeason20242025!$D$3:$D$1315, $A4)+SUMIFS(DataRegularSeason20242025!$AB$3:$AB$1315,DataRegularSeason20242025!$B$3:$B$1315, "&lt;=" &amp; AF$1, DataRegularSeason20242025!$E$3:$E$1315, $A4)</f>
        <v>13</v>
      </c>
      <c r="AG4">
        <f>SUMIFS(DataRegularSeason20242025!$AA$3:$AA$1315,DataRegularSeason20242025!$B$3:$B$1315, "&lt;=" &amp; AG$1, DataRegularSeason20242025!$D$3:$D$1315, $A4)+SUMIFS(DataRegularSeason20242025!$AB$3:$AB$1315,DataRegularSeason20242025!$B$3:$B$1315, "&lt;=" &amp; AG$1, DataRegularSeason20242025!$E$3:$E$1315, $A4)</f>
        <v>13</v>
      </c>
      <c r="AH4">
        <f>SUMIFS(DataRegularSeason20242025!$AA$3:$AA$1315,DataRegularSeason20242025!$B$3:$B$1315, "&lt;=" &amp; AH$1, DataRegularSeason20242025!$D$3:$D$1315, $A4)+SUMIFS(DataRegularSeason20242025!$AB$3:$AB$1315,DataRegularSeason20242025!$B$3:$B$1315, "&lt;=" &amp; AH$1, DataRegularSeason20242025!$E$3:$E$1315, $A4)</f>
        <v>13</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13</v>
      </c>
      <c r="AN4">
        <f>SUMIFS(DataRegularSeason20242025!$AA$3:$AA$1315,DataRegularSeason20242025!$B$3:$B$1315, "&lt;=" &amp; AN$1, DataRegularSeason20242025!$D$3:$D$1315, $A4)+SUMIFS(DataRegularSeason20242025!$AB$3:$AB$1315,DataRegularSeason20242025!$B$3:$B$1315, "&lt;=" &amp; AN$1, DataRegularSeason20242025!$E$3:$E$1315, $A4)</f>
        <v>13</v>
      </c>
      <c r="AO4">
        <f>SUMIFS(DataRegularSeason20242025!$AA$3:$AA$1315,DataRegularSeason20242025!$B$3:$B$1315, "&lt;=" &amp; AO$1, DataRegularSeason20242025!$D$3:$D$1315, $A4)+SUMIFS(DataRegularSeason20242025!$AB$3:$AB$1315,DataRegularSeason20242025!$B$3:$B$1315, "&lt;=" &amp; AO$1, DataRegularSeason20242025!$E$3:$E$1315, $A4)</f>
        <v>13</v>
      </c>
      <c r="AP4">
        <f>SUMIFS(DataRegularSeason20242025!$AA$3:$AA$1315,DataRegularSeason20242025!$B$3:$B$1315, "&lt;=" &amp; AP$1, DataRegularSeason20242025!$D$3:$D$1315, $A4)+SUMIFS(DataRegularSeason20242025!$AB$3:$AB$1315,DataRegularSeason20242025!$B$3:$B$1315, "&lt;=" &amp; AP$1, DataRegularSeason20242025!$E$3:$E$1315, $A4)</f>
        <v>13</v>
      </c>
      <c r="AQ4">
        <f>SUMIFS(DataRegularSeason20242025!$AA$3:$AA$1315,DataRegularSeason20242025!$B$3:$B$1315, "&lt;=" &amp; AQ$1, DataRegularSeason20242025!$D$3:$D$1315, $A4)+SUMIFS(DataRegularSeason20242025!$AB$3:$AB$1315,DataRegularSeason20242025!$B$3:$B$1315, "&lt;=" &amp; AQ$1, DataRegularSeason20242025!$E$3:$E$1315, $A4)</f>
        <v>13</v>
      </c>
      <c r="AR4">
        <f>SUMIFS(DataRegularSeason20242025!$AA$3:$AA$1315,DataRegularSeason20242025!$B$3:$B$1315, "&lt;=" &amp; AR$1, DataRegularSeason20242025!$D$3:$D$1315, $A4)+SUMIFS(DataRegularSeason20242025!$AB$3:$AB$1315,DataRegularSeason20242025!$B$3:$B$1315, "&lt;=" &amp; AR$1, DataRegularSeason20242025!$E$3:$E$1315, $A4)</f>
        <v>13</v>
      </c>
      <c r="AS4">
        <f>SUMIFS(DataRegularSeason20242025!$AA$3:$AA$1315,DataRegularSeason20242025!$B$3:$B$1315, "&lt;=" &amp; AS$1, DataRegularSeason20242025!$D$3:$D$1315, $A4)+SUMIFS(DataRegularSeason20242025!$AB$3:$AB$1315,DataRegularSeason20242025!$B$3:$B$1315, "&lt;=" &amp; AS$1, DataRegularSeason20242025!$E$3:$E$1315, $A4)</f>
        <v>13</v>
      </c>
      <c r="AT4">
        <f>SUMIFS(DataRegularSeason20242025!$AA$3:$AA$1315,DataRegularSeason20242025!$B$3:$B$1315, "&lt;=" &amp; AT$1, DataRegularSeason20242025!$D$3:$D$1315, $A4)+SUMIFS(DataRegularSeason20242025!$AB$3:$AB$1315,DataRegularSeason20242025!$B$3:$B$1315, "&lt;=" &amp; AT$1, DataRegularSeason20242025!$E$3:$E$1315, $A4)</f>
        <v>13</v>
      </c>
      <c r="AU4">
        <f>SUMIFS(DataRegularSeason20242025!$AA$3:$AA$1315,DataRegularSeason20242025!$B$3:$B$1315, "&lt;=" &amp; AU$1, DataRegularSeason20242025!$D$3:$D$1315, $A4)+SUMIFS(DataRegularSeason20242025!$AB$3:$AB$1315,DataRegularSeason20242025!$B$3:$B$1315, "&lt;=" &amp; AU$1, DataRegularSeason20242025!$E$3:$E$1315, $A4)</f>
        <v>13</v>
      </c>
      <c r="AV4">
        <f>SUMIFS(DataRegularSeason20242025!$AA$3:$AA$1315,DataRegularSeason20242025!$B$3:$B$1315, "&lt;=" &amp; AV$1, DataRegularSeason20242025!$D$3:$D$1315, $A4)+SUMIFS(DataRegularSeason20242025!$AB$3:$AB$1315,DataRegularSeason20242025!$B$3:$B$1315, "&lt;=" &amp; AV$1, DataRegularSeason20242025!$E$3:$E$1315, $A4)</f>
        <v>13</v>
      </c>
      <c r="AW4">
        <f>SUMIFS(DataRegularSeason20242025!$AA$3:$AA$1315,DataRegularSeason20242025!$B$3:$B$1315, "&lt;=" &amp; AW$1, DataRegularSeason20242025!$D$3:$D$1315, $A4)+SUMIFS(DataRegularSeason20242025!$AB$3:$AB$1315,DataRegularSeason20242025!$B$3:$B$1315, "&lt;=" &amp; AW$1, DataRegularSeason20242025!$E$3:$E$1315, $A4)</f>
        <v>13</v>
      </c>
      <c r="AX4">
        <f>SUMIFS(DataRegularSeason20242025!$AA$3:$AA$1315,DataRegularSeason20242025!$B$3:$B$1315, "&lt;=" &amp; AX$1, DataRegularSeason20242025!$D$3:$D$1315, $A4)+SUMIFS(DataRegularSeason20242025!$AB$3:$AB$1315,DataRegularSeason20242025!$B$3:$B$1315, "&lt;=" &amp; AX$1, DataRegularSeason20242025!$E$3:$E$1315, $A4)</f>
        <v>13</v>
      </c>
      <c r="AY4">
        <f>SUMIFS(DataRegularSeason20242025!$AA$3:$AA$1315,DataRegularSeason20242025!$B$3:$B$1315, "&lt;=" &amp; AY$1, DataRegularSeason20242025!$D$3:$D$1315, $A4)+SUMIFS(DataRegularSeason20242025!$AB$3:$AB$1315,DataRegularSeason20242025!$B$3:$B$1315, "&lt;=" &amp; AY$1, DataRegularSeason20242025!$E$3:$E$1315, $A4)</f>
        <v>13</v>
      </c>
      <c r="AZ4">
        <f>SUMIFS(DataRegularSeason20242025!$AA$3:$AA$1315,DataRegularSeason20242025!$B$3:$B$1315, "&lt;=" &amp; AZ$1, DataRegularSeason20242025!$D$3:$D$1315, $A4)+SUMIFS(DataRegularSeason20242025!$AB$3:$AB$1315,DataRegularSeason20242025!$B$3:$B$1315, "&lt;=" &amp; AZ$1, DataRegularSeason20242025!$E$3:$E$1315, $A4)</f>
        <v>13</v>
      </c>
      <c r="BA4">
        <f>SUMIFS(DataRegularSeason20242025!$AA$3:$AA$1315,DataRegularSeason20242025!$B$3:$B$1315, "&lt;=" &amp; BA$1, DataRegularSeason20242025!$D$3:$D$1315, $A4)+SUMIFS(DataRegularSeason20242025!$AB$3:$AB$1315,DataRegularSeason20242025!$B$3:$B$1315, "&lt;=" &amp; BA$1, DataRegularSeason20242025!$E$3:$E$1315, $A4)</f>
        <v>13</v>
      </c>
      <c r="BB4">
        <f>SUMIFS(DataRegularSeason20242025!$AA$3:$AA$1315,DataRegularSeason20242025!$B$3:$B$1315, "&lt;=" &amp; BB$1, DataRegularSeason20242025!$D$3:$D$1315, $A4)+SUMIFS(DataRegularSeason20242025!$AB$3:$AB$1315,DataRegularSeason20242025!$B$3:$B$1315, "&lt;=" &amp; BB$1, DataRegularSeason20242025!$E$3:$E$1315, $A4)</f>
        <v>13</v>
      </c>
      <c r="BC4">
        <f>SUMIFS(DataRegularSeason20242025!$AA$3:$AA$1315,DataRegularSeason20242025!$B$3:$B$1315, "&lt;=" &amp; BC$1, DataRegularSeason20242025!$D$3:$D$1315, $A4)+SUMIFS(DataRegularSeason20242025!$AB$3:$AB$1315,DataRegularSeason20242025!$B$3:$B$1315, "&lt;=" &amp; BC$1, DataRegularSeason20242025!$E$3:$E$1315, $A4)</f>
        <v>13</v>
      </c>
      <c r="BD4">
        <f>SUMIFS(DataRegularSeason20242025!$AA$3:$AA$1315,DataRegularSeason20242025!$B$3:$B$1315, "&lt;=" &amp; BD$1, DataRegularSeason20242025!$D$3:$D$1315, $A4)+SUMIFS(DataRegularSeason20242025!$AB$3:$AB$1315,DataRegularSeason20242025!$B$3:$B$1315, "&lt;=" &amp; BD$1, DataRegularSeason20242025!$E$3:$E$1315, $A4)</f>
        <v>13</v>
      </c>
      <c r="BE4">
        <f>SUMIFS(DataRegularSeason20242025!$AA$3:$AA$1315,DataRegularSeason20242025!$B$3:$B$1315, "&lt;=" &amp; BE$1, DataRegularSeason20242025!$D$3:$D$1315, $A4)+SUMIFS(DataRegularSeason20242025!$AB$3:$AB$1315,DataRegularSeason20242025!$B$3:$B$1315, "&lt;=" &amp; BE$1, DataRegularSeason20242025!$E$3:$E$1315, $A4)</f>
        <v>13</v>
      </c>
      <c r="BF4">
        <f>SUMIFS(DataRegularSeason20242025!$AA$3:$AA$1315,DataRegularSeason20242025!$B$3:$B$1315, "&lt;=" &amp; BF$1, DataRegularSeason20242025!$D$3:$D$1315, $A4)+SUMIFS(DataRegularSeason20242025!$AB$3:$AB$1315,DataRegularSeason20242025!$B$3:$B$1315, "&lt;=" &amp; BF$1, DataRegularSeason20242025!$E$3:$E$1315, $A4)</f>
        <v>13</v>
      </c>
      <c r="BG4">
        <f>SUMIFS(DataRegularSeason20242025!$AA$3:$AA$1315,DataRegularSeason20242025!$B$3:$B$1315, "&lt;=" &amp; BG$1, DataRegularSeason20242025!$D$3:$D$1315, $A4)+SUMIFS(DataRegularSeason20242025!$AB$3:$AB$1315,DataRegularSeason20242025!$B$3:$B$1315, "&lt;=" &amp; BG$1, DataRegularSeason20242025!$E$3:$E$1315, $A4)</f>
        <v>13</v>
      </c>
      <c r="BH4">
        <f>SUMIFS(DataRegularSeason20242025!$AA$3:$AA$1315,DataRegularSeason20242025!$B$3:$B$1315, "&lt;=" &amp; BH$1, DataRegularSeason20242025!$D$3:$D$1315, $A4)+SUMIFS(DataRegularSeason20242025!$AB$3:$AB$1315,DataRegularSeason20242025!$B$3:$B$1315, "&lt;=" &amp; BH$1, DataRegularSeason20242025!$E$3:$E$1315, $A4)</f>
        <v>13</v>
      </c>
      <c r="BI4">
        <f>SUMIFS(DataRegularSeason20242025!$AA$3:$AA$1315,DataRegularSeason20242025!$B$3:$B$1315, "&lt;=" &amp; BI$1, DataRegularSeason20242025!$D$3:$D$1315, $A4)+SUMIFS(DataRegularSeason20242025!$AB$3:$AB$1315,DataRegularSeason20242025!$B$3:$B$1315, "&lt;=" &amp; BI$1, DataRegularSeason20242025!$E$3:$E$1315, $A4)</f>
        <v>13</v>
      </c>
      <c r="BJ4">
        <f>SUMIFS(DataRegularSeason20242025!$AA$3:$AA$1315,DataRegularSeason20242025!$B$3:$B$1315, "&lt;=" &amp; BJ$1, DataRegularSeason20242025!$D$3:$D$1315, $A4)+SUMIFS(DataRegularSeason20242025!$AB$3:$AB$1315,DataRegularSeason20242025!$B$3:$B$1315, "&lt;=" &amp; BJ$1, DataRegularSeason20242025!$E$3:$E$1315, $A4)</f>
        <v>13</v>
      </c>
      <c r="BK4">
        <f>SUMIFS(DataRegularSeason20242025!$AA$3:$AA$1315,DataRegularSeason20242025!$B$3:$B$1315, "&lt;=" &amp; BK$1, DataRegularSeason20242025!$D$3:$D$1315, $A4)+SUMIFS(DataRegularSeason20242025!$AB$3:$AB$1315,DataRegularSeason20242025!$B$3:$B$1315, "&lt;=" &amp; BK$1, DataRegularSeason20242025!$E$3:$E$1315, $A4)</f>
        <v>13</v>
      </c>
      <c r="BL4">
        <f>SUMIFS(DataRegularSeason20242025!$AA$3:$AA$1315,DataRegularSeason20242025!$B$3:$B$1315, "&lt;=" &amp; BL$1, DataRegularSeason20242025!$D$3:$D$1315, $A4)+SUMIFS(DataRegularSeason20242025!$AB$3:$AB$1315,DataRegularSeason20242025!$B$3:$B$1315, "&lt;=" &amp; BL$1, DataRegularSeason20242025!$E$3:$E$1315, $A4)</f>
        <v>13</v>
      </c>
      <c r="BM4">
        <f>SUMIFS(DataRegularSeason20242025!$AA$3:$AA$1315,DataRegularSeason20242025!$B$3:$B$1315, "&lt;=" &amp; BM$1, DataRegularSeason20242025!$D$3:$D$1315, $A4)+SUMIFS(DataRegularSeason20242025!$AB$3:$AB$1315,DataRegularSeason20242025!$B$3:$B$1315, "&lt;=" &amp; BM$1, DataRegularSeason20242025!$E$3:$E$1315, $A4)</f>
        <v>13</v>
      </c>
      <c r="BN4">
        <f>SUMIFS(DataRegularSeason20242025!$AA$3:$AA$1315,DataRegularSeason20242025!$B$3:$B$1315, "&lt;=" &amp; BN$1, DataRegularSeason20242025!$D$3:$D$1315, $A4)+SUMIFS(DataRegularSeason20242025!$AB$3:$AB$1315,DataRegularSeason20242025!$B$3:$B$1315, "&lt;=" &amp; BN$1, DataRegularSeason20242025!$E$3:$E$1315, $A4)</f>
        <v>13</v>
      </c>
      <c r="BO4">
        <f>SUMIFS(DataRegularSeason20242025!$AA$3:$AA$1315,DataRegularSeason20242025!$B$3:$B$1315, "&lt;=" &amp; BO$1, DataRegularSeason20242025!$D$3:$D$1315, $A4)+SUMIFS(DataRegularSeason20242025!$AB$3:$AB$1315,DataRegularSeason20242025!$B$3:$B$1315, "&lt;=" &amp; BO$1, DataRegularSeason20242025!$E$3:$E$1315, $A4)</f>
        <v>13</v>
      </c>
      <c r="BP4">
        <f>SUMIFS(DataRegularSeason20242025!$AA$3:$AA$1315,DataRegularSeason20242025!$B$3:$B$1315, "&lt;=" &amp; BP$1, DataRegularSeason20242025!$D$3:$D$1315, $A4)+SUMIFS(DataRegularSeason20242025!$AB$3:$AB$1315,DataRegularSeason20242025!$B$3:$B$1315, "&lt;=" &amp; BP$1, DataRegularSeason20242025!$E$3:$E$1315, $A4)</f>
        <v>13</v>
      </c>
      <c r="BQ4">
        <f>SUMIFS(DataRegularSeason20242025!$AA$3:$AA$1315,DataRegularSeason20242025!$B$3:$B$1315, "&lt;=" &amp; BQ$1, DataRegularSeason20242025!$D$3:$D$1315, $A4)+SUMIFS(DataRegularSeason20242025!$AB$3:$AB$1315,DataRegularSeason20242025!$B$3:$B$1315, "&lt;=" &amp; BQ$1, DataRegularSeason20242025!$E$3:$E$1315, $A4)</f>
        <v>13</v>
      </c>
      <c r="BR4">
        <f>SUMIFS(DataRegularSeason20242025!$AA$3:$AA$1315,DataRegularSeason20242025!$B$3:$B$1315, "&lt;=" &amp; BR$1, DataRegularSeason20242025!$D$3:$D$1315, $A4)+SUMIFS(DataRegularSeason20242025!$AB$3:$AB$1315,DataRegularSeason20242025!$B$3:$B$1315, "&lt;=" &amp; BR$1, DataRegularSeason20242025!$E$3:$E$1315, $A4)</f>
        <v>13</v>
      </c>
      <c r="BS4">
        <f>SUMIFS(DataRegularSeason20242025!$AA$3:$AA$1315,DataRegularSeason20242025!$B$3:$B$1315, "&lt;=" &amp; BS$1, DataRegularSeason20242025!$D$3:$D$1315, $A4)+SUMIFS(DataRegularSeason20242025!$AB$3:$AB$1315,DataRegularSeason20242025!$B$3:$B$1315, "&lt;=" &amp; BS$1, DataRegularSeason20242025!$E$3:$E$1315, $A4)</f>
        <v>13</v>
      </c>
      <c r="BT4">
        <f>SUMIFS(DataRegularSeason20242025!$AA$3:$AA$1315,DataRegularSeason20242025!$B$3:$B$1315, "&lt;=" &amp; BT$1, DataRegularSeason20242025!$D$3:$D$1315, $A4)+SUMIFS(DataRegularSeason20242025!$AB$3:$AB$1315,DataRegularSeason20242025!$B$3:$B$1315, "&lt;=" &amp; BT$1, DataRegularSeason20242025!$E$3:$E$1315, $A4)</f>
        <v>13</v>
      </c>
      <c r="BU4">
        <f>SUMIFS(DataRegularSeason20242025!$AA$3:$AA$1315,DataRegularSeason20242025!$B$3:$B$1315, "&lt;=" &amp; BU$1, DataRegularSeason20242025!$D$3:$D$1315, $A4)+SUMIFS(DataRegularSeason20242025!$AB$3:$AB$1315,DataRegularSeason20242025!$B$3:$B$1315, "&lt;=" &amp; BU$1, DataRegularSeason20242025!$E$3:$E$1315, $A4)</f>
        <v>13</v>
      </c>
      <c r="BV4">
        <f>SUMIFS(DataRegularSeason20242025!$AA$3:$AA$1315,DataRegularSeason20242025!$B$3:$B$1315, "&lt;=" &amp; BV$1, DataRegularSeason20242025!$D$3:$D$1315, $A4)+SUMIFS(DataRegularSeason20242025!$AB$3:$AB$1315,DataRegularSeason20242025!$B$3:$B$1315, "&lt;=" &amp; BV$1, DataRegularSeason20242025!$E$3:$E$1315, $A4)</f>
        <v>13</v>
      </c>
      <c r="BW4">
        <f>SUMIFS(DataRegularSeason20242025!$AA$3:$AA$1315,DataRegularSeason20242025!$B$3:$B$1315, "&lt;=" &amp; BW$1, DataRegularSeason20242025!$D$3:$D$1315, $A4)+SUMIFS(DataRegularSeason20242025!$AB$3:$AB$1315,DataRegularSeason20242025!$B$3:$B$1315, "&lt;=" &amp; BW$1, DataRegularSeason20242025!$E$3:$E$1315, $A4)</f>
        <v>13</v>
      </c>
      <c r="BX4">
        <f>SUMIFS(DataRegularSeason20242025!$AA$3:$AA$1315,DataRegularSeason20242025!$B$3:$B$1315, "&lt;=" &amp; BX$1, DataRegularSeason20242025!$D$3:$D$1315, $A4)+SUMIFS(DataRegularSeason20242025!$AB$3:$AB$1315,DataRegularSeason20242025!$B$3:$B$1315, "&lt;=" &amp; BX$1, DataRegularSeason20242025!$E$3:$E$1315, $A4)</f>
        <v>13</v>
      </c>
      <c r="BY4">
        <f>SUMIFS(DataRegularSeason20242025!$AA$3:$AA$1315,DataRegularSeason20242025!$B$3:$B$1315, "&lt;=" &amp; BY$1, DataRegularSeason20242025!$D$3:$D$1315, $A4)+SUMIFS(DataRegularSeason20242025!$AB$3:$AB$1315,DataRegularSeason20242025!$B$3:$B$1315, "&lt;=" &amp; BY$1, DataRegularSeason20242025!$E$3:$E$1315, $A4)</f>
        <v>13</v>
      </c>
      <c r="BZ4">
        <f>SUMIFS(DataRegularSeason20242025!$AA$3:$AA$1315,DataRegularSeason20242025!$B$3:$B$1315, "&lt;=" &amp; BZ$1, DataRegularSeason20242025!$D$3:$D$1315, $A4)+SUMIFS(DataRegularSeason20242025!$AB$3:$AB$1315,DataRegularSeason20242025!$B$3:$B$1315, "&lt;=" &amp; BZ$1, DataRegularSeason20242025!$E$3:$E$1315, $A4)</f>
        <v>13</v>
      </c>
      <c r="CA4">
        <f>SUMIFS(DataRegularSeason20242025!$AA$3:$AA$1315,DataRegularSeason20242025!$B$3:$B$1315, "&lt;=" &amp; CA$1, DataRegularSeason20242025!$D$3:$D$1315, $A4)+SUMIFS(DataRegularSeason20242025!$AB$3:$AB$1315,DataRegularSeason20242025!$B$3:$B$1315, "&lt;=" &amp; CA$1, DataRegularSeason20242025!$E$3:$E$1315, $A4)</f>
        <v>13</v>
      </c>
      <c r="CB4">
        <f>SUMIFS(DataRegularSeason20242025!$AA$3:$AA$1315,DataRegularSeason20242025!$B$3:$B$1315, "&lt;=" &amp; CB$1, DataRegularSeason20242025!$D$3:$D$1315, $A4)+SUMIFS(DataRegularSeason20242025!$AB$3:$AB$1315,DataRegularSeason20242025!$B$3:$B$1315, "&lt;=" &amp; CB$1, DataRegularSeason20242025!$E$3:$E$1315, $A4)</f>
        <v>13</v>
      </c>
      <c r="CC4">
        <f>SUMIFS(DataRegularSeason20242025!$AA$3:$AA$1315,DataRegularSeason20242025!$B$3:$B$1315, "&lt;=" &amp; CC$1, DataRegularSeason20242025!$D$3:$D$1315, $A4)+SUMIFS(DataRegularSeason20242025!$AB$3:$AB$1315,DataRegularSeason20242025!$B$3:$B$1315, "&lt;=" &amp; CC$1, DataRegularSeason20242025!$E$3:$E$1315, $A4)</f>
        <v>13</v>
      </c>
      <c r="CD4">
        <f>SUMIFS(DataRegularSeason20242025!$AA$3:$AA$1315,DataRegularSeason20242025!$B$3:$B$1315, "&lt;=" &amp; CD$1, DataRegularSeason20242025!$D$3:$D$1315, $A4)+SUMIFS(DataRegularSeason20242025!$AB$3:$AB$1315,DataRegularSeason20242025!$B$3:$B$1315, "&lt;=" &amp; CD$1, DataRegularSeason20242025!$E$3:$E$1315, $A4)</f>
        <v>13</v>
      </c>
      <c r="CE4">
        <f>SUMIFS(DataRegularSeason20242025!$AA$3:$AA$1315,DataRegularSeason20242025!$B$3:$B$1315, "&lt;=" &amp; CE$1, DataRegularSeason20242025!$D$3:$D$1315, $A4)+SUMIFS(DataRegularSeason20242025!$AB$3:$AB$1315,DataRegularSeason20242025!$B$3:$B$1315, "&lt;=" &amp; CE$1, DataRegularSeason20242025!$E$3:$E$1315, $A4)</f>
        <v>13</v>
      </c>
      <c r="CF4">
        <f>SUMIFS(DataRegularSeason20242025!$AA$3:$AA$1315,DataRegularSeason20242025!$B$3:$B$1315, "&lt;=" &amp; CF$1, DataRegularSeason20242025!$D$3:$D$1315, $A4)+SUMIFS(DataRegularSeason20242025!$AB$3:$AB$1315,DataRegularSeason20242025!$B$3:$B$1315, "&lt;=" &amp; CF$1, DataRegularSeason20242025!$E$3:$E$1315, $A4)</f>
        <v>13</v>
      </c>
      <c r="CG4">
        <f>SUMIFS(DataRegularSeason20242025!$AA$3:$AA$1315,DataRegularSeason20242025!$B$3:$B$1315, "&lt;=" &amp; CG$1, DataRegularSeason20242025!$D$3:$D$1315, $A4)+SUMIFS(DataRegularSeason20242025!$AB$3:$AB$1315,DataRegularSeason20242025!$B$3:$B$1315, "&lt;=" &amp; CG$1, DataRegularSeason20242025!$E$3:$E$1315, $A4)</f>
        <v>13</v>
      </c>
      <c r="CH4">
        <f>SUMIFS(DataRegularSeason20242025!$AA$3:$AA$1315,DataRegularSeason20242025!$B$3:$B$1315, "&lt;=" &amp; CH$1, DataRegularSeason20242025!$D$3:$D$1315, $A4)+SUMIFS(DataRegularSeason20242025!$AB$3:$AB$1315,DataRegularSeason20242025!$B$3:$B$1315, "&lt;=" &amp; CH$1, DataRegularSeason20242025!$E$3:$E$1315, $A4)</f>
        <v>13</v>
      </c>
      <c r="CI4">
        <f>SUMIFS(DataRegularSeason20242025!$AA$3:$AA$1315,DataRegularSeason20242025!$B$3:$B$1315, "&lt;=" &amp; CI$1, DataRegularSeason20242025!$D$3:$D$1315, $A4)+SUMIFS(DataRegularSeason20242025!$AB$3:$AB$1315,DataRegularSeason20242025!$B$3:$B$1315, "&lt;=" &amp; CI$1, DataRegularSeason20242025!$E$3:$E$1315, $A4)</f>
        <v>13</v>
      </c>
      <c r="CJ4">
        <f>SUMIFS(DataRegularSeason20242025!$AA$3:$AA$1315,DataRegularSeason20242025!$B$3:$B$1315, "&lt;=" &amp; CJ$1, DataRegularSeason20242025!$D$3:$D$1315, $A4)+SUMIFS(DataRegularSeason20242025!$AB$3:$AB$1315,DataRegularSeason20242025!$B$3:$B$1315, "&lt;=" &amp; CJ$1, DataRegularSeason20242025!$E$3:$E$1315, $A4)</f>
        <v>13</v>
      </c>
      <c r="CK4">
        <f>SUMIFS(DataRegularSeason20242025!$AA$3:$AA$1315,DataRegularSeason20242025!$B$3:$B$1315, "&lt;=" &amp; CK$1, DataRegularSeason20242025!$D$3:$D$1315, $A4)+SUMIFS(DataRegularSeason20242025!$AB$3:$AB$1315,DataRegularSeason20242025!$B$3:$B$1315, "&lt;=" &amp; CK$1, DataRegularSeason20242025!$E$3:$E$1315, $A4)</f>
        <v>13</v>
      </c>
      <c r="CL4">
        <f>SUMIFS(DataRegularSeason20242025!$AA$3:$AA$1315,DataRegularSeason20242025!$B$3:$B$1315, "&lt;=" &amp; CL$1, DataRegularSeason20242025!$D$3:$D$1315, $A4)+SUMIFS(DataRegularSeason20242025!$AB$3:$AB$1315,DataRegularSeason20242025!$B$3:$B$1315, "&lt;=" &amp; CL$1, DataRegularSeason20242025!$E$3:$E$1315, $A4)</f>
        <v>13</v>
      </c>
      <c r="CM4">
        <f>SUMIFS(DataRegularSeason20242025!$AA$3:$AA$1315,DataRegularSeason20242025!$B$3:$B$1315, "&lt;=" &amp; CM$1, DataRegularSeason20242025!$D$3:$D$1315, $A4)+SUMIFS(DataRegularSeason20242025!$AB$3:$AB$1315,DataRegularSeason20242025!$B$3:$B$1315, "&lt;=" &amp; CM$1, DataRegularSeason20242025!$E$3:$E$1315, $A4)</f>
        <v>13</v>
      </c>
      <c r="CN4">
        <f>SUMIFS(DataRegularSeason20242025!$AA$3:$AA$1315,DataRegularSeason20242025!$B$3:$B$1315, "&lt;=" &amp; CN$1, DataRegularSeason20242025!$D$3:$D$1315, $A4)+SUMIFS(DataRegularSeason20242025!$AB$3:$AB$1315,DataRegularSeason20242025!$B$3:$B$1315, "&lt;=" &amp; CN$1, DataRegularSeason20242025!$E$3:$E$1315, $A4)</f>
        <v>13</v>
      </c>
      <c r="CO4">
        <f>SUMIFS(DataRegularSeason20242025!$AA$3:$AA$1315,DataRegularSeason20242025!$B$3:$B$1315, "&lt;=" &amp; CO$1, DataRegularSeason20242025!$D$3:$D$1315, $A4)+SUMIFS(DataRegularSeason20242025!$AB$3:$AB$1315,DataRegularSeason20242025!$B$3:$B$1315, "&lt;=" &amp; CO$1, DataRegularSeason20242025!$E$3:$E$1315, $A4)</f>
        <v>13</v>
      </c>
      <c r="CP4">
        <f>SUMIFS(DataRegularSeason20242025!$AA$3:$AA$1315,DataRegularSeason20242025!$B$3:$B$1315, "&lt;=" &amp; CP$1, DataRegularSeason20242025!$D$3:$D$1315, $A4)+SUMIFS(DataRegularSeason20242025!$AB$3:$AB$1315,DataRegularSeason20242025!$B$3:$B$1315, "&lt;=" &amp; CP$1, DataRegularSeason20242025!$E$3:$E$1315, $A4)</f>
        <v>13</v>
      </c>
      <c r="CQ4">
        <f>SUMIFS(DataRegularSeason20242025!$AA$3:$AA$1315,DataRegularSeason20242025!$B$3:$B$1315, "&lt;=" &amp; CQ$1, DataRegularSeason20242025!$D$3:$D$1315, $A4)+SUMIFS(DataRegularSeason20242025!$AB$3:$AB$1315,DataRegularSeason20242025!$B$3:$B$1315, "&lt;=" &amp; CQ$1, DataRegularSeason20242025!$E$3:$E$1315, $A4)</f>
        <v>13</v>
      </c>
      <c r="CR4">
        <f>SUMIFS(DataRegularSeason20242025!$AA$3:$AA$1315,DataRegularSeason20242025!$B$3:$B$1315, "&lt;=" &amp; CR$1, DataRegularSeason20242025!$D$3:$D$1315, $A4)+SUMIFS(DataRegularSeason20242025!$AB$3:$AB$1315,DataRegularSeason20242025!$B$3:$B$1315, "&lt;=" &amp; CR$1, DataRegularSeason20242025!$E$3:$E$1315, $A4)</f>
        <v>13</v>
      </c>
      <c r="CS4">
        <f>SUMIFS(DataRegularSeason20242025!$AA$3:$AA$1315,DataRegularSeason20242025!$B$3:$B$1315, "&lt;=" &amp; CS$1, DataRegularSeason20242025!$D$3:$D$1315, $A4)+SUMIFS(DataRegularSeason20242025!$AB$3:$AB$1315,DataRegularSeason20242025!$B$3:$B$1315, "&lt;=" &amp; CS$1, DataRegularSeason20242025!$E$3:$E$1315, $A4)</f>
        <v>13</v>
      </c>
      <c r="CT4">
        <f>SUMIFS(DataRegularSeason20242025!$AA$3:$AA$1315,DataRegularSeason20242025!$B$3:$B$1315, "&lt;=" &amp; CT$1, DataRegularSeason20242025!$D$3:$D$1315, $A4)+SUMIFS(DataRegularSeason20242025!$AB$3:$AB$1315,DataRegularSeason20242025!$B$3:$B$1315, "&lt;=" &amp; CT$1, DataRegularSeason20242025!$E$3:$E$1315, $A4)</f>
        <v>13</v>
      </c>
      <c r="CU4">
        <f>SUMIFS(DataRegularSeason20242025!$AA$3:$AA$1315,DataRegularSeason20242025!$B$3:$B$1315, "&lt;=" &amp; CU$1, DataRegularSeason20242025!$D$3:$D$1315, $A4)+SUMIFS(DataRegularSeason20242025!$AB$3:$AB$1315,DataRegularSeason20242025!$B$3:$B$1315, "&lt;=" &amp; CU$1, DataRegularSeason20242025!$E$3:$E$1315, $A4)</f>
        <v>13</v>
      </c>
      <c r="CV4">
        <f>SUMIFS(DataRegularSeason20242025!$AA$3:$AA$1315,DataRegularSeason20242025!$B$3:$B$1315, "&lt;=" &amp; CV$1, DataRegularSeason20242025!$D$3:$D$1315, $A4)+SUMIFS(DataRegularSeason20242025!$AB$3:$AB$1315,DataRegularSeason20242025!$B$3:$B$1315, "&lt;=" &amp; CV$1, DataRegularSeason20242025!$E$3:$E$1315, $A4)</f>
        <v>13</v>
      </c>
      <c r="CW4">
        <f>SUMIFS(DataRegularSeason20242025!$AA$3:$AA$1315,DataRegularSeason20242025!$B$3:$B$1315, "&lt;=" &amp; CW$1, DataRegularSeason20242025!$D$3:$D$1315, $A4)+SUMIFS(DataRegularSeason20242025!$AB$3:$AB$1315,DataRegularSeason20242025!$B$3:$B$1315, "&lt;=" &amp; CW$1, DataRegularSeason20242025!$E$3:$E$1315, $A4)</f>
        <v>13</v>
      </c>
      <c r="CX4">
        <f>SUMIFS(DataRegularSeason20242025!$AA$3:$AA$1315,DataRegularSeason20242025!$B$3:$B$1315, "&lt;=" &amp; CX$1, DataRegularSeason20242025!$D$3:$D$1315, $A4)+SUMIFS(DataRegularSeason20242025!$AB$3:$AB$1315,DataRegularSeason20242025!$B$3:$B$1315, "&lt;=" &amp; CX$1, DataRegularSeason20242025!$E$3:$E$1315, $A4)</f>
        <v>13</v>
      </c>
      <c r="CY4">
        <f>SUMIFS(DataRegularSeason20242025!$AA$3:$AA$1315,DataRegularSeason20242025!$B$3:$B$1315, "&lt;=" &amp; CY$1, DataRegularSeason20242025!$D$3:$D$1315, $A4)+SUMIFS(DataRegularSeason20242025!$AB$3:$AB$1315,DataRegularSeason20242025!$B$3:$B$1315, "&lt;=" &amp; CY$1, DataRegularSeason20242025!$E$3:$E$1315, $A4)</f>
        <v>13</v>
      </c>
      <c r="CZ4">
        <f>SUMIFS(DataRegularSeason20242025!$AA$3:$AA$1315,DataRegularSeason20242025!$B$3:$B$1315, "&lt;=" &amp; CZ$1, DataRegularSeason20242025!$D$3:$D$1315, $A4)+SUMIFS(DataRegularSeason20242025!$AB$3:$AB$1315,DataRegularSeason20242025!$B$3:$B$1315, "&lt;=" &amp; CZ$1, DataRegularSeason20242025!$E$3:$E$1315, $A4)</f>
        <v>13</v>
      </c>
      <c r="DA4">
        <f>SUMIFS(DataRegularSeason20242025!$AA$3:$AA$1315,DataRegularSeason20242025!$B$3:$B$1315, "&lt;=" &amp; DA$1, DataRegularSeason20242025!$D$3:$D$1315, $A4)+SUMIFS(DataRegularSeason20242025!$AB$3:$AB$1315,DataRegularSeason20242025!$B$3:$B$1315, "&lt;=" &amp; DA$1, DataRegularSeason20242025!$E$3:$E$1315, $A4)</f>
        <v>13</v>
      </c>
      <c r="DB4">
        <f>SUMIFS(DataRegularSeason20242025!$AA$3:$AA$1315,DataRegularSeason20242025!$B$3:$B$1315, "&lt;=" &amp; DB$1, DataRegularSeason20242025!$D$3:$D$1315, $A4)+SUMIFS(DataRegularSeason20242025!$AB$3:$AB$1315,DataRegularSeason20242025!$B$3:$B$1315, "&lt;=" &amp; DB$1, DataRegularSeason20242025!$E$3:$E$1315, $A4)</f>
        <v>13</v>
      </c>
      <c r="DC4">
        <f>SUMIFS(DataRegularSeason20242025!$AA$3:$AA$1315,DataRegularSeason20242025!$B$3:$B$1315, "&lt;=" &amp; DC$1, DataRegularSeason20242025!$D$3:$D$1315, $A4)+SUMIFS(DataRegularSeason20242025!$AB$3:$AB$1315,DataRegularSeason20242025!$B$3:$B$1315, "&lt;=" &amp; DC$1, DataRegularSeason20242025!$E$3:$E$1315, $A4)</f>
        <v>13</v>
      </c>
      <c r="DD4">
        <f>SUMIFS(DataRegularSeason20242025!$AA$3:$AA$1315,DataRegularSeason20242025!$B$3:$B$1315, "&lt;=" &amp; DD$1, DataRegularSeason20242025!$D$3:$D$1315, $A4)+SUMIFS(DataRegularSeason20242025!$AB$3:$AB$1315,DataRegularSeason20242025!$B$3:$B$1315, "&lt;=" &amp; DD$1, DataRegularSeason20242025!$E$3:$E$1315, $A4)</f>
        <v>13</v>
      </c>
      <c r="DE4">
        <f>SUMIFS(DataRegularSeason20242025!$AA$3:$AA$1315,DataRegularSeason20242025!$B$3:$B$1315, "&lt;=" &amp; DE$1, DataRegularSeason20242025!$D$3:$D$1315, $A4)+SUMIFS(DataRegularSeason20242025!$AB$3:$AB$1315,DataRegularSeason20242025!$B$3:$B$1315, "&lt;=" &amp; DE$1, DataRegularSeason20242025!$E$3:$E$1315, $A4)</f>
        <v>13</v>
      </c>
      <c r="DF4">
        <f>SUMIFS(DataRegularSeason20242025!$AA$3:$AA$1315,DataRegularSeason20242025!$B$3:$B$1315, "&lt;=" &amp; DF$1, DataRegularSeason20242025!$D$3:$D$1315, $A4)+SUMIFS(DataRegularSeason20242025!$AB$3:$AB$1315,DataRegularSeason20242025!$B$3:$B$1315, "&lt;=" &amp; DF$1, DataRegularSeason20242025!$E$3:$E$1315, $A4)</f>
        <v>13</v>
      </c>
      <c r="DG4">
        <f>SUMIFS(DataRegularSeason20242025!$AA$3:$AA$1315,DataRegularSeason20242025!$B$3:$B$1315, "&lt;=" &amp; DG$1, DataRegularSeason20242025!$D$3:$D$1315, $A4)+SUMIFS(DataRegularSeason20242025!$AB$3:$AB$1315,DataRegularSeason20242025!$B$3:$B$1315, "&lt;=" &amp; DG$1, DataRegularSeason20242025!$E$3:$E$1315, $A4)</f>
        <v>13</v>
      </c>
      <c r="DH4">
        <f>SUMIFS(DataRegularSeason20242025!$AA$3:$AA$1315,DataRegularSeason20242025!$B$3:$B$1315, "&lt;=" &amp; DH$1, DataRegularSeason20242025!$D$3:$D$1315, $A4)+SUMIFS(DataRegularSeason20242025!$AB$3:$AB$1315,DataRegularSeason20242025!$B$3:$B$1315, "&lt;=" &amp; DH$1, DataRegularSeason20242025!$E$3:$E$1315, $A4)</f>
        <v>13</v>
      </c>
      <c r="DI4">
        <f>SUMIFS(DataRegularSeason20242025!$AA$3:$AA$1315,DataRegularSeason20242025!$B$3:$B$1315, "&lt;=" &amp; DI$1, DataRegularSeason20242025!$D$3:$D$1315, $A4)+SUMIFS(DataRegularSeason20242025!$AB$3:$AB$1315,DataRegularSeason20242025!$B$3:$B$1315, "&lt;=" &amp; DI$1, DataRegularSeason20242025!$E$3:$E$1315, $A4)</f>
        <v>13</v>
      </c>
      <c r="DJ4">
        <f>SUMIFS(DataRegularSeason20242025!$AA$3:$AA$1315,DataRegularSeason20242025!$B$3:$B$1315, "&lt;=" &amp; DJ$1, DataRegularSeason20242025!$D$3:$D$1315, $A4)+SUMIFS(DataRegularSeason20242025!$AB$3:$AB$1315,DataRegularSeason20242025!$B$3:$B$1315, "&lt;=" &amp; DJ$1, DataRegularSeason20242025!$E$3:$E$1315, $A4)</f>
        <v>13</v>
      </c>
      <c r="DK4">
        <f>SUMIFS(DataRegularSeason20242025!$AA$3:$AA$1315,DataRegularSeason20242025!$B$3:$B$1315, "&lt;=" &amp; DK$1, DataRegularSeason20242025!$D$3:$D$1315, $A4)+SUMIFS(DataRegularSeason20242025!$AB$3:$AB$1315,DataRegularSeason20242025!$B$3:$B$1315, "&lt;=" &amp; DK$1, DataRegularSeason20242025!$E$3:$E$1315, $A4)</f>
        <v>13</v>
      </c>
      <c r="DL4">
        <f>SUMIFS(DataRegularSeason20242025!$AA$3:$AA$1315,DataRegularSeason20242025!$B$3:$B$1315, "&lt;=" &amp; DL$1, DataRegularSeason20242025!$D$3:$D$1315, $A4)+SUMIFS(DataRegularSeason20242025!$AB$3:$AB$1315,DataRegularSeason20242025!$B$3:$B$1315, "&lt;=" &amp; DL$1, DataRegularSeason20242025!$E$3:$E$1315, $A4)</f>
        <v>13</v>
      </c>
      <c r="DM4">
        <f>SUMIFS(DataRegularSeason20242025!$AA$3:$AA$1315,DataRegularSeason20242025!$B$3:$B$1315, "&lt;=" &amp; DM$1, DataRegularSeason20242025!$D$3:$D$1315, $A4)+SUMIFS(DataRegularSeason20242025!$AB$3:$AB$1315,DataRegularSeason20242025!$B$3:$B$1315, "&lt;=" &amp; DM$1, DataRegularSeason20242025!$E$3:$E$1315, $A4)</f>
        <v>13</v>
      </c>
      <c r="DN4">
        <f>SUMIFS(DataRegularSeason20242025!$AA$3:$AA$1315,DataRegularSeason20242025!$B$3:$B$1315, "&lt;=" &amp; DN$1, DataRegularSeason20242025!$D$3:$D$1315, $A4)+SUMIFS(DataRegularSeason20242025!$AB$3:$AB$1315,DataRegularSeason20242025!$B$3:$B$1315, "&lt;=" &amp; DN$1, DataRegularSeason20242025!$E$3:$E$1315, $A4)</f>
        <v>13</v>
      </c>
      <c r="DO4">
        <f>SUMIFS(DataRegularSeason20242025!$AA$3:$AA$1315,DataRegularSeason20242025!$B$3:$B$1315, "&lt;=" &amp; DO$1, DataRegularSeason20242025!$D$3:$D$1315, $A4)+SUMIFS(DataRegularSeason20242025!$AB$3:$AB$1315,DataRegularSeason20242025!$B$3:$B$1315, "&lt;=" &amp; DO$1, DataRegularSeason20242025!$E$3:$E$1315, $A4)</f>
        <v>13</v>
      </c>
      <c r="DP4">
        <f>SUMIFS(DataRegularSeason20242025!$AA$3:$AA$1315,DataRegularSeason20242025!$B$3:$B$1315, "&lt;=" &amp; DP$1, DataRegularSeason20242025!$D$3:$D$1315, $A4)+SUMIFS(DataRegularSeason20242025!$AB$3:$AB$1315,DataRegularSeason20242025!$B$3:$B$1315, "&lt;=" &amp; DP$1, DataRegularSeason20242025!$E$3:$E$1315, $A4)</f>
        <v>13</v>
      </c>
      <c r="DQ4">
        <f>SUMIFS(DataRegularSeason20242025!$AA$3:$AA$1315,DataRegularSeason20242025!$B$3:$B$1315, "&lt;=" &amp; DQ$1, DataRegularSeason20242025!$D$3:$D$1315, $A4)+SUMIFS(DataRegularSeason20242025!$AB$3:$AB$1315,DataRegularSeason20242025!$B$3:$B$1315, "&lt;=" &amp; DQ$1, DataRegularSeason20242025!$E$3:$E$1315, $A4)</f>
        <v>13</v>
      </c>
      <c r="DR4">
        <f>SUMIFS(DataRegularSeason20242025!$AA$3:$AA$1315,DataRegularSeason20242025!$B$3:$B$1315, "&lt;=" &amp; DR$1, DataRegularSeason20242025!$D$3:$D$1315, $A4)+SUMIFS(DataRegularSeason20242025!$AB$3:$AB$1315,DataRegularSeason20242025!$B$3:$B$1315, "&lt;=" &amp; DR$1, DataRegularSeason20242025!$E$3:$E$1315, $A4)</f>
        <v>13</v>
      </c>
      <c r="DS4">
        <f>SUMIFS(DataRegularSeason20242025!$AA$3:$AA$1315,DataRegularSeason20242025!$B$3:$B$1315, "&lt;=" &amp; DS$1, DataRegularSeason20242025!$D$3:$D$1315, $A4)+SUMIFS(DataRegularSeason20242025!$AB$3:$AB$1315,DataRegularSeason20242025!$B$3:$B$1315, "&lt;=" &amp; DS$1, DataRegularSeason20242025!$E$3:$E$1315, $A4)</f>
        <v>13</v>
      </c>
      <c r="DT4">
        <f>SUMIFS(DataRegularSeason20242025!$AA$3:$AA$1315,DataRegularSeason20242025!$B$3:$B$1315, "&lt;=" &amp; DT$1, DataRegularSeason20242025!$D$3:$D$1315, $A4)+SUMIFS(DataRegularSeason20242025!$AB$3:$AB$1315,DataRegularSeason20242025!$B$3:$B$1315, "&lt;=" &amp; DT$1, DataRegularSeason20242025!$E$3:$E$1315, $A4)</f>
        <v>13</v>
      </c>
      <c r="DU4">
        <f>SUMIFS(DataRegularSeason20242025!$AA$3:$AA$1315,DataRegularSeason20242025!$B$3:$B$1315, "&lt;=" &amp; DU$1, DataRegularSeason20242025!$D$3:$D$1315, $A4)+SUMIFS(DataRegularSeason20242025!$AB$3:$AB$1315,DataRegularSeason20242025!$B$3:$B$1315, "&lt;=" &amp; DU$1, DataRegularSeason20242025!$E$3:$E$1315, $A4)</f>
        <v>13</v>
      </c>
      <c r="DV4">
        <f>SUMIFS(DataRegularSeason20242025!$AA$3:$AA$1315,DataRegularSeason20242025!$B$3:$B$1315, "&lt;=" &amp; DV$1, DataRegularSeason20242025!$D$3:$D$1315, $A4)+SUMIFS(DataRegularSeason20242025!$AB$3:$AB$1315,DataRegularSeason20242025!$B$3:$B$1315, "&lt;=" &amp; DV$1, DataRegularSeason20242025!$E$3:$E$1315, $A4)</f>
        <v>13</v>
      </c>
      <c r="DW4">
        <f>SUMIFS(DataRegularSeason20242025!$AA$3:$AA$1315,DataRegularSeason20242025!$B$3:$B$1315, "&lt;=" &amp; DW$1, DataRegularSeason20242025!$D$3:$D$1315, $A4)+SUMIFS(DataRegularSeason20242025!$AB$3:$AB$1315,DataRegularSeason20242025!$B$3:$B$1315, "&lt;=" &amp; DW$1, DataRegularSeason20242025!$E$3:$E$1315, $A4)</f>
        <v>13</v>
      </c>
      <c r="DX4">
        <f>SUMIFS(DataRegularSeason20242025!$AA$3:$AA$1315,DataRegularSeason20242025!$B$3:$B$1315, "&lt;=" &amp; DX$1, DataRegularSeason20242025!$D$3:$D$1315, $A4)+SUMIFS(DataRegularSeason20242025!$AB$3:$AB$1315,DataRegularSeason20242025!$B$3:$B$1315, "&lt;=" &amp; DX$1, DataRegularSeason20242025!$E$3:$E$1315, $A4)</f>
        <v>13</v>
      </c>
      <c r="DY4">
        <f>SUMIFS(DataRegularSeason20242025!$AA$3:$AA$1315,DataRegularSeason20242025!$B$3:$B$1315, "&lt;=" &amp; DY$1, DataRegularSeason20242025!$D$3:$D$1315, $A4)+SUMIFS(DataRegularSeason20242025!$AB$3:$AB$1315,DataRegularSeason20242025!$B$3:$B$1315, "&lt;=" &amp; DY$1, DataRegularSeason20242025!$E$3:$E$1315, $A4)</f>
        <v>13</v>
      </c>
      <c r="DZ4">
        <f>SUMIFS(DataRegularSeason20242025!$AA$3:$AA$1315,DataRegularSeason20242025!$B$3:$B$1315, "&lt;=" &amp; DZ$1, DataRegularSeason20242025!$D$3:$D$1315, $A4)+SUMIFS(DataRegularSeason20242025!$AB$3:$AB$1315,DataRegularSeason20242025!$B$3:$B$1315, "&lt;=" &amp; DZ$1, DataRegularSeason20242025!$E$3:$E$1315, $A4)</f>
        <v>13</v>
      </c>
      <c r="EA4">
        <f>SUMIFS(DataRegularSeason20242025!$AA$3:$AA$1315,DataRegularSeason20242025!$B$3:$B$1315, "&lt;=" &amp; EA$1, DataRegularSeason20242025!$D$3:$D$1315, $A4)+SUMIFS(DataRegularSeason20242025!$AB$3:$AB$1315,DataRegularSeason20242025!$B$3:$B$1315, "&lt;=" &amp; EA$1, DataRegularSeason20242025!$E$3:$E$1315, $A4)</f>
        <v>13</v>
      </c>
      <c r="EB4">
        <f>SUMIFS(DataRegularSeason20242025!$AA$3:$AA$1315,DataRegularSeason20242025!$B$3:$B$1315, "&lt;=" &amp; EB$1, DataRegularSeason20242025!$D$3:$D$1315, $A4)+SUMIFS(DataRegularSeason20242025!$AB$3:$AB$1315,DataRegularSeason20242025!$B$3:$B$1315, "&lt;=" &amp; EB$1, DataRegularSeason20242025!$E$3:$E$1315, $A4)</f>
        <v>13</v>
      </c>
      <c r="EC4">
        <f>SUMIFS(DataRegularSeason20242025!$AA$3:$AA$1315,DataRegularSeason20242025!$B$3:$B$1315, "&lt;=" &amp; EC$1, DataRegularSeason20242025!$D$3:$D$1315, $A4)+SUMIFS(DataRegularSeason20242025!$AB$3:$AB$1315,DataRegularSeason20242025!$B$3:$B$1315, "&lt;=" &amp; EC$1, DataRegularSeason20242025!$E$3:$E$1315, $A4)</f>
        <v>13</v>
      </c>
      <c r="ED4">
        <f>SUMIFS(DataRegularSeason20242025!$AA$3:$AA$1315,DataRegularSeason20242025!$B$3:$B$1315, "&lt;=" &amp; ED$1, DataRegularSeason20242025!$D$3:$D$1315, $A4)+SUMIFS(DataRegularSeason20242025!$AB$3:$AB$1315,DataRegularSeason20242025!$B$3:$B$1315, "&lt;=" &amp; ED$1, DataRegularSeason20242025!$E$3:$E$1315, $A4)</f>
        <v>13</v>
      </c>
      <c r="EE4">
        <f>SUMIFS(DataRegularSeason20242025!$AA$3:$AA$1315,DataRegularSeason20242025!$B$3:$B$1315, "&lt;=" &amp; EE$1, DataRegularSeason20242025!$D$3:$D$1315, $A4)+SUMIFS(DataRegularSeason20242025!$AB$3:$AB$1315,DataRegularSeason20242025!$B$3:$B$1315, "&lt;=" &amp; EE$1, DataRegularSeason20242025!$E$3:$E$1315, $A4)</f>
        <v>13</v>
      </c>
      <c r="EF4">
        <f>SUMIFS(DataRegularSeason20242025!$AA$3:$AA$1315,DataRegularSeason20242025!$B$3:$B$1315, "&lt;=" &amp; EF$1, DataRegularSeason20242025!$D$3:$D$1315, $A4)+SUMIFS(DataRegularSeason20242025!$AB$3:$AB$1315,DataRegularSeason20242025!$B$3:$B$1315, "&lt;=" &amp; EF$1, DataRegularSeason20242025!$E$3:$E$1315, $A4)</f>
        <v>13</v>
      </c>
      <c r="EG4">
        <f>SUMIFS(DataRegularSeason20242025!$AA$3:$AA$1315,DataRegularSeason20242025!$B$3:$B$1315, "&lt;=" &amp; EG$1, DataRegularSeason20242025!$D$3:$D$1315, $A4)+SUMIFS(DataRegularSeason20242025!$AB$3:$AB$1315,DataRegularSeason20242025!$B$3:$B$1315, "&lt;=" &amp; EG$1, DataRegularSeason20242025!$E$3:$E$1315, $A4)</f>
        <v>13</v>
      </c>
      <c r="EH4">
        <f>SUMIFS(DataRegularSeason20242025!$AA$3:$AA$1315,DataRegularSeason20242025!$B$3:$B$1315, "&lt;=" &amp; EH$1, DataRegularSeason20242025!$D$3:$D$1315, $A4)+SUMIFS(DataRegularSeason20242025!$AB$3:$AB$1315,DataRegularSeason20242025!$B$3:$B$1315, "&lt;=" &amp; EH$1, DataRegularSeason20242025!$E$3:$E$1315, $A4)</f>
        <v>13</v>
      </c>
      <c r="EI4">
        <f>SUMIFS(DataRegularSeason20242025!$AA$3:$AA$1315,DataRegularSeason20242025!$B$3:$B$1315, "&lt;=" &amp; EI$1, DataRegularSeason20242025!$D$3:$D$1315, $A4)+SUMIFS(DataRegularSeason20242025!$AB$3:$AB$1315,DataRegularSeason20242025!$B$3:$B$1315, "&lt;=" &amp; EI$1, DataRegularSeason20242025!$E$3:$E$1315, $A4)</f>
        <v>13</v>
      </c>
      <c r="EJ4">
        <f>SUMIFS(DataRegularSeason20242025!$AA$3:$AA$1315,DataRegularSeason20242025!$B$3:$B$1315, "&lt;=" &amp; EJ$1, DataRegularSeason20242025!$D$3:$D$1315, $A4)+SUMIFS(DataRegularSeason20242025!$AB$3:$AB$1315,DataRegularSeason20242025!$B$3:$B$1315, "&lt;=" &amp; EJ$1, DataRegularSeason20242025!$E$3:$E$1315, $A4)</f>
        <v>13</v>
      </c>
      <c r="EK4">
        <f>SUMIFS(DataRegularSeason20242025!$AA$3:$AA$1315,DataRegularSeason20242025!$B$3:$B$1315, "&lt;=" &amp; EK$1, DataRegularSeason20242025!$D$3:$D$1315, $A4)+SUMIFS(DataRegularSeason20242025!$AB$3:$AB$1315,DataRegularSeason20242025!$B$3:$B$1315, "&lt;=" &amp; EK$1, DataRegularSeason20242025!$E$3:$E$1315, $A4)</f>
        <v>13</v>
      </c>
      <c r="EL4">
        <f>SUMIFS(DataRegularSeason20242025!$AA$3:$AA$1315,DataRegularSeason20242025!$B$3:$B$1315, "&lt;=" &amp; EL$1, DataRegularSeason20242025!$D$3:$D$1315, $A4)+SUMIFS(DataRegularSeason20242025!$AB$3:$AB$1315,DataRegularSeason20242025!$B$3:$B$1315, "&lt;=" &amp; EL$1, DataRegularSeason20242025!$E$3:$E$1315, $A4)</f>
        <v>13</v>
      </c>
      <c r="EM4">
        <f>SUMIFS(DataRegularSeason20242025!$AA$3:$AA$1315,DataRegularSeason20242025!$B$3:$B$1315, "&lt;=" &amp; EM$1, DataRegularSeason20242025!$D$3:$D$1315, $A4)+SUMIFS(DataRegularSeason20242025!$AB$3:$AB$1315,DataRegularSeason20242025!$B$3:$B$1315, "&lt;=" &amp; EM$1, DataRegularSeason20242025!$E$3:$E$1315, $A4)</f>
        <v>13</v>
      </c>
      <c r="EN4">
        <f>SUMIFS(DataRegularSeason20242025!$AA$3:$AA$1315,DataRegularSeason20242025!$B$3:$B$1315, "&lt;=" &amp; EN$1, DataRegularSeason20242025!$D$3:$D$1315, $A4)+SUMIFS(DataRegularSeason20242025!$AB$3:$AB$1315,DataRegularSeason20242025!$B$3:$B$1315, "&lt;=" &amp; EN$1, DataRegularSeason20242025!$E$3:$E$1315, $A4)</f>
        <v>13</v>
      </c>
      <c r="EO4">
        <f>SUMIFS(DataRegularSeason20242025!$AA$3:$AA$1315,DataRegularSeason20242025!$B$3:$B$1315, "&lt;=" &amp; EO$1, DataRegularSeason20242025!$D$3:$D$1315, $A4)+SUMIFS(DataRegularSeason20242025!$AB$3:$AB$1315,DataRegularSeason20242025!$B$3:$B$1315, "&lt;=" &amp; EO$1, DataRegularSeason20242025!$E$3:$E$1315, $A4)</f>
        <v>13</v>
      </c>
      <c r="EP4">
        <f>SUMIFS(DataRegularSeason20242025!$AA$3:$AA$1315,DataRegularSeason20242025!$B$3:$B$1315, "&lt;=" &amp; EP$1, DataRegularSeason20242025!$D$3:$D$1315, $A4)+SUMIFS(DataRegularSeason20242025!$AB$3:$AB$1315,DataRegularSeason20242025!$B$3:$B$1315, "&lt;=" &amp; EP$1, DataRegularSeason20242025!$E$3:$E$1315, $A4)</f>
        <v>13</v>
      </c>
      <c r="EQ4">
        <f>SUMIFS(DataRegularSeason20242025!$AA$3:$AA$1315,DataRegularSeason20242025!$B$3:$B$1315, "&lt;=" &amp; EQ$1, DataRegularSeason20242025!$D$3:$D$1315, $A4)+SUMIFS(DataRegularSeason20242025!$AB$3:$AB$1315,DataRegularSeason20242025!$B$3:$B$1315, "&lt;=" &amp; EQ$1, DataRegularSeason20242025!$E$3:$E$1315, $A4)</f>
        <v>13</v>
      </c>
      <c r="ER4">
        <f>SUMIFS(DataRegularSeason20242025!$AA$3:$AA$1315,DataRegularSeason20242025!$B$3:$B$1315, "&lt;=" &amp; ER$1, DataRegularSeason20242025!$D$3:$D$1315, $A4)+SUMIFS(DataRegularSeason20242025!$AB$3:$AB$1315,DataRegularSeason20242025!$B$3:$B$1315, "&lt;=" &amp; ER$1, DataRegularSeason20242025!$E$3:$E$1315, $A4)</f>
        <v>13</v>
      </c>
      <c r="ES4">
        <f>SUMIFS(DataRegularSeason20242025!$AA$3:$AA$1315,DataRegularSeason20242025!$B$3:$B$1315, "&lt;=" &amp; ES$1, DataRegularSeason20242025!$D$3:$D$1315, $A4)+SUMIFS(DataRegularSeason20242025!$AB$3:$AB$1315,DataRegularSeason20242025!$B$3:$B$1315, "&lt;=" &amp; ES$1, DataRegularSeason20242025!$E$3:$E$1315, $A4)</f>
        <v>13</v>
      </c>
      <c r="ET4">
        <f>SUMIFS(DataRegularSeason20242025!$AA$3:$AA$1315,DataRegularSeason20242025!$B$3:$B$1315, "&lt;=" &amp; ET$1, DataRegularSeason20242025!$D$3:$D$1315, $A4)+SUMIFS(DataRegularSeason20242025!$AB$3:$AB$1315,DataRegularSeason20242025!$B$3:$B$1315, "&lt;=" &amp; ET$1, DataRegularSeason20242025!$E$3:$E$1315, $A4)</f>
        <v>13</v>
      </c>
      <c r="EU4">
        <f>SUMIFS(DataRegularSeason20242025!$AA$3:$AA$1315,DataRegularSeason20242025!$B$3:$B$1315, "&lt;=" &amp; EU$1, DataRegularSeason20242025!$D$3:$D$1315, $A4)+SUMIFS(DataRegularSeason20242025!$AB$3:$AB$1315,DataRegularSeason20242025!$B$3:$B$1315, "&lt;=" &amp; EU$1, DataRegularSeason20242025!$E$3:$E$1315, $A4)</f>
        <v>13</v>
      </c>
      <c r="EV4">
        <f>SUMIFS(DataRegularSeason20242025!$AA$3:$AA$1315,DataRegularSeason20242025!$B$3:$B$1315, "&lt;=" &amp; EV$1, DataRegularSeason20242025!$D$3:$D$1315, $A4)+SUMIFS(DataRegularSeason20242025!$AB$3:$AB$1315,DataRegularSeason20242025!$B$3:$B$1315, "&lt;=" &amp; EV$1, DataRegularSeason20242025!$E$3:$E$1315, $A4)</f>
        <v>13</v>
      </c>
      <c r="EW4">
        <f>SUMIFS(DataRegularSeason20242025!$AA$3:$AA$1315,DataRegularSeason20242025!$B$3:$B$1315, "&lt;=" &amp; EW$1, DataRegularSeason20242025!$D$3:$D$1315, $A4)+SUMIFS(DataRegularSeason20242025!$AB$3:$AB$1315,DataRegularSeason20242025!$B$3:$B$1315, "&lt;=" &amp; EW$1, DataRegularSeason20242025!$E$3:$E$1315, $A4)</f>
        <v>13</v>
      </c>
      <c r="EX4">
        <f>SUMIFS(DataRegularSeason20242025!$AA$3:$AA$1315,DataRegularSeason20242025!$B$3:$B$1315, "&lt;=" &amp; EX$1, DataRegularSeason20242025!$D$3:$D$1315, $A4)+SUMIFS(DataRegularSeason20242025!$AB$3:$AB$1315,DataRegularSeason20242025!$B$3:$B$1315, "&lt;=" &amp; EX$1, DataRegularSeason20242025!$E$3:$E$1315, $A4)</f>
        <v>13</v>
      </c>
      <c r="EY4">
        <f>SUMIFS(DataRegularSeason20242025!$AA$3:$AA$1315,DataRegularSeason20242025!$B$3:$B$1315, "&lt;=" &amp; EY$1, DataRegularSeason20242025!$D$3:$D$1315, $A4)+SUMIFS(DataRegularSeason20242025!$AB$3:$AB$1315,DataRegularSeason20242025!$B$3:$B$1315, "&lt;=" &amp; EY$1, DataRegularSeason20242025!$E$3:$E$1315, $A4)</f>
        <v>13</v>
      </c>
      <c r="EZ4">
        <f>SUMIFS(DataRegularSeason20242025!$AA$3:$AA$1315,DataRegularSeason20242025!$B$3:$B$1315, "&lt;=" &amp; EZ$1, DataRegularSeason20242025!$D$3:$D$1315, $A4)+SUMIFS(DataRegularSeason20242025!$AB$3:$AB$1315,DataRegularSeason20242025!$B$3:$B$1315, "&lt;=" &amp; EZ$1, DataRegularSeason20242025!$E$3:$E$1315, $A4)</f>
        <v>13</v>
      </c>
      <c r="FA4">
        <f>SUMIFS(DataRegularSeason20242025!$AA$3:$AA$1315,DataRegularSeason20242025!$B$3:$B$1315, "&lt;=" &amp; FA$1, DataRegularSeason20242025!$D$3:$D$1315, $A4)+SUMIFS(DataRegularSeason20242025!$AB$3:$AB$1315,DataRegularSeason20242025!$B$3:$B$1315, "&lt;=" &amp; FA$1, DataRegularSeason20242025!$E$3:$E$1315, $A4)</f>
        <v>13</v>
      </c>
      <c r="FB4">
        <f>SUMIFS(DataRegularSeason20242025!$AA$3:$AA$1315,DataRegularSeason20242025!$B$3:$B$1315, "&lt;=" &amp; FB$1, DataRegularSeason20242025!$D$3:$D$1315, $A4)+SUMIFS(DataRegularSeason20242025!$AB$3:$AB$1315,DataRegularSeason20242025!$B$3:$B$1315, "&lt;=" &amp; FB$1, DataRegularSeason20242025!$E$3:$E$1315, $A4)</f>
        <v>13</v>
      </c>
      <c r="FC4">
        <f>SUMIFS(DataRegularSeason20242025!$AA$3:$AA$1315,DataRegularSeason20242025!$B$3:$B$1315, "&lt;=" &amp; FC$1, DataRegularSeason20242025!$D$3:$D$1315, $A4)+SUMIFS(DataRegularSeason20242025!$AB$3:$AB$1315,DataRegularSeason20242025!$B$3:$B$1315, "&lt;=" &amp; FC$1, DataRegularSeason20242025!$E$3:$E$1315, $A4)</f>
        <v>13</v>
      </c>
      <c r="FD4">
        <f>SUMIFS(DataRegularSeason20242025!$AA$3:$AA$1315,DataRegularSeason20242025!$B$3:$B$1315, "&lt;=" &amp; FD$1, DataRegularSeason20242025!$D$3:$D$1315, $A4)+SUMIFS(DataRegularSeason20242025!$AB$3:$AB$1315,DataRegularSeason20242025!$B$3:$B$1315, "&lt;=" &amp; FD$1, DataRegularSeason20242025!$E$3:$E$1315, $A4)</f>
        <v>13</v>
      </c>
      <c r="FE4">
        <f>SUMIFS(DataRegularSeason20242025!$AA$3:$AA$1315,DataRegularSeason20242025!$B$3:$B$1315, "&lt;=" &amp; FE$1, DataRegularSeason20242025!$D$3:$D$1315, $A4)+SUMIFS(DataRegularSeason20242025!$AB$3:$AB$1315,DataRegularSeason20242025!$B$3:$B$1315, "&lt;=" &amp; FE$1, DataRegularSeason20242025!$E$3:$E$1315, $A4)</f>
        <v>13</v>
      </c>
      <c r="FF4">
        <f>SUMIFS(DataRegularSeason20242025!$AA$3:$AA$1315,DataRegularSeason20242025!$B$3:$B$1315, "&lt;=" &amp; FF$1, DataRegularSeason20242025!$D$3:$D$1315, $A4)+SUMIFS(DataRegularSeason20242025!$AB$3:$AB$1315,DataRegularSeason20242025!$B$3:$B$1315, "&lt;=" &amp; FF$1, DataRegularSeason20242025!$E$3:$E$1315, $A4)</f>
        <v>13</v>
      </c>
      <c r="FG4">
        <f>SUMIFS(DataRegularSeason20242025!$AA$3:$AA$1315,DataRegularSeason20242025!$B$3:$B$1315, "&lt;=" &amp; FG$1, DataRegularSeason20242025!$D$3:$D$1315, $A4)+SUMIFS(DataRegularSeason20242025!$AB$3:$AB$1315,DataRegularSeason20242025!$B$3:$B$1315, "&lt;=" &amp; FG$1, DataRegularSeason20242025!$E$3:$E$1315, $A4)</f>
        <v>13</v>
      </c>
      <c r="FH4">
        <f>SUMIFS(DataRegularSeason20242025!$AA$3:$AA$1315,DataRegularSeason20242025!$B$3:$B$1315, "&lt;=" &amp; FH$1, DataRegularSeason20242025!$D$3:$D$1315, $A4)+SUMIFS(DataRegularSeason20242025!$AB$3:$AB$1315,DataRegularSeason20242025!$B$3:$B$1315, "&lt;=" &amp; FH$1, DataRegularSeason20242025!$E$3:$E$1315, $A4)</f>
        <v>13</v>
      </c>
      <c r="FI4">
        <f>SUMIFS(DataRegularSeason20242025!$AA$3:$AA$1315,DataRegularSeason20242025!$B$3:$B$1315, "&lt;=" &amp; FI$1, DataRegularSeason20242025!$D$3:$D$1315, $A4)+SUMIFS(DataRegularSeason20242025!$AB$3:$AB$1315,DataRegularSeason20242025!$B$3:$B$1315, "&lt;=" &amp; FI$1, DataRegularSeason20242025!$E$3:$E$1315, $A4)</f>
        <v>13</v>
      </c>
      <c r="FJ4">
        <f>SUMIFS(DataRegularSeason20242025!$AA$3:$AA$1315,DataRegularSeason20242025!$B$3:$B$1315, "&lt;=" &amp; FJ$1, DataRegularSeason20242025!$D$3:$D$1315, $A4)+SUMIFS(DataRegularSeason20242025!$AB$3:$AB$1315,DataRegularSeason20242025!$B$3:$B$1315, "&lt;=" &amp; FJ$1, DataRegularSeason20242025!$E$3:$E$1315, $A4)</f>
        <v>13</v>
      </c>
      <c r="FK4">
        <f>SUMIFS(DataRegularSeason20242025!$AA$3:$AA$1315,DataRegularSeason20242025!$B$3:$B$1315, "&lt;=" &amp; FK$1, DataRegularSeason20242025!$D$3:$D$1315, $A4)+SUMIFS(DataRegularSeason20242025!$AB$3:$AB$1315,DataRegularSeason20242025!$B$3:$B$1315, "&lt;=" &amp; FK$1, DataRegularSeason20242025!$E$3:$E$1315, $A4)</f>
        <v>13</v>
      </c>
      <c r="FL4">
        <f>SUMIFS(DataRegularSeason20242025!$AA$3:$AA$1315,DataRegularSeason20242025!$B$3:$B$1315, "&lt;=" &amp; FL$1, DataRegularSeason20242025!$D$3:$D$1315, $A4)+SUMIFS(DataRegularSeason20242025!$AB$3:$AB$1315,DataRegularSeason20242025!$B$3:$B$1315, "&lt;=" &amp; FL$1, DataRegularSeason20242025!$E$3:$E$1315, $A4)</f>
        <v>13</v>
      </c>
      <c r="FM4">
        <f>SUMIFS(DataRegularSeason20242025!$AA$3:$AA$1315,DataRegularSeason20242025!$B$3:$B$1315, "&lt;=" &amp; FM$1, DataRegularSeason20242025!$D$3:$D$1315, $A4)+SUMIFS(DataRegularSeason20242025!$AB$3:$AB$1315,DataRegularSeason20242025!$B$3:$B$1315, "&lt;=" &amp; FM$1, DataRegularSeason20242025!$E$3:$E$1315, $A4)</f>
        <v>13</v>
      </c>
      <c r="FN4">
        <f>SUMIFS(DataRegularSeason20242025!$AA$3:$AA$1315,DataRegularSeason20242025!$B$3:$B$1315, "&lt;=" &amp; FN$1, DataRegularSeason20242025!$D$3:$D$1315, $A4)+SUMIFS(DataRegularSeason20242025!$AB$3:$AB$1315,DataRegularSeason20242025!$B$3:$B$1315, "&lt;=" &amp; FN$1, DataRegularSeason20242025!$E$3:$E$1315, $A4)</f>
        <v>13</v>
      </c>
      <c r="FO4">
        <f>SUMIFS(DataRegularSeason20242025!$AA$3:$AA$1315,DataRegularSeason20242025!$B$3:$B$1315, "&lt;=" &amp; FO$1, DataRegularSeason20242025!$D$3:$D$1315, $A4)+SUMIFS(DataRegularSeason20242025!$AB$3:$AB$1315,DataRegularSeason20242025!$B$3:$B$1315, "&lt;=" &amp; FO$1, DataRegularSeason20242025!$E$3:$E$1315, $A4)</f>
        <v>13</v>
      </c>
      <c r="FP4">
        <f>SUMIFS(DataRegularSeason20242025!$AA$3:$AA$1315,DataRegularSeason20242025!$B$3:$B$1315, "&lt;=" &amp; FP$1, DataRegularSeason20242025!$D$3:$D$1315, $A4)+SUMIFS(DataRegularSeason20242025!$AB$3:$AB$1315,DataRegularSeason20242025!$B$3:$B$1315, "&lt;=" &amp; FP$1, DataRegularSeason20242025!$E$3:$E$1315, $A4)</f>
        <v>13</v>
      </c>
      <c r="FQ4">
        <f>SUMIFS(DataRegularSeason20242025!$AA$3:$AA$1315,DataRegularSeason20242025!$B$3:$B$1315, "&lt;=" &amp; FQ$1, DataRegularSeason20242025!$D$3:$D$1315, $A4)+SUMIFS(DataRegularSeason20242025!$AB$3:$AB$1315,DataRegularSeason20242025!$B$3:$B$1315, "&lt;=" &amp; FQ$1, DataRegularSeason20242025!$E$3:$E$1315, $A4)</f>
        <v>13</v>
      </c>
      <c r="FR4">
        <f>SUMIFS(DataRegularSeason20242025!$AA$3:$AA$1315,DataRegularSeason20242025!$B$3:$B$1315, "&lt;=" &amp; FR$1, DataRegularSeason20242025!$D$3:$D$1315, $A4)+SUMIFS(DataRegularSeason20242025!$AB$3:$AB$1315,DataRegularSeason20242025!$B$3:$B$1315, "&lt;=" &amp; FR$1, DataRegularSeason20242025!$E$3:$E$1315, $A4)</f>
        <v>13</v>
      </c>
      <c r="FS4">
        <f>SUMIFS(DataRegularSeason20242025!$AA$3:$AA$1315,DataRegularSeason20242025!$B$3:$B$1315, "&lt;=" &amp; FS$1, DataRegularSeason20242025!$D$3:$D$1315, $A4)+SUMIFS(DataRegularSeason20242025!$AB$3:$AB$1315,DataRegularSeason20242025!$B$3:$B$1315, "&lt;=" &amp; FS$1, DataRegularSeason20242025!$E$3:$E$1315, $A4)</f>
        <v>13</v>
      </c>
      <c r="FT4">
        <f>SUMIFS(DataRegularSeason20242025!$AA$3:$AA$1315,DataRegularSeason20242025!$B$3:$B$1315, "&lt;=" &amp; FT$1, DataRegularSeason20242025!$D$3:$D$1315, $A4)+SUMIFS(DataRegularSeason20242025!$AB$3:$AB$1315,DataRegularSeason20242025!$B$3:$B$1315, "&lt;=" &amp; FT$1, DataRegularSeason20242025!$E$3:$E$1315, $A4)</f>
        <v>13</v>
      </c>
      <c r="FU4">
        <f>SUMIFS(DataRegularSeason20242025!$AA$3:$AA$1315,DataRegularSeason20242025!$B$3:$B$1315, "&lt;=" &amp; FU$1, DataRegularSeason20242025!$D$3:$D$1315, $A4)+SUMIFS(DataRegularSeason20242025!$AB$3:$AB$1315,DataRegularSeason20242025!$B$3:$B$1315, "&lt;=" &amp; FU$1, DataRegularSeason20242025!$E$3:$E$1315, $A4)</f>
        <v>13</v>
      </c>
      <c r="FV4">
        <f>SUMIFS(DataRegularSeason20242025!$AA$3:$AA$1315,DataRegularSeason20242025!$B$3:$B$1315, "&lt;=" &amp; FV$1, DataRegularSeason20242025!$D$3:$D$1315, $A4)+SUMIFS(DataRegularSeason20242025!$AB$3:$AB$1315,DataRegularSeason20242025!$B$3:$B$1315, "&lt;=" &amp; FV$1, DataRegularSeason20242025!$E$3:$E$1315, $A4)</f>
        <v>13</v>
      </c>
      <c r="FW4">
        <f>SUMIFS(DataRegularSeason20242025!$AA$3:$AA$1315,DataRegularSeason20242025!$B$3:$B$1315, "&lt;=" &amp; FW$1, DataRegularSeason20242025!$D$3:$D$1315, $A4)+SUMIFS(DataRegularSeason20242025!$AB$3:$AB$1315,DataRegularSeason20242025!$B$3:$B$1315, "&lt;=" &amp; FW$1, DataRegularSeason20242025!$E$3:$E$1315, $A4)</f>
        <v>13</v>
      </c>
      <c r="FX4">
        <f>SUMIFS(DataRegularSeason20242025!$AA$3:$AA$1315,DataRegularSeason20242025!$B$3:$B$1315, "&lt;=" &amp; FX$1, DataRegularSeason20242025!$D$3:$D$1315, $A4)+SUMIFS(DataRegularSeason20242025!$AB$3:$AB$1315,DataRegularSeason20242025!$B$3:$B$1315, "&lt;=" &amp; FX$1, DataRegularSeason20242025!$E$3:$E$1315, $A4)</f>
        <v>13</v>
      </c>
      <c r="FY4">
        <f>SUMIFS(DataRegularSeason20242025!$AA$3:$AA$1315,DataRegularSeason20242025!$B$3:$B$1315, "&lt;=" &amp; FY$1, DataRegularSeason20242025!$D$3:$D$1315, $A4)+SUMIFS(DataRegularSeason20242025!$AB$3:$AB$1315,DataRegularSeason20242025!$B$3:$B$1315, "&lt;=" &amp; FY$1, DataRegularSeason20242025!$E$3:$E$1315, $A4)</f>
        <v>13</v>
      </c>
      <c r="FZ4">
        <f>SUMIFS(DataRegularSeason20242025!$AA$3:$AA$1315,DataRegularSeason20242025!$B$3:$B$1315, "&lt;=" &amp; FZ$1, DataRegularSeason20242025!$D$3:$D$1315, $A4)+SUMIFS(DataRegularSeason20242025!$AB$3:$AB$1315,DataRegularSeason20242025!$B$3:$B$1315, "&lt;=" &amp; FZ$1, DataRegularSeason20242025!$E$3:$E$1315, $A4)</f>
        <v>13</v>
      </c>
      <c r="GA4">
        <f>SUMIFS(DataRegularSeason20242025!$AA$3:$AA$1315,DataRegularSeason20242025!$B$3:$B$1315, "&lt;=" &amp; GA$1, DataRegularSeason20242025!$D$3:$D$1315, $A4)+SUMIFS(DataRegularSeason20242025!$AB$3:$AB$1315,DataRegularSeason20242025!$B$3:$B$1315, "&lt;=" &amp; GA$1, DataRegularSeason20242025!$E$3:$E$1315, $A4)</f>
        <v>13</v>
      </c>
      <c r="GB4">
        <f>SUMIFS(DataRegularSeason20242025!$AA$3:$AA$1315,DataRegularSeason20242025!$B$3:$B$1315, "&lt;=" &amp; GB$1, DataRegularSeason20242025!$D$3:$D$1315, $A4)+SUMIFS(DataRegularSeason20242025!$AB$3:$AB$1315,DataRegularSeason20242025!$B$3:$B$1315, "&lt;=" &amp; GB$1, DataRegularSeason20242025!$E$3:$E$1315, $A4)</f>
        <v>13</v>
      </c>
      <c r="GC4">
        <f>SUMIFS(DataRegularSeason20242025!$AA$3:$AA$1315,DataRegularSeason20242025!$B$3:$B$1315, "&lt;=" &amp; GC$1, DataRegularSeason20242025!$D$3:$D$1315, $A4)+SUMIFS(DataRegularSeason20242025!$AB$3:$AB$1315,DataRegularSeason20242025!$B$3:$B$1315, "&lt;=" &amp; GC$1, DataRegularSeason20242025!$E$3:$E$1315, $A4)</f>
        <v>13</v>
      </c>
      <c r="GD4">
        <f>SUMIFS(DataRegularSeason20242025!$AA$3:$AA$1315,DataRegularSeason20242025!$B$3:$B$1315, "&lt;=" &amp; GD$1, DataRegularSeason20242025!$D$3:$D$1315, $A4)+SUMIFS(DataRegularSeason20242025!$AB$3:$AB$1315,DataRegularSeason20242025!$B$3:$B$1315, "&lt;=" &amp; GD$1, DataRegularSeason20242025!$E$3:$E$1315, $A4)</f>
        <v>13</v>
      </c>
      <c r="GE4">
        <f>SUMIFS(DataRegularSeason20242025!$AA$3:$AA$1315,DataRegularSeason20242025!$B$3:$B$1315, "&lt;=" &amp; GE$1, DataRegularSeason20242025!$D$3:$D$1315, $A4)+SUMIFS(DataRegularSeason20242025!$AB$3:$AB$1315,DataRegularSeason20242025!$B$3:$B$1315, "&lt;=" &amp; GE$1, DataRegularSeason20242025!$E$3:$E$1315, $A4)</f>
        <v>13</v>
      </c>
      <c r="GF4">
        <f>SUMIFS(DataRegularSeason20242025!$AA$3:$AA$1315,DataRegularSeason20242025!$B$3:$B$1315, "&lt;=" &amp; GF$1, DataRegularSeason20242025!$D$3:$D$1315, $A4)+SUMIFS(DataRegularSeason20242025!$AB$3:$AB$1315,DataRegularSeason20242025!$B$3:$B$1315, "&lt;=" &amp; GF$1, DataRegularSeason20242025!$E$3:$E$1315, $A4)</f>
        <v>13</v>
      </c>
      <c r="GG4">
        <f>SUMIFS(DataRegularSeason20242025!$AA$3:$AA$1315,DataRegularSeason20242025!$B$3:$B$1315, "&lt;=" &amp; GG$1, DataRegularSeason20242025!$D$3:$D$1315, $A4)+SUMIFS(DataRegularSeason20242025!$AB$3:$AB$1315,DataRegularSeason20242025!$B$3:$B$1315, "&lt;=" &amp; GG$1, DataRegularSeason20242025!$E$3:$E$1315, $A4)</f>
        <v>13</v>
      </c>
      <c r="GH4">
        <f>SUMIFS(DataRegularSeason20242025!$AA$3:$AA$1315,DataRegularSeason20242025!$B$3:$B$1315, "&lt;=" &amp; GH$1, DataRegularSeason20242025!$D$3:$D$1315, $A4)+SUMIFS(DataRegularSeason20242025!$AB$3:$AB$1315,DataRegularSeason20242025!$B$3:$B$1315, "&lt;=" &amp; GH$1, DataRegularSeason20242025!$E$3:$E$1315, $A4)</f>
        <v>13</v>
      </c>
      <c r="GI4">
        <f>SUMIFS(DataRegularSeason20242025!$AA$3:$AA$1315,DataRegularSeason20242025!$B$3:$B$1315, "&lt;=" &amp; GI$1, DataRegularSeason20242025!$D$3:$D$1315, $A4)+SUMIFS(DataRegularSeason20242025!$AB$3:$AB$1315,DataRegularSeason20242025!$B$3:$B$1315, "&lt;=" &amp; GI$1, DataRegularSeason20242025!$E$3:$E$1315, $A4)</f>
        <v>13</v>
      </c>
      <c r="GJ4">
        <f>SUMIFS(DataRegularSeason20242025!$AA$3:$AA$1315,DataRegularSeason20242025!$B$3:$B$1315, "&lt;=" &amp; GJ$1, DataRegularSeason20242025!$D$3:$D$1315, $A4)+SUMIFS(DataRegularSeason20242025!$AB$3:$AB$1315,DataRegularSeason20242025!$B$3:$B$1315, "&lt;=" &amp; GJ$1, DataRegularSeason20242025!$E$3:$E$1315, $A4)</f>
        <v>13</v>
      </c>
      <c r="GK4">
        <f>SUMIFS(DataRegularSeason20242025!$AA$3:$AA$1315,DataRegularSeason20242025!$B$3:$B$1315, "&lt;=" &amp; GK$1, DataRegularSeason20242025!$D$3:$D$1315, $A4)+SUMIFS(DataRegularSeason20242025!$AB$3:$AB$1315,DataRegularSeason20242025!$B$3:$B$1315, "&lt;=" &amp; GK$1, DataRegularSeason20242025!$E$3:$E$1315, $A4)</f>
        <v>13</v>
      </c>
      <c r="GL4">
        <f>SUMIFS(DataRegularSeason20242025!$AA$3:$AA$1315,DataRegularSeason20242025!$B$3:$B$1315, "&lt;=" &amp; GL$1, DataRegularSeason20242025!$D$3:$D$1315, $A4)+SUMIFS(DataRegularSeason20242025!$AB$3:$AB$1315,DataRegularSeason20242025!$B$3:$B$1315, "&lt;=" &amp; GL$1, DataRegularSeason20242025!$E$3:$E$1315, $A4)</f>
        <v>13</v>
      </c>
      <c r="GM4">
        <f>SUMIFS(DataRegularSeason20242025!$AA$3:$AA$1315,DataRegularSeason20242025!$B$3:$B$1315, "&lt;=" &amp; GM$1, DataRegularSeason20242025!$D$3:$D$1315, $A4)+SUMIFS(DataRegularSeason20242025!$AB$3:$AB$1315,DataRegularSeason20242025!$B$3:$B$1315, "&lt;=" &amp; GM$1, DataRegularSeason20242025!$E$3:$E$1315, $A4)</f>
        <v>13</v>
      </c>
      <c r="GN4">
        <f>SUMIFS(DataRegularSeason20242025!$AA$3:$AA$1315,DataRegularSeason20242025!$B$3:$B$1315, "&lt;=" &amp; GN$1, DataRegularSeason20242025!$D$3:$D$1315, $A4)+SUMIFS(DataRegularSeason20242025!$AB$3:$AB$1315,DataRegularSeason20242025!$B$3:$B$1315, "&lt;=" &amp; GN$1, DataRegularSeason20242025!$E$3:$E$1315, $A4)</f>
        <v>13</v>
      </c>
      <c r="GO4">
        <f>SUMIFS(DataRegularSeason20242025!$AA$3:$AA$1315,DataRegularSeason20242025!$B$3:$B$1315, "&lt;=" &amp; GO$1, DataRegularSeason20242025!$D$3:$D$1315, $A4)+SUMIFS(DataRegularSeason20242025!$AB$3:$AB$1315,DataRegularSeason20242025!$B$3:$B$1315, "&lt;=" &amp; GO$1, DataRegularSeason20242025!$E$3:$E$1315, $A4)</f>
        <v>13</v>
      </c>
      <c r="GP4">
        <f>SUMIFS(DataRegularSeason20242025!$AA$3:$AA$1315,DataRegularSeason20242025!$B$3:$B$1315, "&lt;=" &amp; GP$1, DataRegularSeason20242025!$D$3:$D$1315, $A4)+SUMIFS(DataRegularSeason20242025!$AB$3:$AB$1315,DataRegularSeason20242025!$B$3:$B$1315, "&lt;=" &amp; GP$1, DataRegularSeason20242025!$E$3:$E$1315, $A4)</f>
        <v>13</v>
      </c>
      <c r="GQ4">
        <f>SUMIFS(DataRegularSeason20242025!$AA$3:$AA$1315,DataRegularSeason20242025!$B$3:$B$1315, "&lt;=" &amp; GQ$1, DataRegularSeason20242025!$D$3:$D$1315, $A4)+SUMIFS(DataRegularSeason20242025!$AB$3:$AB$1315,DataRegularSeason20242025!$B$3:$B$1315, "&lt;=" &amp; GQ$1, DataRegularSeason20242025!$E$3:$E$1315, $A4)</f>
        <v>13</v>
      </c>
      <c r="GR4">
        <f>SUMIFS(DataRegularSeason20242025!$AA$3:$AA$1315,DataRegularSeason20242025!$B$3:$B$1315, "&lt;=" &amp; GR$1, DataRegularSeason20242025!$D$3:$D$1315, $A4)+SUMIFS(DataRegularSeason20242025!$AB$3:$AB$1315,DataRegularSeason20242025!$B$3:$B$1315, "&lt;=" &amp; GR$1, DataRegularSeason20242025!$E$3:$E$1315, $A4)</f>
        <v>13</v>
      </c>
      <c r="GS4">
        <f>SUMIFS(DataRegularSeason20242025!$AA$3:$AA$1315,DataRegularSeason20242025!$B$3:$B$1315, "&lt;=" &amp; GS$1, DataRegularSeason20242025!$D$3:$D$1315, $A4)+SUMIFS(DataRegularSeason20242025!$AB$3:$AB$1315,DataRegularSeason20242025!$B$3:$B$1315, "&lt;=" &amp; GS$1, DataRegularSeason20242025!$E$3:$E$1315, $A4)</f>
        <v>13</v>
      </c>
      <c r="GT4">
        <f>SUMIFS(DataRegularSeason20242025!$AA$3:$AA$1315,DataRegularSeason20242025!$B$3:$B$1315, "&lt;=" &amp; GT$1, DataRegularSeason20242025!$D$3:$D$1315, $A4)+SUMIFS(DataRegularSeason20242025!$AB$3:$AB$1315,DataRegularSeason20242025!$B$3:$B$1315, "&lt;=" &amp; GT$1, DataRegularSeason20242025!$E$3:$E$1315, $A4)</f>
        <v>13</v>
      </c>
      <c r="GU4">
        <f>SUMIFS(DataRegularSeason20242025!$AA$3:$AA$1315,DataRegularSeason20242025!$B$3:$B$1315, "&lt;=" &amp; GU$1, DataRegularSeason20242025!$D$3:$D$1315, $A4)+SUMIFS(DataRegularSeason20242025!$AB$3:$AB$1315,DataRegularSeason20242025!$B$3:$B$1315, "&lt;=" &amp; GU$1, DataRegularSeason20242025!$E$3:$E$1315, $A4)</f>
        <v>13</v>
      </c>
    </row>
    <row r="5" spans="1:275" x14ac:dyDescent="0.25">
      <c r="A5" t="s">
        <v>30</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4</v>
      </c>
      <c r="S5">
        <f>SUMIFS(DataRegularSeason20242025!$AA$3:$AA$1315,DataRegularSeason20242025!$B$3:$B$1315, "&lt;=" &amp; S$1, DataRegularSeason20242025!$D$3:$D$1315, $A5)+SUMIFS(DataRegularSeason20242025!$AB$3:$AB$1315,DataRegularSeason20242025!$B$3:$B$1315, "&lt;=" &amp; S$1, DataRegularSeason20242025!$E$3:$E$1315, $A5)</f>
        <v>4</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8</v>
      </c>
      <c r="AB5">
        <f>SUMIFS(DataRegularSeason20242025!$AA$3:$AA$1315,DataRegularSeason20242025!$B$3:$B$1315, "&lt;=" &amp; AB$1, DataRegularSeason20242025!$D$3:$D$1315, $A5)+SUMIFS(DataRegularSeason20242025!$AB$3:$AB$1315,DataRegularSeason20242025!$B$3:$B$1315, "&lt;=" &amp; AB$1, DataRegularSeason20242025!$E$3:$E$1315, $A5)</f>
        <v>8</v>
      </c>
      <c r="AC5">
        <f>SUMIFS(DataRegularSeason20242025!$AA$3:$AA$1315,DataRegularSeason20242025!$B$3:$B$1315, "&lt;=" &amp; AC$1, DataRegularSeason20242025!$D$3:$D$1315, $A5)+SUMIFS(DataRegularSeason20242025!$AB$3:$AB$1315,DataRegularSeason20242025!$B$3:$B$1315, "&lt;=" &amp; AC$1, DataRegularSeason20242025!$E$3:$E$1315, $A5)</f>
        <v>8</v>
      </c>
      <c r="AD5">
        <f>SUMIFS(DataRegularSeason20242025!$AA$3:$AA$1315,DataRegularSeason20242025!$B$3:$B$1315, "&lt;=" &amp; AD$1, DataRegularSeason20242025!$D$3:$D$1315, $A5)+SUMIFS(DataRegularSeason20242025!$AB$3:$AB$1315,DataRegularSeason20242025!$B$3:$B$1315, "&lt;=" &amp; AD$1, DataRegularSeason20242025!$E$3:$E$1315, $A5)</f>
        <v>10</v>
      </c>
      <c r="AE5">
        <f>SUMIFS(DataRegularSeason20242025!$AA$3:$AA$1315,DataRegularSeason20242025!$B$3:$B$1315, "&lt;=" &amp; AE$1, DataRegularSeason20242025!$D$3:$D$1315, $A5)+SUMIFS(DataRegularSeason20242025!$AB$3:$AB$1315,DataRegularSeason20242025!$B$3:$B$1315, "&lt;=" &amp; AE$1, DataRegularSeason20242025!$E$3:$E$1315, $A5)</f>
        <v>10</v>
      </c>
      <c r="AF5">
        <f>SUMIFS(DataRegularSeason20242025!$AA$3:$AA$1315,DataRegularSeason20242025!$B$3:$B$1315, "&lt;=" &amp; AF$1, DataRegularSeason20242025!$D$3:$D$1315, $A5)+SUMIFS(DataRegularSeason20242025!$AB$3:$AB$1315,DataRegularSeason20242025!$B$3:$B$1315, "&lt;=" &amp; AF$1, DataRegularSeason20242025!$E$3:$E$1315, $A5)</f>
        <v>10</v>
      </c>
      <c r="AG5">
        <f>SUMIFS(DataRegularSeason20242025!$AA$3:$AA$1315,DataRegularSeason20242025!$B$3:$B$1315, "&lt;=" &amp; AG$1, DataRegularSeason20242025!$D$3:$D$1315, $A5)+SUMIFS(DataRegularSeason20242025!$AB$3:$AB$1315,DataRegularSeason20242025!$B$3:$B$1315, "&lt;=" &amp; AG$1, DataRegularSeason20242025!$E$3:$E$1315, $A5)</f>
        <v>10</v>
      </c>
      <c r="AH5">
        <f>SUMIFS(DataRegularSeason20242025!$AA$3:$AA$1315,DataRegularSeason20242025!$B$3:$B$1315, "&lt;=" &amp; AH$1, DataRegularSeason20242025!$D$3:$D$1315, $A5)+SUMIFS(DataRegularSeason20242025!$AB$3:$AB$1315,DataRegularSeason20242025!$B$3:$B$1315, "&lt;=" &amp; AH$1, DataRegularSeason20242025!$E$3:$E$1315, $A5)</f>
        <v>10</v>
      </c>
      <c r="AI5">
        <f>SUMIFS(DataRegularSeason20242025!$AA$3:$AA$1315,DataRegularSeason20242025!$B$3:$B$1315, "&lt;=" &amp; AI$1, DataRegularSeason20242025!$D$3:$D$1315, $A5)+SUMIFS(DataRegularSeason20242025!$AB$3:$AB$1315,DataRegularSeason20242025!$B$3:$B$1315, "&lt;=" &amp; AI$1, DataRegularSeason20242025!$E$3:$E$1315, $A5)</f>
        <v>10</v>
      </c>
      <c r="AJ5">
        <f>SUMIFS(DataRegularSeason20242025!$AA$3:$AA$1315,DataRegularSeason20242025!$B$3:$B$1315, "&lt;=" &amp; AJ$1, DataRegularSeason20242025!$D$3:$D$1315, $A5)+SUMIFS(DataRegularSeason20242025!$AB$3:$AB$1315,DataRegularSeason20242025!$B$3:$B$1315, "&lt;=" &amp; AJ$1, DataRegularSeason20242025!$E$3:$E$1315, $A5)</f>
        <v>10</v>
      </c>
      <c r="AK5">
        <f>SUMIFS(DataRegularSeason20242025!$AA$3:$AA$1315,DataRegularSeason20242025!$B$3:$B$1315, "&lt;=" &amp; AK$1, DataRegularSeason20242025!$D$3:$D$1315, $A5)+SUMIFS(DataRegularSeason20242025!$AB$3:$AB$1315,DataRegularSeason20242025!$B$3:$B$1315, "&lt;=" &amp; AK$1, DataRegularSeason20242025!$E$3:$E$1315, $A5)</f>
        <v>10</v>
      </c>
      <c r="AL5">
        <f>SUMIFS(DataRegularSeason20242025!$AA$3:$AA$1315,DataRegularSeason20242025!$B$3:$B$1315, "&lt;=" &amp; AL$1, DataRegularSeason20242025!$D$3:$D$1315, $A5)+SUMIFS(DataRegularSeason20242025!$AB$3:$AB$1315,DataRegularSeason20242025!$B$3:$B$1315, "&lt;=" &amp; AL$1, DataRegularSeason20242025!$E$3:$E$1315, $A5)</f>
        <v>10</v>
      </c>
      <c r="AM5">
        <f>SUMIFS(DataRegularSeason20242025!$AA$3:$AA$1315,DataRegularSeason20242025!$B$3:$B$1315, "&lt;=" &amp; AM$1, DataRegularSeason20242025!$D$3:$D$1315, $A5)+SUMIFS(DataRegularSeason20242025!$AB$3:$AB$1315,DataRegularSeason20242025!$B$3:$B$1315, "&lt;=" &amp; AM$1, DataRegularSeason20242025!$E$3:$E$1315, $A5)</f>
        <v>10</v>
      </c>
      <c r="AN5">
        <f>SUMIFS(DataRegularSeason20242025!$AA$3:$AA$1315,DataRegularSeason20242025!$B$3:$B$1315, "&lt;=" &amp; AN$1, DataRegularSeason20242025!$D$3:$D$1315, $A5)+SUMIFS(DataRegularSeason20242025!$AB$3:$AB$1315,DataRegularSeason20242025!$B$3:$B$1315, "&lt;=" &amp; AN$1, DataRegularSeason20242025!$E$3:$E$1315, $A5)</f>
        <v>10</v>
      </c>
      <c r="AO5">
        <f>SUMIFS(DataRegularSeason20242025!$AA$3:$AA$1315,DataRegularSeason20242025!$B$3:$B$1315, "&lt;=" &amp; AO$1, DataRegularSeason20242025!$D$3:$D$1315, $A5)+SUMIFS(DataRegularSeason20242025!$AB$3:$AB$1315,DataRegularSeason20242025!$B$3:$B$1315, "&lt;=" &amp; AO$1, DataRegularSeason20242025!$E$3:$E$1315, $A5)</f>
        <v>10</v>
      </c>
      <c r="AP5">
        <f>SUMIFS(DataRegularSeason20242025!$AA$3:$AA$1315,DataRegularSeason20242025!$B$3:$B$1315, "&lt;=" &amp; AP$1, DataRegularSeason20242025!$D$3:$D$1315, $A5)+SUMIFS(DataRegularSeason20242025!$AB$3:$AB$1315,DataRegularSeason20242025!$B$3:$B$1315, "&lt;=" &amp; AP$1, DataRegularSeason20242025!$E$3:$E$1315, $A5)</f>
        <v>10</v>
      </c>
      <c r="AQ5">
        <f>SUMIFS(DataRegularSeason20242025!$AA$3:$AA$1315,DataRegularSeason20242025!$B$3:$B$1315, "&lt;=" &amp; AQ$1, DataRegularSeason20242025!$D$3:$D$1315, $A5)+SUMIFS(DataRegularSeason20242025!$AB$3:$AB$1315,DataRegularSeason20242025!$B$3:$B$1315, "&lt;=" &amp; AQ$1, DataRegularSeason20242025!$E$3:$E$1315, $A5)</f>
        <v>10</v>
      </c>
      <c r="AR5">
        <f>SUMIFS(DataRegularSeason20242025!$AA$3:$AA$1315,DataRegularSeason20242025!$B$3:$B$1315, "&lt;=" &amp; AR$1, DataRegularSeason20242025!$D$3:$D$1315, $A5)+SUMIFS(DataRegularSeason20242025!$AB$3:$AB$1315,DataRegularSeason20242025!$B$3:$B$1315, "&lt;=" &amp; AR$1, DataRegularSeason20242025!$E$3:$E$1315, $A5)</f>
        <v>10</v>
      </c>
      <c r="AS5">
        <f>SUMIFS(DataRegularSeason20242025!$AA$3:$AA$1315,DataRegularSeason20242025!$B$3:$B$1315, "&lt;=" &amp; AS$1, DataRegularSeason20242025!$D$3:$D$1315, $A5)+SUMIFS(DataRegularSeason20242025!$AB$3:$AB$1315,DataRegularSeason20242025!$B$3:$B$1315, "&lt;=" &amp; AS$1, DataRegularSeason20242025!$E$3:$E$1315, $A5)</f>
        <v>10</v>
      </c>
      <c r="AT5">
        <f>SUMIFS(DataRegularSeason20242025!$AA$3:$AA$1315,DataRegularSeason20242025!$B$3:$B$1315, "&lt;=" &amp; AT$1, DataRegularSeason20242025!$D$3:$D$1315, $A5)+SUMIFS(DataRegularSeason20242025!$AB$3:$AB$1315,DataRegularSeason20242025!$B$3:$B$1315, "&lt;=" &amp; AT$1, DataRegularSeason20242025!$E$3:$E$1315, $A5)</f>
        <v>10</v>
      </c>
      <c r="AU5">
        <f>SUMIFS(DataRegularSeason20242025!$AA$3:$AA$1315,DataRegularSeason20242025!$B$3:$B$1315, "&lt;=" &amp; AU$1, DataRegularSeason20242025!$D$3:$D$1315, $A5)+SUMIFS(DataRegularSeason20242025!$AB$3:$AB$1315,DataRegularSeason20242025!$B$3:$B$1315, "&lt;=" &amp; AU$1, DataRegularSeason20242025!$E$3:$E$1315, $A5)</f>
        <v>10</v>
      </c>
      <c r="AV5">
        <f>SUMIFS(DataRegularSeason20242025!$AA$3:$AA$1315,DataRegularSeason20242025!$B$3:$B$1315, "&lt;=" &amp; AV$1, DataRegularSeason20242025!$D$3:$D$1315, $A5)+SUMIFS(DataRegularSeason20242025!$AB$3:$AB$1315,DataRegularSeason20242025!$B$3:$B$1315, "&lt;=" &amp; AV$1, DataRegularSeason20242025!$E$3:$E$1315, $A5)</f>
        <v>10</v>
      </c>
      <c r="AW5">
        <f>SUMIFS(DataRegularSeason20242025!$AA$3:$AA$1315,DataRegularSeason20242025!$B$3:$B$1315, "&lt;=" &amp; AW$1, DataRegularSeason20242025!$D$3:$D$1315, $A5)+SUMIFS(DataRegularSeason20242025!$AB$3:$AB$1315,DataRegularSeason20242025!$B$3:$B$1315, "&lt;=" &amp; AW$1, DataRegularSeason20242025!$E$3:$E$1315, $A5)</f>
        <v>10</v>
      </c>
      <c r="AX5">
        <f>SUMIFS(DataRegularSeason20242025!$AA$3:$AA$1315,DataRegularSeason20242025!$B$3:$B$1315, "&lt;=" &amp; AX$1, DataRegularSeason20242025!$D$3:$D$1315, $A5)+SUMIFS(DataRegularSeason20242025!$AB$3:$AB$1315,DataRegularSeason20242025!$B$3:$B$1315, "&lt;=" &amp; AX$1, DataRegularSeason20242025!$E$3:$E$1315, $A5)</f>
        <v>10</v>
      </c>
      <c r="AY5">
        <f>SUMIFS(DataRegularSeason20242025!$AA$3:$AA$1315,DataRegularSeason20242025!$B$3:$B$1315, "&lt;=" &amp; AY$1, DataRegularSeason20242025!$D$3:$D$1315, $A5)+SUMIFS(DataRegularSeason20242025!$AB$3:$AB$1315,DataRegularSeason20242025!$B$3:$B$1315, "&lt;=" &amp; AY$1, DataRegularSeason20242025!$E$3:$E$1315, $A5)</f>
        <v>10</v>
      </c>
      <c r="AZ5">
        <f>SUMIFS(DataRegularSeason20242025!$AA$3:$AA$1315,DataRegularSeason20242025!$B$3:$B$1315, "&lt;=" &amp; AZ$1, DataRegularSeason20242025!$D$3:$D$1315, $A5)+SUMIFS(DataRegularSeason20242025!$AB$3:$AB$1315,DataRegularSeason20242025!$B$3:$B$1315, "&lt;=" &amp; AZ$1, DataRegularSeason20242025!$E$3:$E$1315, $A5)</f>
        <v>10</v>
      </c>
      <c r="BA5">
        <f>SUMIFS(DataRegularSeason20242025!$AA$3:$AA$1315,DataRegularSeason20242025!$B$3:$B$1315, "&lt;=" &amp; BA$1, DataRegularSeason20242025!$D$3:$D$1315, $A5)+SUMIFS(DataRegularSeason20242025!$AB$3:$AB$1315,DataRegularSeason20242025!$B$3:$B$1315, "&lt;=" &amp; BA$1, DataRegularSeason20242025!$E$3:$E$1315, $A5)</f>
        <v>10</v>
      </c>
      <c r="BB5">
        <f>SUMIFS(DataRegularSeason20242025!$AA$3:$AA$1315,DataRegularSeason20242025!$B$3:$B$1315, "&lt;=" &amp; BB$1, DataRegularSeason20242025!$D$3:$D$1315, $A5)+SUMIFS(DataRegularSeason20242025!$AB$3:$AB$1315,DataRegularSeason20242025!$B$3:$B$1315, "&lt;=" &amp; BB$1, DataRegularSeason20242025!$E$3:$E$1315, $A5)</f>
        <v>10</v>
      </c>
      <c r="BC5">
        <f>SUMIFS(DataRegularSeason20242025!$AA$3:$AA$1315,DataRegularSeason20242025!$B$3:$B$1315, "&lt;=" &amp; BC$1, DataRegularSeason20242025!$D$3:$D$1315, $A5)+SUMIFS(DataRegularSeason20242025!$AB$3:$AB$1315,DataRegularSeason20242025!$B$3:$B$1315, "&lt;=" &amp; BC$1, DataRegularSeason20242025!$E$3:$E$1315, $A5)</f>
        <v>10</v>
      </c>
      <c r="BD5">
        <f>SUMIFS(DataRegularSeason20242025!$AA$3:$AA$1315,DataRegularSeason20242025!$B$3:$B$1315, "&lt;=" &amp; BD$1, DataRegularSeason20242025!$D$3:$D$1315, $A5)+SUMIFS(DataRegularSeason20242025!$AB$3:$AB$1315,DataRegularSeason20242025!$B$3:$B$1315, "&lt;=" &amp; BD$1, DataRegularSeason20242025!$E$3:$E$1315, $A5)</f>
        <v>10</v>
      </c>
      <c r="BE5">
        <f>SUMIFS(DataRegularSeason20242025!$AA$3:$AA$1315,DataRegularSeason20242025!$B$3:$B$1315, "&lt;=" &amp; BE$1, DataRegularSeason20242025!$D$3:$D$1315, $A5)+SUMIFS(DataRegularSeason20242025!$AB$3:$AB$1315,DataRegularSeason20242025!$B$3:$B$1315, "&lt;=" &amp; BE$1, DataRegularSeason20242025!$E$3:$E$1315, $A5)</f>
        <v>10</v>
      </c>
      <c r="BF5">
        <f>SUMIFS(DataRegularSeason20242025!$AA$3:$AA$1315,DataRegularSeason20242025!$B$3:$B$1315, "&lt;=" &amp; BF$1, DataRegularSeason20242025!$D$3:$D$1315, $A5)+SUMIFS(DataRegularSeason20242025!$AB$3:$AB$1315,DataRegularSeason20242025!$B$3:$B$1315, "&lt;=" &amp; BF$1, DataRegularSeason20242025!$E$3:$E$1315, $A5)</f>
        <v>10</v>
      </c>
      <c r="BG5">
        <f>SUMIFS(DataRegularSeason20242025!$AA$3:$AA$1315,DataRegularSeason20242025!$B$3:$B$1315, "&lt;=" &amp; BG$1, DataRegularSeason20242025!$D$3:$D$1315, $A5)+SUMIFS(DataRegularSeason20242025!$AB$3:$AB$1315,DataRegularSeason20242025!$B$3:$B$1315, "&lt;=" &amp; BG$1, DataRegularSeason20242025!$E$3:$E$1315, $A5)</f>
        <v>10</v>
      </c>
      <c r="BH5">
        <f>SUMIFS(DataRegularSeason20242025!$AA$3:$AA$1315,DataRegularSeason20242025!$B$3:$B$1315, "&lt;=" &amp; BH$1, DataRegularSeason20242025!$D$3:$D$1315, $A5)+SUMIFS(DataRegularSeason20242025!$AB$3:$AB$1315,DataRegularSeason20242025!$B$3:$B$1315, "&lt;=" &amp; BH$1, DataRegularSeason20242025!$E$3:$E$1315, $A5)</f>
        <v>10</v>
      </c>
      <c r="BI5">
        <f>SUMIFS(DataRegularSeason20242025!$AA$3:$AA$1315,DataRegularSeason20242025!$B$3:$B$1315, "&lt;=" &amp; BI$1, DataRegularSeason20242025!$D$3:$D$1315, $A5)+SUMIFS(DataRegularSeason20242025!$AB$3:$AB$1315,DataRegularSeason20242025!$B$3:$B$1315, "&lt;=" &amp; BI$1, DataRegularSeason20242025!$E$3:$E$1315, $A5)</f>
        <v>10</v>
      </c>
      <c r="BJ5">
        <f>SUMIFS(DataRegularSeason20242025!$AA$3:$AA$1315,DataRegularSeason20242025!$B$3:$B$1315, "&lt;=" &amp; BJ$1, DataRegularSeason20242025!$D$3:$D$1315, $A5)+SUMIFS(DataRegularSeason20242025!$AB$3:$AB$1315,DataRegularSeason20242025!$B$3:$B$1315, "&lt;=" &amp; BJ$1, DataRegularSeason20242025!$E$3:$E$1315, $A5)</f>
        <v>10</v>
      </c>
      <c r="BK5">
        <f>SUMIFS(DataRegularSeason20242025!$AA$3:$AA$1315,DataRegularSeason20242025!$B$3:$B$1315, "&lt;=" &amp; BK$1, DataRegularSeason20242025!$D$3:$D$1315, $A5)+SUMIFS(DataRegularSeason20242025!$AB$3:$AB$1315,DataRegularSeason20242025!$B$3:$B$1315, "&lt;=" &amp; BK$1, DataRegularSeason20242025!$E$3:$E$1315, $A5)</f>
        <v>10</v>
      </c>
      <c r="BL5">
        <f>SUMIFS(DataRegularSeason20242025!$AA$3:$AA$1315,DataRegularSeason20242025!$B$3:$B$1315, "&lt;=" &amp; BL$1, DataRegularSeason20242025!$D$3:$D$1315, $A5)+SUMIFS(DataRegularSeason20242025!$AB$3:$AB$1315,DataRegularSeason20242025!$B$3:$B$1315, "&lt;=" &amp; BL$1, DataRegularSeason20242025!$E$3:$E$1315, $A5)</f>
        <v>10</v>
      </c>
      <c r="BM5">
        <f>SUMIFS(DataRegularSeason20242025!$AA$3:$AA$1315,DataRegularSeason20242025!$B$3:$B$1315, "&lt;=" &amp; BM$1, DataRegularSeason20242025!$D$3:$D$1315, $A5)+SUMIFS(DataRegularSeason20242025!$AB$3:$AB$1315,DataRegularSeason20242025!$B$3:$B$1315, "&lt;=" &amp; BM$1, DataRegularSeason20242025!$E$3:$E$1315, $A5)</f>
        <v>10</v>
      </c>
      <c r="BN5">
        <f>SUMIFS(DataRegularSeason20242025!$AA$3:$AA$1315,DataRegularSeason20242025!$B$3:$B$1315, "&lt;=" &amp; BN$1, DataRegularSeason20242025!$D$3:$D$1315, $A5)+SUMIFS(DataRegularSeason20242025!$AB$3:$AB$1315,DataRegularSeason20242025!$B$3:$B$1315, "&lt;=" &amp; BN$1, DataRegularSeason20242025!$E$3:$E$1315, $A5)</f>
        <v>10</v>
      </c>
      <c r="BO5">
        <f>SUMIFS(DataRegularSeason20242025!$AA$3:$AA$1315,DataRegularSeason20242025!$B$3:$B$1315, "&lt;=" &amp; BO$1, DataRegularSeason20242025!$D$3:$D$1315, $A5)+SUMIFS(DataRegularSeason20242025!$AB$3:$AB$1315,DataRegularSeason20242025!$B$3:$B$1315, "&lt;=" &amp; BO$1, DataRegularSeason20242025!$E$3:$E$1315, $A5)</f>
        <v>10</v>
      </c>
      <c r="BP5">
        <f>SUMIFS(DataRegularSeason20242025!$AA$3:$AA$1315,DataRegularSeason20242025!$B$3:$B$1315, "&lt;=" &amp; BP$1, DataRegularSeason20242025!$D$3:$D$1315, $A5)+SUMIFS(DataRegularSeason20242025!$AB$3:$AB$1315,DataRegularSeason20242025!$B$3:$B$1315, "&lt;=" &amp; BP$1, DataRegularSeason20242025!$E$3:$E$1315, $A5)</f>
        <v>10</v>
      </c>
      <c r="BQ5">
        <f>SUMIFS(DataRegularSeason20242025!$AA$3:$AA$1315,DataRegularSeason20242025!$B$3:$B$1315, "&lt;=" &amp; BQ$1, DataRegularSeason20242025!$D$3:$D$1315, $A5)+SUMIFS(DataRegularSeason20242025!$AB$3:$AB$1315,DataRegularSeason20242025!$B$3:$B$1315, "&lt;=" &amp; BQ$1, DataRegularSeason20242025!$E$3:$E$1315, $A5)</f>
        <v>10</v>
      </c>
      <c r="BR5">
        <f>SUMIFS(DataRegularSeason20242025!$AA$3:$AA$1315,DataRegularSeason20242025!$B$3:$B$1315, "&lt;=" &amp; BR$1, DataRegularSeason20242025!$D$3:$D$1315, $A5)+SUMIFS(DataRegularSeason20242025!$AB$3:$AB$1315,DataRegularSeason20242025!$B$3:$B$1315, "&lt;=" &amp; BR$1, DataRegularSeason20242025!$E$3:$E$1315, $A5)</f>
        <v>10</v>
      </c>
      <c r="BS5">
        <f>SUMIFS(DataRegularSeason20242025!$AA$3:$AA$1315,DataRegularSeason20242025!$B$3:$B$1315, "&lt;=" &amp; BS$1, DataRegularSeason20242025!$D$3:$D$1315, $A5)+SUMIFS(DataRegularSeason20242025!$AB$3:$AB$1315,DataRegularSeason20242025!$B$3:$B$1315, "&lt;=" &amp; BS$1, DataRegularSeason20242025!$E$3:$E$1315, $A5)</f>
        <v>10</v>
      </c>
      <c r="BT5">
        <f>SUMIFS(DataRegularSeason20242025!$AA$3:$AA$1315,DataRegularSeason20242025!$B$3:$B$1315, "&lt;=" &amp; BT$1, DataRegularSeason20242025!$D$3:$D$1315, $A5)+SUMIFS(DataRegularSeason20242025!$AB$3:$AB$1315,DataRegularSeason20242025!$B$3:$B$1315, "&lt;=" &amp; BT$1, DataRegularSeason20242025!$E$3:$E$1315, $A5)</f>
        <v>10</v>
      </c>
      <c r="BU5">
        <f>SUMIFS(DataRegularSeason20242025!$AA$3:$AA$1315,DataRegularSeason20242025!$B$3:$B$1315, "&lt;=" &amp; BU$1, DataRegularSeason20242025!$D$3:$D$1315, $A5)+SUMIFS(DataRegularSeason20242025!$AB$3:$AB$1315,DataRegularSeason20242025!$B$3:$B$1315, "&lt;=" &amp; BU$1, DataRegularSeason20242025!$E$3:$E$1315, $A5)</f>
        <v>10</v>
      </c>
      <c r="BV5">
        <f>SUMIFS(DataRegularSeason20242025!$AA$3:$AA$1315,DataRegularSeason20242025!$B$3:$B$1315, "&lt;=" &amp; BV$1, DataRegularSeason20242025!$D$3:$D$1315, $A5)+SUMIFS(DataRegularSeason20242025!$AB$3:$AB$1315,DataRegularSeason20242025!$B$3:$B$1315, "&lt;=" &amp; BV$1, DataRegularSeason20242025!$E$3:$E$1315, $A5)</f>
        <v>10</v>
      </c>
      <c r="BW5">
        <f>SUMIFS(DataRegularSeason20242025!$AA$3:$AA$1315,DataRegularSeason20242025!$B$3:$B$1315, "&lt;=" &amp; BW$1, DataRegularSeason20242025!$D$3:$D$1315, $A5)+SUMIFS(DataRegularSeason20242025!$AB$3:$AB$1315,DataRegularSeason20242025!$B$3:$B$1315, "&lt;=" &amp; BW$1, DataRegularSeason20242025!$E$3:$E$1315, $A5)</f>
        <v>10</v>
      </c>
      <c r="BX5">
        <f>SUMIFS(DataRegularSeason20242025!$AA$3:$AA$1315,DataRegularSeason20242025!$B$3:$B$1315, "&lt;=" &amp; BX$1, DataRegularSeason20242025!$D$3:$D$1315, $A5)+SUMIFS(DataRegularSeason20242025!$AB$3:$AB$1315,DataRegularSeason20242025!$B$3:$B$1315, "&lt;=" &amp; BX$1, DataRegularSeason20242025!$E$3:$E$1315, $A5)</f>
        <v>10</v>
      </c>
      <c r="BY5">
        <f>SUMIFS(DataRegularSeason20242025!$AA$3:$AA$1315,DataRegularSeason20242025!$B$3:$B$1315, "&lt;=" &amp; BY$1, DataRegularSeason20242025!$D$3:$D$1315, $A5)+SUMIFS(DataRegularSeason20242025!$AB$3:$AB$1315,DataRegularSeason20242025!$B$3:$B$1315, "&lt;=" &amp; BY$1, DataRegularSeason20242025!$E$3:$E$1315, $A5)</f>
        <v>10</v>
      </c>
      <c r="BZ5">
        <f>SUMIFS(DataRegularSeason20242025!$AA$3:$AA$1315,DataRegularSeason20242025!$B$3:$B$1315, "&lt;=" &amp; BZ$1, DataRegularSeason20242025!$D$3:$D$1315, $A5)+SUMIFS(DataRegularSeason20242025!$AB$3:$AB$1315,DataRegularSeason20242025!$B$3:$B$1315, "&lt;=" &amp; BZ$1, DataRegularSeason20242025!$E$3:$E$1315, $A5)</f>
        <v>10</v>
      </c>
      <c r="CA5">
        <f>SUMIFS(DataRegularSeason20242025!$AA$3:$AA$1315,DataRegularSeason20242025!$B$3:$B$1315, "&lt;=" &amp; CA$1, DataRegularSeason20242025!$D$3:$D$1315, $A5)+SUMIFS(DataRegularSeason20242025!$AB$3:$AB$1315,DataRegularSeason20242025!$B$3:$B$1315, "&lt;=" &amp; CA$1, DataRegularSeason20242025!$E$3:$E$1315, $A5)</f>
        <v>10</v>
      </c>
      <c r="CB5">
        <f>SUMIFS(DataRegularSeason20242025!$AA$3:$AA$1315,DataRegularSeason20242025!$B$3:$B$1315, "&lt;=" &amp; CB$1, DataRegularSeason20242025!$D$3:$D$1315, $A5)+SUMIFS(DataRegularSeason20242025!$AB$3:$AB$1315,DataRegularSeason20242025!$B$3:$B$1315, "&lt;=" &amp; CB$1, DataRegularSeason20242025!$E$3:$E$1315, $A5)</f>
        <v>10</v>
      </c>
      <c r="CC5">
        <f>SUMIFS(DataRegularSeason20242025!$AA$3:$AA$1315,DataRegularSeason20242025!$B$3:$B$1315, "&lt;=" &amp; CC$1, DataRegularSeason20242025!$D$3:$D$1315, $A5)+SUMIFS(DataRegularSeason20242025!$AB$3:$AB$1315,DataRegularSeason20242025!$B$3:$B$1315, "&lt;=" &amp; CC$1, DataRegularSeason20242025!$E$3:$E$1315, $A5)</f>
        <v>10</v>
      </c>
      <c r="CD5">
        <f>SUMIFS(DataRegularSeason20242025!$AA$3:$AA$1315,DataRegularSeason20242025!$B$3:$B$1315, "&lt;=" &amp; CD$1, DataRegularSeason20242025!$D$3:$D$1315, $A5)+SUMIFS(DataRegularSeason20242025!$AB$3:$AB$1315,DataRegularSeason20242025!$B$3:$B$1315, "&lt;=" &amp; CD$1, DataRegularSeason20242025!$E$3:$E$1315, $A5)</f>
        <v>10</v>
      </c>
      <c r="CE5">
        <f>SUMIFS(DataRegularSeason20242025!$AA$3:$AA$1315,DataRegularSeason20242025!$B$3:$B$1315, "&lt;=" &amp; CE$1, DataRegularSeason20242025!$D$3:$D$1315, $A5)+SUMIFS(DataRegularSeason20242025!$AB$3:$AB$1315,DataRegularSeason20242025!$B$3:$B$1315, "&lt;=" &amp; CE$1, DataRegularSeason20242025!$E$3:$E$1315, $A5)</f>
        <v>10</v>
      </c>
      <c r="CF5">
        <f>SUMIFS(DataRegularSeason20242025!$AA$3:$AA$1315,DataRegularSeason20242025!$B$3:$B$1315, "&lt;=" &amp; CF$1, DataRegularSeason20242025!$D$3:$D$1315, $A5)+SUMIFS(DataRegularSeason20242025!$AB$3:$AB$1315,DataRegularSeason20242025!$B$3:$B$1315, "&lt;=" &amp; CF$1, DataRegularSeason20242025!$E$3:$E$1315, $A5)</f>
        <v>10</v>
      </c>
      <c r="CG5">
        <f>SUMIFS(DataRegularSeason20242025!$AA$3:$AA$1315,DataRegularSeason20242025!$B$3:$B$1315, "&lt;=" &amp; CG$1, DataRegularSeason20242025!$D$3:$D$1315, $A5)+SUMIFS(DataRegularSeason20242025!$AB$3:$AB$1315,DataRegularSeason20242025!$B$3:$B$1315, "&lt;=" &amp; CG$1, DataRegularSeason20242025!$E$3:$E$1315, $A5)</f>
        <v>10</v>
      </c>
      <c r="CH5">
        <f>SUMIFS(DataRegularSeason20242025!$AA$3:$AA$1315,DataRegularSeason20242025!$B$3:$B$1315, "&lt;=" &amp; CH$1, DataRegularSeason20242025!$D$3:$D$1315, $A5)+SUMIFS(DataRegularSeason20242025!$AB$3:$AB$1315,DataRegularSeason20242025!$B$3:$B$1315, "&lt;=" &amp; CH$1, DataRegularSeason20242025!$E$3:$E$1315, $A5)</f>
        <v>10</v>
      </c>
      <c r="CI5">
        <f>SUMIFS(DataRegularSeason20242025!$AA$3:$AA$1315,DataRegularSeason20242025!$B$3:$B$1315, "&lt;=" &amp; CI$1, DataRegularSeason20242025!$D$3:$D$1315, $A5)+SUMIFS(DataRegularSeason20242025!$AB$3:$AB$1315,DataRegularSeason20242025!$B$3:$B$1315, "&lt;=" &amp; CI$1, DataRegularSeason20242025!$E$3:$E$1315, $A5)</f>
        <v>10</v>
      </c>
      <c r="CJ5">
        <f>SUMIFS(DataRegularSeason20242025!$AA$3:$AA$1315,DataRegularSeason20242025!$B$3:$B$1315, "&lt;=" &amp; CJ$1, DataRegularSeason20242025!$D$3:$D$1315, $A5)+SUMIFS(DataRegularSeason20242025!$AB$3:$AB$1315,DataRegularSeason20242025!$B$3:$B$1315, "&lt;=" &amp; CJ$1, DataRegularSeason20242025!$E$3:$E$1315, $A5)</f>
        <v>10</v>
      </c>
      <c r="CK5">
        <f>SUMIFS(DataRegularSeason20242025!$AA$3:$AA$1315,DataRegularSeason20242025!$B$3:$B$1315, "&lt;=" &amp; CK$1, DataRegularSeason20242025!$D$3:$D$1315, $A5)+SUMIFS(DataRegularSeason20242025!$AB$3:$AB$1315,DataRegularSeason20242025!$B$3:$B$1315, "&lt;=" &amp; CK$1, DataRegularSeason20242025!$E$3:$E$1315, $A5)</f>
        <v>10</v>
      </c>
      <c r="CL5">
        <f>SUMIFS(DataRegularSeason20242025!$AA$3:$AA$1315,DataRegularSeason20242025!$B$3:$B$1315, "&lt;=" &amp; CL$1, DataRegularSeason20242025!$D$3:$D$1315, $A5)+SUMIFS(DataRegularSeason20242025!$AB$3:$AB$1315,DataRegularSeason20242025!$B$3:$B$1315, "&lt;=" &amp; CL$1, DataRegularSeason20242025!$E$3:$E$1315, $A5)</f>
        <v>10</v>
      </c>
      <c r="CM5">
        <f>SUMIFS(DataRegularSeason20242025!$AA$3:$AA$1315,DataRegularSeason20242025!$B$3:$B$1315, "&lt;=" &amp; CM$1, DataRegularSeason20242025!$D$3:$D$1315, $A5)+SUMIFS(DataRegularSeason20242025!$AB$3:$AB$1315,DataRegularSeason20242025!$B$3:$B$1315, "&lt;=" &amp; CM$1, DataRegularSeason20242025!$E$3:$E$1315, $A5)</f>
        <v>10</v>
      </c>
      <c r="CN5">
        <f>SUMIFS(DataRegularSeason20242025!$AA$3:$AA$1315,DataRegularSeason20242025!$B$3:$B$1315, "&lt;=" &amp; CN$1, DataRegularSeason20242025!$D$3:$D$1315, $A5)+SUMIFS(DataRegularSeason20242025!$AB$3:$AB$1315,DataRegularSeason20242025!$B$3:$B$1315, "&lt;=" &amp; CN$1, DataRegularSeason20242025!$E$3:$E$1315, $A5)</f>
        <v>10</v>
      </c>
      <c r="CO5">
        <f>SUMIFS(DataRegularSeason20242025!$AA$3:$AA$1315,DataRegularSeason20242025!$B$3:$B$1315, "&lt;=" &amp; CO$1, DataRegularSeason20242025!$D$3:$D$1315, $A5)+SUMIFS(DataRegularSeason20242025!$AB$3:$AB$1315,DataRegularSeason20242025!$B$3:$B$1315, "&lt;=" &amp; CO$1, DataRegularSeason20242025!$E$3:$E$1315, $A5)</f>
        <v>10</v>
      </c>
      <c r="CP5">
        <f>SUMIFS(DataRegularSeason20242025!$AA$3:$AA$1315,DataRegularSeason20242025!$B$3:$B$1315, "&lt;=" &amp; CP$1, DataRegularSeason20242025!$D$3:$D$1315, $A5)+SUMIFS(DataRegularSeason20242025!$AB$3:$AB$1315,DataRegularSeason20242025!$B$3:$B$1315, "&lt;=" &amp; CP$1, DataRegularSeason20242025!$E$3:$E$1315, $A5)</f>
        <v>10</v>
      </c>
      <c r="CQ5">
        <f>SUMIFS(DataRegularSeason20242025!$AA$3:$AA$1315,DataRegularSeason20242025!$B$3:$B$1315, "&lt;=" &amp; CQ$1, DataRegularSeason20242025!$D$3:$D$1315, $A5)+SUMIFS(DataRegularSeason20242025!$AB$3:$AB$1315,DataRegularSeason20242025!$B$3:$B$1315, "&lt;=" &amp; CQ$1, DataRegularSeason20242025!$E$3:$E$1315, $A5)</f>
        <v>10</v>
      </c>
      <c r="CR5">
        <f>SUMIFS(DataRegularSeason20242025!$AA$3:$AA$1315,DataRegularSeason20242025!$B$3:$B$1315, "&lt;=" &amp; CR$1, DataRegularSeason20242025!$D$3:$D$1315, $A5)+SUMIFS(DataRegularSeason20242025!$AB$3:$AB$1315,DataRegularSeason20242025!$B$3:$B$1315, "&lt;=" &amp; CR$1, DataRegularSeason20242025!$E$3:$E$1315, $A5)</f>
        <v>10</v>
      </c>
      <c r="CS5">
        <f>SUMIFS(DataRegularSeason20242025!$AA$3:$AA$1315,DataRegularSeason20242025!$B$3:$B$1315, "&lt;=" &amp; CS$1, DataRegularSeason20242025!$D$3:$D$1315, $A5)+SUMIFS(DataRegularSeason20242025!$AB$3:$AB$1315,DataRegularSeason20242025!$B$3:$B$1315, "&lt;=" &amp; CS$1, DataRegularSeason20242025!$E$3:$E$1315, $A5)</f>
        <v>10</v>
      </c>
      <c r="CT5">
        <f>SUMIFS(DataRegularSeason20242025!$AA$3:$AA$1315,DataRegularSeason20242025!$B$3:$B$1315, "&lt;=" &amp; CT$1, DataRegularSeason20242025!$D$3:$D$1315, $A5)+SUMIFS(DataRegularSeason20242025!$AB$3:$AB$1315,DataRegularSeason20242025!$B$3:$B$1315, "&lt;=" &amp; CT$1, DataRegularSeason20242025!$E$3:$E$1315, $A5)</f>
        <v>10</v>
      </c>
      <c r="CU5">
        <f>SUMIFS(DataRegularSeason20242025!$AA$3:$AA$1315,DataRegularSeason20242025!$B$3:$B$1315, "&lt;=" &amp; CU$1, DataRegularSeason20242025!$D$3:$D$1315, $A5)+SUMIFS(DataRegularSeason20242025!$AB$3:$AB$1315,DataRegularSeason20242025!$B$3:$B$1315, "&lt;=" &amp; CU$1, DataRegularSeason20242025!$E$3:$E$1315, $A5)</f>
        <v>10</v>
      </c>
      <c r="CV5">
        <f>SUMIFS(DataRegularSeason20242025!$AA$3:$AA$1315,DataRegularSeason20242025!$B$3:$B$1315, "&lt;=" &amp; CV$1, DataRegularSeason20242025!$D$3:$D$1315, $A5)+SUMIFS(DataRegularSeason20242025!$AB$3:$AB$1315,DataRegularSeason20242025!$B$3:$B$1315, "&lt;=" &amp; CV$1, DataRegularSeason20242025!$E$3:$E$1315, $A5)</f>
        <v>10</v>
      </c>
      <c r="CW5">
        <f>SUMIFS(DataRegularSeason20242025!$AA$3:$AA$1315,DataRegularSeason20242025!$B$3:$B$1315, "&lt;=" &amp; CW$1, DataRegularSeason20242025!$D$3:$D$1315, $A5)+SUMIFS(DataRegularSeason20242025!$AB$3:$AB$1315,DataRegularSeason20242025!$B$3:$B$1315, "&lt;=" &amp; CW$1, DataRegularSeason20242025!$E$3:$E$1315, $A5)</f>
        <v>10</v>
      </c>
      <c r="CX5">
        <f>SUMIFS(DataRegularSeason20242025!$AA$3:$AA$1315,DataRegularSeason20242025!$B$3:$B$1315, "&lt;=" &amp; CX$1, DataRegularSeason20242025!$D$3:$D$1315, $A5)+SUMIFS(DataRegularSeason20242025!$AB$3:$AB$1315,DataRegularSeason20242025!$B$3:$B$1315, "&lt;=" &amp; CX$1, DataRegularSeason20242025!$E$3:$E$1315, $A5)</f>
        <v>10</v>
      </c>
      <c r="CY5">
        <f>SUMIFS(DataRegularSeason20242025!$AA$3:$AA$1315,DataRegularSeason20242025!$B$3:$B$1315, "&lt;=" &amp; CY$1, DataRegularSeason20242025!$D$3:$D$1315, $A5)+SUMIFS(DataRegularSeason20242025!$AB$3:$AB$1315,DataRegularSeason20242025!$B$3:$B$1315, "&lt;=" &amp; CY$1, DataRegularSeason20242025!$E$3:$E$1315, $A5)</f>
        <v>10</v>
      </c>
      <c r="CZ5">
        <f>SUMIFS(DataRegularSeason20242025!$AA$3:$AA$1315,DataRegularSeason20242025!$B$3:$B$1315, "&lt;=" &amp; CZ$1, DataRegularSeason20242025!$D$3:$D$1315, $A5)+SUMIFS(DataRegularSeason20242025!$AB$3:$AB$1315,DataRegularSeason20242025!$B$3:$B$1315, "&lt;=" &amp; CZ$1, DataRegularSeason20242025!$E$3:$E$1315, $A5)</f>
        <v>10</v>
      </c>
      <c r="DA5">
        <f>SUMIFS(DataRegularSeason20242025!$AA$3:$AA$1315,DataRegularSeason20242025!$B$3:$B$1315, "&lt;=" &amp; DA$1, DataRegularSeason20242025!$D$3:$D$1315, $A5)+SUMIFS(DataRegularSeason20242025!$AB$3:$AB$1315,DataRegularSeason20242025!$B$3:$B$1315, "&lt;=" &amp; DA$1, DataRegularSeason20242025!$E$3:$E$1315, $A5)</f>
        <v>10</v>
      </c>
      <c r="DB5">
        <f>SUMIFS(DataRegularSeason20242025!$AA$3:$AA$1315,DataRegularSeason20242025!$B$3:$B$1315, "&lt;=" &amp; DB$1, DataRegularSeason20242025!$D$3:$D$1315, $A5)+SUMIFS(DataRegularSeason20242025!$AB$3:$AB$1315,DataRegularSeason20242025!$B$3:$B$1315, "&lt;=" &amp; DB$1, DataRegularSeason20242025!$E$3:$E$1315, $A5)</f>
        <v>10</v>
      </c>
      <c r="DC5">
        <f>SUMIFS(DataRegularSeason20242025!$AA$3:$AA$1315,DataRegularSeason20242025!$B$3:$B$1315, "&lt;=" &amp; DC$1, DataRegularSeason20242025!$D$3:$D$1315, $A5)+SUMIFS(DataRegularSeason20242025!$AB$3:$AB$1315,DataRegularSeason20242025!$B$3:$B$1315, "&lt;=" &amp; DC$1, DataRegularSeason20242025!$E$3:$E$1315, $A5)</f>
        <v>10</v>
      </c>
      <c r="DD5">
        <f>SUMIFS(DataRegularSeason20242025!$AA$3:$AA$1315,DataRegularSeason20242025!$B$3:$B$1315, "&lt;=" &amp; DD$1, DataRegularSeason20242025!$D$3:$D$1315, $A5)+SUMIFS(DataRegularSeason20242025!$AB$3:$AB$1315,DataRegularSeason20242025!$B$3:$B$1315, "&lt;=" &amp; DD$1, DataRegularSeason20242025!$E$3:$E$1315, $A5)</f>
        <v>10</v>
      </c>
      <c r="DE5">
        <f>SUMIFS(DataRegularSeason20242025!$AA$3:$AA$1315,DataRegularSeason20242025!$B$3:$B$1315, "&lt;=" &amp; DE$1, DataRegularSeason20242025!$D$3:$D$1315, $A5)+SUMIFS(DataRegularSeason20242025!$AB$3:$AB$1315,DataRegularSeason20242025!$B$3:$B$1315, "&lt;=" &amp; DE$1, DataRegularSeason20242025!$E$3:$E$1315, $A5)</f>
        <v>10</v>
      </c>
      <c r="DF5">
        <f>SUMIFS(DataRegularSeason20242025!$AA$3:$AA$1315,DataRegularSeason20242025!$B$3:$B$1315, "&lt;=" &amp; DF$1, DataRegularSeason20242025!$D$3:$D$1315, $A5)+SUMIFS(DataRegularSeason20242025!$AB$3:$AB$1315,DataRegularSeason20242025!$B$3:$B$1315, "&lt;=" &amp; DF$1, DataRegularSeason20242025!$E$3:$E$1315, $A5)</f>
        <v>10</v>
      </c>
      <c r="DG5">
        <f>SUMIFS(DataRegularSeason20242025!$AA$3:$AA$1315,DataRegularSeason20242025!$B$3:$B$1315, "&lt;=" &amp; DG$1, DataRegularSeason20242025!$D$3:$D$1315, $A5)+SUMIFS(DataRegularSeason20242025!$AB$3:$AB$1315,DataRegularSeason20242025!$B$3:$B$1315, "&lt;=" &amp; DG$1, DataRegularSeason20242025!$E$3:$E$1315, $A5)</f>
        <v>10</v>
      </c>
      <c r="DH5">
        <f>SUMIFS(DataRegularSeason20242025!$AA$3:$AA$1315,DataRegularSeason20242025!$B$3:$B$1315, "&lt;=" &amp; DH$1, DataRegularSeason20242025!$D$3:$D$1315, $A5)+SUMIFS(DataRegularSeason20242025!$AB$3:$AB$1315,DataRegularSeason20242025!$B$3:$B$1315, "&lt;=" &amp; DH$1, DataRegularSeason20242025!$E$3:$E$1315, $A5)</f>
        <v>10</v>
      </c>
      <c r="DI5">
        <f>SUMIFS(DataRegularSeason20242025!$AA$3:$AA$1315,DataRegularSeason20242025!$B$3:$B$1315, "&lt;=" &amp; DI$1, DataRegularSeason20242025!$D$3:$D$1315, $A5)+SUMIFS(DataRegularSeason20242025!$AB$3:$AB$1315,DataRegularSeason20242025!$B$3:$B$1315, "&lt;=" &amp; DI$1, DataRegularSeason20242025!$E$3:$E$1315, $A5)</f>
        <v>10</v>
      </c>
      <c r="DJ5">
        <f>SUMIFS(DataRegularSeason20242025!$AA$3:$AA$1315,DataRegularSeason20242025!$B$3:$B$1315, "&lt;=" &amp; DJ$1, DataRegularSeason20242025!$D$3:$D$1315, $A5)+SUMIFS(DataRegularSeason20242025!$AB$3:$AB$1315,DataRegularSeason20242025!$B$3:$B$1315, "&lt;=" &amp; DJ$1, DataRegularSeason20242025!$E$3:$E$1315, $A5)</f>
        <v>10</v>
      </c>
      <c r="DK5">
        <f>SUMIFS(DataRegularSeason20242025!$AA$3:$AA$1315,DataRegularSeason20242025!$B$3:$B$1315, "&lt;=" &amp; DK$1, DataRegularSeason20242025!$D$3:$D$1315, $A5)+SUMIFS(DataRegularSeason20242025!$AB$3:$AB$1315,DataRegularSeason20242025!$B$3:$B$1315, "&lt;=" &amp; DK$1, DataRegularSeason20242025!$E$3:$E$1315, $A5)</f>
        <v>10</v>
      </c>
      <c r="DL5">
        <f>SUMIFS(DataRegularSeason20242025!$AA$3:$AA$1315,DataRegularSeason20242025!$B$3:$B$1315, "&lt;=" &amp; DL$1, DataRegularSeason20242025!$D$3:$D$1315, $A5)+SUMIFS(DataRegularSeason20242025!$AB$3:$AB$1315,DataRegularSeason20242025!$B$3:$B$1315, "&lt;=" &amp; DL$1, DataRegularSeason20242025!$E$3:$E$1315, $A5)</f>
        <v>10</v>
      </c>
      <c r="DM5">
        <f>SUMIFS(DataRegularSeason20242025!$AA$3:$AA$1315,DataRegularSeason20242025!$B$3:$B$1315, "&lt;=" &amp; DM$1, DataRegularSeason20242025!$D$3:$D$1315, $A5)+SUMIFS(DataRegularSeason20242025!$AB$3:$AB$1315,DataRegularSeason20242025!$B$3:$B$1315, "&lt;=" &amp; DM$1, DataRegularSeason20242025!$E$3:$E$1315, $A5)</f>
        <v>10</v>
      </c>
      <c r="DN5">
        <f>SUMIFS(DataRegularSeason20242025!$AA$3:$AA$1315,DataRegularSeason20242025!$B$3:$B$1315, "&lt;=" &amp; DN$1, DataRegularSeason20242025!$D$3:$D$1315, $A5)+SUMIFS(DataRegularSeason20242025!$AB$3:$AB$1315,DataRegularSeason20242025!$B$3:$B$1315, "&lt;=" &amp; DN$1, DataRegularSeason20242025!$E$3:$E$1315, $A5)</f>
        <v>10</v>
      </c>
      <c r="DO5">
        <f>SUMIFS(DataRegularSeason20242025!$AA$3:$AA$1315,DataRegularSeason20242025!$B$3:$B$1315, "&lt;=" &amp; DO$1, DataRegularSeason20242025!$D$3:$D$1315, $A5)+SUMIFS(DataRegularSeason20242025!$AB$3:$AB$1315,DataRegularSeason20242025!$B$3:$B$1315, "&lt;=" &amp; DO$1, DataRegularSeason20242025!$E$3:$E$1315, $A5)</f>
        <v>10</v>
      </c>
      <c r="DP5">
        <f>SUMIFS(DataRegularSeason20242025!$AA$3:$AA$1315,DataRegularSeason20242025!$B$3:$B$1315, "&lt;=" &amp; DP$1, DataRegularSeason20242025!$D$3:$D$1315, $A5)+SUMIFS(DataRegularSeason20242025!$AB$3:$AB$1315,DataRegularSeason20242025!$B$3:$B$1315, "&lt;=" &amp; DP$1, DataRegularSeason20242025!$E$3:$E$1315, $A5)</f>
        <v>10</v>
      </c>
      <c r="DQ5">
        <f>SUMIFS(DataRegularSeason20242025!$AA$3:$AA$1315,DataRegularSeason20242025!$B$3:$B$1315, "&lt;=" &amp; DQ$1, DataRegularSeason20242025!$D$3:$D$1315, $A5)+SUMIFS(DataRegularSeason20242025!$AB$3:$AB$1315,DataRegularSeason20242025!$B$3:$B$1315, "&lt;=" &amp; DQ$1, DataRegularSeason20242025!$E$3:$E$1315, $A5)</f>
        <v>10</v>
      </c>
      <c r="DR5">
        <f>SUMIFS(DataRegularSeason20242025!$AA$3:$AA$1315,DataRegularSeason20242025!$B$3:$B$1315, "&lt;=" &amp; DR$1, DataRegularSeason20242025!$D$3:$D$1315, $A5)+SUMIFS(DataRegularSeason20242025!$AB$3:$AB$1315,DataRegularSeason20242025!$B$3:$B$1315, "&lt;=" &amp; DR$1, DataRegularSeason20242025!$E$3:$E$1315, $A5)</f>
        <v>10</v>
      </c>
      <c r="DS5">
        <f>SUMIFS(DataRegularSeason20242025!$AA$3:$AA$1315,DataRegularSeason20242025!$B$3:$B$1315, "&lt;=" &amp; DS$1, DataRegularSeason20242025!$D$3:$D$1315, $A5)+SUMIFS(DataRegularSeason20242025!$AB$3:$AB$1315,DataRegularSeason20242025!$B$3:$B$1315, "&lt;=" &amp; DS$1, DataRegularSeason20242025!$E$3:$E$1315, $A5)</f>
        <v>10</v>
      </c>
      <c r="DT5">
        <f>SUMIFS(DataRegularSeason20242025!$AA$3:$AA$1315,DataRegularSeason20242025!$B$3:$B$1315, "&lt;=" &amp; DT$1, DataRegularSeason20242025!$D$3:$D$1315, $A5)+SUMIFS(DataRegularSeason20242025!$AB$3:$AB$1315,DataRegularSeason20242025!$B$3:$B$1315, "&lt;=" &amp; DT$1, DataRegularSeason20242025!$E$3:$E$1315, $A5)</f>
        <v>10</v>
      </c>
      <c r="DU5">
        <f>SUMIFS(DataRegularSeason20242025!$AA$3:$AA$1315,DataRegularSeason20242025!$B$3:$B$1315, "&lt;=" &amp; DU$1, DataRegularSeason20242025!$D$3:$D$1315, $A5)+SUMIFS(DataRegularSeason20242025!$AB$3:$AB$1315,DataRegularSeason20242025!$B$3:$B$1315, "&lt;=" &amp; DU$1, DataRegularSeason20242025!$E$3:$E$1315, $A5)</f>
        <v>10</v>
      </c>
      <c r="DV5">
        <f>SUMIFS(DataRegularSeason20242025!$AA$3:$AA$1315,DataRegularSeason20242025!$B$3:$B$1315, "&lt;=" &amp; DV$1, DataRegularSeason20242025!$D$3:$D$1315, $A5)+SUMIFS(DataRegularSeason20242025!$AB$3:$AB$1315,DataRegularSeason20242025!$B$3:$B$1315, "&lt;=" &amp; DV$1, DataRegularSeason20242025!$E$3:$E$1315, $A5)</f>
        <v>10</v>
      </c>
      <c r="DW5">
        <f>SUMIFS(DataRegularSeason20242025!$AA$3:$AA$1315,DataRegularSeason20242025!$B$3:$B$1315, "&lt;=" &amp; DW$1, DataRegularSeason20242025!$D$3:$D$1315, $A5)+SUMIFS(DataRegularSeason20242025!$AB$3:$AB$1315,DataRegularSeason20242025!$B$3:$B$1315, "&lt;=" &amp; DW$1, DataRegularSeason20242025!$E$3:$E$1315, $A5)</f>
        <v>10</v>
      </c>
      <c r="DX5">
        <f>SUMIFS(DataRegularSeason20242025!$AA$3:$AA$1315,DataRegularSeason20242025!$B$3:$B$1315, "&lt;=" &amp; DX$1, DataRegularSeason20242025!$D$3:$D$1315, $A5)+SUMIFS(DataRegularSeason20242025!$AB$3:$AB$1315,DataRegularSeason20242025!$B$3:$B$1315, "&lt;=" &amp; DX$1, DataRegularSeason20242025!$E$3:$E$1315, $A5)</f>
        <v>10</v>
      </c>
      <c r="DY5">
        <f>SUMIFS(DataRegularSeason20242025!$AA$3:$AA$1315,DataRegularSeason20242025!$B$3:$B$1315, "&lt;=" &amp; DY$1, DataRegularSeason20242025!$D$3:$D$1315, $A5)+SUMIFS(DataRegularSeason20242025!$AB$3:$AB$1315,DataRegularSeason20242025!$B$3:$B$1315, "&lt;=" &amp; DY$1, DataRegularSeason20242025!$E$3:$E$1315, $A5)</f>
        <v>10</v>
      </c>
      <c r="DZ5">
        <f>SUMIFS(DataRegularSeason20242025!$AA$3:$AA$1315,DataRegularSeason20242025!$B$3:$B$1315, "&lt;=" &amp; DZ$1, DataRegularSeason20242025!$D$3:$D$1315, $A5)+SUMIFS(DataRegularSeason20242025!$AB$3:$AB$1315,DataRegularSeason20242025!$B$3:$B$1315, "&lt;=" &amp; DZ$1, DataRegularSeason20242025!$E$3:$E$1315, $A5)</f>
        <v>10</v>
      </c>
      <c r="EA5">
        <f>SUMIFS(DataRegularSeason20242025!$AA$3:$AA$1315,DataRegularSeason20242025!$B$3:$B$1315, "&lt;=" &amp; EA$1, DataRegularSeason20242025!$D$3:$D$1315, $A5)+SUMIFS(DataRegularSeason20242025!$AB$3:$AB$1315,DataRegularSeason20242025!$B$3:$B$1315, "&lt;=" &amp; EA$1, DataRegularSeason20242025!$E$3:$E$1315, $A5)</f>
        <v>10</v>
      </c>
      <c r="EB5">
        <f>SUMIFS(DataRegularSeason20242025!$AA$3:$AA$1315,DataRegularSeason20242025!$B$3:$B$1315, "&lt;=" &amp; EB$1, DataRegularSeason20242025!$D$3:$D$1315, $A5)+SUMIFS(DataRegularSeason20242025!$AB$3:$AB$1315,DataRegularSeason20242025!$B$3:$B$1315, "&lt;=" &amp; EB$1, DataRegularSeason20242025!$E$3:$E$1315, $A5)</f>
        <v>10</v>
      </c>
      <c r="EC5">
        <f>SUMIFS(DataRegularSeason20242025!$AA$3:$AA$1315,DataRegularSeason20242025!$B$3:$B$1315, "&lt;=" &amp; EC$1, DataRegularSeason20242025!$D$3:$D$1315, $A5)+SUMIFS(DataRegularSeason20242025!$AB$3:$AB$1315,DataRegularSeason20242025!$B$3:$B$1315, "&lt;=" &amp; EC$1, DataRegularSeason20242025!$E$3:$E$1315, $A5)</f>
        <v>10</v>
      </c>
      <c r="ED5">
        <f>SUMIFS(DataRegularSeason20242025!$AA$3:$AA$1315,DataRegularSeason20242025!$B$3:$B$1315, "&lt;=" &amp; ED$1, DataRegularSeason20242025!$D$3:$D$1315, $A5)+SUMIFS(DataRegularSeason20242025!$AB$3:$AB$1315,DataRegularSeason20242025!$B$3:$B$1315, "&lt;=" &amp; ED$1, DataRegularSeason20242025!$E$3:$E$1315, $A5)</f>
        <v>10</v>
      </c>
      <c r="EE5">
        <f>SUMIFS(DataRegularSeason20242025!$AA$3:$AA$1315,DataRegularSeason20242025!$B$3:$B$1315, "&lt;=" &amp; EE$1, DataRegularSeason20242025!$D$3:$D$1315, $A5)+SUMIFS(DataRegularSeason20242025!$AB$3:$AB$1315,DataRegularSeason20242025!$B$3:$B$1315, "&lt;=" &amp; EE$1, DataRegularSeason20242025!$E$3:$E$1315, $A5)</f>
        <v>10</v>
      </c>
      <c r="EF5">
        <f>SUMIFS(DataRegularSeason20242025!$AA$3:$AA$1315,DataRegularSeason20242025!$B$3:$B$1315, "&lt;=" &amp; EF$1, DataRegularSeason20242025!$D$3:$D$1315, $A5)+SUMIFS(DataRegularSeason20242025!$AB$3:$AB$1315,DataRegularSeason20242025!$B$3:$B$1315, "&lt;=" &amp; EF$1, DataRegularSeason20242025!$E$3:$E$1315, $A5)</f>
        <v>10</v>
      </c>
      <c r="EG5">
        <f>SUMIFS(DataRegularSeason20242025!$AA$3:$AA$1315,DataRegularSeason20242025!$B$3:$B$1315, "&lt;=" &amp; EG$1, DataRegularSeason20242025!$D$3:$D$1315, $A5)+SUMIFS(DataRegularSeason20242025!$AB$3:$AB$1315,DataRegularSeason20242025!$B$3:$B$1315, "&lt;=" &amp; EG$1, DataRegularSeason20242025!$E$3:$E$1315, $A5)</f>
        <v>10</v>
      </c>
      <c r="EH5">
        <f>SUMIFS(DataRegularSeason20242025!$AA$3:$AA$1315,DataRegularSeason20242025!$B$3:$B$1315, "&lt;=" &amp; EH$1, DataRegularSeason20242025!$D$3:$D$1315, $A5)+SUMIFS(DataRegularSeason20242025!$AB$3:$AB$1315,DataRegularSeason20242025!$B$3:$B$1315, "&lt;=" &amp; EH$1, DataRegularSeason20242025!$E$3:$E$1315, $A5)</f>
        <v>10</v>
      </c>
      <c r="EI5">
        <f>SUMIFS(DataRegularSeason20242025!$AA$3:$AA$1315,DataRegularSeason20242025!$B$3:$B$1315, "&lt;=" &amp; EI$1, DataRegularSeason20242025!$D$3:$D$1315, $A5)+SUMIFS(DataRegularSeason20242025!$AB$3:$AB$1315,DataRegularSeason20242025!$B$3:$B$1315, "&lt;=" &amp; EI$1, DataRegularSeason20242025!$E$3:$E$1315, $A5)</f>
        <v>10</v>
      </c>
      <c r="EJ5">
        <f>SUMIFS(DataRegularSeason20242025!$AA$3:$AA$1315,DataRegularSeason20242025!$B$3:$B$1315, "&lt;=" &amp; EJ$1, DataRegularSeason20242025!$D$3:$D$1315, $A5)+SUMIFS(DataRegularSeason20242025!$AB$3:$AB$1315,DataRegularSeason20242025!$B$3:$B$1315, "&lt;=" &amp; EJ$1, DataRegularSeason20242025!$E$3:$E$1315, $A5)</f>
        <v>10</v>
      </c>
      <c r="EK5">
        <f>SUMIFS(DataRegularSeason20242025!$AA$3:$AA$1315,DataRegularSeason20242025!$B$3:$B$1315, "&lt;=" &amp; EK$1, DataRegularSeason20242025!$D$3:$D$1315, $A5)+SUMIFS(DataRegularSeason20242025!$AB$3:$AB$1315,DataRegularSeason20242025!$B$3:$B$1315, "&lt;=" &amp; EK$1, DataRegularSeason20242025!$E$3:$E$1315, $A5)</f>
        <v>10</v>
      </c>
      <c r="EL5">
        <f>SUMIFS(DataRegularSeason20242025!$AA$3:$AA$1315,DataRegularSeason20242025!$B$3:$B$1315, "&lt;=" &amp; EL$1, DataRegularSeason20242025!$D$3:$D$1315, $A5)+SUMIFS(DataRegularSeason20242025!$AB$3:$AB$1315,DataRegularSeason20242025!$B$3:$B$1315, "&lt;=" &amp; EL$1, DataRegularSeason20242025!$E$3:$E$1315, $A5)</f>
        <v>10</v>
      </c>
      <c r="EM5">
        <f>SUMIFS(DataRegularSeason20242025!$AA$3:$AA$1315,DataRegularSeason20242025!$B$3:$B$1315, "&lt;=" &amp; EM$1, DataRegularSeason20242025!$D$3:$D$1315, $A5)+SUMIFS(DataRegularSeason20242025!$AB$3:$AB$1315,DataRegularSeason20242025!$B$3:$B$1315, "&lt;=" &amp; EM$1, DataRegularSeason20242025!$E$3:$E$1315, $A5)</f>
        <v>10</v>
      </c>
      <c r="EN5">
        <f>SUMIFS(DataRegularSeason20242025!$AA$3:$AA$1315,DataRegularSeason20242025!$B$3:$B$1315, "&lt;=" &amp; EN$1, DataRegularSeason20242025!$D$3:$D$1315, $A5)+SUMIFS(DataRegularSeason20242025!$AB$3:$AB$1315,DataRegularSeason20242025!$B$3:$B$1315, "&lt;=" &amp; EN$1, DataRegularSeason20242025!$E$3:$E$1315, $A5)</f>
        <v>10</v>
      </c>
      <c r="EO5">
        <f>SUMIFS(DataRegularSeason20242025!$AA$3:$AA$1315,DataRegularSeason20242025!$B$3:$B$1315, "&lt;=" &amp; EO$1, DataRegularSeason20242025!$D$3:$D$1315, $A5)+SUMIFS(DataRegularSeason20242025!$AB$3:$AB$1315,DataRegularSeason20242025!$B$3:$B$1315, "&lt;=" &amp; EO$1, DataRegularSeason20242025!$E$3:$E$1315, $A5)</f>
        <v>10</v>
      </c>
      <c r="EP5">
        <f>SUMIFS(DataRegularSeason20242025!$AA$3:$AA$1315,DataRegularSeason20242025!$B$3:$B$1315, "&lt;=" &amp; EP$1, DataRegularSeason20242025!$D$3:$D$1315, $A5)+SUMIFS(DataRegularSeason20242025!$AB$3:$AB$1315,DataRegularSeason20242025!$B$3:$B$1315, "&lt;=" &amp; EP$1, DataRegularSeason20242025!$E$3:$E$1315, $A5)</f>
        <v>10</v>
      </c>
      <c r="EQ5">
        <f>SUMIFS(DataRegularSeason20242025!$AA$3:$AA$1315,DataRegularSeason20242025!$B$3:$B$1315, "&lt;=" &amp; EQ$1, DataRegularSeason20242025!$D$3:$D$1315, $A5)+SUMIFS(DataRegularSeason20242025!$AB$3:$AB$1315,DataRegularSeason20242025!$B$3:$B$1315, "&lt;=" &amp; EQ$1, DataRegularSeason20242025!$E$3:$E$1315, $A5)</f>
        <v>10</v>
      </c>
      <c r="ER5">
        <f>SUMIFS(DataRegularSeason20242025!$AA$3:$AA$1315,DataRegularSeason20242025!$B$3:$B$1315, "&lt;=" &amp; ER$1, DataRegularSeason20242025!$D$3:$D$1315, $A5)+SUMIFS(DataRegularSeason20242025!$AB$3:$AB$1315,DataRegularSeason20242025!$B$3:$B$1315, "&lt;=" &amp; ER$1, DataRegularSeason20242025!$E$3:$E$1315, $A5)</f>
        <v>10</v>
      </c>
      <c r="ES5">
        <f>SUMIFS(DataRegularSeason20242025!$AA$3:$AA$1315,DataRegularSeason20242025!$B$3:$B$1315, "&lt;=" &amp; ES$1, DataRegularSeason20242025!$D$3:$D$1315, $A5)+SUMIFS(DataRegularSeason20242025!$AB$3:$AB$1315,DataRegularSeason20242025!$B$3:$B$1315, "&lt;=" &amp; ES$1, DataRegularSeason20242025!$E$3:$E$1315, $A5)</f>
        <v>10</v>
      </c>
      <c r="ET5">
        <f>SUMIFS(DataRegularSeason20242025!$AA$3:$AA$1315,DataRegularSeason20242025!$B$3:$B$1315, "&lt;=" &amp; ET$1, DataRegularSeason20242025!$D$3:$D$1315, $A5)+SUMIFS(DataRegularSeason20242025!$AB$3:$AB$1315,DataRegularSeason20242025!$B$3:$B$1315, "&lt;=" &amp; ET$1, DataRegularSeason20242025!$E$3:$E$1315, $A5)</f>
        <v>10</v>
      </c>
      <c r="EU5">
        <f>SUMIFS(DataRegularSeason20242025!$AA$3:$AA$1315,DataRegularSeason20242025!$B$3:$B$1315, "&lt;=" &amp; EU$1, DataRegularSeason20242025!$D$3:$D$1315, $A5)+SUMIFS(DataRegularSeason20242025!$AB$3:$AB$1315,DataRegularSeason20242025!$B$3:$B$1315, "&lt;=" &amp; EU$1, DataRegularSeason20242025!$E$3:$E$1315, $A5)</f>
        <v>10</v>
      </c>
      <c r="EV5">
        <f>SUMIFS(DataRegularSeason20242025!$AA$3:$AA$1315,DataRegularSeason20242025!$B$3:$B$1315, "&lt;=" &amp; EV$1, DataRegularSeason20242025!$D$3:$D$1315, $A5)+SUMIFS(DataRegularSeason20242025!$AB$3:$AB$1315,DataRegularSeason20242025!$B$3:$B$1315, "&lt;=" &amp; EV$1, DataRegularSeason20242025!$E$3:$E$1315, $A5)</f>
        <v>10</v>
      </c>
      <c r="EW5">
        <f>SUMIFS(DataRegularSeason20242025!$AA$3:$AA$1315,DataRegularSeason20242025!$B$3:$B$1315, "&lt;=" &amp; EW$1, DataRegularSeason20242025!$D$3:$D$1315, $A5)+SUMIFS(DataRegularSeason20242025!$AB$3:$AB$1315,DataRegularSeason20242025!$B$3:$B$1315, "&lt;=" &amp; EW$1, DataRegularSeason20242025!$E$3:$E$1315, $A5)</f>
        <v>10</v>
      </c>
      <c r="EX5">
        <f>SUMIFS(DataRegularSeason20242025!$AA$3:$AA$1315,DataRegularSeason20242025!$B$3:$B$1315, "&lt;=" &amp; EX$1, DataRegularSeason20242025!$D$3:$D$1315, $A5)+SUMIFS(DataRegularSeason20242025!$AB$3:$AB$1315,DataRegularSeason20242025!$B$3:$B$1315, "&lt;=" &amp; EX$1, DataRegularSeason20242025!$E$3:$E$1315, $A5)</f>
        <v>10</v>
      </c>
      <c r="EY5">
        <f>SUMIFS(DataRegularSeason20242025!$AA$3:$AA$1315,DataRegularSeason20242025!$B$3:$B$1315, "&lt;=" &amp; EY$1, DataRegularSeason20242025!$D$3:$D$1315, $A5)+SUMIFS(DataRegularSeason20242025!$AB$3:$AB$1315,DataRegularSeason20242025!$B$3:$B$1315, "&lt;=" &amp; EY$1, DataRegularSeason20242025!$E$3:$E$1315, $A5)</f>
        <v>10</v>
      </c>
      <c r="EZ5">
        <f>SUMIFS(DataRegularSeason20242025!$AA$3:$AA$1315,DataRegularSeason20242025!$B$3:$B$1315, "&lt;=" &amp; EZ$1, DataRegularSeason20242025!$D$3:$D$1315, $A5)+SUMIFS(DataRegularSeason20242025!$AB$3:$AB$1315,DataRegularSeason20242025!$B$3:$B$1315, "&lt;=" &amp; EZ$1, DataRegularSeason20242025!$E$3:$E$1315, $A5)</f>
        <v>10</v>
      </c>
      <c r="FA5">
        <f>SUMIFS(DataRegularSeason20242025!$AA$3:$AA$1315,DataRegularSeason20242025!$B$3:$B$1315, "&lt;=" &amp; FA$1, DataRegularSeason20242025!$D$3:$D$1315, $A5)+SUMIFS(DataRegularSeason20242025!$AB$3:$AB$1315,DataRegularSeason20242025!$B$3:$B$1315, "&lt;=" &amp; FA$1, DataRegularSeason20242025!$E$3:$E$1315, $A5)</f>
        <v>10</v>
      </c>
      <c r="FB5">
        <f>SUMIFS(DataRegularSeason20242025!$AA$3:$AA$1315,DataRegularSeason20242025!$B$3:$B$1315, "&lt;=" &amp; FB$1, DataRegularSeason20242025!$D$3:$D$1315, $A5)+SUMIFS(DataRegularSeason20242025!$AB$3:$AB$1315,DataRegularSeason20242025!$B$3:$B$1315, "&lt;=" &amp; FB$1, DataRegularSeason20242025!$E$3:$E$1315, $A5)</f>
        <v>10</v>
      </c>
      <c r="FC5">
        <f>SUMIFS(DataRegularSeason20242025!$AA$3:$AA$1315,DataRegularSeason20242025!$B$3:$B$1315, "&lt;=" &amp; FC$1, DataRegularSeason20242025!$D$3:$D$1315, $A5)+SUMIFS(DataRegularSeason20242025!$AB$3:$AB$1315,DataRegularSeason20242025!$B$3:$B$1315, "&lt;=" &amp; FC$1, DataRegularSeason20242025!$E$3:$E$1315, $A5)</f>
        <v>10</v>
      </c>
      <c r="FD5">
        <f>SUMIFS(DataRegularSeason20242025!$AA$3:$AA$1315,DataRegularSeason20242025!$B$3:$B$1315, "&lt;=" &amp; FD$1, DataRegularSeason20242025!$D$3:$D$1315, $A5)+SUMIFS(DataRegularSeason20242025!$AB$3:$AB$1315,DataRegularSeason20242025!$B$3:$B$1315, "&lt;=" &amp; FD$1, DataRegularSeason20242025!$E$3:$E$1315, $A5)</f>
        <v>10</v>
      </c>
      <c r="FE5">
        <f>SUMIFS(DataRegularSeason20242025!$AA$3:$AA$1315,DataRegularSeason20242025!$B$3:$B$1315, "&lt;=" &amp; FE$1, DataRegularSeason20242025!$D$3:$D$1315, $A5)+SUMIFS(DataRegularSeason20242025!$AB$3:$AB$1315,DataRegularSeason20242025!$B$3:$B$1315, "&lt;=" &amp; FE$1, DataRegularSeason20242025!$E$3:$E$1315, $A5)</f>
        <v>10</v>
      </c>
      <c r="FF5">
        <f>SUMIFS(DataRegularSeason20242025!$AA$3:$AA$1315,DataRegularSeason20242025!$B$3:$B$1315, "&lt;=" &amp; FF$1, DataRegularSeason20242025!$D$3:$D$1315, $A5)+SUMIFS(DataRegularSeason20242025!$AB$3:$AB$1315,DataRegularSeason20242025!$B$3:$B$1315, "&lt;=" &amp; FF$1, DataRegularSeason20242025!$E$3:$E$1315, $A5)</f>
        <v>10</v>
      </c>
      <c r="FG5">
        <f>SUMIFS(DataRegularSeason20242025!$AA$3:$AA$1315,DataRegularSeason20242025!$B$3:$B$1315, "&lt;=" &amp; FG$1, DataRegularSeason20242025!$D$3:$D$1315, $A5)+SUMIFS(DataRegularSeason20242025!$AB$3:$AB$1315,DataRegularSeason20242025!$B$3:$B$1315, "&lt;=" &amp; FG$1, DataRegularSeason20242025!$E$3:$E$1315, $A5)</f>
        <v>10</v>
      </c>
      <c r="FH5">
        <f>SUMIFS(DataRegularSeason20242025!$AA$3:$AA$1315,DataRegularSeason20242025!$B$3:$B$1315, "&lt;=" &amp; FH$1, DataRegularSeason20242025!$D$3:$D$1315, $A5)+SUMIFS(DataRegularSeason20242025!$AB$3:$AB$1315,DataRegularSeason20242025!$B$3:$B$1315, "&lt;=" &amp; FH$1, DataRegularSeason20242025!$E$3:$E$1315, $A5)</f>
        <v>10</v>
      </c>
      <c r="FI5">
        <f>SUMIFS(DataRegularSeason20242025!$AA$3:$AA$1315,DataRegularSeason20242025!$B$3:$B$1315, "&lt;=" &amp; FI$1, DataRegularSeason20242025!$D$3:$D$1315, $A5)+SUMIFS(DataRegularSeason20242025!$AB$3:$AB$1315,DataRegularSeason20242025!$B$3:$B$1315, "&lt;=" &amp; FI$1, DataRegularSeason20242025!$E$3:$E$1315, $A5)</f>
        <v>10</v>
      </c>
      <c r="FJ5">
        <f>SUMIFS(DataRegularSeason20242025!$AA$3:$AA$1315,DataRegularSeason20242025!$B$3:$B$1315, "&lt;=" &amp; FJ$1, DataRegularSeason20242025!$D$3:$D$1315, $A5)+SUMIFS(DataRegularSeason20242025!$AB$3:$AB$1315,DataRegularSeason20242025!$B$3:$B$1315, "&lt;=" &amp; FJ$1, DataRegularSeason20242025!$E$3:$E$1315, $A5)</f>
        <v>10</v>
      </c>
      <c r="FK5">
        <f>SUMIFS(DataRegularSeason20242025!$AA$3:$AA$1315,DataRegularSeason20242025!$B$3:$B$1315, "&lt;=" &amp; FK$1, DataRegularSeason20242025!$D$3:$D$1315, $A5)+SUMIFS(DataRegularSeason20242025!$AB$3:$AB$1315,DataRegularSeason20242025!$B$3:$B$1315, "&lt;=" &amp; FK$1, DataRegularSeason20242025!$E$3:$E$1315, $A5)</f>
        <v>10</v>
      </c>
      <c r="FL5">
        <f>SUMIFS(DataRegularSeason20242025!$AA$3:$AA$1315,DataRegularSeason20242025!$B$3:$B$1315, "&lt;=" &amp; FL$1, DataRegularSeason20242025!$D$3:$D$1315, $A5)+SUMIFS(DataRegularSeason20242025!$AB$3:$AB$1315,DataRegularSeason20242025!$B$3:$B$1315, "&lt;=" &amp; FL$1, DataRegularSeason20242025!$E$3:$E$1315, $A5)</f>
        <v>10</v>
      </c>
      <c r="FM5">
        <f>SUMIFS(DataRegularSeason20242025!$AA$3:$AA$1315,DataRegularSeason20242025!$B$3:$B$1315, "&lt;=" &amp; FM$1, DataRegularSeason20242025!$D$3:$D$1315, $A5)+SUMIFS(DataRegularSeason20242025!$AB$3:$AB$1315,DataRegularSeason20242025!$B$3:$B$1315, "&lt;=" &amp; FM$1, DataRegularSeason20242025!$E$3:$E$1315, $A5)</f>
        <v>10</v>
      </c>
      <c r="FN5">
        <f>SUMIFS(DataRegularSeason20242025!$AA$3:$AA$1315,DataRegularSeason20242025!$B$3:$B$1315, "&lt;=" &amp; FN$1, DataRegularSeason20242025!$D$3:$D$1315, $A5)+SUMIFS(DataRegularSeason20242025!$AB$3:$AB$1315,DataRegularSeason20242025!$B$3:$B$1315, "&lt;=" &amp; FN$1, DataRegularSeason20242025!$E$3:$E$1315, $A5)</f>
        <v>10</v>
      </c>
      <c r="FO5">
        <f>SUMIFS(DataRegularSeason20242025!$AA$3:$AA$1315,DataRegularSeason20242025!$B$3:$B$1315, "&lt;=" &amp; FO$1, DataRegularSeason20242025!$D$3:$D$1315, $A5)+SUMIFS(DataRegularSeason20242025!$AB$3:$AB$1315,DataRegularSeason20242025!$B$3:$B$1315, "&lt;=" &amp; FO$1, DataRegularSeason20242025!$E$3:$E$1315, $A5)</f>
        <v>10</v>
      </c>
      <c r="FP5">
        <f>SUMIFS(DataRegularSeason20242025!$AA$3:$AA$1315,DataRegularSeason20242025!$B$3:$B$1315, "&lt;=" &amp; FP$1, DataRegularSeason20242025!$D$3:$D$1315, $A5)+SUMIFS(DataRegularSeason20242025!$AB$3:$AB$1315,DataRegularSeason20242025!$B$3:$B$1315, "&lt;=" &amp; FP$1, DataRegularSeason20242025!$E$3:$E$1315, $A5)</f>
        <v>10</v>
      </c>
      <c r="FQ5">
        <f>SUMIFS(DataRegularSeason20242025!$AA$3:$AA$1315,DataRegularSeason20242025!$B$3:$B$1315, "&lt;=" &amp; FQ$1, DataRegularSeason20242025!$D$3:$D$1315, $A5)+SUMIFS(DataRegularSeason20242025!$AB$3:$AB$1315,DataRegularSeason20242025!$B$3:$B$1315, "&lt;=" &amp; FQ$1, DataRegularSeason20242025!$E$3:$E$1315, $A5)</f>
        <v>10</v>
      </c>
      <c r="FR5">
        <f>SUMIFS(DataRegularSeason20242025!$AA$3:$AA$1315,DataRegularSeason20242025!$B$3:$B$1315, "&lt;=" &amp; FR$1, DataRegularSeason20242025!$D$3:$D$1315, $A5)+SUMIFS(DataRegularSeason20242025!$AB$3:$AB$1315,DataRegularSeason20242025!$B$3:$B$1315, "&lt;=" &amp; FR$1, DataRegularSeason20242025!$E$3:$E$1315, $A5)</f>
        <v>10</v>
      </c>
      <c r="FS5">
        <f>SUMIFS(DataRegularSeason20242025!$AA$3:$AA$1315,DataRegularSeason20242025!$B$3:$B$1315, "&lt;=" &amp; FS$1, DataRegularSeason20242025!$D$3:$D$1315, $A5)+SUMIFS(DataRegularSeason20242025!$AB$3:$AB$1315,DataRegularSeason20242025!$B$3:$B$1315, "&lt;=" &amp; FS$1, DataRegularSeason20242025!$E$3:$E$1315, $A5)</f>
        <v>10</v>
      </c>
      <c r="FT5">
        <f>SUMIFS(DataRegularSeason20242025!$AA$3:$AA$1315,DataRegularSeason20242025!$B$3:$B$1315, "&lt;=" &amp; FT$1, DataRegularSeason20242025!$D$3:$D$1315, $A5)+SUMIFS(DataRegularSeason20242025!$AB$3:$AB$1315,DataRegularSeason20242025!$B$3:$B$1315, "&lt;=" &amp; FT$1, DataRegularSeason20242025!$E$3:$E$1315, $A5)</f>
        <v>10</v>
      </c>
      <c r="FU5">
        <f>SUMIFS(DataRegularSeason20242025!$AA$3:$AA$1315,DataRegularSeason20242025!$B$3:$B$1315, "&lt;=" &amp; FU$1, DataRegularSeason20242025!$D$3:$D$1315, $A5)+SUMIFS(DataRegularSeason20242025!$AB$3:$AB$1315,DataRegularSeason20242025!$B$3:$B$1315, "&lt;=" &amp; FU$1, DataRegularSeason20242025!$E$3:$E$1315, $A5)</f>
        <v>10</v>
      </c>
      <c r="FV5">
        <f>SUMIFS(DataRegularSeason20242025!$AA$3:$AA$1315,DataRegularSeason20242025!$B$3:$B$1315, "&lt;=" &amp; FV$1, DataRegularSeason20242025!$D$3:$D$1315, $A5)+SUMIFS(DataRegularSeason20242025!$AB$3:$AB$1315,DataRegularSeason20242025!$B$3:$B$1315, "&lt;=" &amp; FV$1, DataRegularSeason20242025!$E$3:$E$1315, $A5)</f>
        <v>10</v>
      </c>
      <c r="FW5">
        <f>SUMIFS(DataRegularSeason20242025!$AA$3:$AA$1315,DataRegularSeason20242025!$B$3:$B$1315, "&lt;=" &amp; FW$1, DataRegularSeason20242025!$D$3:$D$1315, $A5)+SUMIFS(DataRegularSeason20242025!$AB$3:$AB$1315,DataRegularSeason20242025!$B$3:$B$1315, "&lt;=" &amp; FW$1, DataRegularSeason20242025!$E$3:$E$1315, $A5)</f>
        <v>10</v>
      </c>
      <c r="FX5">
        <f>SUMIFS(DataRegularSeason20242025!$AA$3:$AA$1315,DataRegularSeason20242025!$B$3:$B$1315, "&lt;=" &amp; FX$1, DataRegularSeason20242025!$D$3:$D$1315, $A5)+SUMIFS(DataRegularSeason20242025!$AB$3:$AB$1315,DataRegularSeason20242025!$B$3:$B$1315, "&lt;=" &amp; FX$1, DataRegularSeason20242025!$E$3:$E$1315, $A5)</f>
        <v>10</v>
      </c>
      <c r="FY5">
        <f>SUMIFS(DataRegularSeason20242025!$AA$3:$AA$1315,DataRegularSeason20242025!$B$3:$B$1315, "&lt;=" &amp; FY$1, DataRegularSeason20242025!$D$3:$D$1315, $A5)+SUMIFS(DataRegularSeason20242025!$AB$3:$AB$1315,DataRegularSeason20242025!$B$3:$B$1315, "&lt;=" &amp; FY$1, DataRegularSeason20242025!$E$3:$E$1315, $A5)</f>
        <v>10</v>
      </c>
      <c r="FZ5">
        <f>SUMIFS(DataRegularSeason20242025!$AA$3:$AA$1315,DataRegularSeason20242025!$B$3:$B$1315, "&lt;=" &amp; FZ$1, DataRegularSeason20242025!$D$3:$D$1315, $A5)+SUMIFS(DataRegularSeason20242025!$AB$3:$AB$1315,DataRegularSeason20242025!$B$3:$B$1315, "&lt;=" &amp; FZ$1, DataRegularSeason20242025!$E$3:$E$1315, $A5)</f>
        <v>10</v>
      </c>
      <c r="GA5">
        <f>SUMIFS(DataRegularSeason20242025!$AA$3:$AA$1315,DataRegularSeason20242025!$B$3:$B$1315, "&lt;=" &amp; GA$1, DataRegularSeason20242025!$D$3:$D$1315, $A5)+SUMIFS(DataRegularSeason20242025!$AB$3:$AB$1315,DataRegularSeason20242025!$B$3:$B$1315, "&lt;=" &amp; GA$1, DataRegularSeason20242025!$E$3:$E$1315, $A5)</f>
        <v>10</v>
      </c>
      <c r="GB5">
        <f>SUMIFS(DataRegularSeason20242025!$AA$3:$AA$1315,DataRegularSeason20242025!$B$3:$B$1315, "&lt;=" &amp; GB$1, DataRegularSeason20242025!$D$3:$D$1315, $A5)+SUMIFS(DataRegularSeason20242025!$AB$3:$AB$1315,DataRegularSeason20242025!$B$3:$B$1315, "&lt;=" &amp; GB$1, DataRegularSeason20242025!$E$3:$E$1315, $A5)</f>
        <v>10</v>
      </c>
      <c r="GC5">
        <f>SUMIFS(DataRegularSeason20242025!$AA$3:$AA$1315,DataRegularSeason20242025!$B$3:$B$1315, "&lt;=" &amp; GC$1, DataRegularSeason20242025!$D$3:$D$1315, $A5)+SUMIFS(DataRegularSeason20242025!$AB$3:$AB$1315,DataRegularSeason20242025!$B$3:$B$1315, "&lt;=" &amp; GC$1, DataRegularSeason20242025!$E$3:$E$1315, $A5)</f>
        <v>10</v>
      </c>
      <c r="GD5">
        <f>SUMIFS(DataRegularSeason20242025!$AA$3:$AA$1315,DataRegularSeason20242025!$B$3:$B$1315, "&lt;=" &amp; GD$1, DataRegularSeason20242025!$D$3:$D$1315, $A5)+SUMIFS(DataRegularSeason20242025!$AB$3:$AB$1315,DataRegularSeason20242025!$B$3:$B$1315, "&lt;=" &amp; GD$1, DataRegularSeason20242025!$E$3:$E$1315, $A5)</f>
        <v>10</v>
      </c>
      <c r="GE5">
        <f>SUMIFS(DataRegularSeason20242025!$AA$3:$AA$1315,DataRegularSeason20242025!$B$3:$B$1315, "&lt;=" &amp; GE$1, DataRegularSeason20242025!$D$3:$D$1315, $A5)+SUMIFS(DataRegularSeason20242025!$AB$3:$AB$1315,DataRegularSeason20242025!$B$3:$B$1315, "&lt;=" &amp; GE$1, DataRegularSeason20242025!$E$3:$E$1315, $A5)</f>
        <v>10</v>
      </c>
      <c r="GF5">
        <f>SUMIFS(DataRegularSeason20242025!$AA$3:$AA$1315,DataRegularSeason20242025!$B$3:$B$1315, "&lt;=" &amp; GF$1, DataRegularSeason20242025!$D$3:$D$1315, $A5)+SUMIFS(DataRegularSeason20242025!$AB$3:$AB$1315,DataRegularSeason20242025!$B$3:$B$1315, "&lt;=" &amp; GF$1, DataRegularSeason20242025!$E$3:$E$1315, $A5)</f>
        <v>10</v>
      </c>
      <c r="GG5">
        <f>SUMIFS(DataRegularSeason20242025!$AA$3:$AA$1315,DataRegularSeason20242025!$B$3:$B$1315, "&lt;=" &amp; GG$1, DataRegularSeason20242025!$D$3:$D$1315, $A5)+SUMIFS(DataRegularSeason20242025!$AB$3:$AB$1315,DataRegularSeason20242025!$B$3:$B$1315, "&lt;=" &amp; GG$1, DataRegularSeason20242025!$E$3:$E$1315, $A5)</f>
        <v>10</v>
      </c>
      <c r="GH5">
        <f>SUMIFS(DataRegularSeason20242025!$AA$3:$AA$1315,DataRegularSeason20242025!$B$3:$B$1315, "&lt;=" &amp; GH$1, DataRegularSeason20242025!$D$3:$D$1315, $A5)+SUMIFS(DataRegularSeason20242025!$AB$3:$AB$1315,DataRegularSeason20242025!$B$3:$B$1315, "&lt;=" &amp; GH$1, DataRegularSeason20242025!$E$3:$E$1315, $A5)</f>
        <v>10</v>
      </c>
      <c r="GI5">
        <f>SUMIFS(DataRegularSeason20242025!$AA$3:$AA$1315,DataRegularSeason20242025!$B$3:$B$1315, "&lt;=" &amp; GI$1, DataRegularSeason20242025!$D$3:$D$1315, $A5)+SUMIFS(DataRegularSeason20242025!$AB$3:$AB$1315,DataRegularSeason20242025!$B$3:$B$1315, "&lt;=" &amp; GI$1, DataRegularSeason20242025!$E$3:$E$1315, $A5)</f>
        <v>10</v>
      </c>
      <c r="GJ5">
        <f>SUMIFS(DataRegularSeason20242025!$AA$3:$AA$1315,DataRegularSeason20242025!$B$3:$B$1315, "&lt;=" &amp; GJ$1, DataRegularSeason20242025!$D$3:$D$1315, $A5)+SUMIFS(DataRegularSeason20242025!$AB$3:$AB$1315,DataRegularSeason20242025!$B$3:$B$1315, "&lt;=" &amp; GJ$1, DataRegularSeason20242025!$E$3:$E$1315, $A5)</f>
        <v>10</v>
      </c>
      <c r="GK5">
        <f>SUMIFS(DataRegularSeason20242025!$AA$3:$AA$1315,DataRegularSeason20242025!$B$3:$B$1315, "&lt;=" &amp; GK$1, DataRegularSeason20242025!$D$3:$D$1315, $A5)+SUMIFS(DataRegularSeason20242025!$AB$3:$AB$1315,DataRegularSeason20242025!$B$3:$B$1315, "&lt;=" &amp; GK$1, DataRegularSeason20242025!$E$3:$E$1315, $A5)</f>
        <v>10</v>
      </c>
      <c r="GL5">
        <f>SUMIFS(DataRegularSeason20242025!$AA$3:$AA$1315,DataRegularSeason20242025!$B$3:$B$1315, "&lt;=" &amp; GL$1, DataRegularSeason20242025!$D$3:$D$1315, $A5)+SUMIFS(DataRegularSeason20242025!$AB$3:$AB$1315,DataRegularSeason20242025!$B$3:$B$1315, "&lt;=" &amp; GL$1, DataRegularSeason20242025!$E$3:$E$1315, $A5)</f>
        <v>10</v>
      </c>
      <c r="GM5">
        <f>SUMIFS(DataRegularSeason20242025!$AA$3:$AA$1315,DataRegularSeason20242025!$B$3:$B$1315, "&lt;=" &amp; GM$1, DataRegularSeason20242025!$D$3:$D$1315, $A5)+SUMIFS(DataRegularSeason20242025!$AB$3:$AB$1315,DataRegularSeason20242025!$B$3:$B$1315, "&lt;=" &amp; GM$1, DataRegularSeason20242025!$E$3:$E$1315, $A5)</f>
        <v>10</v>
      </c>
      <c r="GN5">
        <f>SUMIFS(DataRegularSeason20242025!$AA$3:$AA$1315,DataRegularSeason20242025!$B$3:$B$1315, "&lt;=" &amp; GN$1, DataRegularSeason20242025!$D$3:$D$1315, $A5)+SUMIFS(DataRegularSeason20242025!$AB$3:$AB$1315,DataRegularSeason20242025!$B$3:$B$1315, "&lt;=" &amp; GN$1, DataRegularSeason20242025!$E$3:$E$1315, $A5)</f>
        <v>10</v>
      </c>
      <c r="GO5">
        <f>SUMIFS(DataRegularSeason20242025!$AA$3:$AA$1315,DataRegularSeason20242025!$B$3:$B$1315, "&lt;=" &amp; GO$1, DataRegularSeason20242025!$D$3:$D$1315, $A5)+SUMIFS(DataRegularSeason20242025!$AB$3:$AB$1315,DataRegularSeason20242025!$B$3:$B$1315, "&lt;=" &amp; GO$1, DataRegularSeason20242025!$E$3:$E$1315, $A5)</f>
        <v>10</v>
      </c>
      <c r="GP5">
        <f>SUMIFS(DataRegularSeason20242025!$AA$3:$AA$1315,DataRegularSeason20242025!$B$3:$B$1315, "&lt;=" &amp; GP$1, DataRegularSeason20242025!$D$3:$D$1315, $A5)+SUMIFS(DataRegularSeason20242025!$AB$3:$AB$1315,DataRegularSeason20242025!$B$3:$B$1315, "&lt;=" &amp; GP$1, DataRegularSeason20242025!$E$3:$E$1315, $A5)</f>
        <v>10</v>
      </c>
      <c r="GQ5">
        <f>SUMIFS(DataRegularSeason20242025!$AA$3:$AA$1315,DataRegularSeason20242025!$B$3:$B$1315, "&lt;=" &amp; GQ$1, DataRegularSeason20242025!$D$3:$D$1315, $A5)+SUMIFS(DataRegularSeason20242025!$AB$3:$AB$1315,DataRegularSeason20242025!$B$3:$B$1315, "&lt;=" &amp; GQ$1, DataRegularSeason20242025!$E$3:$E$1315, $A5)</f>
        <v>10</v>
      </c>
      <c r="GR5">
        <f>SUMIFS(DataRegularSeason20242025!$AA$3:$AA$1315,DataRegularSeason20242025!$B$3:$B$1315, "&lt;=" &amp; GR$1, DataRegularSeason20242025!$D$3:$D$1315, $A5)+SUMIFS(DataRegularSeason20242025!$AB$3:$AB$1315,DataRegularSeason20242025!$B$3:$B$1315, "&lt;=" &amp; GR$1, DataRegularSeason20242025!$E$3:$E$1315, $A5)</f>
        <v>10</v>
      </c>
      <c r="GS5">
        <f>SUMIFS(DataRegularSeason20242025!$AA$3:$AA$1315,DataRegularSeason20242025!$B$3:$B$1315, "&lt;=" &amp; GS$1, DataRegularSeason20242025!$D$3:$D$1315, $A5)+SUMIFS(DataRegularSeason20242025!$AB$3:$AB$1315,DataRegularSeason20242025!$B$3:$B$1315, "&lt;=" &amp; GS$1, DataRegularSeason20242025!$E$3:$E$1315, $A5)</f>
        <v>10</v>
      </c>
      <c r="GT5">
        <f>SUMIFS(DataRegularSeason20242025!$AA$3:$AA$1315,DataRegularSeason20242025!$B$3:$B$1315, "&lt;=" &amp; GT$1, DataRegularSeason20242025!$D$3:$D$1315, $A5)+SUMIFS(DataRegularSeason20242025!$AB$3:$AB$1315,DataRegularSeason20242025!$B$3:$B$1315, "&lt;=" &amp; GT$1, DataRegularSeason20242025!$E$3:$E$1315, $A5)</f>
        <v>10</v>
      </c>
      <c r="GU5">
        <f>SUMIFS(DataRegularSeason20242025!$AA$3:$AA$1315,DataRegularSeason20242025!$B$3:$B$1315, "&lt;=" &amp; GU$1, DataRegularSeason20242025!$D$3:$D$1315, $A5)+SUMIFS(DataRegularSeason20242025!$AB$3:$AB$1315,DataRegularSeason20242025!$B$3:$B$1315, "&lt;=" &amp; GU$1, DataRegularSeason20242025!$E$3:$E$1315, $A5)</f>
        <v>10</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9</v>
      </c>
      <c r="AL6">
        <f>SUMIFS(DataRegularSeason20242025!$AA$3:$AA$1315,DataRegularSeason20242025!$B$3:$B$1315, "&lt;=" &amp; AL$1, DataRegularSeason20242025!$D$3:$D$1315, $A6)+SUMIFS(DataRegularSeason20242025!$AB$3:$AB$1315,DataRegularSeason20242025!$B$3:$B$1315, "&lt;=" &amp; AL$1, DataRegularSeason20242025!$E$3:$E$1315, $A6)</f>
        <v>9</v>
      </c>
      <c r="AM6">
        <f>SUMIFS(DataRegularSeason20242025!$AA$3:$AA$1315,DataRegularSeason20242025!$B$3:$B$1315, "&lt;=" &amp; AM$1, DataRegularSeason20242025!$D$3:$D$1315, $A6)+SUMIFS(DataRegularSeason20242025!$AB$3:$AB$1315,DataRegularSeason20242025!$B$3:$B$1315, "&lt;=" &amp; AM$1, DataRegularSeason20242025!$E$3:$E$1315, $A6)</f>
        <v>9</v>
      </c>
      <c r="AN6">
        <f>SUMIFS(DataRegularSeason20242025!$AA$3:$AA$1315,DataRegularSeason20242025!$B$3:$B$1315, "&lt;=" &amp; AN$1, DataRegularSeason20242025!$D$3:$D$1315, $A6)+SUMIFS(DataRegularSeason20242025!$AB$3:$AB$1315,DataRegularSeason20242025!$B$3:$B$1315, "&lt;=" &amp; AN$1, DataRegularSeason20242025!$E$3:$E$1315, $A6)</f>
        <v>9</v>
      </c>
      <c r="AO6">
        <f>SUMIFS(DataRegularSeason20242025!$AA$3:$AA$1315,DataRegularSeason20242025!$B$3:$B$1315, "&lt;=" &amp; AO$1, DataRegularSeason20242025!$D$3:$D$1315, $A6)+SUMIFS(DataRegularSeason20242025!$AB$3:$AB$1315,DataRegularSeason20242025!$B$3:$B$1315, "&lt;=" &amp; AO$1, DataRegularSeason20242025!$E$3:$E$1315, $A6)</f>
        <v>9</v>
      </c>
      <c r="AP6">
        <f>SUMIFS(DataRegularSeason20242025!$AA$3:$AA$1315,DataRegularSeason20242025!$B$3:$B$1315, "&lt;=" &amp; AP$1, DataRegularSeason20242025!$D$3:$D$1315, $A6)+SUMIFS(DataRegularSeason20242025!$AB$3:$AB$1315,DataRegularSeason20242025!$B$3:$B$1315, "&lt;=" &amp; AP$1, DataRegularSeason20242025!$E$3:$E$1315, $A6)</f>
        <v>9</v>
      </c>
      <c r="AQ6">
        <f>SUMIFS(DataRegularSeason20242025!$AA$3:$AA$1315,DataRegularSeason20242025!$B$3:$B$1315, "&lt;=" &amp; AQ$1, DataRegularSeason20242025!$D$3:$D$1315, $A6)+SUMIFS(DataRegularSeason20242025!$AB$3:$AB$1315,DataRegularSeason20242025!$B$3:$B$1315, "&lt;=" &amp; AQ$1, DataRegularSeason20242025!$E$3:$E$1315, $A6)</f>
        <v>9</v>
      </c>
      <c r="AR6">
        <f>SUMIFS(DataRegularSeason20242025!$AA$3:$AA$1315,DataRegularSeason20242025!$B$3:$B$1315, "&lt;=" &amp; AR$1, DataRegularSeason20242025!$D$3:$D$1315, $A6)+SUMIFS(DataRegularSeason20242025!$AB$3:$AB$1315,DataRegularSeason20242025!$B$3:$B$1315, "&lt;=" &amp; AR$1, DataRegularSeason20242025!$E$3:$E$1315, $A6)</f>
        <v>9</v>
      </c>
      <c r="AS6">
        <f>SUMIFS(DataRegularSeason20242025!$AA$3:$AA$1315,DataRegularSeason20242025!$B$3:$B$1315, "&lt;=" &amp; AS$1, DataRegularSeason20242025!$D$3:$D$1315, $A6)+SUMIFS(DataRegularSeason20242025!$AB$3:$AB$1315,DataRegularSeason20242025!$B$3:$B$1315, "&lt;=" &amp; AS$1, DataRegularSeason20242025!$E$3:$E$1315, $A6)</f>
        <v>9</v>
      </c>
      <c r="AT6">
        <f>SUMIFS(DataRegularSeason20242025!$AA$3:$AA$1315,DataRegularSeason20242025!$B$3:$B$1315, "&lt;=" &amp; AT$1, DataRegularSeason20242025!$D$3:$D$1315, $A6)+SUMIFS(DataRegularSeason20242025!$AB$3:$AB$1315,DataRegularSeason20242025!$B$3:$B$1315, "&lt;=" &amp; AT$1, DataRegularSeason20242025!$E$3:$E$1315, $A6)</f>
        <v>9</v>
      </c>
      <c r="AU6">
        <f>SUMIFS(DataRegularSeason20242025!$AA$3:$AA$1315,DataRegularSeason20242025!$B$3:$B$1315, "&lt;=" &amp; AU$1, DataRegularSeason20242025!$D$3:$D$1315, $A6)+SUMIFS(DataRegularSeason20242025!$AB$3:$AB$1315,DataRegularSeason20242025!$B$3:$B$1315, "&lt;=" &amp; AU$1, DataRegularSeason20242025!$E$3:$E$1315, $A6)</f>
        <v>9</v>
      </c>
      <c r="AV6">
        <f>SUMIFS(DataRegularSeason20242025!$AA$3:$AA$1315,DataRegularSeason20242025!$B$3:$B$1315, "&lt;=" &amp; AV$1, DataRegularSeason20242025!$D$3:$D$1315, $A6)+SUMIFS(DataRegularSeason20242025!$AB$3:$AB$1315,DataRegularSeason20242025!$B$3:$B$1315, "&lt;=" &amp; AV$1, DataRegularSeason20242025!$E$3:$E$1315, $A6)</f>
        <v>9</v>
      </c>
      <c r="AW6">
        <f>SUMIFS(DataRegularSeason20242025!$AA$3:$AA$1315,DataRegularSeason20242025!$B$3:$B$1315, "&lt;=" &amp; AW$1, DataRegularSeason20242025!$D$3:$D$1315, $A6)+SUMIFS(DataRegularSeason20242025!$AB$3:$AB$1315,DataRegularSeason20242025!$B$3:$B$1315, "&lt;=" &amp; AW$1, DataRegularSeason20242025!$E$3:$E$1315, $A6)</f>
        <v>9</v>
      </c>
      <c r="AX6">
        <f>SUMIFS(DataRegularSeason20242025!$AA$3:$AA$1315,DataRegularSeason20242025!$B$3:$B$1315, "&lt;=" &amp; AX$1, DataRegularSeason20242025!$D$3:$D$1315, $A6)+SUMIFS(DataRegularSeason20242025!$AB$3:$AB$1315,DataRegularSeason20242025!$B$3:$B$1315, "&lt;=" &amp; AX$1, DataRegularSeason20242025!$E$3:$E$1315, $A6)</f>
        <v>9</v>
      </c>
      <c r="AY6">
        <f>SUMIFS(DataRegularSeason20242025!$AA$3:$AA$1315,DataRegularSeason20242025!$B$3:$B$1315, "&lt;=" &amp; AY$1, DataRegularSeason20242025!$D$3:$D$1315, $A6)+SUMIFS(DataRegularSeason20242025!$AB$3:$AB$1315,DataRegularSeason20242025!$B$3:$B$1315, "&lt;=" &amp; AY$1, DataRegularSeason20242025!$E$3:$E$1315, $A6)</f>
        <v>9</v>
      </c>
      <c r="AZ6">
        <f>SUMIFS(DataRegularSeason20242025!$AA$3:$AA$1315,DataRegularSeason20242025!$B$3:$B$1315, "&lt;=" &amp; AZ$1, DataRegularSeason20242025!$D$3:$D$1315, $A6)+SUMIFS(DataRegularSeason20242025!$AB$3:$AB$1315,DataRegularSeason20242025!$B$3:$B$1315, "&lt;=" &amp; AZ$1, DataRegularSeason20242025!$E$3:$E$1315, $A6)</f>
        <v>9</v>
      </c>
      <c r="BA6">
        <f>SUMIFS(DataRegularSeason20242025!$AA$3:$AA$1315,DataRegularSeason20242025!$B$3:$B$1315, "&lt;=" &amp; BA$1, DataRegularSeason20242025!$D$3:$D$1315, $A6)+SUMIFS(DataRegularSeason20242025!$AB$3:$AB$1315,DataRegularSeason20242025!$B$3:$B$1315, "&lt;=" &amp; BA$1, DataRegularSeason20242025!$E$3:$E$1315, $A6)</f>
        <v>9</v>
      </c>
      <c r="BB6">
        <f>SUMIFS(DataRegularSeason20242025!$AA$3:$AA$1315,DataRegularSeason20242025!$B$3:$B$1315, "&lt;=" &amp; BB$1, DataRegularSeason20242025!$D$3:$D$1315, $A6)+SUMIFS(DataRegularSeason20242025!$AB$3:$AB$1315,DataRegularSeason20242025!$B$3:$B$1315, "&lt;=" &amp; BB$1, DataRegularSeason20242025!$E$3:$E$1315, $A6)</f>
        <v>9</v>
      </c>
      <c r="BC6">
        <f>SUMIFS(DataRegularSeason20242025!$AA$3:$AA$1315,DataRegularSeason20242025!$B$3:$B$1315, "&lt;=" &amp; BC$1, DataRegularSeason20242025!$D$3:$D$1315, $A6)+SUMIFS(DataRegularSeason20242025!$AB$3:$AB$1315,DataRegularSeason20242025!$B$3:$B$1315, "&lt;=" &amp; BC$1, DataRegularSeason20242025!$E$3:$E$1315, $A6)</f>
        <v>9</v>
      </c>
      <c r="BD6">
        <f>SUMIFS(DataRegularSeason20242025!$AA$3:$AA$1315,DataRegularSeason20242025!$B$3:$B$1315, "&lt;=" &amp; BD$1, DataRegularSeason20242025!$D$3:$D$1315, $A6)+SUMIFS(DataRegularSeason20242025!$AB$3:$AB$1315,DataRegularSeason20242025!$B$3:$B$1315, "&lt;=" &amp; BD$1, DataRegularSeason20242025!$E$3:$E$1315, $A6)</f>
        <v>9</v>
      </c>
      <c r="BE6">
        <f>SUMIFS(DataRegularSeason20242025!$AA$3:$AA$1315,DataRegularSeason20242025!$B$3:$B$1315, "&lt;=" &amp; BE$1, DataRegularSeason20242025!$D$3:$D$1315, $A6)+SUMIFS(DataRegularSeason20242025!$AB$3:$AB$1315,DataRegularSeason20242025!$B$3:$B$1315, "&lt;=" &amp; BE$1, DataRegularSeason20242025!$E$3:$E$1315, $A6)</f>
        <v>9</v>
      </c>
      <c r="BF6">
        <f>SUMIFS(DataRegularSeason20242025!$AA$3:$AA$1315,DataRegularSeason20242025!$B$3:$B$1315, "&lt;=" &amp; BF$1, DataRegularSeason20242025!$D$3:$D$1315, $A6)+SUMIFS(DataRegularSeason20242025!$AB$3:$AB$1315,DataRegularSeason20242025!$B$3:$B$1315, "&lt;=" &amp; BF$1, DataRegularSeason20242025!$E$3:$E$1315, $A6)</f>
        <v>9</v>
      </c>
      <c r="BG6">
        <f>SUMIFS(DataRegularSeason20242025!$AA$3:$AA$1315,DataRegularSeason20242025!$B$3:$B$1315, "&lt;=" &amp; BG$1, DataRegularSeason20242025!$D$3:$D$1315, $A6)+SUMIFS(DataRegularSeason20242025!$AB$3:$AB$1315,DataRegularSeason20242025!$B$3:$B$1315, "&lt;=" &amp; BG$1, DataRegularSeason20242025!$E$3:$E$1315, $A6)</f>
        <v>9</v>
      </c>
      <c r="BH6">
        <f>SUMIFS(DataRegularSeason20242025!$AA$3:$AA$1315,DataRegularSeason20242025!$B$3:$B$1315, "&lt;=" &amp; BH$1, DataRegularSeason20242025!$D$3:$D$1315, $A6)+SUMIFS(DataRegularSeason20242025!$AB$3:$AB$1315,DataRegularSeason20242025!$B$3:$B$1315, "&lt;=" &amp; BH$1, DataRegularSeason20242025!$E$3:$E$1315, $A6)</f>
        <v>9</v>
      </c>
      <c r="BI6">
        <f>SUMIFS(DataRegularSeason20242025!$AA$3:$AA$1315,DataRegularSeason20242025!$B$3:$B$1315, "&lt;=" &amp; BI$1, DataRegularSeason20242025!$D$3:$D$1315, $A6)+SUMIFS(DataRegularSeason20242025!$AB$3:$AB$1315,DataRegularSeason20242025!$B$3:$B$1315, "&lt;=" &amp; BI$1, DataRegularSeason20242025!$E$3:$E$1315, $A6)</f>
        <v>9</v>
      </c>
      <c r="BJ6">
        <f>SUMIFS(DataRegularSeason20242025!$AA$3:$AA$1315,DataRegularSeason20242025!$B$3:$B$1315, "&lt;=" &amp; BJ$1, DataRegularSeason20242025!$D$3:$D$1315, $A6)+SUMIFS(DataRegularSeason20242025!$AB$3:$AB$1315,DataRegularSeason20242025!$B$3:$B$1315, "&lt;=" &amp; BJ$1, DataRegularSeason20242025!$E$3:$E$1315, $A6)</f>
        <v>9</v>
      </c>
      <c r="BK6">
        <f>SUMIFS(DataRegularSeason20242025!$AA$3:$AA$1315,DataRegularSeason20242025!$B$3:$B$1315, "&lt;=" &amp; BK$1, DataRegularSeason20242025!$D$3:$D$1315, $A6)+SUMIFS(DataRegularSeason20242025!$AB$3:$AB$1315,DataRegularSeason20242025!$B$3:$B$1315, "&lt;=" &amp; BK$1, DataRegularSeason20242025!$E$3:$E$1315, $A6)</f>
        <v>9</v>
      </c>
      <c r="BL6">
        <f>SUMIFS(DataRegularSeason20242025!$AA$3:$AA$1315,DataRegularSeason20242025!$B$3:$B$1315, "&lt;=" &amp; BL$1, DataRegularSeason20242025!$D$3:$D$1315, $A6)+SUMIFS(DataRegularSeason20242025!$AB$3:$AB$1315,DataRegularSeason20242025!$B$3:$B$1315, "&lt;=" &amp; BL$1, DataRegularSeason20242025!$E$3:$E$1315, $A6)</f>
        <v>9</v>
      </c>
      <c r="BM6">
        <f>SUMIFS(DataRegularSeason20242025!$AA$3:$AA$1315,DataRegularSeason20242025!$B$3:$B$1315, "&lt;=" &amp; BM$1, DataRegularSeason20242025!$D$3:$D$1315, $A6)+SUMIFS(DataRegularSeason20242025!$AB$3:$AB$1315,DataRegularSeason20242025!$B$3:$B$1315, "&lt;=" &amp; BM$1, DataRegularSeason20242025!$E$3:$E$1315, $A6)</f>
        <v>9</v>
      </c>
      <c r="BN6">
        <f>SUMIFS(DataRegularSeason20242025!$AA$3:$AA$1315,DataRegularSeason20242025!$B$3:$B$1315, "&lt;=" &amp; BN$1, DataRegularSeason20242025!$D$3:$D$1315, $A6)+SUMIFS(DataRegularSeason20242025!$AB$3:$AB$1315,DataRegularSeason20242025!$B$3:$B$1315, "&lt;=" &amp; BN$1, DataRegularSeason20242025!$E$3:$E$1315, $A6)</f>
        <v>9</v>
      </c>
      <c r="BO6">
        <f>SUMIFS(DataRegularSeason20242025!$AA$3:$AA$1315,DataRegularSeason20242025!$B$3:$B$1315, "&lt;=" &amp; BO$1, DataRegularSeason20242025!$D$3:$D$1315, $A6)+SUMIFS(DataRegularSeason20242025!$AB$3:$AB$1315,DataRegularSeason20242025!$B$3:$B$1315, "&lt;=" &amp; BO$1, DataRegularSeason20242025!$E$3:$E$1315, $A6)</f>
        <v>9</v>
      </c>
      <c r="BP6">
        <f>SUMIFS(DataRegularSeason20242025!$AA$3:$AA$1315,DataRegularSeason20242025!$B$3:$B$1315, "&lt;=" &amp; BP$1, DataRegularSeason20242025!$D$3:$D$1315, $A6)+SUMIFS(DataRegularSeason20242025!$AB$3:$AB$1315,DataRegularSeason20242025!$B$3:$B$1315, "&lt;=" &amp; BP$1, DataRegularSeason20242025!$E$3:$E$1315, $A6)</f>
        <v>9</v>
      </c>
      <c r="BQ6">
        <f>SUMIFS(DataRegularSeason20242025!$AA$3:$AA$1315,DataRegularSeason20242025!$B$3:$B$1315, "&lt;=" &amp; BQ$1, DataRegularSeason20242025!$D$3:$D$1315, $A6)+SUMIFS(DataRegularSeason20242025!$AB$3:$AB$1315,DataRegularSeason20242025!$B$3:$B$1315, "&lt;=" &amp; BQ$1, DataRegularSeason20242025!$E$3:$E$1315, $A6)</f>
        <v>9</v>
      </c>
      <c r="BR6">
        <f>SUMIFS(DataRegularSeason20242025!$AA$3:$AA$1315,DataRegularSeason20242025!$B$3:$B$1315, "&lt;=" &amp; BR$1, DataRegularSeason20242025!$D$3:$D$1315, $A6)+SUMIFS(DataRegularSeason20242025!$AB$3:$AB$1315,DataRegularSeason20242025!$B$3:$B$1315, "&lt;=" &amp; BR$1, DataRegularSeason20242025!$E$3:$E$1315, $A6)</f>
        <v>9</v>
      </c>
      <c r="BS6">
        <f>SUMIFS(DataRegularSeason20242025!$AA$3:$AA$1315,DataRegularSeason20242025!$B$3:$B$1315, "&lt;=" &amp; BS$1, DataRegularSeason20242025!$D$3:$D$1315, $A6)+SUMIFS(DataRegularSeason20242025!$AB$3:$AB$1315,DataRegularSeason20242025!$B$3:$B$1315, "&lt;=" &amp; BS$1, DataRegularSeason20242025!$E$3:$E$1315, $A6)</f>
        <v>9</v>
      </c>
      <c r="BT6">
        <f>SUMIFS(DataRegularSeason20242025!$AA$3:$AA$1315,DataRegularSeason20242025!$B$3:$B$1315, "&lt;=" &amp; BT$1, DataRegularSeason20242025!$D$3:$D$1315, $A6)+SUMIFS(DataRegularSeason20242025!$AB$3:$AB$1315,DataRegularSeason20242025!$B$3:$B$1315, "&lt;=" &amp; BT$1, DataRegularSeason20242025!$E$3:$E$1315, $A6)</f>
        <v>9</v>
      </c>
      <c r="BU6">
        <f>SUMIFS(DataRegularSeason20242025!$AA$3:$AA$1315,DataRegularSeason20242025!$B$3:$B$1315, "&lt;=" &amp; BU$1, DataRegularSeason20242025!$D$3:$D$1315, $A6)+SUMIFS(DataRegularSeason20242025!$AB$3:$AB$1315,DataRegularSeason20242025!$B$3:$B$1315, "&lt;=" &amp; BU$1, DataRegularSeason20242025!$E$3:$E$1315, $A6)</f>
        <v>9</v>
      </c>
      <c r="BV6">
        <f>SUMIFS(DataRegularSeason20242025!$AA$3:$AA$1315,DataRegularSeason20242025!$B$3:$B$1315, "&lt;=" &amp; BV$1, DataRegularSeason20242025!$D$3:$D$1315, $A6)+SUMIFS(DataRegularSeason20242025!$AB$3:$AB$1315,DataRegularSeason20242025!$B$3:$B$1315, "&lt;=" &amp; BV$1, DataRegularSeason20242025!$E$3:$E$1315, $A6)</f>
        <v>9</v>
      </c>
      <c r="BW6">
        <f>SUMIFS(DataRegularSeason20242025!$AA$3:$AA$1315,DataRegularSeason20242025!$B$3:$B$1315, "&lt;=" &amp; BW$1, DataRegularSeason20242025!$D$3:$D$1315, $A6)+SUMIFS(DataRegularSeason20242025!$AB$3:$AB$1315,DataRegularSeason20242025!$B$3:$B$1315, "&lt;=" &amp; BW$1, DataRegularSeason20242025!$E$3:$E$1315, $A6)</f>
        <v>9</v>
      </c>
      <c r="BX6">
        <f>SUMIFS(DataRegularSeason20242025!$AA$3:$AA$1315,DataRegularSeason20242025!$B$3:$B$1315, "&lt;=" &amp; BX$1, DataRegularSeason20242025!$D$3:$D$1315, $A6)+SUMIFS(DataRegularSeason20242025!$AB$3:$AB$1315,DataRegularSeason20242025!$B$3:$B$1315, "&lt;=" &amp; BX$1, DataRegularSeason20242025!$E$3:$E$1315, $A6)</f>
        <v>9</v>
      </c>
      <c r="BY6">
        <f>SUMIFS(DataRegularSeason20242025!$AA$3:$AA$1315,DataRegularSeason20242025!$B$3:$B$1315, "&lt;=" &amp; BY$1, DataRegularSeason20242025!$D$3:$D$1315, $A6)+SUMIFS(DataRegularSeason20242025!$AB$3:$AB$1315,DataRegularSeason20242025!$B$3:$B$1315, "&lt;=" &amp; BY$1, DataRegularSeason20242025!$E$3:$E$1315, $A6)</f>
        <v>9</v>
      </c>
      <c r="BZ6">
        <f>SUMIFS(DataRegularSeason20242025!$AA$3:$AA$1315,DataRegularSeason20242025!$B$3:$B$1315, "&lt;=" &amp; BZ$1, DataRegularSeason20242025!$D$3:$D$1315, $A6)+SUMIFS(DataRegularSeason20242025!$AB$3:$AB$1315,DataRegularSeason20242025!$B$3:$B$1315, "&lt;=" &amp; BZ$1, DataRegularSeason20242025!$E$3:$E$1315, $A6)</f>
        <v>9</v>
      </c>
      <c r="CA6">
        <f>SUMIFS(DataRegularSeason20242025!$AA$3:$AA$1315,DataRegularSeason20242025!$B$3:$B$1315, "&lt;=" &amp; CA$1, DataRegularSeason20242025!$D$3:$D$1315, $A6)+SUMIFS(DataRegularSeason20242025!$AB$3:$AB$1315,DataRegularSeason20242025!$B$3:$B$1315, "&lt;=" &amp; CA$1, DataRegularSeason20242025!$E$3:$E$1315, $A6)</f>
        <v>9</v>
      </c>
      <c r="CB6">
        <f>SUMIFS(DataRegularSeason20242025!$AA$3:$AA$1315,DataRegularSeason20242025!$B$3:$B$1315, "&lt;=" &amp; CB$1, DataRegularSeason20242025!$D$3:$D$1315, $A6)+SUMIFS(DataRegularSeason20242025!$AB$3:$AB$1315,DataRegularSeason20242025!$B$3:$B$1315, "&lt;=" &amp; CB$1, DataRegularSeason20242025!$E$3:$E$1315, $A6)</f>
        <v>9</v>
      </c>
      <c r="CC6">
        <f>SUMIFS(DataRegularSeason20242025!$AA$3:$AA$1315,DataRegularSeason20242025!$B$3:$B$1315, "&lt;=" &amp; CC$1, DataRegularSeason20242025!$D$3:$D$1315, $A6)+SUMIFS(DataRegularSeason20242025!$AB$3:$AB$1315,DataRegularSeason20242025!$B$3:$B$1315, "&lt;=" &amp; CC$1, DataRegularSeason20242025!$E$3:$E$1315, $A6)</f>
        <v>9</v>
      </c>
      <c r="CD6">
        <f>SUMIFS(DataRegularSeason20242025!$AA$3:$AA$1315,DataRegularSeason20242025!$B$3:$B$1315, "&lt;=" &amp; CD$1, DataRegularSeason20242025!$D$3:$D$1315, $A6)+SUMIFS(DataRegularSeason20242025!$AB$3:$AB$1315,DataRegularSeason20242025!$B$3:$B$1315, "&lt;=" &amp; CD$1, DataRegularSeason20242025!$E$3:$E$1315, $A6)</f>
        <v>9</v>
      </c>
      <c r="CE6">
        <f>SUMIFS(DataRegularSeason20242025!$AA$3:$AA$1315,DataRegularSeason20242025!$B$3:$B$1315, "&lt;=" &amp; CE$1, DataRegularSeason20242025!$D$3:$D$1315, $A6)+SUMIFS(DataRegularSeason20242025!$AB$3:$AB$1315,DataRegularSeason20242025!$B$3:$B$1315, "&lt;=" &amp; CE$1, DataRegularSeason20242025!$E$3:$E$1315, $A6)</f>
        <v>9</v>
      </c>
      <c r="CF6">
        <f>SUMIFS(DataRegularSeason20242025!$AA$3:$AA$1315,DataRegularSeason20242025!$B$3:$B$1315, "&lt;=" &amp; CF$1, DataRegularSeason20242025!$D$3:$D$1315, $A6)+SUMIFS(DataRegularSeason20242025!$AB$3:$AB$1315,DataRegularSeason20242025!$B$3:$B$1315, "&lt;=" &amp; CF$1, DataRegularSeason20242025!$E$3:$E$1315, $A6)</f>
        <v>9</v>
      </c>
      <c r="CG6">
        <f>SUMIFS(DataRegularSeason20242025!$AA$3:$AA$1315,DataRegularSeason20242025!$B$3:$B$1315, "&lt;=" &amp; CG$1, DataRegularSeason20242025!$D$3:$D$1315, $A6)+SUMIFS(DataRegularSeason20242025!$AB$3:$AB$1315,DataRegularSeason20242025!$B$3:$B$1315, "&lt;=" &amp; CG$1, DataRegularSeason20242025!$E$3:$E$1315, $A6)</f>
        <v>9</v>
      </c>
      <c r="CH6">
        <f>SUMIFS(DataRegularSeason20242025!$AA$3:$AA$1315,DataRegularSeason20242025!$B$3:$B$1315, "&lt;=" &amp; CH$1, DataRegularSeason20242025!$D$3:$D$1315, $A6)+SUMIFS(DataRegularSeason20242025!$AB$3:$AB$1315,DataRegularSeason20242025!$B$3:$B$1315, "&lt;=" &amp; CH$1, DataRegularSeason20242025!$E$3:$E$1315, $A6)</f>
        <v>9</v>
      </c>
      <c r="CI6">
        <f>SUMIFS(DataRegularSeason20242025!$AA$3:$AA$1315,DataRegularSeason20242025!$B$3:$B$1315, "&lt;=" &amp; CI$1, DataRegularSeason20242025!$D$3:$D$1315, $A6)+SUMIFS(DataRegularSeason20242025!$AB$3:$AB$1315,DataRegularSeason20242025!$B$3:$B$1315, "&lt;=" &amp; CI$1, DataRegularSeason20242025!$E$3:$E$1315, $A6)</f>
        <v>9</v>
      </c>
      <c r="CJ6">
        <f>SUMIFS(DataRegularSeason20242025!$AA$3:$AA$1315,DataRegularSeason20242025!$B$3:$B$1315, "&lt;=" &amp; CJ$1, DataRegularSeason20242025!$D$3:$D$1315, $A6)+SUMIFS(DataRegularSeason20242025!$AB$3:$AB$1315,DataRegularSeason20242025!$B$3:$B$1315, "&lt;=" &amp; CJ$1, DataRegularSeason20242025!$E$3:$E$1315, $A6)</f>
        <v>9</v>
      </c>
      <c r="CK6">
        <f>SUMIFS(DataRegularSeason20242025!$AA$3:$AA$1315,DataRegularSeason20242025!$B$3:$B$1315, "&lt;=" &amp; CK$1, DataRegularSeason20242025!$D$3:$D$1315, $A6)+SUMIFS(DataRegularSeason20242025!$AB$3:$AB$1315,DataRegularSeason20242025!$B$3:$B$1315, "&lt;=" &amp; CK$1, DataRegularSeason20242025!$E$3:$E$1315, $A6)</f>
        <v>9</v>
      </c>
      <c r="CL6">
        <f>SUMIFS(DataRegularSeason20242025!$AA$3:$AA$1315,DataRegularSeason20242025!$B$3:$B$1315, "&lt;=" &amp; CL$1, DataRegularSeason20242025!$D$3:$D$1315, $A6)+SUMIFS(DataRegularSeason20242025!$AB$3:$AB$1315,DataRegularSeason20242025!$B$3:$B$1315, "&lt;=" &amp; CL$1, DataRegularSeason20242025!$E$3:$E$1315, $A6)</f>
        <v>9</v>
      </c>
      <c r="CM6">
        <f>SUMIFS(DataRegularSeason20242025!$AA$3:$AA$1315,DataRegularSeason20242025!$B$3:$B$1315, "&lt;=" &amp; CM$1, DataRegularSeason20242025!$D$3:$D$1315, $A6)+SUMIFS(DataRegularSeason20242025!$AB$3:$AB$1315,DataRegularSeason20242025!$B$3:$B$1315, "&lt;=" &amp; CM$1, DataRegularSeason20242025!$E$3:$E$1315, $A6)</f>
        <v>9</v>
      </c>
      <c r="CN6">
        <f>SUMIFS(DataRegularSeason20242025!$AA$3:$AA$1315,DataRegularSeason20242025!$B$3:$B$1315, "&lt;=" &amp; CN$1, DataRegularSeason20242025!$D$3:$D$1315, $A6)+SUMIFS(DataRegularSeason20242025!$AB$3:$AB$1315,DataRegularSeason20242025!$B$3:$B$1315, "&lt;=" &amp; CN$1, DataRegularSeason20242025!$E$3:$E$1315, $A6)</f>
        <v>9</v>
      </c>
      <c r="CO6">
        <f>SUMIFS(DataRegularSeason20242025!$AA$3:$AA$1315,DataRegularSeason20242025!$B$3:$B$1315, "&lt;=" &amp; CO$1, DataRegularSeason20242025!$D$3:$D$1315, $A6)+SUMIFS(DataRegularSeason20242025!$AB$3:$AB$1315,DataRegularSeason20242025!$B$3:$B$1315, "&lt;=" &amp; CO$1, DataRegularSeason20242025!$E$3:$E$1315, $A6)</f>
        <v>9</v>
      </c>
      <c r="CP6">
        <f>SUMIFS(DataRegularSeason20242025!$AA$3:$AA$1315,DataRegularSeason20242025!$B$3:$B$1315, "&lt;=" &amp; CP$1, DataRegularSeason20242025!$D$3:$D$1315, $A6)+SUMIFS(DataRegularSeason20242025!$AB$3:$AB$1315,DataRegularSeason20242025!$B$3:$B$1315, "&lt;=" &amp; CP$1, DataRegularSeason20242025!$E$3:$E$1315, $A6)</f>
        <v>9</v>
      </c>
      <c r="CQ6">
        <f>SUMIFS(DataRegularSeason20242025!$AA$3:$AA$1315,DataRegularSeason20242025!$B$3:$B$1315, "&lt;=" &amp; CQ$1, DataRegularSeason20242025!$D$3:$D$1315, $A6)+SUMIFS(DataRegularSeason20242025!$AB$3:$AB$1315,DataRegularSeason20242025!$B$3:$B$1315, "&lt;=" &amp; CQ$1, DataRegularSeason20242025!$E$3:$E$1315, $A6)</f>
        <v>9</v>
      </c>
      <c r="CR6">
        <f>SUMIFS(DataRegularSeason20242025!$AA$3:$AA$1315,DataRegularSeason20242025!$B$3:$B$1315, "&lt;=" &amp; CR$1, DataRegularSeason20242025!$D$3:$D$1315, $A6)+SUMIFS(DataRegularSeason20242025!$AB$3:$AB$1315,DataRegularSeason20242025!$B$3:$B$1315, "&lt;=" &amp; CR$1, DataRegularSeason20242025!$E$3:$E$1315, $A6)</f>
        <v>9</v>
      </c>
      <c r="CS6">
        <f>SUMIFS(DataRegularSeason20242025!$AA$3:$AA$1315,DataRegularSeason20242025!$B$3:$B$1315, "&lt;=" &amp; CS$1, DataRegularSeason20242025!$D$3:$D$1315, $A6)+SUMIFS(DataRegularSeason20242025!$AB$3:$AB$1315,DataRegularSeason20242025!$B$3:$B$1315, "&lt;=" &amp; CS$1, DataRegularSeason20242025!$E$3:$E$1315, $A6)</f>
        <v>9</v>
      </c>
      <c r="CT6">
        <f>SUMIFS(DataRegularSeason20242025!$AA$3:$AA$1315,DataRegularSeason20242025!$B$3:$B$1315, "&lt;=" &amp; CT$1, DataRegularSeason20242025!$D$3:$D$1315, $A6)+SUMIFS(DataRegularSeason20242025!$AB$3:$AB$1315,DataRegularSeason20242025!$B$3:$B$1315, "&lt;=" &amp; CT$1, DataRegularSeason20242025!$E$3:$E$1315, $A6)</f>
        <v>9</v>
      </c>
      <c r="CU6">
        <f>SUMIFS(DataRegularSeason20242025!$AA$3:$AA$1315,DataRegularSeason20242025!$B$3:$B$1315, "&lt;=" &amp; CU$1, DataRegularSeason20242025!$D$3:$D$1315, $A6)+SUMIFS(DataRegularSeason20242025!$AB$3:$AB$1315,DataRegularSeason20242025!$B$3:$B$1315, "&lt;=" &amp; CU$1, DataRegularSeason20242025!$E$3:$E$1315, $A6)</f>
        <v>9</v>
      </c>
      <c r="CV6">
        <f>SUMIFS(DataRegularSeason20242025!$AA$3:$AA$1315,DataRegularSeason20242025!$B$3:$B$1315, "&lt;=" &amp; CV$1, DataRegularSeason20242025!$D$3:$D$1315, $A6)+SUMIFS(DataRegularSeason20242025!$AB$3:$AB$1315,DataRegularSeason20242025!$B$3:$B$1315, "&lt;=" &amp; CV$1, DataRegularSeason20242025!$E$3:$E$1315, $A6)</f>
        <v>9</v>
      </c>
      <c r="CW6">
        <f>SUMIFS(DataRegularSeason20242025!$AA$3:$AA$1315,DataRegularSeason20242025!$B$3:$B$1315, "&lt;=" &amp; CW$1, DataRegularSeason20242025!$D$3:$D$1315, $A6)+SUMIFS(DataRegularSeason20242025!$AB$3:$AB$1315,DataRegularSeason20242025!$B$3:$B$1315, "&lt;=" &amp; CW$1, DataRegularSeason20242025!$E$3:$E$1315, $A6)</f>
        <v>9</v>
      </c>
      <c r="CX6">
        <f>SUMIFS(DataRegularSeason20242025!$AA$3:$AA$1315,DataRegularSeason20242025!$B$3:$B$1315, "&lt;=" &amp; CX$1, DataRegularSeason20242025!$D$3:$D$1315, $A6)+SUMIFS(DataRegularSeason20242025!$AB$3:$AB$1315,DataRegularSeason20242025!$B$3:$B$1315, "&lt;=" &amp; CX$1, DataRegularSeason20242025!$E$3:$E$1315, $A6)</f>
        <v>9</v>
      </c>
      <c r="CY6">
        <f>SUMIFS(DataRegularSeason20242025!$AA$3:$AA$1315,DataRegularSeason20242025!$B$3:$B$1315, "&lt;=" &amp; CY$1, DataRegularSeason20242025!$D$3:$D$1315, $A6)+SUMIFS(DataRegularSeason20242025!$AB$3:$AB$1315,DataRegularSeason20242025!$B$3:$B$1315, "&lt;=" &amp; CY$1, DataRegularSeason20242025!$E$3:$E$1315, $A6)</f>
        <v>9</v>
      </c>
      <c r="CZ6">
        <f>SUMIFS(DataRegularSeason20242025!$AA$3:$AA$1315,DataRegularSeason20242025!$B$3:$B$1315, "&lt;=" &amp; CZ$1, DataRegularSeason20242025!$D$3:$D$1315, $A6)+SUMIFS(DataRegularSeason20242025!$AB$3:$AB$1315,DataRegularSeason20242025!$B$3:$B$1315, "&lt;=" &amp; CZ$1, DataRegularSeason20242025!$E$3:$E$1315, $A6)</f>
        <v>9</v>
      </c>
      <c r="DA6">
        <f>SUMIFS(DataRegularSeason20242025!$AA$3:$AA$1315,DataRegularSeason20242025!$B$3:$B$1315, "&lt;=" &amp; DA$1, DataRegularSeason20242025!$D$3:$D$1315, $A6)+SUMIFS(DataRegularSeason20242025!$AB$3:$AB$1315,DataRegularSeason20242025!$B$3:$B$1315, "&lt;=" &amp; DA$1, DataRegularSeason20242025!$E$3:$E$1315, $A6)</f>
        <v>9</v>
      </c>
      <c r="DB6">
        <f>SUMIFS(DataRegularSeason20242025!$AA$3:$AA$1315,DataRegularSeason20242025!$B$3:$B$1315, "&lt;=" &amp; DB$1, DataRegularSeason20242025!$D$3:$D$1315, $A6)+SUMIFS(DataRegularSeason20242025!$AB$3:$AB$1315,DataRegularSeason20242025!$B$3:$B$1315, "&lt;=" &amp; DB$1, DataRegularSeason20242025!$E$3:$E$1315, $A6)</f>
        <v>9</v>
      </c>
      <c r="DC6">
        <f>SUMIFS(DataRegularSeason20242025!$AA$3:$AA$1315,DataRegularSeason20242025!$B$3:$B$1315, "&lt;=" &amp; DC$1, DataRegularSeason20242025!$D$3:$D$1315, $A6)+SUMIFS(DataRegularSeason20242025!$AB$3:$AB$1315,DataRegularSeason20242025!$B$3:$B$1315, "&lt;=" &amp; DC$1, DataRegularSeason20242025!$E$3:$E$1315, $A6)</f>
        <v>9</v>
      </c>
      <c r="DD6">
        <f>SUMIFS(DataRegularSeason20242025!$AA$3:$AA$1315,DataRegularSeason20242025!$B$3:$B$1315, "&lt;=" &amp; DD$1, DataRegularSeason20242025!$D$3:$D$1315, $A6)+SUMIFS(DataRegularSeason20242025!$AB$3:$AB$1315,DataRegularSeason20242025!$B$3:$B$1315, "&lt;=" &amp; DD$1, DataRegularSeason20242025!$E$3:$E$1315, $A6)</f>
        <v>9</v>
      </c>
      <c r="DE6">
        <f>SUMIFS(DataRegularSeason20242025!$AA$3:$AA$1315,DataRegularSeason20242025!$B$3:$B$1315, "&lt;=" &amp; DE$1, DataRegularSeason20242025!$D$3:$D$1315, $A6)+SUMIFS(DataRegularSeason20242025!$AB$3:$AB$1315,DataRegularSeason20242025!$B$3:$B$1315, "&lt;=" &amp; DE$1, DataRegularSeason20242025!$E$3:$E$1315, $A6)</f>
        <v>9</v>
      </c>
      <c r="DF6">
        <f>SUMIFS(DataRegularSeason20242025!$AA$3:$AA$1315,DataRegularSeason20242025!$B$3:$B$1315, "&lt;=" &amp; DF$1, DataRegularSeason20242025!$D$3:$D$1315, $A6)+SUMIFS(DataRegularSeason20242025!$AB$3:$AB$1315,DataRegularSeason20242025!$B$3:$B$1315, "&lt;=" &amp; DF$1, DataRegularSeason20242025!$E$3:$E$1315, $A6)</f>
        <v>9</v>
      </c>
      <c r="DG6">
        <f>SUMIFS(DataRegularSeason20242025!$AA$3:$AA$1315,DataRegularSeason20242025!$B$3:$B$1315, "&lt;=" &amp; DG$1, DataRegularSeason20242025!$D$3:$D$1315, $A6)+SUMIFS(DataRegularSeason20242025!$AB$3:$AB$1315,DataRegularSeason20242025!$B$3:$B$1315, "&lt;=" &amp; DG$1, DataRegularSeason20242025!$E$3:$E$1315, $A6)</f>
        <v>9</v>
      </c>
      <c r="DH6">
        <f>SUMIFS(DataRegularSeason20242025!$AA$3:$AA$1315,DataRegularSeason20242025!$B$3:$B$1315, "&lt;=" &amp; DH$1, DataRegularSeason20242025!$D$3:$D$1315, $A6)+SUMIFS(DataRegularSeason20242025!$AB$3:$AB$1315,DataRegularSeason20242025!$B$3:$B$1315, "&lt;=" &amp; DH$1, DataRegularSeason20242025!$E$3:$E$1315, $A6)</f>
        <v>9</v>
      </c>
      <c r="DI6">
        <f>SUMIFS(DataRegularSeason20242025!$AA$3:$AA$1315,DataRegularSeason20242025!$B$3:$B$1315, "&lt;=" &amp; DI$1, DataRegularSeason20242025!$D$3:$D$1315, $A6)+SUMIFS(DataRegularSeason20242025!$AB$3:$AB$1315,DataRegularSeason20242025!$B$3:$B$1315, "&lt;=" &amp; DI$1, DataRegularSeason20242025!$E$3:$E$1315, $A6)</f>
        <v>9</v>
      </c>
      <c r="DJ6">
        <f>SUMIFS(DataRegularSeason20242025!$AA$3:$AA$1315,DataRegularSeason20242025!$B$3:$B$1315, "&lt;=" &amp; DJ$1, DataRegularSeason20242025!$D$3:$D$1315, $A6)+SUMIFS(DataRegularSeason20242025!$AB$3:$AB$1315,DataRegularSeason20242025!$B$3:$B$1315, "&lt;=" &amp; DJ$1, DataRegularSeason20242025!$E$3:$E$1315, $A6)</f>
        <v>9</v>
      </c>
      <c r="DK6">
        <f>SUMIFS(DataRegularSeason20242025!$AA$3:$AA$1315,DataRegularSeason20242025!$B$3:$B$1315, "&lt;=" &amp; DK$1, DataRegularSeason20242025!$D$3:$D$1315, $A6)+SUMIFS(DataRegularSeason20242025!$AB$3:$AB$1315,DataRegularSeason20242025!$B$3:$B$1315, "&lt;=" &amp; DK$1, DataRegularSeason20242025!$E$3:$E$1315, $A6)</f>
        <v>9</v>
      </c>
      <c r="DL6">
        <f>SUMIFS(DataRegularSeason20242025!$AA$3:$AA$1315,DataRegularSeason20242025!$B$3:$B$1315, "&lt;=" &amp; DL$1, DataRegularSeason20242025!$D$3:$D$1315, $A6)+SUMIFS(DataRegularSeason20242025!$AB$3:$AB$1315,DataRegularSeason20242025!$B$3:$B$1315, "&lt;=" &amp; DL$1, DataRegularSeason20242025!$E$3:$E$1315, $A6)</f>
        <v>9</v>
      </c>
      <c r="DM6">
        <f>SUMIFS(DataRegularSeason20242025!$AA$3:$AA$1315,DataRegularSeason20242025!$B$3:$B$1315, "&lt;=" &amp; DM$1, DataRegularSeason20242025!$D$3:$D$1315, $A6)+SUMIFS(DataRegularSeason20242025!$AB$3:$AB$1315,DataRegularSeason20242025!$B$3:$B$1315, "&lt;=" &amp; DM$1, DataRegularSeason20242025!$E$3:$E$1315, $A6)</f>
        <v>9</v>
      </c>
      <c r="DN6">
        <f>SUMIFS(DataRegularSeason20242025!$AA$3:$AA$1315,DataRegularSeason20242025!$B$3:$B$1315, "&lt;=" &amp; DN$1, DataRegularSeason20242025!$D$3:$D$1315, $A6)+SUMIFS(DataRegularSeason20242025!$AB$3:$AB$1315,DataRegularSeason20242025!$B$3:$B$1315, "&lt;=" &amp; DN$1, DataRegularSeason20242025!$E$3:$E$1315, $A6)</f>
        <v>9</v>
      </c>
      <c r="DO6">
        <f>SUMIFS(DataRegularSeason20242025!$AA$3:$AA$1315,DataRegularSeason20242025!$B$3:$B$1315, "&lt;=" &amp; DO$1, DataRegularSeason20242025!$D$3:$D$1315, $A6)+SUMIFS(DataRegularSeason20242025!$AB$3:$AB$1315,DataRegularSeason20242025!$B$3:$B$1315, "&lt;=" &amp; DO$1, DataRegularSeason20242025!$E$3:$E$1315, $A6)</f>
        <v>9</v>
      </c>
      <c r="DP6">
        <f>SUMIFS(DataRegularSeason20242025!$AA$3:$AA$1315,DataRegularSeason20242025!$B$3:$B$1315, "&lt;=" &amp; DP$1, DataRegularSeason20242025!$D$3:$D$1315, $A6)+SUMIFS(DataRegularSeason20242025!$AB$3:$AB$1315,DataRegularSeason20242025!$B$3:$B$1315, "&lt;=" &amp; DP$1, DataRegularSeason20242025!$E$3:$E$1315, $A6)</f>
        <v>9</v>
      </c>
      <c r="DQ6">
        <f>SUMIFS(DataRegularSeason20242025!$AA$3:$AA$1315,DataRegularSeason20242025!$B$3:$B$1315, "&lt;=" &amp; DQ$1, DataRegularSeason20242025!$D$3:$D$1315, $A6)+SUMIFS(DataRegularSeason20242025!$AB$3:$AB$1315,DataRegularSeason20242025!$B$3:$B$1315, "&lt;=" &amp; DQ$1, DataRegularSeason20242025!$E$3:$E$1315, $A6)</f>
        <v>9</v>
      </c>
      <c r="DR6">
        <f>SUMIFS(DataRegularSeason20242025!$AA$3:$AA$1315,DataRegularSeason20242025!$B$3:$B$1315, "&lt;=" &amp; DR$1, DataRegularSeason20242025!$D$3:$D$1315, $A6)+SUMIFS(DataRegularSeason20242025!$AB$3:$AB$1315,DataRegularSeason20242025!$B$3:$B$1315, "&lt;=" &amp; DR$1, DataRegularSeason20242025!$E$3:$E$1315, $A6)</f>
        <v>9</v>
      </c>
      <c r="DS6">
        <f>SUMIFS(DataRegularSeason20242025!$AA$3:$AA$1315,DataRegularSeason20242025!$B$3:$B$1315, "&lt;=" &amp; DS$1, DataRegularSeason20242025!$D$3:$D$1315, $A6)+SUMIFS(DataRegularSeason20242025!$AB$3:$AB$1315,DataRegularSeason20242025!$B$3:$B$1315, "&lt;=" &amp; DS$1, DataRegularSeason20242025!$E$3:$E$1315, $A6)</f>
        <v>9</v>
      </c>
      <c r="DT6">
        <f>SUMIFS(DataRegularSeason20242025!$AA$3:$AA$1315,DataRegularSeason20242025!$B$3:$B$1315, "&lt;=" &amp; DT$1, DataRegularSeason20242025!$D$3:$D$1315, $A6)+SUMIFS(DataRegularSeason20242025!$AB$3:$AB$1315,DataRegularSeason20242025!$B$3:$B$1315, "&lt;=" &amp; DT$1, DataRegularSeason20242025!$E$3:$E$1315, $A6)</f>
        <v>9</v>
      </c>
      <c r="DU6">
        <f>SUMIFS(DataRegularSeason20242025!$AA$3:$AA$1315,DataRegularSeason20242025!$B$3:$B$1315, "&lt;=" &amp; DU$1, DataRegularSeason20242025!$D$3:$D$1315, $A6)+SUMIFS(DataRegularSeason20242025!$AB$3:$AB$1315,DataRegularSeason20242025!$B$3:$B$1315, "&lt;=" &amp; DU$1, DataRegularSeason20242025!$E$3:$E$1315, $A6)</f>
        <v>9</v>
      </c>
      <c r="DV6">
        <f>SUMIFS(DataRegularSeason20242025!$AA$3:$AA$1315,DataRegularSeason20242025!$B$3:$B$1315, "&lt;=" &amp; DV$1, DataRegularSeason20242025!$D$3:$D$1315, $A6)+SUMIFS(DataRegularSeason20242025!$AB$3:$AB$1315,DataRegularSeason20242025!$B$3:$B$1315, "&lt;=" &amp; DV$1, DataRegularSeason20242025!$E$3:$E$1315, $A6)</f>
        <v>9</v>
      </c>
      <c r="DW6">
        <f>SUMIFS(DataRegularSeason20242025!$AA$3:$AA$1315,DataRegularSeason20242025!$B$3:$B$1315, "&lt;=" &amp; DW$1, DataRegularSeason20242025!$D$3:$D$1315, $A6)+SUMIFS(DataRegularSeason20242025!$AB$3:$AB$1315,DataRegularSeason20242025!$B$3:$B$1315, "&lt;=" &amp; DW$1, DataRegularSeason20242025!$E$3:$E$1315, $A6)</f>
        <v>9</v>
      </c>
      <c r="DX6">
        <f>SUMIFS(DataRegularSeason20242025!$AA$3:$AA$1315,DataRegularSeason20242025!$B$3:$B$1315, "&lt;=" &amp; DX$1, DataRegularSeason20242025!$D$3:$D$1315, $A6)+SUMIFS(DataRegularSeason20242025!$AB$3:$AB$1315,DataRegularSeason20242025!$B$3:$B$1315, "&lt;=" &amp; DX$1, DataRegularSeason20242025!$E$3:$E$1315, $A6)</f>
        <v>9</v>
      </c>
      <c r="DY6">
        <f>SUMIFS(DataRegularSeason20242025!$AA$3:$AA$1315,DataRegularSeason20242025!$B$3:$B$1315, "&lt;=" &amp; DY$1, DataRegularSeason20242025!$D$3:$D$1315, $A6)+SUMIFS(DataRegularSeason20242025!$AB$3:$AB$1315,DataRegularSeason20242025!$B$3:$B$1315, "&lt;=" &amp; DY$1, DataRegularSeason20242025!$E$3:$E$1315, $A6)</f>
        <v>9</v>
      </c>
      <c r="DZ6">
        <f>SUMIFS(DataRegularSeason20242025!$AA$3:$AA$1315,DataRegularSeason20242025!$B$3:$B$1315, "&lt;=" &amp; DZ$1, DataRegularSeason20242025!$D$3:$D$1315, $A6)+SUMIFS(DataRegularSeason20242025!$AB$3:$AB$1315,DataRegularSeason20242025!$B$3:$B$1315, "&lt;=" &amp; DZ$1, DataRegularSeason20242025!$E$3:$E$1315, $A6)</f>
        <v>9</v>
      </c>
      <c r="EA6">
        <f>SUMIFS(DataRegularSeason20242025!$AA$3:$AA$1315,DataRegularSeason20242025!$B$3:$B$1315, "&lt;=" &amp; EA$1, DataRegularSeason20242025!$D$3:$D$1315, $A6)+SUMIFS(DataRegularSeason20242025!$AB$3:$AB$1315,DataRegularSeason20242025!$B$3:$B$1315, "&lt;=" &amp; EA$1, DataRegularSeason20242025!$E$3:$E$1315, $A6)</f>
        <v>9</v>
      </c>
      <c r="EB6">
        <f>SUMIFS(DataRegularSeason20242025!$AA$3:$AA$1315,DataRegularSeason20242025!$B$3:$B$1315, "&lt;=" &amp; EB$1, DataRegularSeason20242025!$D$3:$D$1315, $A6)+SUMIFS(DataRegularSeason20242025!$AB$3:$AB$1315,DataRegularSeason20242025!$B$3:$B$1315, "&lt;=" &amp; EB$1, DataRegularSeason20242025!$E$3:$E$1315, $A6)</f>
        <v>9</v>
      </c>
      <c r="EC6">
        <f>SUMIFS(DataRegularSeason20242025!$AA$3:$AA$1315,DataRegularSeason20242025!$B$3:$B$1315, "&lt;=" &amp; EC$1, DataRegularSeason20242025!$D$3:$D$1315, $A6)+SUMIFS(DataRegularSeason20242025!$AB$3:$AB$1315,DataRegularSeason20242025!$B$3:$B$1315, "&lt;=" &amp; EC$1, DataRegularSeason20242025!$E$3:$E$1315, $A6)</f>
        <v>9</v>
      </c>
      <c r="ED6">
        <f>SUMIFS(DataRegularSeason20242025!$AA$3:$AA$1315,DataRegularSeason20242025!$B$3:$B$1315, "&lt;=" &amp; ED$1, DataRegularSeason20242025!$D$3:$D$1315, $A6)+SUMIFS(DataRegularSeason20242025!$AB$3:$AB$1315,DataRegularSeason20242025!$B$3:$B$1315, "&lt;=" &amp; ED$1, DataRegularSeason20242025!$E$3:$E$1315, $A6)</f>
        <v>9</v>
      </c>
      <c r="EE6">
        <f>SUMIFS(DataRegularSeason20242025!$AA$3:$AA$1315,DataRegularSeason20242025!$B$3:$B$1315, "&lt;=" &amp; EE$1, DataRegularSeason20242025!$D$3:$D$1315, $A6)+SUMIFS(DataRegularSeason20242025!$AB$3:$AB$1315,DataRegularSeason20242025!$B$3:$B$1315, "&lt;=" &amp; EE$1, DataRegularSeason20242025!$E$3:$E$1315, $A6)</f>
        <v>9</v>
      </c>
      <c r="EF6">
        <f>SUMIFS(DataRegularSeason20242025!$AA$3:$AA$1315,DataRegularSeason20242025!$B$3:$B$1315, "&lt;=" &amp; EF$1, DataRegularSeason20242025!$D$3:$D$1315, $A6)+SUMIFS(DataRegularSeason20242025!$AB$3:$AB$1315,DataRegularSeason20242025!$B$3:$B$1315, "&lt;=" &amp; EF$1, DataRegularSeason20242025!$E$3:$E$1315, $A6)</f>
        <v>9</v>
      </c>
      <c r="EG6">
        <f>SUMIFS(DataRegularSeason20242025!$AA$3:$AA$1315,DataRegularSeason20242025!$B$3:$B$1315, "&lt;=" &amp; EG$1, DataRegularSeason20242025!$D$3:$D$1315, $A6)+SUMIFS(DataRegularSeason20242025!$AB$3:$AB$1315,DataRegularSeason20242025!$B$3:$B$1315, "&lt;=" &amp; EG$1, DataRegularSeason20242025!$E$3:$E$1315, $A6)</f>
        <v>9</v>
      </c>
      <c r="EH6">
        <f>SUMIFS(DataRegularSeason20242025!$AA$3:$AA$1315,DataRegularSeason20242025!$B$3:$B$1315, "&lt;=" &amp; EH$1, DataRegularSeason20242025!$D$3:$D$1315, $A6)+SUMIFS(DataRegularSeason20242025!$AB$3:$AB$1315,DataRegularSeason20242025!$B$3:$B$1315, "&lt;=" &amp; EH$1, DataRegularSeason20242025!$E$3:$E$1315, $A6)</f>
        <v>9</v>
      </c>
      <c r="EI6">
        <f>SUMIFS(DataRegularSeason20242025!$AA$3:$AA$1315,DataRegularSeason20242025!$B$3:$B$1315, "&lt;=" &amp; EI$1, DataRegularSeason20242025!$D$3:$D$1315, $A6)+SUMIFS(DataRegularSeason20242025!$AB$3:$AB$1315,DataRegularSeason20242025!$B$3:$B$1315, "&lt;=" &amp; EI$1, DataRegularSeason20242025!$E$3:$E$1315, $A6)</f>
        <v>9</v>
      </c>
      <c r="EJ6">
        <f>SUMIFS(DataRegularSeason20242025!$AA$3:$AA$1315,DataRegularSeason20242025!$B$3:$B$1315, "&lt;=" &amp; EJ$1, DataRegularSeason20242025!$D$3:$D$1315, $A6)+SUMIFS(DataRegularSeason20242025!$AB$3:$AB$1315,DataRegularSeason20242025!$B$3:$B$1315, "&lt;=" &amp; EJ$1, DataRegularSeason20242025!$E$3:$E$1315, $A6)</f>
        <v>9</v>
      </c>
      <c r="EK6">
        <f>SUMIFS(DataRegularSeason20242025!$AA$3:$AA$1315,DataRegularSeason20242025!$B$3:$B$1315, "&lt;=" &amp; EK$1, DataRegularSeason20242025!$D$3:$D$1315, $A6)+SUMIFS(DataRegularSeason20242025!$AB$3:$AB$1315,DataRegularSeason20242025!$B$3:$B$1315, "&lt;=" &amp; EK$1, DataRegularSeason20242025!$E$3:$E$1315, $A6)</f>
        <v>9</v>
      </c>
      <c r="EL6">
        <f>SUMIFS(DataRegularSeason20242025!$AA$3:$AA$1315,DataRegularSeason20242025!$B$3:$B$1315, "&lt;=" &amp; EL$1, DataRegularSeason20242025!$D$3:$D$1315, $A6)+SUMIFS(DataRegularSeason20242025!$AB$3:$AB$1315,DataRegularSeason20242025!$B$3:$B$1315, "&lt;=" &amp; EL$1, DataRegularSeason20242025!$E$3:$E$1315, $A6)</f>
        <v>9</v>
      </c>
      <c r="EM6">
        <f>SUMIFS(DataRegularSeason20242025!$AA$3:$AA$1315,DataRegularSeason20242025!$B$3:$B$1315, "&lt;=" &amp; EM$1, DataRegularSeason20242025!$D$3:$D$1315, $A6)+SUMIFS(DataRegularSeason20242025!$AB$3:$AB$1315,DataRegularSeason20242025!$B$3:$B$1315, "&lt;=" &amp; EM$1, DataRegularSeason20242025!$E$3:$E$1315, $A6)</f>
        <v>9</v>
      </c>
      <c r="EN6">
        <f>SUMIFS(DataRegularSeason20242025!$AA$3:$AA$1315,DataRegularSeason20242025!$B$3:$B$1315, "&lt;=" &amp; EN$1, DataRegularSeason20242025!$D$3:$D$1315, $A6)+SUMIFS(DataRegularSeason20242025!$AB$3:$AB$1315,DataRegularSeason20242025!$B$3:$B$1315, "&lt;=" &amp; EN$1, DataRegularSeason20242025!$E$3:$E$1315, $A6)</f>
        <v>9</v>
      </c>
      <c r="EO6">
        <f>SUMIFS(DataRegularSeason20242025!$AA$3:$AA$1315,DataRegularSeason20242025!$B$3:$B$1315, "&lt;=" &amp; EO$1, DataRegularSeason20242025!$D$3:$D$1315, $A6)+SUMIFS(DataRegularSeason20242025!$AB$3:$AB$1315,DataRegularSeason20242025!$B$3:$B$1315, "&lt;=" &amp; EO$1, DataRegularSeason20242025!$E$3:$E$1315, $A6)</f>
        <v>9</v>
      </c>
      <c r="EP6">
        <f>SUMIFS(DataRegularSeason20242025!$AA$3:$AA$1315,DataRegularSeason20242025!$B$3:$B$1315, "&lt;=" &amp; EP$1, DataRegularSeason20242025!$D$3:$D$1315, $A6)+SUMIFS(DataRegularSeason20242025!$AB$3:$AB$1315,DataRegularSeason20242025!$B$3:$B$1315, "&lt;=" &amp; EP$1, DataRegularSeason20242025!$E$3:$E$1315, $A6)</f>
        <v>9</v>
      </c>
      <c r="EQ6">
        <f>SUMIFS(DataRegularSeason20242025!$AA$3:$AA$1315,DataRegularSeason20242025!$B$3:$B$1315, "&lt;=" &amp; EQ$1, DataRegularSeason20242025!$D$3:$D$1315, $A6)+SUMIFS(DataRegularSeason20242025!$AB$3:$AB$1315,DataRegularSeason20242025!$B$3:$B$1315, "&lt;=" &amp; EQ$1, DataRegularSeason20242025!$E$3:$E$1315, $A6)</f>
        <v>9</v>
      </c>
      <c r="ER6">
        <f>SUMIFS(DataRegularSeason20242025!$AA$3:$AA$1315,DataRegularSeason20242025!$B$3:$B$1315, "&lt;=" &amp; ER$1, DataRegularSeason20242025!$D$3:$D$1315, $A6)+SUMIFS(DataRegularSeason20242025!$AB$3:$AB$1315,DataRegularSeason20242025!$B$3:$B$1315, "&lt;=" &amp; ER$1, DataRegularSeason20242025!$E$3:$E$1315, $A6)</f>
        <v>9</v>
      </c>
      <c r="ES6">
        <f>SUMIFS(DataRegularSeason20242025!$AA$3:$AA$1315,DataRegularSeason20242025!$B$3:$B$1315, "&lt;=" &amp; ES$1, DataRegularSeason20242025!$D$3:$D$1315, $A6)+SUMIFS(DataRegularSeason20242025!$AB$3:$AB$1315,DataRegularSeason20242025!$B$3:$B$1315, "&lt;=" &amp; ES$1, DataRegularSeason20242025!$E$3:$E$1315, $A6)</f>
        <v>9</v>
      </c>
      <c r="ET6">
        <f>SUMIFS(DataRegularSeason20242025!$AA$3:$AA$1315,DataRegularSeason20242025!$B$3:$B$1315, "&lt;=" &amp; ET$1, DataRegularSeason20242025!$D$3:$D$1315, $A6)+SUMIFS(DataRegularSeason20242025!$AB$3:$AB$1315,DataRegularSeason20242025!$B$3:$B$1315, "&lt;=" &amp; ET$1, DataRegularSeason20242025!$E$3:$E$1315, $A6)</f>
        <v>9</v>
      </c>
      <c r="EU6">
        <f>SUMIFS(DataRegularSeason20242025!$AA$3:$AA$1315,DataRegularSeason20242025!$B$3:$B$1315, "&lt;=" &amp; EU$1, DataRegularSeason20242025!$D$3:$D$1315, $A6)+SUMIFS(DataRegularSeason20242025!$AB$3:$AB$1315,DataRegularSeason20242025!$B$3:$B$1315, "&lt;=" &amp; EU$1, DataRegularSeason20242025!$E$3:$E$1315, $A6)</f>
        <v>9</v>
      </c>
      <c r="EV6">
        <f>SUMIFS(DataRegularSeason20242025!$AA$3:$AA$1315,DataRegularSeason20242025!$B$3:$B$1315, "&lt;=" &amp; EV$1, DataRegularSeason20242025!$D$3:$D$1315, $A6)+SUMIFS(DataRegularSeason20242025!$AB$3:$AB$1315,DataRegularSeason20242025!$B$3:$B$1315, "&lt;=" &amp; EV$1, DataRegularSeason20242025!$E$3:$E$1315, $A6)</f>
        <v>9</v>
      </c>
      <c r="EW6">
        <f>SUMIFS(DataRegularSeason20242025!$AA$3:$AA$1315,DataRegularSeason20242025!$B$3:$B$1315, "&lt;=" &amp; EW$1, DataRegularSeason20242025!$D$3:$D$1315, $A6)+SUMIFS(DataRegularSeason20242025!$AB$3:$AB$1315,DataRegularSeason20242025!$B$3:$B$1315, "&lt;=" &amp; EW$1, DataRegularSeason20242025!$E$3:$E$1315, $A6)</f>
        <v>9</v>
      </c>
      <c r="EX6">
        <f>SUMIFS(DataRegularSeason20242025!$AA$3:$AA$1315,DataRegularSeason20242025!$B$3:$B$1315, "&lt;=" &amp; EX$1, DataRegularSeason20242025!$D$3:$D$1315, $A6)+SUMIFS(DataRegularSeason20242025!$AB$3:$AB$1315,DataRegularSeason20242025!$B$3:$B$1315, "&lt;=" &amp; EX$1, DataRegularSeason20242025!$E$3:$E$1315, $A6)</f>
        <v>9</v>
      </c>
      <c r="EY6">
        <f>SUMIFS(DataRegularSeason20242025!$AA$3:$AA$1315,DataRegularSeason20242025!$B$3:$B$1315, "&lt;=" &amp; EY$1, DataRegularSeason20242025!$D$3:$D$1315, $A6)+SUMIFS(DataRegularSeason20242025!$AB$3:$AB$1315,DataRegularSeason20242025!$B$3:$B$1315, "&lt;=" &amp; EY$1, DataRegularSeason20242025!$E$3:$E$1315, $A6)</f>
        <v>9</v>
      </c>
      <c r="EZ6">
        <f>SUMIFS(DataRegularSeason20242025!$AA$3:$AA$1315,DataRegularSeason20242025!$B$3:$B$1315, "&lt;=" &amp; EZ$1, DataRegularSeason20242025!$D$3:$D$1315, $A6)+SUMIFS(DataRegularSeason20242025!$AB$3:$AB$1315,DataRegularSeason20242025!$B$3:$B$1315, "&lt;=" &amp; EZ$1, DataRegularSeason20242025!$E$3:$E$1315, $A6)</f>
        <v>9</v>
      </c>
      <c r="FA6">
        <f>SUMIFS(DataRegularSeason20242025!$AA$3:$AA$1315,DataRegularSeason20242025!$B$3:$B$1315, "&lt;=" &amp; FA$1, DataRegularSeason20242025!$D$3:$D$1315, $A6)+SUMIFS(DataRegularSeason20242025!$AB$3:$AB$1315,DataRegularSeason20242025!$B$3:$B$1315, "&lt;=" &amp; FA$1, DataRegularSeason20242025!$E$3:$E$1315, $A6)</f>
        <v>9</v>
      </c>
      <c r="FB6">
        <f>SUMIFS(DataRegularSeason20242025!$AA$3:$AA$1315,DataRegularSeason20242025!$B$3:$B$1315, "&lt;=" &amp; FB$1, DataRegularSeason20242025!$D$3:$D$1315, $A6)+SUMIFS(DataRegularSeason20242025!$AB$3:$AB$1315,DataRegularSeason20242025!$B$3:$B$1315, "&lt;=" &amp; FB$1, DataRegularSeason20242025!$E$3:$E$1315, $A6)</f>
        <v>9</v>
      </c>
      <c r="FC6">
        <f>SUMIFS(DataRegularSeason20242025!$AA$3:$AA$1315,DataRegularSeason20242025!$B$3:$B$1315, "&lt;=" &amp; FC$1, DataRegularSeason20242025!$D$3:$D$1315, $A6)+SUMIFS(DataRegularSeason20242025!$AB$3:$AB$1315,DataRegularSeason20242025!$B$3:$B$1315, "&lt;=" &amp; FC$1, DataRegularSeason20242025!$E$3:$E$1315, $A6)</f>
        <v>9</v>
      </c>
      <c r="FD6">
        <f>SUMIFS(DataRegularSeason20242025!$AA$3:$AA$1315,DataRegularSeason20242025!$B$3:$B$1315, "&lt;=" &amp; FD$1, DataRegularSeason20242025!$D$3:$D$1315, $A6)+SUMIFS(DataRegularSeason20242025!$AB$3:$AB$1315,DataRegularSeason20242025!$B$3:$B$1315, "&lt;=" &amp; FD$1, DataRegularSeason20242025!$E$3:$E$1315, $A6)</f>
        <v>9</v>
      </c>
      <c r="FE6">
        <f>SUMIFS(DataRegularSeason20242025!$AA$3:$AA$1315,DataRegularSeason20242025!$B$3:$B$1315, "&lt;=" &amp; FE$1, DataRegularSeason20242025!$D$3:$D$1315, $A6)+SUMIFS(DataRegularSeason20242025!$AB$3:$AB$1315,DataRegularSeason20242025!$B$3:$B$1315, "&lt;=" &amp; FE$1, DataRegularSeason20242025!$E$3:$E$1315, $A6)</f>
        <v>9</v>
      </c>
      <c r="FF6">
        <f>SUMIFS(DataRegularSeason20242025!$AA$3:$AA$1315,DataRegularSeason20242025!$B$3:$B$1315, "&lt;=" &amp; FF$1, DataRegularSeason20242025!$D$3:$D$1315, $A6)+SUMIFS(DataRegularSeason20242025!$AB$3:$AB$1315,DataRegularSeason20242025!$B$3:$B$1315, "&lt;=" &amp; FF$1, DataRegularSeason20242025!$E$3:$E$1315, $A6)</f>
        <v>9</v>
      </c>
      <c r="FG6">
        <f>SUMIFS(DataRegularSeason20242025!$AA$3:$AA$1315,DataRegularSeason20242025!$B$3:$B$1315, "&lt;=" &amp; FG$1, DataRegularSeason20242025!$D$3:$D$1315, $A6)+SUMIFS(DataRegularSeason20242025!$AB$3:$AB$1315,DataRegularSeason20242025!$B$3:$B$1315, "&lt;=" &amp; FG$1, DataRegularSeason20242025!$E$3:$E$1315, $A6)</f>
        <v>9</v>
      </c>
      <c r="FH6">
        <f>SUMIFS(DataRegularSeason20242025!$AA$3:$AA$1315,DataRegularSeason20242025!$B$3:$B$1315, "&lt;=" &amp; FH$1, DataRegularSeason20242025!$D$3:$D$1315, $A6)+SUMIFS(DataRegularSeason20242025!$AB$3:$AB$1315,DataRegularSeason20242025!$B$3:$B$1315, "&lt;=" &amp; FH$1, DataRegularSeason20242025!$E$3:$E$1315, $A6)</f>
        <v>9</v>
      </c>
      <c r="FI6">
        <f>SUMIFS(DataRegularSeason20242025!$AA$3:$AA$1315,DataRegularSeason20242025!$B$3:$B$1315, "&lt;=" &amp; FI$1, DataRegularSeason20242025!$D$3:$D$1315, $A6)+SUMIFS(DataRegularSeason20242025!$AB$3:$AB$1315,DataRegularSeason20242025!$B$3:$B$1315, "&lt;=" &amp; FI$1, DataRegularSeason20242025!$E$3:$E$1315, $A6)</f>
        <v>9</v>
      </c>
      <c r="FJ6">
        <f>SUMIFS(DataRegularSeason20242025!$AA$3:$AA$1315,DataRegularSeason20242025!$B$3:$B$1315, "&lt;=" &amp; FJ$1, DataRegularSeason20242025!$D$3:$D$1315, $A6)+SUMIFS(DataRegularSeason20242025!$AB$3:$AB$1315,DataRegularSeason20242025!$B$3:$B$1315, "&lt;=" &amp; FJ$1, DataRegularSeason20242025!$E$3:$E$1315, $A6)</f>
        <v>9</v>
      </c>
      <c r="FK6">
        <f>SUMIFS(DataRegularSeason20242025!$AA$3:$AA$1315,DataRegularSeason20242025!$B$3:$B$1315, "&lt;=" &amp; FK$1, DataRegularSeason20242025!$D$3:$D$1315, $A6)+SUMIFS(DataRegularSeason20242025!$AB$3:$AB$1315,DataRegularSeason20242025!$B$3:$B$1315, "&lt;=" &amp; FK$1, DataRegularSeason20242025!$E$3:$E$1315, $A6)</f>
        <v>9</v>
      </c>
      <c r="FL6">
        <f>SUMIFS(DataRegularSeason20242025!$AA$3:$AA$1315,DataRegularSeason20242025!$B$3:$B$1315, "&lt;=" &amp; FL$1, DataRegularSeason20242025!$D$3:$D$1315, $A6)+SUMIFS(DataRegularSeason20242025!$AB$3:$AB$1315,DataRegularSeason20242025!$B$3:$B$1315, "&lt;=" &amp; FL$1, DataRegularSeason20242025!$E$3:$E$1315, $A6)</f>
        <v>9</v>
      </c>
      <c r="FM6">
        <f>SUMIFS(DataRegularSeason20242025!$AA$3:$AA$1315,DataRegularSeason20242025!$B$3:$B$1315, "&lt;=" &amp; FM$1, DataRegularSeason20242025!$D$3:$D$1315, $A6)+SUMIFS(DataRegularSeason20242025!$AB$3:$AB$1315,DataRegularSeason20242025!$B$3:$B$1315, "&lt;=" &amp; FM$1, DataRegularSeason20242025!$E$3:$E$1315, $A6)</f>
        <v>9</v>
      </c>
      <c r="FN6">
        <f>SUMIFS(DataRegularSeason20242025!$AA$3:$AA$1315,DataRegularSeason20242025!$B$3:$B$1315, "&lt;=" &amp; FN$1, DataRegularSeason20242025!$D$3:$D$1315, $A6)+SUMIFS(DataRegularSeason20242025!$AB$3:$AB$1315,DataRegularSeason20242025!$B$3:$B$1315, "&lt;=" &amp; FN$1, DataRegularSeason20242025!$E$3:$E$1315, $A6)</f>
        <v>9</v>
      </c>
      <c r="FO6">
        <f>SUMIFS(DataRegularSeason20242025!$AA$3:$AA$1315,DataRegularSeason20242025!$B$3:$B$1315, "&lt;=" &amp; FO$1, DataRegularSeason20242025!$D$3:$D$1315, $A6)+SUMIFS(DataRegularSeason20242025!$AB$3:$AB$1315,DataRegularSeason20242025!$B$3:$B$1315, "&lt;=" &amp; FO$1, DataRegularSeason20242025!$E$3:$E$1315, $A6)</f>
        <v>9</v>
      </c>
      <c r="FP6">
        <f>SUMIFS(DataRegularSeason20242025!$AA$3:$AA$1315,DataRegularSeason20242025!$B$3:$B$1315, "&lt;=" &amp; FP$1, DataRegularSeason20242025!$D$3:$D$1315, $A6)+SUMIFS(DataRegularSeason20242025!$AB$3:$AB$1315,DataRegularSeason20242025!$B$3:$B$1315, "&lt;=" &amp; FP$1, DataRegularSeason20242025!$E$3:$E$1315, $A6)</f>
        <v>9</v>
      </c>
      <c r="FQ6">
        <f>SUMIFS(DataRegularSeason20242025!$AA$3:$AA$1315,DataRegularSeason20242025!$B$3:$B$1315, "&lt;=" &amp; FQ$1, DataRegularSeason20242025!$D$3:$D$1315, $A6)+SUMIFS(DataRegularSeason20242025!$AB$3:$AB$1315,DataRegularSeason20242025!$B$3:$B$1315, "&lt;=" &amp; FQ$1, DataRegularSeason20242025!$E$3:$E$1315, $A6)</f>
        <v>9</v>
      </c>
      <c r="FR6">
        <f>SUMIFS(DataRegularSeason20242025!$AA$3:$AA$1315,DataRegularSeason20242025!$B$3:$B$1315, "&lt;=" &amp; FR$1, DataRegularSeason20242025!$D$3:$D$1315, $A6)+SUMIFS(DataRegularSeason20242025!$AB$3:$AB$1315,DataRegularSeason20242025!$B$3:$B$1315, "&lt;=" &amp; FR$1, DataRegularSeason20242025!$E$3:$E$1315, $A6)</f>
        <v>9</v>
      </c>
      <c r="FS6">
        <f>SUMIFS(DataRegularSeason20242025!$AA$3:$AA$1315,DataRegularSeason20242025!$B$3:$B$1315, "&lt;=" &amp; FS$1, DataRegularSeason20242025!$D$3:$D$1315, $A6)+SUMIFS(DataRegularSeason20242025!$AB$3:$AB$1315,DataRegularSeason20242025!$B$3:$B$1315, "&lt;=" &amp; FS$1, DataRegularSeason20242025!$E$3:$E$1315, $A6)</f>
        <v>9</v>
      </c>
      <c r="FT6">
        <f>SUMIFS(DataRegularSeason20242025!$AA$3:$AA$1315,DataRegularSeason20242025!$B$3:$B$1315, "&lt;=" &amp; FT$1, DataRegularSeason20242025!$D$3:$D$1315, $A6)+SUMIFS(DataRegularSeason20242025!$AB$3:$AB$1315,DataRegularSeason20242025!$B$3:$B$1315, "&lt;=" &amp; FT$1, DataRegularSeason20242025!$E$3:$E$1315, $A6)</f>
        <v>9</v>
      </c>
      <c r="FU6">
        <f>SUMIFS(DataRegularSeason20242025!$AA$3:$AA$1315,DataRegularSeason20242025!$B$3:$B$1315, "&lt;=" &amp; FU$1, DataRegularSeason20242025!$D$3:$D$1315, $A6)+SUMIFS(DataRegularSeason20242025!$AB$3:$AB$1315,DataRegularSeason20242025!$B$3:$B$1315, "&lt;=" &amp; FU$1, DataRegularSeason20242025!$E$3:$E$1315, $A6)</f>
        <v>9</v>
      </c>
      <c r="FV6">
        <f>SUMIFS(DataRegularSeason20242025!$AA$3:$AA$1315,DataRegularSeason20242025!$B$3:$B$1315, "&lt;=" &amp; FV$1, DataRegularSeason20242025!$D$3:$D$1315, $A6)+SUMIFS(DataRegularSeason20242025!$AB$3:$AB$1315,DataRegularSeason20242025!$B$3:$B$1315, "&lt;=" &amp; FV$1, DataRegularSeason20242025!$E$3:$E$1315, $A6)</f>
        <v>9</v>
      </c>
      <c r="FW6">
        <f>SUMIFS(DataRegularSeason20242025!$AA$3:$AA$1315,DataRegularSeason20242025!$B$3:$B$1315, "&lt;=" &amp; FW$1, DataRegularSeason20242025!$D$3:$D$1315, $A6)+SUMIFS(DataRegularSeason20242025!$AB$3:$AB$1315,DataRegularSeason20242025!$B$3:$B$1315, "&lt;=" &amp; FW$1, DataRegularSeason20242025!$E$3:$E$1315, $A6)</f>
        <v>9</v>
      </c>
      <c r="FX6">
        <f>SUMIFS(DataRegularSeason20242025!$AA$3:$AA$1315,DataRegularSeason20242025!$B$3:$B$1315, "&lt;=" &amp; FX$1, DataRegularSeason20242025!$D$3:$D$1315, $A6)+SUMIFS(DataRegularSeason20242025!$AB$3:$AB$1315,DataRegularSeason20242025!$B$3:$B$1315, "&lt;=" &amp; FX$1, DataRegularSeason20242025!$E$3:$E$1315, $A6)</f>
        <v>9</v>
      </c>
      <c r="FY6">
        <f>SUMIFS(DataRegularSeason20242025!$AA$3:$AA$1315,DataRegularSeason20242025!$B$3:$B$1315, "&lt;=" &amp; FY$1, DataRegularSeason20242025!$D$3:$D$1315, $A6)+SUMIFS(DataRegularSeason20242025!$AB$3:$AB$1315,DataRegularSeason20242025!$B$3:$B$1315, "&lt;=" &amp; FY$1, DataRegularSeason20242025!$E$3:$E$1315, $A6)</f>
        <v>9</v>
      </c>
      <c r="FZ6">
        <f>SUMIFS(DataRegularSeason20242025!$AA$3:$AA$1315,DataRegularSeason20242025!$B$3:$B$1315, "&lt;=" &amp; FZ$1, DataRegularSeason20242025!$D$3:$D$1315, $A6)+SUMIFS(DataRegularSeason20242025!$AB$3:$AB$1315,DataRegularSeason20242025!$B$3:$B$1315, "&lt;=" &amp; FZ$1, DataRegularSeason20242025!$E$3:$E$1315, $A6)</f>
        <v>9</v>
      </c>
      <c r="GA6">
        <f>SUMIFS(DataRegularSeason20242025!$AA$3:$AA$1315,DataRegularSeason20242025!$B$3:$B$1315, "&lt;=" &amp; GA$1, DataRegularSeason20242025!$D$3:$D$1315, $A6)+SUMIFS(DataRegularSeason20242025!$AB$3:$AB$1315,DataRegularSeason20242025!$B$3:$B$1315, "&lt;=" &amp; GA$1, DataRegularSeason20242025!$E$3:$E$1315, $A6)</f>
        <v>9</v>
      </c>
      <c r="GB6">
        <f>SUMIFS(DataRegularSeason20242025!$AA$3:$AA$1315,DataRegularSeason20242025!$B$3:$B$1315, "&lt;=" &amp; GB$1, DataRegularSeason20242025!$D$3:$D$1315, $A6)+SUMIFS(DataRegularSeason20242025!$AB$3:$AB$1315,DataRegularSeason20242025!$B$3:$B$1315, "&lt;=" &amp; GB$1, DataRegularSeason20242025!$E$3:$E$1315, $A6)</f>
        <v>9</v>
      </c>
      <c r="GC6">
        <f>SUMIFS(DataRegularSeason20242025!$AA$3:$AA$1315,DataRegularSeason20242025!$B$3:$B$1315, "&lt;=" &amp; GC$1, DataRegularSeason20242025!$D$3:$D$1315, $A6)+SUMIFS(DataRegularSeason20242025!$AB$3:$AB$1315,DataRegularSeason20242025!$B$3:$B$1315, "&lt;=" &amp; GC$1, DataRegularSeason20242025!$E$3:$E$1315, $A6)</f>
        <v>9</v>
      </c>
      <c r="GD6">
        <f>SUMIFS(DataRegularSeason20242025!$AA$3:$AA$1315,DataRegularSeason20242025!$B$3:$B$1315, "&lt;=" &amp; GD$1, DataRegularSeason20242025!$D$3:$D$1315, $A6)+SUMIFS(DataRegularSeason20242025!$AB$3:$AB$1315,DataRegularSeason20242025!$B$3:$B$1315, "&lt;=" &amp; GD$1, DataRegularSeason20242025!$E$3:$E$1315, $A6)</f>
        <v>9</v>
      </c>
      <c r="GE6">
        <f>SUMIFS(DataRegularSeason20242025!$AA$3:$AA$1315,DataRegularSeason20242025!$B$3:$B$1315, "&lt;=" &amp; GE$1, DataRegularSeason20242025!$D$3:$D$1315, $A6)+SUMIFS(DataRegularSeason20242025!$AB$3:$AB$1315,DataRegularSeason20242025!$B$3:$B$1315, "&lt;=" &amp; GE$1, DataRegularSeason20242025!$E$3:$E$1315, $A6)</f>
        <v>9</v>
      </c>
      <c r="GF6">
        <f>SUMIFS(DataRegularSeason20242025!$AA$3:$AA$1315,DataRegularSeason20242025!$B$3:$B$1315, "&lt;=" &amp; GF$1, DataRegularSeason20242025!$D$3:$D$1315, $A6)+SUMIFS(DataRegularSeason20242025!$AB$3:$AB$1315,DataRegularSeason20242025!$B$3:$B$1315, "&lt;=" &amp; GF$1, DataRegularSeason20242025!$E$3:$E$1315, $A6)</f>
        <v>9</v>
      </c>
      <c r="GG6">
        <f>SUMIFS(DataRegularSeason20242025!$AA$3:$AA$1315,DataRegularSeason20242025!$B$3:$B$1315, "&lt;=" &amp; GG$1, DataRegularSeason20242025!$D$3:$D$1315, $A6)+SUMIFS(DataRegularSeason20242025!$AB$3:$AB$1315,DataRegularSeason20242025!$B$3:$B$1315, "&lt;=" &amp; GG$1, DataRegularSeason20242025!$E$3:$E$1315, $A6)</f>
        <v>9</v>
      </c>
      <c r="GH6">
        <f>SUMIFS(DataRegularSeason20242025!$AA$3:$AA$1315,DataRegularSeason20242025!$B$3:$B$1315, "&lt;=" &amp; GH$1, DataRegularSeason20242025!$D$3:$D$1315, $A6)+SUMIFS(DataRegularSeason20242025!$AB$3:$AB$1315,DataRegularSeason20242025!$B$3:$B$1315, "&lt;=" &amp; GH$1, DataRegularSeason20242025!$E$3:$E$1315, $A6)</f>
        <v>9</v>
      </c>
      <c r="GI6">
        <f>SUMIFS(DataRegularSeason20242025!$AA$3:$AA$1315,DataRegularSeason20242025!$B$3:$B$1315, "&lt;=" &amp; GI$1, DataRegularSeason20242025!$D$3:$D$1315, $A6)+SUMIFS(DataRegularSeason20242025!$AB$3:$AB$1315,DataRegularSeason20242025!$B$3:$B$1315, "&lt;=" &amp; GI$1, DataRegularSeason20242025!$E$3:$E$1315, $A6)</f>
        <v>9</v>
      </c>
      <c r="GJ6">
        <f>SUMIFS(DataRegularSeason20242025!$AA$3:$AA$1315,DataRegularSeason20242025!$B$3:$B$1315, "&lt;=" &amp; GJ$1, DataRegularSeason20242025!$D$3:$D$1315, $A6)+SUMIFS(DataRegularSeason20242025!$AB$3:$AB$1315,DataRegularSeason20242025!$B$3:$B$1315, "&lt;=" &amp; GJ$1, DataRegularSeason20242025!$E$3:$E$1315, $A6)</f>
        <v>9</v>
      </c>
      <c r="GK6">
        <f>SUMIFS(DataRegularSeason20242025!$AA$3:$AA$1315,DataRegularSeason20242025!$B$3:$B$1315, "&lt;=" &amp; GK$1, DataRegularSeason20242025!$D$3:$D$1315, $A6)+SUMIFS(DataRegularSeason20242025!$AB$3:$AB$1315,DataRegularSeason20242025!$B$3:$B$1315, "&lt;=" &amp; GK$1, DataRegularSeason20242025!$E$3:$E$1315, $A6)</f>
        <v>9</v>
      </c>
      <c r="GL6">
        <f>SUMIFS(DataRegularSeason20242025!$AA$3:$AA$1315,DataRegularSeason20242025!$B$3:$B$1315, "&lt;=" &amp; GL$1, DataRegularSeason20242025!$D$3:$D$1315, $A6)+SUMIFS(DataRegularSeason20242025!$AB$3:$AB$1315,DataRegularSeason20242025!$B$3:$B$1315, "&lt;=" &amp; GL$1, DataRegularSeason20242025!$E$3:$E$1315, $A6)</f>
        <v>9</v>
      </c>
      <c r="GM6">
        <f>SUMIFS(DataRegularSeason20242025!$AA$3:$AA$1315,DataRegularSeason20242025!$B$3:$B$1315, "&lt;=" &amp; GM$1, DataRegularSeason20242025!$D$3:$D$1315, $A6)+SUMIFS(DataRegularSeason20242025!$AB$3:$AB$1315,DataRegularSeason20242025!$B$3:$B$1315, "&lt;=" &amp; GM$1, DataRegularSeason20242025!$E$3:$E$1315, $A6)</f>
        <v>9</v>
      </c>
      <c r="GN6">
        <f>SUMIFS(DataRegularSeason20242025!$AA$3:$AA$1315,DataRegularSeason20242025!$B$3:$B$1315, "&lt;=" &amp; GN$1, DataRegularSeason20242025!$D$3:$D$1315, $A6)+SUMIFS(DataRegularSeason20242025!$AB$3:$AB$1315,DataRegularSeason20242025!$B$3:$B$1315, "&lt;=" &amp; GN$1, DataRegularSeason20242025!$E$3:$E$1315, $A6)</f>
        <v>9</v>
      </c>
      <c r="GO6">
        <f>SUMIFS(DataRegularSeason20242025!$AA$3:$AA$1315,DataRegularSeason20242025!$B$3:$B$1315, "&lt;=" &amp; GO$1, DataRegularSeason20242025!$D$3:$D$1315, $A6)+SUMIFS(DataRegularSeason20242025!$AB$3:$AB$1315,DataRegularSeason20242025!$B$3:$B$1315, "&lt;=" &amp; GO$1, DataRegularSeason20242025!$E$3:$E$1315, $A6)</f>
        <v>9</v>
      </c>
      <c r="GP6">
        <f>SUMIFS(DataRegularSeason20242025!$AA$3:$AA$1315,DataRegularSeason20242025!$B$3:$B$1315, "&lt;=" &amp; GP$1, DataRegularSeason20242025!$D$3:$D$1315, $A6)+SUMIFS(DataRegularSeason20242025!$AB$3:$AB$1315,DataRegularSeason20242025!$B$3:$B$1315, "&lt;=" &amp; GP$1, DataRegularSeason20242025!$E$3:$E$1315, $A6)</f>
        <v>9</v>
      </c>
      <c r="GQ6">
        <f>SUMIFS(DataRegularSeason20242025!$AA$3:$AA$1315,DataRegularSeason20242025!$B$3:$B$1315, "&lt;=" &amp; GQ$1, DataRegularSeason20242025!$D$3:$D$1315, $A6)+SUMIFS(DataRegularSeason20242025!$AB$3:$AB$1315,DataRegularSeason20242025!$B$3:$B$1315, "&lt;=" &amp; GQ$1, DataRegularSeason20242025!$E$3:$E$1315, $A6)</f>
        <v>9</v>
      </c>
      <c r="GR6">
        <f>SUMIFS(DataRegularSeason20242025!$AA$3:$AA$1315,DataRegularSeason20242025!$B$3:$B$1315, "&lt;=" &amp; GR$1, DataRegularSeason20242025!$D$3:$D$1315, $A6)+SUMIFS(DataRegularSeason20242025!$AB$3:$AB$1315,DataRegularSeason20242025!$B$3:$B$1315, "&lt;=" &amp; GR$1, DataRegularSeason20242025!$E$3:$E$1315, $A6)</f>
        <v>9</v>
      </c>
      <c r="GS6">
        <f>SUMIFS(DataRegularSeason20242025!$AA$3:$AA$1315,DataRegularSeason20242025!$B$3:$B$1315, "&lt;=" &amp; GS$1, DataRegularSeason20242025!$D$3:$D$1315, $A6)+SUMIFS(DataRegularSeason20242025!$AB$3:$AB$1315,DataRegularSeason20242025!$B$3:$B$1315, "&lt;=" &amp; GS$1, DataRegularSeason20242025!$E$3:$E$1315, $A6)</f>
        <v>9</v>
      </c>
      <c r="GT6">
        <f>SUMIFS(DataRegularSeason20242025!$AA$3:$AA$1315,DataRegularSeason20242025!$B$3:$B$1315, "&lt;=" &amp; GT$1, DataRegularSeason20242025!$D$3:$D$1315, $A6)+SUMIFS(DataRegularSeason20242025!$AB$3:$AB$1315,DataRegularSeason20242025!$B$3:$B$1315, "&lt;=" &amp; GT$1, DataRegularSeason20242025!$E$3:$E$1315, $A6)</f>
        <v>9</v>
      </c>
      <c r="GU6">
        <f>SUMIFS(DataRegularSeason20242025!$AA$3:$AA$1315,DataRegularSeason20242025!$B$3:$B$1315, "&lt;=" &amp; GU$1, DataRegularSeason20242025!$D$3:$D$1315, $A6)+SUMIFS(DataRegularSeason20242025!$AB$3:$AB$1315,DataRegularSeason20242025!$B$3:$B$1315, "&lt;=" &amp; GU$1, DataRegularSeason20242025!$E$3:$E$1315, $A6)</f>
        <v>9</v>
      </c>
    </row>
    <row r="7" spans="1:275" x14ac:dyDescent="0.25">
      <c r="A7" t="s">
        <v>16</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6</v>
      </c>
      <c r="R7">
        <f>SUMIFS(DataRegularSeason20242025!$AA$3:$AA$1315,DataRegularSeason20242025!$B$3:$B$1315, "&lt;=" &amp; R$1, DataRegularSeason20242025!$D$3:$D$1315, $A7)+SUMIFS(DataRegularSeason20242025!$AB$3:$AB$1315,DataRegularSeason20242025!$B$3:$B$1315, "&lt;=" &amp; R$1, DataRegularSeason20242025!$E$3:$E$1315, $A7)</f>
        <v>6</v>
      </c>
      <c r="S7">
        <f>SUMIFS(DataRegularSeason20242025!$AA$3:$AA$1315,DataRegularSeason20242025!$B$3:$B$1315, "&lt;=" &amp; S$1, DataRegularSeason20242025!$D$3:$D$1315, $A7)+SUMIFS(DataRegularSeason20242025!$AB$3:$AB$1315,DataRegularSeason20242025!$B$3:$B$1315, "&lt;=" &amp; S$1, DataRegularSeason20242025!$E$3:$E$1315, $A7)</f>
        <v>6</v>
      </c>
      <c r="T7">
        <f>SUMIFS(DataRegularSeason20242025!$AA$3:$AA$1315,DataRegularSeason20242025!$B$3:$B$1315, "&lt;=" &amp; T$1, DataRegularSeason20242025!$D$3:$D$1315, $A7)+SUMIFS(DataRegularSeason20242025!$AB$3:$AB$1315,DataRegularSeason20242025!$B$3:$B$1315, "&lt;=" &amp; T$1, DataRegularSeason20242025!$E$3:$E$1315, $A7)</f>
        <v>7</v>
      </c>
      <c r="U7">
        <f>SUMIFS(DataRegularSeason20242025!$AA$3:$AA$1315,DataRegularSeason20242025!$B$3:$B$1315, "&lt;=" &amp; U$1, DataRegularSeason20242025!$D$3:$D$1315, $A7)+SUMIFS(DataRegularSeason20242025!$AB$3:$AB$1315,DataRegularSeason20242025!$B$3:$B$1315, "&lt;=" &amp; U$1, DataRegularSeason20242025!$E$3:$E$1315, $A7)</f>
        <v>7</v>
      </c>
      <c r="V7">
        <f>SUMIFS(DataRegularSeason20242025!$AA$3:$AA$1315,DataRegularSeason20242025!$B$3:$B$1315, "&lt;=" &amp; V$1, DataRegularSeason20242025!$D$3:$D$1315, $A7)+SUMIFS(DataRegularSeason20242025!$AB$3:$AB$1315,DataRegularSeason20242025!$B$3:$B$1315, "&lt;=" &amp; V$1, DataRegularSeason20242025!$E$3:$E$1315, $A7)</f>
        <v>7</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9</v>
      </c>
      <c r="AL7">
        <f>SUMIFS(DataRegularSeason20242025!$AA$3:$AA$1315,DataRegularSeason20242025!$B$3:$B$1315, "&lt;=" &amp; AL$1, DataRegularSeason20242025!$D$3:$D$1315, $A7)+SUMIFS(DataRegularSeason20242025!$AB$3:$AB$1315,DataRegularSeason20242025!$B$3:$B$1315, "&lt;=" &amp; AL$1, DataRegularSeason20242025!$E$3:$E$1315, $A7)</f>
        <v>9</v>
      </c>
      <c r="AM7">
        <f>SUMIFS(DataRegularSeason20242025!$AA$3:$AA$1315,DataRegularSeason20242025!$B$3:$B$1315, "&lt;=" &amp; AM$1, DataRegularSeason20242025!$D$3:$D$1315, $A7)+SUMIFS(DataRegularSeason20242025!$AB$3:$AB$1315,DataRegularSeason20242025!$B$3:$B$1315, "&lt;=" &amp; AM$1, DataRegularSeason20242025!$E$3:$E$1315, $A7)</f>
        <v>9</v>
      </c>
      <c r="AN7">
        <f>SUMIFS(DataRegularSeason20242025!$AA$3:$AA$1315,DataRegularSeason20242025!$B$3:$B$1315, "&lt;=" &amp; AN$1, DataRegularSeason20242025!$D$3:$D$1315, $A7)+SUMIFS(DataRegularSeason20242025!$AB$3:$AB$1315,DataRegularSeason20242025!$B$3:$B$1315, "&lt;=" &amp; AN$1, DataRegularSeason20242025!$E$3:$E$1315, $A7)</f>
        <v>9</v>
      </c>
      <c r="AO7">
        <f>SUMIFS(DataRegularSeason20242025!$AA$3:$AA$1315,DataRegularSeason20242025!$B$3:$B$1315, "&lt;=" &amp; AO$1, DataRegularSeason20242025!$D$3:$D$1315, $A7)+SUMIFS(DataRegularSeason20242025!$AB$3:$AB$1315,DataRegularSeason20242025!$B$3:$B$1315, "&lt;=" &amp; AO$1, DataRegularSeason20242025!$E$3:$E$1315, $A7)</f>
        <v>9</v>
      </c>
      <c r="AP7">
        <f>SUMIFS(DataRegularSeason20242025!$AA$3:$AA$1315,DataRegularSeason20242025!$B$3:$B$1315, "&lt;=" &amp; AP$1, DataRegularSeason20242025!$D$3:$D$1315, $A7)+SUMIFS(DataRegularSeason20242025!$AB$3:$AB$1315,DataRegularSeason20242025!$B$3:$B$1315, "&lt;=" &amp; AP$1, DataRegularSeason20242025!$E$3:$E$1315, $A7)</f>
        <v>9</v>
      </c>
      <c r="AQ7">
        <f>SUMIFS(DataRegularSeason20242025!$AA$3:$AA$1315,DataRegularSeason20242025!$B$3:$B$1315, "&lt;=" &amp; AQ$1, DataRegularSeason20242025!$D$3:$D$1315, $A7)+SUMIFS(DataRegularSeason20242025!$AB$3:$AB$1315,DataRegularSeason20242025!$B$3:$B$1315, "&lt;=" &amp; AQ$1, DataRegularSeason20242025!$E$3:$E$1315, $A7)</f>
        <v>9</v>
      </c>
      <c r="AR7">
        <f>SUMIFS(DataRegularSeason20242025!$AA$3:$AA$1315,DataRegularSeason20242025!$B$3:$B$1315, "&lt;=" &amp; AR$1, DataRegularSeason20242025!$D$3:$D$1315, $A7)+SUMIFS(DataRegularSeason20242025!$AB$3:$AB$1315,DataRegularSeason20242025!$B$3:$B$1315, "&lt;=" &amp; AR$1, DataRegularSeason20242025!$E$3:$E$1315, $A7)</f>
        <v>9</v>
      </c>
      <c r="AS7">
        <f>SUMIFS(DataRegularSeason20242025!$AA$3:$AA$1315,DataRegularSeason20242025!$B$3:$B$1315, "&lt;=" &amp; AS$1, DataRegularSeason20242025!$D$3:$D$1315, $A7)+SUMIFS(DataRegularSeason20242025!$AB$3:$AB$1315,DataRegularSeason20242025!$B$3:$B$1315, "&lt;=" &amp; AS$1, DataRegularSeason20242025!$E$3:$E$1315, $A7)</f>
        <v>9</v>
      </c>
      <c r="AT7">
        <f>SUMIFS(DataRegularSeason20242025!$AA$3:$AA$1315,DataRegularSeason20242025!$B$3:$B$1315, "&lt;=" &amp; AT$1, DataRegularSeason20242025!$D$3:$D$1315, $A7)+SUMIFS(DataRegularSeason20242025!$AB$3:$AB$1315,DataRegularSeason20242025!$B$3:$B$1315, "&lt;=" &amp; AT$1, DataRegularSeason20242025!$E$3:$E$1315, $A7)</f>
        <v>9</v>
      </c>
      <c r="AU7">
        <f>SUMIFS(DataRegularSeason20242025!$AA$3:$AA$1315,DataRegularSeason20242025!$B$3:$B$1315, "&lt;=" &amp; AU$1, DataRegularSeason20242025!$D$3:$D$1315, $A7)+SUMIFS(DataRegularSeason20242025!$AB$3:$AB$1315,DataRegularSeason20242025!$B$3:$B$1315, "&lt;=" &amp; AU$1, DataRegularSeason20242025!$E$3:$E$1315, $A7)</f>
        <v>9</v>
      </c>
      <c r="AV7">
        <f>SUMIFS(DataRegularSeason20242025!$AA$3:$AA$1315,DataRegularSeason20242025!$B$3:$B$1315, "&lt;=" &amp; AV$1, DataRegularSeason20242025!$D$3:$D$1315, $A7)+SUMIFS(DataRegularSeason20242025!$AB$3:$AB$1315,DataRegularSeason20242025!$B$3:$B$1315, "&lt;=" &amp; AV$1, DataRegularSeason20242025!$E$3:$E$1315, $A7)</f>
        <v>9</v>
      </c>
      <c r="AW7">
        <f>SUMIFS(DataRegularSeason20242025!$AA$3:$AA$1315,DataRegularSeason20242025!$B$3:$B$1315, "&lt;=" &amp; AW$1, DataRegularSeason20242025!$D$3:$D$1315, $A7)+SUMIFS(DataRegularSeason20242025!$AB$3:$AB$1315,DataRegularSeason20242025!$B$3:$B$1315, "&lt;=" &amp; AW$1, DataRegularSeason20242025!$E$3:$E$1315, $A7)</f>
        <v>9</v>
      </c>
      <c r="AX7">
        <f>SUMIFS(DataRegularSeason20242025!$AA$3:$AA$1315,DataRegularSeason20242025!$B$3:$B$1315, "&lt;=" &amp; AX$1, DataRegularSeason20242025!$D$3:$D$1315, $A7)+SUMIFS(DataRegularSeason20242025!$AB$3:$AB$1315,DataRegularSeason20242025!$B$3:$B$1315, "&lt;=" &amp; AX$1, DataRegularSeason20242025!$E$3:$E$1315, $A7)</f>
        <v>9</v>
      </c>
      <c r="AY7">
        <f>SUMIFS(DataRegularSeason20242025!$AA$3:$AA$1315,DataRegularSeason20242025!$B$3:$B$1315, "&lt;=" &amp; AY$1, DataRegularSeason20242025!$D$3:$D$1315, $A7)+SUMIFS(DataRegularSeason20242025!$AB$3:$AB$1315,DataRegularSeason20242025!$B$3:$B$1315, "&lt;=" &amp; AY$1, DataRegularSeason20242025!$E$3:$E$1315, $A7)</f>
        <v>9</v>
      </c>
      <c r="AZ7">
        <f>SUMIFS(DataRegularSeason20242025!$AA$3:$AA$1315,DataRegularSeason20242025!$B$3:$B$1315, "&lt;=" &amp; AZ$1, DataRegularSeason20242025!$D$3:$D$1315, $A7)+SUMIFS(DataRegularSeason20242025!$AB$3:$AB$1315,DataRegularSeason20242025!$B$3:$B$1315, "&lt;=" &amp; AZ$1, DataRegularSeason20242025!$E$3:$E$1315, $A7)</f>
        <v>9</v>
      </c>
      <c r="BA7">
        <f>SUMIFS(DataRegularSeason20242025!$AA$3:$AA$1315,DataRegularSeason20242025!$B$3:$B$1315, "&lt;=" &amp; BA$1, DataRegularSeason20242025!$D$3:$D$1315, $A7)+SUMIFS(DataRegularSeason20242025!$AB$3:$AB$1315,DataRegularSeason20242025!$B$3:$B$1315, "&lt;=" &amp; BA$1, DataRegularSeason20242025!$E$3:$E$1315, $A7)</f>
        <v>9</v>
      </c>
      <c r="BB7">
        <f>SUMIFS(DataRegularSeason20242025!$AA$3:$AA$1315,DataRegularSeason20242025!$B$3:$B$1315, "&lt;=" &amp; BB$1, DataRegularSeason20242025!$D$3:$D$1315, $A7)+SUMIFS(DataRegularSeason20242025!$AB$3:$AB$1315,DataRegularSeason20242025!$B$3:$B$1315, "&lt;=" &amp; BB$1, DataRegularSeason20242025!$E$3:$E$1315, $A7)</f>
        <v>9</v>
      </c>
      <c r="BC7">
        <f>SUMIFS(DataRegularSeason20242025!$AA$3:$AA$1315,DataRegularSeason20242025!$B$3:$B$1315, "&lt;=" &amp; BC$1, DataRegularSeason20242025!$D$3:$D$1315, $A7)+SUMIFS(DataRegularSeason20242025!$AB$3:$AB$1315,DataRegularSeason20242025!$B$3:$B$1315, "&lt;=" &amp; BC$1, DataRegularSeason20242025!$E$3:$E$1315, $A7)</f>
        <v>9</v>
      </c>
      <c r="BD7">
        <f>SUMIFS(DataRegularSeason20242025!$AA$3:$AA$1315,DataRegularSeason20242025!$B$3:$B$1315, "&lt;=" &amp; BD$1, DataRegularSeason20242025!$D$3:$D$1315, $A7)+SUMIFS(DataRegularSeason20242025!$AB$3:$AB$1315,DataRegularSeason20242025!$B$3:$B$1315, "&lt;=" &amp; BD$1, DataRegularSeason20242025!$E$3:$E$1315, $A7)</f>
        <v>9</v>
      </c>
      <c r="BE7">
        <f>SUMIFS(DataRegularSeason20242025!$AA$3:$AA$1315,DataRegularSeason20242025!$B$3:$B$1315, "&lt;=" &amp; BE$1, DataRegularSeason20242025!$D$3:$D$1315, $A7)+SUMIFS(DataRegularSeason20242025!$AB$3:$AB$1315,DataRegularSeason20242025!$B$3:$B$1315, "&lt;=" &amp; BE$1, DataRegularSeason20242025!$E$3:$E$1315, $A7)</f>
        <v>9</v>
      </c>
      <c r="BF7">
        <f>SUMIFS(DataRegularSeason20242025!$AA$3:$AA$1315,DataRegularSeason20242025!$B$3:$B$1315, "&lt;=" &amp; BF$1, DataRegularSeason20242025!$D$3:$D$1315, $A7)+SUMIFS(DataRegularSeason20242025!$AB$3:$AB$1315,DataRegularSeason20242025!$B$3:$B$1315, "&lt;=" &amp; BF$1, DataRegularSeason20242025!$E$3:$E$1315, $A7)</f>
        <v>9</v>
      </c>
      <c r="BG7">
        <f>SUMIFS(DataRegularSeason20242025!$AA$3:$AA$1315,DataRegularSeason20242025!$B$3:$B$1315, "&lt;=" &amp; BG$1, DataRegularSeason20242025!$D$3:$D$1315, $A7)+SUMIFS(DataRegularSeason20242025!$AB$3:$AB$1315,DataRegularSeason20242025!$B$3:$B$1315, "&lt;=" &amp; BG$1, DataRegularSeason20242025!$E$3:$E$1315, $A7)</f>
        <v>9</v>
      </c>
      <c r="BH7">
        <f>SUMIFS(DataRegularSeason20242025!$AA$3:$AA$1315,DataRegularSeason20242025!$B$3:$B$1315, "&lt;=" &amp; BH$1, DataRegularSeason20242025!$D$3:$D$1315, $A7)+SUMIFS(DataRegularSeason20242025!$AB$3:$AB$1315,DataRegularSeason20242025!$B$3:$B$1315, "&lt;=" &amp; BH$1, DataRegularSeason20242025!$E$3:$E$1315, $A7)</f>
        <v>9</v>
      </c>
      <c r="BI7">
        <f>SUMIFS(DataRegularSeason20242025!$AA$3:$AA$1315,DataRegularSeason20242025!$B$3:$B$1315, "&lt;=" &amp; BI$1, DataRegularSeason20242025!$D$3:$D$1315, $A7)+SUMIFS(DataRegularSeason20242025!$AB$3:$AB$1315,DataRegularSeason20242025!$B$3:$B$1315, "&lt;=" &amp; BI$1, DataRegularSeason20242025!$E$3:$E$1315, $A7)</f>
        <v>9</v>
      </c>
      <c r="BJ7">
        <f>SUMIFS(DataRegularSeason20242025!$AA$3:$AA$1315,DataRegularSeason20242025!$B$3:$B$1315, "&lt;=" &amp; BJ$1, DataRegularSeason20242025!$D$3:$D$1315, $A7)+SUMIFS(DataRegularSeason20242025!$AB$3:$AB$1315,DataRegularSeason20242025!$B$3:$B$1315, "&lt;=" &amp; BJ$1, DataRegularSeason20242025!$E$3:$E$1315, $A7)</f>
        <v>9</v>
      </c>
      <c r="BK7">
        <f>SUMIFS(DataRegularSeason20242025!$AA$3:$AA$1315,DataRegularSeason20242025!$B$3:$B$1315, "&lt;=" &amp; BK$1, DataRegularSeason20242025!$D$3:$D$1315, $A7)+SUMIFS(DataRegularSeason20242025!$AB$3:$AB$1315,DataRegularSeason20242025!$B$3:$B$1315, "&lt;=" &amp; BK$1, DataRegularSeason20242025!$E$3:$E$1315, $A7)</f>
        <v>9</v>
      </c>
      <c r="BL7">
        <f>SUMIFS(DataRegularSeason20242025!$AA$3:$AA$1315,DataRegularSeason20242025!$B$3:$B$1315, "&lt;=" &amp; BL$1, DataRegularSeason20242025!$D$3:$D$1315, $A7)+SUMIFS(DataRegularSeason20242025!$AB$3:$AB$1315,DataRegularSeason20242025!$B$3:$B$1315, "&lt;=" &amp; BL$1, DataRegularSeason20242025!$E$3:$E$1315, $A7)</f>
        <v>9</v>
      </c>
      <c r="BM7">
        <f>SUMIFS(DataRegularSeason20242025!$AA$3:$AA$1315,DataRegularSeason20242025!$B$3:$B$1315, "&lt;=" &amp; BM$1, DataRegularSeason20242025!$D$3:$D$1315, $A7)+SUMIFS(DataRegularSeason20242025!$AB$3:$AB$1315,DataRegularSeason20242025!$B$3:$B$1315, "&lt;=" &amp; BM$1, DataRegularSeason20242025!$E$3:$E$1315, $A7)</f>
        <v>9</v>
      </c>
      <c r="BN7">
        <f>SUMIFS(DataRegularSeason20242025!$AA$3:$AA$1315,DataRegularSeason20242025!$B$3:$B$1315, "&lt;=" &amp; BN$1, DataRegularSeason20242025!$D$3:$D$1315, $A7)+SUMIFS(DataRegularSeason20242025!$AB$3:$AB$1315,DataRegularSeason20242025!$B$3:$B$1315, "&lt;=" &amp; BN$1, DataRegularSeason20242025!$E$3:$E$1315, $A7)</f>
        <v>9</v>
      </c>
      <c r="BO7">
        <f>SUMIFS(DataRegularSeason20242025!$AA$3:$AA$1315,DataRegularSeason20242025!$B$3:$B$1315, "&lt;=" &amp; BO$1, DataRegularSeason20242025!$D$3:$D$1315, $A7)+SUMIFS(DataRegularSeason20242025!$AB$3:$AB$1315,DataRegularSeason20242025!$B$3:$B$1315, "&lt;=" &amp; BO$1, DataRegularSeason20242025!$E$3:$E$1315, $A7)</f>
        <v>9</v>
      </c>
      <c r="BP7">
        <f>SUMIFS(DataRegularSeason20242025!$AA$3:$AA$1315,DataRegularSeason20242025!$B$3:$B$1315, "&lt;=" &amp; BP$1, DataRegularSeason20242025!$D$3:$D$1315, $A7)+SUMIFS(DataRegularSeason20242025!$AB$3:$AB$1315,DataRegularSeason20242025!$B$3:$B$1315, "&lt;=" &amp; BP$1, DataRegularSeason20242025!$E$3:$E$1315, $A7)</f>
        <v>9</v>
      </c>
      <c r="BQ7">
        <f>SUMIFS(DataRegularSeason20242025!$AA$3:$AA$1315,DataRegularSeason20242025!$B$3:$B$1315, "&lt;=" &amp; BQ$1, DataRegularSeason20242025!$D$3:$D$1315, $A7)+SUMIFS(DataRegularSeason20242025!$AB$3:$AB$1315,DataRegularSeason20242025!$B$3:$B$1315, "&lt;=" &amp; BQ$1, DataRegularSeason20242025!$E$3:$E$1315, $A7)</f>
        <v>9</v>
      </c>
      <c r="BR7">
        <f>SUMIFS(DataRegularSeason20242025!$AA$3:$AA$1315,DataRegularSeason20242025!$B$3:$B$1315, "&lt;=" &amp; BR$1, DataRegularSeason20242025!$D$3:$D$1315, $A7)+SUMIFS(DataRegularSeason20242025!$AB$3:$AB$1315,DataRegularSeason20242025!$B$3:$B$1315, "&lt;=" &amp; BR$1, DataRegularSeason20242025!$E$3:$E$1315, $A7)</f>
        <v>9</v>
      </c>
      <c r="BS7">
        <f>SUMIFS(DataRegularSeason20242025!$AA$3:$AA$1315,DataRegularSeason20242025!$B$3:$B$1315, "&lt;=" &amp; BS$1, DataRegularSeason20242025!$D$3:$D$1315, $A7)+SUMIFS(DataRegularSeason20242025!$AB$3:$AB$1315,DataRegularSeason20242025!$B$3:$B$1315, "&lt;=" &amp; BS$1, DataRegularSeason20242025!$E$3:$E$1315, $A7)</f>
        <v>9</v>
      </c>
      <c r="BT7">
        <f>SUMIFS(DataRegularSeason20242025!$AA$3:$AA$1315,DataRegularSeason20242025!$B$3:$B$1315, "&lt;=" &amp; BT$1, DataRegularSeason20242025!$D$3:$D$1315, $A7)+SUMIFS(DataRegularSeason20242025!$AB$3:$AB$1315,DataRegularSeason20242025!$B$3:$B$1315, "&lt;=" &amp; BT$1, DataRegularSeason20242025!$E$3:$E$1315, $A7)</f>
        <v>9</v>
      </c>
      <c r="BU7">
        <f>SUMIFS(DataRegularSeason20242025!$AA$3:$AA$1315,DataRegularSeason20242025!$B$3:$B$1315, "&lt;=" &amp; BU$1, DataRegularSeason20242025!$D$3:$D$1315, $A7)+SUMIFS(DataRegularSeason20242025!$AB$3:$AB$1315,DataRegularSeason20242025!$B$3:$B$1315, "&lt;=" &amp; BU$1, DataRegularSeason20242025!$E$3:$E$1315, $A7)</f>
        <v>9</v>
      </c>
      <c r="BV7">
        <f>SUMIFS(DataRegularSeason20242025!$AA$3:$AA$1315,DataRegularSeason20242025!$B$3:$B$1315, "&lt;=" &amp; BV$1, DataRegularSeason20242025!$D$3:$D$1315, $A7)+SUMIFS(DataRegularSeason20242025!$AB$3:$AB$1315,DataRegularSeason20242025!$B$3:$B$1315, "&lt;=" &amp; BV$1, DataRegularSeason20242025!$E$3:$E$1315, $A7)</f>
        <v>9</v>
      </c>
      <c r="BW7">
        <f>SUMIFS(DataRegularSeason20242025!$AA$3:$AA$1315,DataRegularSeason20242025!$B$3:$B$1315, "&lt;=" &amp; BW$1, DataRegularSeason20242025!$D$3:$D$1315, $A7)+SUMIFS(DataRegularSeason20242025!$AB$3:$AB$1315,DataRegularSeason20242025!$B$3:$B$1315, "&lt;=" &amp; BW$1, DataRegularSeason20242025!$E$3:$E$1315, $A7)</f>
        <v>9</v>
      </c>
      <c r="BX7">
        <f>SUMIFS(DataRegularSeason20242025!$AA$3:$AA$1315,DataRegularSeason20242025!$B$3:$B$1315, "&lt;=" &amp; BX$1, DataRegularSeason20242025!$D$3:$D$1315, $A7)+SUMIFS(DataRegularSeason20242025!$AB$3:$AB$1315,DataRegularSeason20242025!$B$3:$B$1315, "&lt;=" &amp; BX$1, DataRegularSeason20242025!$E$3:$E$1315, $A7)</f>
        <v>9</v>
      </c>
      <c r="BY7">
        <f>SUMIFS(DataRegularSeason20242025!$AA$3:$AA$1315,DataRegularSeason20242025!$B$3:$B$1315, "&lt;=" &amp; BY$1, DataRegularSeason20242025!$D$3:$D$1315, $A7)+SUMIFS(DataRegularSeason20242025!$AB$3:$AB$1315,DataRegularSeason20242025!$B$3:$B$1315, "&lt;=" &amp; BY$1, DataRegularSeason20242025!$E$3:$E$1315, $A7)</f>
        <v>9</v>
      </c>
      <c r="BZ7">
        <f>SUMIFS(DataRegularSeason20242025!$AA$3:$AA$1315,DataRegularSeason20242025!$B$3:$B$1315, "&lt;=" &amp; BZ$1, DataRegularSeason20242025!$D$3:$D$1315, $A7)+SUMIFS(DataRegularSeason20242025!$AB$3:$AB$1315,DataRegularSeason20242025!$B$3:$B$1315, "&lt;=" &amp; BZ$1, DataRegularSeason20242025!$E$3:$E$1315, $A7)</f>
        <v>9</v>
      </c>
      <c r="CA7">
        <f>SUMIFS(DataRegularSeason20242025!$AA$3:$AA$1315,DataRegularSeason20242025!$B$3:$B$1315, "&lt;=" &amp; CA$1, DataRegularSeason20242025!$D$3:$D$1315, $A7)+SUMIFS(DataRegularSeason20242025!$AB$3:$AB$1315,DataRegularSeason20242025!$B$3:$B$1315, "&lt;=" &amp; CA$1, DataRegularSeason20242025!$E$3:$E$1315, $A7)</f>
        <v>9</v>
      </c>
      <c r="CB7">
        <f>SUMIFS(DataRegularSeason20242025!$AA$3:$AA$1315,DataRegularSeason20242025!$B$3:$B$1315, "&lt;=" &amp; CB$1, DataRegularSeason20242025!$D$3:$D$1315, $A7)+SUMIFS(DataRegularSeason20242025!$AB$3:$AB$1315,DataRegularSeason20242025!$B$3:$B$1315, "&lt;=" &amp; CB$1, DataRegularSeason20242025!$E$3:$E$1315, $A7)</f>
        <v>9</v>
      </c>
      <c r="CC7">
        <f>SUMIFS(DataRegularSeason20242025!$AA$3:$AA$1315,DataRegularSeason20242025!$B$3:$B$1315, "&lt;=" &amp; CC$1, DataRegularSeason20242025!$D$3:$D$1315, $A7)+SUMIFS(DataRegularSeason20242025!$AB$3:$AB$1315,DataRegularSeason20242025!$B$3:$B$1315, "&lt;=" &amp; CC$1, DataRegularSeason20242025!$E$3:$E$1315, $A7)</f>
        <v>9</v>
      </c>
      <c r="CD7">
        <f>SUMIFS(DataRegularSeason20242025!$AA$3:$AA$1315,DataRegularSeason20242025!$B$3:$B$1315, "&lt;=" &amp; CD$1, DataRegularSeason20242025!$D$3:$D$1315, $A7)+SUMIFS(DataRegularSeason20242025!$AB$3:$AB$1315,DataRegularSeason20242025!$B$3:$B$1315, "&lt;=" &amp; CD$1, DataRegularSeason20242025!$E$3:$E$1315, $A7)</f>
        <v>9</v>
      </c>
      <c r="CE7">
        <f>SUMIFS(DataRegularSeason20242025!$AA$3:$AA$1315,DataRegularSeason20242025!$B$3:$B$1315, "&lt;=" &amp; CE$1, DataRegularSeason20242025!$D$3:$D$1315, $A7)+SUMIFS(DataRegularSeason20242025!$AB$3:$AB$1315,DataRegularSeason20242025!$B$3:$B$1315, "&lt;=" &amp; CE$1, DataRegularSeason20242025!$E$3:$E$1315, $A7)</f>
        <v>9</v>
      </c>
      <c r="CF7">
        <f>SUMIFS(DataRegularSeason20242025!$AA$3:$AA$1315,DataRegularSeason20242025!$B$3:$B$1315, "&lt;=" &amp; CF$1, DataRegularSeason20242025!$D$3:$D$1315, $A7)+SUMIFS(DataRegularSeason20242025!$AB$3:$AB$1315,DataRegularSeason20242025!$B$3:$B$1315, "&lt;=" &amp; CF$1, DataRegularSeason20242025!$E$3:$E$1315, $A7)</f>
        <v>9</v>
      </c>
      <c r="CG7">
        <f>SUMIFS(DataRegularSeason20242025!$AA$3:$AA$1315,DataRegularSeason20242025!$B$3:$B$1315, "&lt;=" &amp; CG$1, DataRegularSeason20242025!$D$3:$D$1315, $A7)+SUMIFS(DataRegularSeason20242025!$AB$3:$AB$1315,DataRegularSeason20242025!$B$3:$B$1315, "&lt;=" &amp; CG$1, DataRegularSeason20242025!$E$3:$E$1315, $A7)</f>
        <v>9</v>
      </c>
      <c r="CH7">
        <f>SUMIFS(DataRegularSeason20242025!$AA$3:$AA$1315,DataRegularSeason20242025!$B$3:$B$1315, "&lt;=" &amp; CH$1, DataRegularSeason20242025!$D$3:$D$1315, $A7)+SUMIFS(DataRegularSeason20242025!$AB$3:$AB$1315,DataRegularSeason20242025!$B$3:$B$1315, "&lt;=" &amp; CH$1, DataRegularSeason20242025!$E$3:$E$1315, $A7)</f>
        <v>9</v>
      </c>
      <c r="CI7">
        <f>SUMIFS(DataRegularSeason20242025!$AA$3:$AA$1315,DataRegularSeason20242025!$B$3:$B$1315, "&lt;=" &amp; CI$1, DataRegularSeason20242025!$D$3:$D$1315, $A7)+SUMIFS(DataRegularSeason20242025!$AB$3:$AB$1315,DataRegularSeason20242025!$B$3:$B$1315, "&lt;=" &amp; CI$1, DataRegularSeason20242025!$E$3:$E$1315, $A7)</f>
        <v>9</v>
      </c>
      <c r="CJ7">
        <f>SUMIFS(DataRegularSeason20242025!$AA$3:$AA$1315,DataRegularSeason20242025!$B$3:$B$1315, "&lt;=" &amp; CJ$1, DataRegularSeason20242025!$D$3:$D$1315, $A7)+SUMIFS(DataRegularSeason20242025!$AB$3:$AB$1315,DataRegularSeason20242025!$B$3:$B$1315, "&lt;=" &amp; CJ$1, DataRegularSeason20242025!$E$3:$E$1315, $A7)</f>
        <v>9</v>
      </c>
      <c r="CK7">
        <f>SUMIFS(DataRegularSeason20242025!$AA$3:$AA$1315,DataRegularSeason20242025!$B$3:$B$1315, "&lt;=" &amp; CK$1, DataRegularSeason20242025!$D$3:$D$1315, $A7)+SUMIFS(DataRegularSeason20242025!$AB$3:$AB$1315,DataRegularSeason20242025!$B$3:$B$1315, "&lt;=" &amp; CK$1, DataRegularSeason20242025!$E$3:$E$1315, $A7)</f>
        <v>9</v>
      </c>
      <c r="CL7">
        <f>SUMIFS(DataRegularSeason20242025!$AA$3:$AA$1315,DataRegularSeason20242025!$B$3:$B$1315, "&lt;=" &amp; CL$1, DataRegularSeason20242025!$D$3:$D$1315, $A7)+SUMIFS(DataRegularSeason20242025!$AB$3:$AB$1315,DataRegularSeason20242025!$B$3:$B$1315, "&lt;=" &amp; CL$1, DataRegularSeason20242025!$E$3:$E$1315, $A7)</f>
        <v>9</v>
      </c>
      <c r="CM7">
        <f>SUMIFS(DataRegularSeason20242025!$AA$3:$AA$1315,DataRegularSeason20242025!$B$3:$B$1315, "&lt;=" &amp; CM$1, DataRegularSeason20242025!$D$3:$D$1315, $A7)+SUMIFS(DataRegularSeason20242025!$AB$3:$AB$1315,DataRegularSeason20242025!$B$3:$B$1315, "&lt;=" &amp; CM$1, DataRegularSeason20242025!$E$3:$E$1315, $A7)</f>
        <v>9</v>
      </c>
      <c r="CN7">
        <f>SUMIFS(DataRegularSeason20242025!$AA$3:$AA$1315,DataRegularSeason20242025!$B$3:$B$1315, "&lt;=" &amp; CN$1, DataRegularSeason20242025!$D$3:$D$1315, $A7)+SUMIFS(DataRegularSeason20242025!$AB$3:$AB$1315,DataRegularSeason20242025!$B$3:$B$1315, "&lt;=" &amp; CN$1, DataRegularSeason20242025!$E$3:$E$1315, $A7)</f>
        <v>9</v>
      </c>
      <c r="CO7">
        <f>SUMIFS(DataRegularSeason20242025!$AA$3:$AA$1315,DataRegularSeason20242025!$B$3:$B$1315, "&lt;=" &amp; CO$1, DataRegularSeason20242025!$D$3:$D$1315, $A7)+SUMIFS(DataRegularSeason20242025!$AB$3:$AB$1315,DataRegularSeason20242025!$B$3:$B$1315, "&lt;=" &amp; CO$1, DataRegularSeason20242025!$E$3:$E$1315, $A7)</f>
        <v>9</v>
      </c>
      <c r="CP7">
        <f>SUMIFS(DataRegularSeason20242025!$AA$3:$AA$1315,DataRegularSeason20242025!$B$3:$B$1315, "&lt;=" &amp; CP$1, DataRegularSeason20242025!$D$3:$D$1315, $A7)+SUMIFS(DataRegularSeason20242025!$AB$3:$AB$1315,DataRegularSeason20242025!$B$3:$B$1315, "&lt;=" &amp; CP$1, DataRegularSeason20242025!$E$3:$E$1315, $A7)</f>
        <v>9</v>
      </c>
      <c r="CQ7">
        <f>SUMIFS(DataRegularSeason20242025!$AA$3:$AA$1315,DataRegularSeason20242025!$B$3:$B$1315, "&lt;=" &amp; CQ$1, DataRegularSeason20242025!$D$3:$D$1315, $A7)+SUMIFS(DataRegularSeason20242025!$AB$3:$AB$1315,DataRegularSeason20242025!$B$3:$B$1315, "&lt;=" &amp; CQ$1, DataRegularSeason20242025!$E$3:$E$1315, $A7)</f>
        <v>9</v>
      </c>
      <c r="CR7">
        <f>SUMIFS(DataRegularSeason20242025!$AA$3:$AA$1315,DataRegularSeason20242025!$B$3:$B$1315, "&lt;=" &amp; CR$1, DataRegularSeason20242025!$D$3:$D$1315, $A7)+SUMIFS(DataRegularSeason20242025!$AB$3:$AB$1315,DataRegularSeason20242025!$B$3:$B$1315, "&lt;=" &amp; CR$1, DataRegularSeason20242025!$E$3:$E$1315, $A7)</f>
        <v>9</v>
      </c>
      <c r="CS7">
        <f>SUMIFS(DataRegularSeason20242025!$AA$3:$AA$1315,DataRegularSeason20242025!$B$3:$B$1315, "&lt;=" &amp; CS$1, DataRegularSeason20242025!$D$3:$D$1315, $A7)+SUMIFS(DataRegularSeason20242025!$AB$3:$AB$1315,DataRegularSeason20242025!$B$3:$B$1315, "&lt;=" &amp; CS$1, DataRegularSeason20242025!$E$3:$E$1315, $A7)</f>
        <v>9</v>
      </c>
      <c r="CT7">
        <f>SUMIFS(DataRegularSeason20242025!$AA$3:$AA$1315,DataRegularSeason20242025!$B$3:$B$1315, "&lt;=" &amp; CT$1, DataRegularSeason20242025!$D$3:$D$1315, $A7)+SUMIFS(DataRegularSeason20242025!$AB$3:$AB$1315,DataRegularSeason20242025!$B$3:$B$1315, "&lt;=" &amp; CT$1, DataRegularSeason20242025!$E$3:$E$1315, $A7)</f>
        <v>9</v>
      </c>
      <c r="CU7">
        <f>SUMIFS(DataRegularSeason20242025!$AA$3:$AA$1315,DataRegularSeason20242025!$B$3:$B$1315, "&lt;=" &amp; CU$1, DataRegularSeason20242025!$D$3:$D$1315, $A7)+SUMIFS(DataRegularSeason20242025!$AB$3:$AB$1315,DataRegularSeason20242025!$B$3:$B$1315, "&lt;=" &amp; CU$1, DataRegularSeason20242025!$E$3:$E$1315, $A7)</f>
        <v>9</v>
      </c>
      <c r="CV7">
        <f>SUMIFS(DataRegularSeason20242025!$AA$3:$AA$1315,DataRegularSeason20242025!$B$3:$B$1315, "&lt;=" &amp; CV$1, DataRegularSeason20242025!$D$3:$D$1315, $A7)+SUMIFS(DataRegularSeason20242025!$AB$3:$AB$1315,DataRegularSeason20242025!$B$3:$B$1315, "&lt;=" &amp; CV$1, DataRegularSeason20242025!$E$3:$E$1315, $A7)</f>
        <v>9</v>
      </c>
      <c r="CW7">
        <f>SUMIFS(DataRegularSeason20242025!$AA$3:$AA$1315,DataRegularSeason20242025!$B$3:$B$1315, "&lt;=" &amp; CW$1, DataRegularSeason20242025!$D$3:$D$1315, $A7)+SUMIFS(DataRegularSeason20242025!$AB$3:$AB$1315,DataRegularSeason20242025!$B$3:$B$1315, "&lt;=" &amp; CW$1, DataRegularSeason20242025!$E$3:$E$1315, $A7)</f>
        <v>9</v>
      </c>
      <c r="CX7">
        <f>SUMIFS(DataRegularSeason20242025!$AA$3:$AA$1315,DataRegularSeason20242025!$B$3:$B$1315, "&lt;=" &amp; CX$1, DataRegularSeason20242025!$D$3:$D$1315, $A7)+SUMIFS(DataRegularSeason20242025!$AB$3:$AB$1315,DataRegularSeason20242025!$B$3:$B$1315, "&lt;=" &amp; CX$1, DataRegularSeason20242025!$E$3:$E$1315, $A7)</f>
        <v>9</v>
      </c>
      <c r="CY7">
        <f>SUMIFS(DataRegularSeason20242025!$AA$3:$AA$1315,DataRegularSeason20242025!$B$3:$B$1315, "&lt;=" &amp; CY$1, DataRegularSeason20242025!$D$3:$D$1315, $A7)+SUMIFS(DataRegularSeason20242025!$AB$3:$AB$1315,DataRegularSeason20242025!$B$3:$B$1315, "&lt;=" &amp; CY$1, DataRegularSeason20242025!$E$3:$E$1315, $A7)</f>
        <v>9</v>
      </c>
      <c r="CZ7">
        <f>SUMIFS(DataRegularSeason20242025!$AA$3:$AA$1315,DataRegularSeason20242025!$B$3:$B$1315, "&lt;=" &amp; CZ$1, DataRegularSeason20242025!$D$3:$D$1315, $A7)+SUMIFS(DataRegularSeason20242025!$AB$3:$AB$1315,DataRegularSeason20242025!$B$3:$B$1315, "&lt;=" &amp; CZ$1, DataRegularSeason20242025!$E$3:$E$1315, $A7)</f>
        <v>9</v>
      </c>
      <c r="DA7">
        <f>SUMIFS(DataRegularSeason20242025!$AA$3:$AA$1315,DataRegularSeason20242025!$B$3:$B$1315, "&lt;=" &amp; DA$1, DataRegularSeason20242025!$D$3:$D$1315, $A7)+SUMIFS(DataRegularSeason20242025!$AB$3:$AB$1315,DataRegularSeason20242025!$B$3:$B$1315, "&lt;=" &amp; DA$1, DataRegularSeason20242025!$E$3:$E$1315, $A7)</f>
        <v>9</v>
      </c>
      <c r="DB7">
        <f>SUMIFS(DataRegularSeason20242025!$AA$3:$AA$1315,DataRegularSeason20242025!$B$3:$B$1315, "&lt;=" &amp; DB$1, DataRegularSeason20242025!$D$3:$D$1315, $A7)+SUMIFS(DataRegularSeason20242025!$AB$3:$AB$1315,DataRegularSeason20242025!$B$3:$B$1315, "&lt;=" &amp; DB$1, DataRegularSeason20242025!$E$3:$E$1315, $A7)</f>
        <v>9</v>
      </c>
      <c r="DC7">
        <f>SUMIFS(DataRegularSeason20242025!$AA$3:$AA$1315,DataRegularSeason20242025!$B$3:$B$1315, "&lt;=" &amp; DC$1, DataRegularSeason20242025!$D$3:$D$1315, $A7)+SUMIFS(DataRegularSeason20242025!$AB$3:$AB$1315,DataRegularSeason20242025!$B$3:$B$1315, "&lt;=" &amp; DC$1, DataRegularSeason20242025!$E$3:$E$1315, $A7)</f>
        <v>9</v>
      </c>
      <c r="DD7">
        <f>SUMIFS(DataRegularSeason20242025!$AA$3:$AA$1315,DataRegularSeason20242025!$B$3:$B$1315, "&lt;=" &amp; DD$1, DataRegularSeason20242025!$D$3:$D$1315, $A7)+SUMIFS(DataRegularSeason20242025!$AB$3:$AB$1315,DataRegularSeason20242025!$B$3:$B$1315, "&lt;=" &amp; DD$1, DataRegularSeason20242025!$E$3:$E$1315, $A7)</f>
        <v>9</v>
      </c>
      <c r="DE7">
        <f>SUMIFS(DataRegularSeason20242025!$AA$3:$AA$1315,DataRegularSeason20242025!$B$3:$B$1315, "&lt;=" &amp; DE$1, DataRegularSeason20242025!$D$3:$D$1315, $A7)+SUMIFS(DataRegularSeason20242025!$AB$3:$AB$1315,DataRegularSeason20242025!$B$3:$B$1315, "&lt;=" &amp; DE$1, DataRegularSeason20242025!$E$3:$E$1315, $A7)</f>
        <v>9</v>
      </c>
      <c r="DF7">
        <f>SUMIFS(DataRegularSeason20242025!$AA$3:$AA$1315,DataRegularSeason20242025!$B$3:$B$1315, "&lt;=" &amp; DF$1, DataRegularSeason20242025!$D$3:$D$1315, $A7)+SUMIFS(DataRegularSeason20242025!$AB$3:$AB$1315,DataRegularSeason20242025!$B$3:$B$1315, "&lt;=" &amp; DF$1, DataRegularSeason20242025!$E$3:$E$1315, $A7)</f>
        <v>9</v>
      </c>
      <c r="DG7">
        <f>SUMIFS(DataRegularSeason20242025!$AA$3:$AA$1315,DataRegularSeason20242025!$B$3:$B$1315, "&lt;=" &amp; DG$1, DataRegularSeason20242025!$D$3:$D$1315, $A7)+SUMIFS(DataRegularSeason20242025!$AB$3:$AB$1315,DataRegularSeason20242025!$B$3:$B$1315, "&lt;=" &amp; DG$1, DataRegularSeason20242025!$E$3:$E$1315, $A7)</f>
        <v>9</v>
      </c>
      <c r="DH7">
        <f>SUMIFS(DataRegularSeason20242025!$AA$3:$AA$1315,DataRegularSeason20242025!$B$3:$B$1315, "&lt;=" &amp; DH$1, DataRegularSeason20242025!$D$3:$D$1315, $A7)+SUMIFS(DataRegularSeason20242025!$AB$3:$AB$1315,DataRegularSeason20242025!$B$3:$B$1315, "&lt;=" &amp; DH$1, DataRegularSeason20242025!$E$3:$E$1315, $A7)</f>
        <v>9</v>
      </c>
      <c r="DI7">
        <f>SUMIFS(DataRegularSeason20242025!$AA$3:$AA$1315,DataRegularSeason20242025!$B$3:$B$1315, "&lt;=" &amp; DI$1, DataRegularSeason20242025!$D$3:$D$1315, $A7)+SUMIFS(DataRegularSeason20242025!$AB$3:$AB$1315,DataRegularSeason20242025!$B$3:$B$1315, "&lt;=" &amp; DI$1, DataRegularSeason20242025!$E$3:$E$1315, $A7)</f>
        <v>9</v>
      </c>
      <c r="DJ7">
        <f>SUMIFS(DataRegularSeason20242025!$AA$3:$AA$1315,DataRegularSeason20242025!$B$3:$B$1315, "&lt;=" &amp; DJ$1, DataRegularSeason20242025!$D$3:$D$1315, $A7)+SUMIFS(DataRegularSeason20242025!$AB$3:$AB$1315,DataRegularSeason20242025!$B$3:$B$1315, "&lt;=" &amp; DJ$1, DataRegularSeason20242025!$E$3:$E$1315, $A7)</f>
        <v>9</v>
      </c>
      <c r="DK7">
        <f>SUMIFS(DataRegularSeason20242025!$AA$3:$AA$1315,DataRegularSeason20242025!$B$3:$B$1315, "&lt;=" &amp; DK$1, DataRegularSeason20242025!$D$3:$D$1315, $A7)+SUMIFS(DataRegularSeason20242025!$AB$3:$AB$1315,DataRegularSeason20242025!$B$3:$B$1315, "&lt;=" &amp; DK$1, DataRegularSeason20242025!$E$3:$E$1315, $A7)</f>
        <v>9</v>
      </c>
      <c r="DL7">
        <f>SUMIFS(DataRegularSeason20242025!$AA$3:$AA$1315,DataRegularSeason20242025!$B$3:$B$1315, "&lt;=" &amp; DL$1, DataRegularSeason20242025!$D$3:$D$1315, $A7)+SUMIFS(DataRegularSeason20242025!$AB$3:$AB$1315,DataRegularSeason20242025!$B$3:$B$1315, "&lt;=" &amp; DL$1, DataRegularSeason20242025!$E$3:$E$1315, $A7)</f>
        <v>9</v>
      </c>
      <c r="DM7">
        <f>SUMIFS(DataRegularSeason20242025!$AA$3:$AA$1315,DataRegularSeason20242025!$B$3:$B$1315, "&lt;=" &amp; DM$1, DataRegularSeason20242025!$D$3:$D$1315, $A7)+SUMIFS(DataRegularSeason20242025!$AB$3:$AB$1315,DataRegularSeason20242025!$B$3:$B$1315, "&lt;=" &amp; DM$1, DataRegularSeason20242025!$E$3:$E$1315, $A7)</f>
        <v>9</v>
      </c>
      <c r="DN7">
        <f>SUMIFS(DataRegularSeason20242025!$AA$3:$AA$1315,DataRegularSeason20242025!$B$3:$B$1315, "&lt;=" &amp; DN$1, DataRegularSeason20242025!$D$3:$D$1315, $A7)+SUMIFS(DataRegularSeason20242025!$AB$3:$AB$1315,DataRegularSeason20242025!$B$3:$B$1315, "&lt;=" &amp; DN$1, DataRegularSeason20242025!$E$3:$E$1315, $A7)</f>
        <v>9</v>
      </c>
      <c r="DO7">
        <f>SUMIFS(DataRegularSeason20242025!$AA$3:$AA$1315,DataRegularSeason20242025!$B$3:$B$1315, "&lt;=" &amp; DO$1, DataRegularSeason20242025!$D$3:$D$1315, $A7)+SUMIFS(DataRegularSeason20242025!$AB$3:$AB$1315,DataRegularSeason20242025!$B$3:$B$1315, "&lt;=" &amp; DO$1, DataRegularSeason20242025!$E$3:$E$1315, $A7)</f>
        <v>9</v>
      </c>
      <c r="DP7">
        <f>SUMIFS(DataRegularSeason20242025!$AA$3:$AA$1315,DataRegularSeason20242025!$B$3:$B$1315, "&lt;=" &amp; DP$1, DataRegularSeason20242025!$D$3:$D$1315, $A7)+SUMIFS(DataRegularSeason20242025!$AB$3:$AB$1315,DataRegularSeason20242025!$B$3:$B$1315, "&lt;=" &amp; DP$1, DataRegularSeason20242025!$E$3:$E$1315, $A7)</f>
        <v>9</v>
      </c>
      <c r="DQ7">
        <f>SUMIFS(DataRegularSeason20242025!$AA$3:$AA$1315,DataRegularSeason20242025!$B$3:$B$1315, "&lt;=" &amp; DQ$1, DataRegularSeason20242025!$D$3:$D$1315, $A7)+SUMIFS(DataRegularSeason20242025!$AB$3:$AB$1315,DataRegularSeason20242025!$B$3:$B$1315, "&lt;=" &amp; DQ$1, DataRegularSeason20242025!$E$3:$E$1315, $A7)</f>
        <v>9</v>
      </c>
      <c r="DR7">
        <f>SUMIFS(DataRegularSeason20242025!$AA$3:$AA$1315,DataRegularSeason20242025!$B$3:$B$1315, "&lt;=" &amp; DR$1, DataRegularSeason20242025!$D$3:$D$1315, $A7)+SUMIFS(DataRegularSeason20242025!$AB$3:$AB$1315,DataRegularSeason20242025!$B$3:$B$1315, "&lt;=" &amp; DR$1, DataRegularSeason20242025!$E$3:$E$1315, $A7)</f>
        <v>9</v>
      </c>
      <c r="DS7">
        <f>SUMIFS(DataRegularSeason20242025!$AA$3:$AA$1315,DataRegularSeason20242025!$B$3:$B$1315, "&lt;=" &amp; DS$1, DataRegularSeason20242025!$D$3:$D$1315, $A7)+SUMIFS(DataRegularSeason20242025!$AB$3:$AB$1315,DataRegularSeason20242025!$B$3:$B$1315, "&lt;=" &amp; DS$1, DataRegularSeason20242025!$E$3:$E$1315, $A7)</f>
        <v>9</v>
      </c>
      <c r="DT7">
        <f>SUMIFS(DataRegularSeason20242025!$AA$3:$AA$1315,DataRegularSeason20242025!$B$3:$B$1315, "&lt;=" &amp; DT$1, DataRegularSeason20242025!$D$3:$D$1315, $A7)+SUMIFS(DataRegularSeason20242025!$AB$3:$AB$1315,DataRegularSeason20242025!$B$3:$B$1315, "&lt;=" &amp; DT$1, DataRegularSeason20242025!$E$3:$E$1315, $A7)</f>
        <v>9</v>
      </c>
      <c r="DU7">
        <f>SUMIFS(DataRegularSeason20242025!$AA$3:$AA$1315,DataRegularSeason20242025!$B$3:$B$1315, "&lt;=" &amp; DU$1, DataRegularSeason20242025!$D$3:$D$1315, $A7)+SUMIFS(DataRegularSeason20242025!$AB$3:$AB$1315,DataRegularSeason20242025!$B$3:$B$1315, "&lt;=" &amp; DU$1, DataRegularSeason20242025!$E$3:$E$1315, $A7)</f>
        <v>9</v>
      </c>
      <c r="DV7">
        <f>SUMIFS(DataRegularSeason20242025!$AA$3:$AA$1315,DataRegularSeason20242025!$B$3:$B$1315, "&lt;=" &amp; DV$1, DataRegularSeason20242025!$D$3:$D$1315, $A7)+SUMIFS(DataRegularSeason20242025!$AB$3:$AB$1315,DataRegularSeason20242025!$B$3:$B$1315, "&lt;=" &amp; DV$1, DataRegularSeason20242025!$E$3:$E$1315, $A7)</f>
        <v>9</v>
      </c>
      <c r="DW7">
        <f>SUMIFS(DataRegularSeason20242025!$AA$3:$AA$1315,DataRegularSeason20242025!$B$3:$B$1315, "&lt;=" &amp; DW$1, DataRegularSeason20242025!$D$3:$D$1315, $A7)+SUMIFS(DataRegularSeason20242025!$AB$3:$AB$1315,DataRegularSeason20242025!$B$3:$B$1315, "&lt;=" &amp; DW$1, DataRegularSeason20242025!$E$3:$E$1315, $A7)</f>
        <v>9</v>
      </c>
      <c r="DX7">
        <f>SUMIFS(DataRegularSeason20242025!$AA$3:$AA$1315,DataRegularSeason20242025!$B$3:$B$1315, "&lt;=" &amp; DX$1, DataRegularSeason20242025!$D$3:$D$1315, $A7)+SUMIFS(DataRegularSeason20242025!$AB$3:$AB$1315,DataRegularSeason20242025!$B$3:$B$1315, "&lt;=" &amp; DX$1, DataRegularSeason20242025!$E$3:$E$1315, $A7)</f>
        <v>9</v>
      </c>
      <c r="DY7">
        <f>SUMIFS(DataRegularSeason20242025!$AA$3:$AA$1315,DataRegularSeason20242025!$B$3:$B$1315, "&lt;=" &amp; DY$1, DataRegularSeason20242025!$D$3:$D$1315, $A7)+SUMIFS(DataRegularSeason20242025!$AB$3:$AB$1315,DataRegularSeason20242025!$B$3:$B$1315, "&lt;=" &amp; DY$1, DataRegularSeason20242025!$E$3:$E$1315, $A7)</f>
        <v>9</v>
      </c>
      <c r="DZ7">
        <f>SUMIFS(DataRegularSeason20242025!$AA$3:$AA$1315,DataRegularSeason20242025!$B$3:$B$1315, "&lt;=" &amp; DZ$1, DataRegularSeason20242025!$D$3:$D$1315, $A7)+SUMIFS(DataRegularSeason20242025!$AB$3:$AB$1315,DataRegularSeason20242025!$B$3:$B$1315, "&lt;=" &amp; DZ$1, DataRegularSeason20242025!$E$3:$E$1315, $A7)</f>
        <v>9</v>
      </c>
      <c r="EA7">
        <f>SUMIFS(DataRegularSeason20242025!$AA$3:$AA$1315,DataRegularSeason20242025!$B$3:$B$1315, "&lt;=" &amp; EA$1, DataRegularSeason20242025!$D$3:$D$1315, $A7)+SUMIFS(DataRegularSeason20242025!$AB$3:$AB$1315,DataRegularSeason20242025!$B$3:$B$1315, "&lt;=" &amp; EA$1, DataRegularSeason20242025!$E$3:$E$1315, $A7)</f>
        <v>9</v>
      </c>
      <c r="EB7">
        <f>SUMIFS(DataRegularSeason20242025!$AA$3:$AA$1315,DataRegularSeason20242025!$B$3:$B$1315, "&lt;=" &amp; EB$1, DataRegularSeason20242025!$D$3:$D$1315, $A7)+SUMIFS(DataRegularSeason20242025!$AB$3:$AB$1315,DataRegularSeason20242025!$B$3:$B$1315, "&lt;=" &amp; EB$1, DataRegularSeason20242025!$E$3:$E$1315, $A7)</f>
        <v>9</v>
      </c>
      <c r="EC7">
        <f>SUMIFS(DataRegularSeason20242025!$AA$3:$AA$1315,DataRegularSeason20242025!$B$3:$B$1315, "&lt;=" &amp; EC$1, DataRegularSeason20242025!$D$3:$D$1315, $A7)+SUMIFS(DataRegularSeason20242025!$AB$3:$AB$1315,DataRegularSeason20242025!$B$3:$B$1315, "&lt;=" &amp; EC$1, DataRegularSeason20242025!$E$3:$E$1315, $A7)</f>
        <v>9</v>
      </c>
      <c r="ED7">
        <f>SUMIFS(DataRegularSeason20242025!$AA$3:$AA$1315,DataRegularSeason20242025!$B$3:$B$1315, "&lt;=" &amp; ED$1, DataRegularSeason20242025!$D$3:$D$1315, $A7)+SUMIFS(DataRegularSeason20242025!$AB$3:$AB$1315,DataRegularSeason20242025!$B$3:$B$1315, "&lt;=" &amp; ED$1, DataRegularSeason20242025!$E$3:$E$1315, $A7)</f>
        <v>9</v>
      </c>
      <c r="EE7">
        <f>SUMIFS(DataRegularSeason20242025!$AA$3:$AA$1315,DataRegularSeason20242025!$B$3:$B$1315, "&lt;=" &amp; EE$1, DataRegularSeason20242025!$D$3:$D$1315, $A7)+SUMIFS(DataRegularSeason20242025!$AB$3:$AB$1315,DataRegularSeason20242025!$B$3:$B$1315, "&lt;=" &amp; EE$1, DataRegularSeason20242025!$E$3:$E$1315, $A7)</f>
        <v>9</v>
      </c>
      <c r="EF7">
        <f>SUMIFS(DataRegularSeason20242025!$AA$3:$AA$1315,DataRegularSeason20242025!$B$3:$B$1315, "&lt;=" &amp; EF$1, DataRegularSeason20242025!$D$3:$D$1315, $A7)+SUMIFS(DataRegularSeason20242025!$AB$3:$AB$1315,DataRegularSeason20242025!$B$3:$B$1315, "&lt;=" &amp; EF$1, DataRegularSeason20242025!$E$3:$E$1315, $A7)</f>
        <v>9</v>
      </c>
      <c r="EG7">
        <f>SUMIFS(DataRegularSeason20242025!$AA$3:$AA$1315,DataRegularSeason20242025!$B$3:$B$1315, "&lt;=" &amp; EG$1, DataRegularSeason20242025!$D$3:$D$1315, $A7)+SUMIFS(DataRegularSeason20242025!$AB$3:$AB$1315,DataRegularSeason20242025!$B$3:$B$1315, "&lt;=" &amp; EG$1, DataRegularSeason20242025!$E$3:$E$1315, $A7)</f>
        <v>9</v>
      </c>
      <c r="EH7">
        <f>SUMIFS(DataRegularSeason20242025!$AA$3:$AA$1315,DataRegularSeason20242025!$B$3:$B$1315, "&lt;=" &amp; EH$1, DataRegularSeason20242025!$D$3:$D$1315, $A7)+SUMIFS(DataRegularSeason20242025!$AB$3:$AB$1315,DataRegularSeason20242025!$B$3:$B$1315, "&lt;=" &amp; EH$1, DataRegularSeason20242025!$E$3:$E$1315, $A7)</f>
        <v>9</v>
      </c>
      <c r="EI7">
        <f>SUMIFS(DataRegularSeason20242025!$AA$3:$AA$1315,DataRegularSeason20242025!$B$3:$B$1315, "&lt;=" &amp; EI$1, DataRegularSeason20242025!$D$3:$D$1315, $A7)+SUMIFS(DataRegularSeason20242025!$AB$3:$AB$1315,DataRegularSeason20242025!$B$3:$B$1315, "&lt;=" &amp; EI$1, DataRegularSeason20242025!$E$3:$E$1315, $A7)</f>
        <v>9</v>
      </c>
      <c r="EJ7">
        <f>SUMIFS(DataRegularSeason20242025!$AA$3:$AA$1315,DataRegularSeason20242025!$B$3:$B$1315, "&lt;=" &amp; EJ$1, DataRegularSeason20242025!$D$3:$D$1315, $A7)+SUMIFS(DataRegularSeason20242025!$AB$3:$AB$1315,DataRegularSeason20242025!$B$3:$B$1315, "&lt;=" &amp; EJ$1, DataRegularSeason20242025!$E$3:$E$1315, $A7)</f>
        <v>9</v>
      </c>
      <c r="EK7">
        <f>SUMIFS(DataRegularSeason20242025!$AA$3:$AA$1315,DataRegularSeason20242025!$B$3:$B$1315, "&lt;=" &amp; EK$1, DataRegularSeason20242025!$D$3:$D$1315, $A7)+SUMIFS(DataRegularSeason20242025!$AB$3:$AB$1315,DataRegularSeason20242025!$B$3:$B$1315, "&lt;=" &amp; EK$1, DataRegularSeason20242025!$E$3:$E$1315, $A7)</f>
        <v>9</v>
      </c>
      <c r="EL7">
        <f>SUMIFS(DataRegularSeason20242025!$AA$3:$AA$1315,DataRegularSeason20242025!$B$3:$B$1315, "&lt;=" &amp; EL$1, DataRegularSeason20242025!$D$3:$D$1315, $A7)+SUMIFS(DataRegularSeason20242025!$AB$3:$AB$1315,DataRegularSeason20242025!$B$3:$B$1315, "&lt;=" &amp; EL$1, DataRegularSeason20242025!$E$3:$E$1315, $A7)</f>
        <v>9</v>
      </c>
      <c r="EM7">
        <f>SUMIFS(DataRegularSeason20242025!$AA$3:$AA$1315,DataRegularSeason20242025!$B$3:$B$1315, "&lt;=" &amp; EM$1, DataRegularSeason20242025!$D$3:$D$1315, $A7)+SUMIFS(DataRegularSeason20242025!$AB$3:$AB$1315,DataRegularSeason20242025!$B$3:$B$1315, "&lt;=" &amp; EM$1, DataRegularSeason20242025!$E$3:$E$1315, $A7)</f>
        <v>9</v>
      </c>
      <c r="EN7">
        <f>SUMIFS(DataRegularSeason20242025!$AA$3:$AA$1315,DataRegularSeason20242025!$B$3:$B$1315, "&lt;=" &amp; EN$1, DataRegularSeason20242025!$D$3:$D$1315, $A7)+SUMIFS(DataRegularSeason20242025!$AB$3:$AB$1315,DataRegularSeason20242025!$B$3:$B$1315, "&lt;=" &amp; EN$1, DataRegularSeason20242025!$E$3:$E$1315, $A7)</f>
        <v>9</v>
      </c>
      <c r="EO7">
        <f>SUMIFS(DataRegularSeason20242025!$AA$3:$AA$1315,DataRegularSeason20242025!$B$3:$B$1315, "&lt;=" &amp; EO$1, DataRegularSeason20242025!$D$3:$D$1315, $A7)+SUMIFS(DataRegularSeason20242025!$AB$3:$AB$1315,DataRegularSeason20242025!$B$3:$B$1315, "&lt;=" &amp; EO$1, DataRegularSeason20242025!$E$3:$E$1315, $A7)</f>
        <v>9</v>
      </c>
      <c r="EP7">
        <f>SUMIFS(DataRegularSeason20242025!$AA$3:$AA$1315,DataRegularSeason20242025!$B$3:$B$1315, "&lt;=" &amp; EP$1, DataRegularSeason20242025!$D$3:$D$1315, $A7)+SUMIFS(DataRegularSeason20242025!$AB$3:$AB$1315,DataRegularSeason20242025!$B$3:$B$1315, "&lt;=" &amp; EP$1, DataRegularSeason20242025!$E$3:$E$1315, $A7)</f>
        <v>9</v>
      </c>
      <c r="EQ7">
        <f>SUMIFS(DataRegularSeason20242025!$AA$3:$AA$1315,DataRegularSeason20242025!$B$3:$B$1315, "&lt;=" &amp; EQ$1, DataRegularSeason20242025!$D$3:$D$1315, $A7)+SUMIFS(DataRegularSeason20242025!$AB$3:$AB$1315,DataRegularSeason20242025!$B$3:$B$1315, "&lt;=" &amp; EQ$1, DataRegularSeason20242025!$E$3:$E$1315, $A7)</f>
        <v>9</v>
      </c>
      <c r="ER7">
        <f>SUMIFS(DataRegularSeason20242025!$AA$3:$AA$1315,DataRegularSeason20242025!$B$3:$B$1315, "&lt;=" &amp; ER$1, DataRegularSeason20242025!$D$3:$D$1315, $A7)+SUMIFS(DataRegularSeason20242025!$AB$3:$AB$1315,DataRegularSeason20242025!$B$3:$B$1315, "&lt;=" &amp; ER$1, DataRegularSeason20242025!$E$3:$E$1315, $A7)</f>
        <v>9</v>
      </c>
      <c r="ES7">
        <f>SUMIFS(DataRegularSeason20242025!$AA$3:$AA$1315,DataRegularSeason20242025!$B$3:$B$1315, "&lt;=" &amp; ES$1, DataRegularSeason20242025!$D$3:$D$1315, $A7)+SUMIFS(DataRegularSeason20242025!$AB$3:$AB$1315,DataRegularSeason20242025!$B$3:$B$1315, "&lt;=" &amp; ES$1, DataRegularSeason20242025!$E$3:$E$1315, $A7)</f>
        <v>9</v>
      </c>
      <c r="ET7">
        <f>SUMIFS(DataRegularSeason20242025!$AA$3:$AA$1315,DataRegularSeason20242025!$B$3:$B$1315, "&lt;=" &amp; ET$1, DataRegularSeason20242025!$D$3:$D$1315, $A7)+SUMIFS(DataRegularSeason20242025!$AB$3:$AB$1315,DataRegularSeason20242025!$B$3:$B$1315, "&lt;=" &amp; ET$1, DataRegularSeason20242025!$E$3:$E$1315, $A7)</f>
        <v>9</v>
      </c>
      <c r="EU7">
        <f>SUMIFS(DataRegularSeason20242025!$AA$3:$AA$1315,DataRegularSeason20242025!$B$3:$B$1315, "&lt;=" &amp; EU$1, DataRegularSeason20242025!$D$3:$D$1315, $A7)+SUMIFS(DataRegularSeason20242025!$AB$3:$AB$1315,DataRegularSeason20242025!$B$3:$B$1315, "&lt;=" &amp; EU$1, DataRegularSeason20242025!$E$3:$E$1315, $A7)</f>
        <v>9</v>
      </c>
      <c r="EV7">
        <f>SUMIFS(DataRegularSeason20242025!$AA$3:$AA$1315,DataRegularSeason20242025!$B$3:$B$1315, "&lt;=" &amp; EV$1, DataRegularSeason20242025!$D$3:$D$1315, $A7)+SUMIFS(DataRegularSeason20242025!$AB$3:$AB$1315,DataRegularSeason20242025!$B$3:$B$1315, "&lt;=" &amp; EV$1, DataRegularSeason20242025!$E$3:$E$1315, $A7)</f>
        <v>9</v>
      </c>
      <c r="EW7">
        <f>SUMIFS(DataRegularSeason20242025!$AA$3:$AA$1315,DataRegularSeason20242025!$B$3:$B$1315, "&lt;=" &amp; EW$1, DataRegularSeason20242025!$D$3:$D$1315, $A7)+SUMIFS(DataRegularSeason20242025!$AB$3:$AB$1315,DataRegularSeason20242025!$B$3:$B$1315, "&lt;=" &amp; EW$1, DataRegularSeason20242025!$E$3:$E$1315, $A7)</f>
        <v>9</v>
      </c>
      <c r="EX7">
        <f>SUMIFS(DataRegularSeason20242025!$AA$3:$AA$1315,DataRegularSeason20242025!$B$3:$B$1315, "&lt;=" &amp; EX$1, DataRegularSeason20242025!$D$3:$D$1315, $A7)+SUMIFS(DataRegularSeason20242025!$AB$3:$AB$1315,DataRegularSeason20242025!$B$3:$B$1315, "&lt;=" &amp; EX$1, DataRegularSeason20242025!$E$3:$E$1315, $A7)</f>
        <v>9</v>
      </c>
      <c r="EY7">
        <f>SUMIFS(DataRegularSeason20242025!$AA$3:$AA$1315,DataRegularSeason20242025!$B$3:$B$1315, "&lt;=" &amp; EY$1, DataRegularSeason20242025!$D$3:$D$1315, $A7)+SUMIFS(DataRegularSeason20242025!$AB$3:$AB$1315,DataRegularSeason20242025!$B$3:$B$1315, "&lt;=" &amp; EY$1, DataRegularSeason20242025!$E$3:$E$1315, $A7)</f>
        <v>9</v>
      </c>
      <c r="EZ7">
        <f>SUMIFS(DataRegularSeason20242025!$AA$3:$AA$1315,DataRegularSeason20242025!$B$3:$B$1315, "&lt;=" &amp; EZ$1, DataRegularSeason20242025!$D$3:$D$1315, $A7)+SUMIFS(DataRegularSeason20242025!$AB$3:$AB$1315,DataRegularSeason20242025!$B$3:$B$1315, "&lt;=" &amp; EZ$1, DataRegularSeason20242025!$E$3:$E$1315, $A7)</f>
        <v>9</v>
      </c>
      <c r="FA7">
        <f>SUMIFS(DataRegularSeason20242025!$AA$3:$AA$1315,DataRegularSeason20242025!$B$3:$B$1315, "&lt;=" &amp; FA$1, DataRegularSeason20242025!$D$3:$D$1315, $A7)+SUMIFS(DataRegularSeason20242025!$AB$3:$AB$1315,DataRegularSeason20242025!$B$3:$B$1315, "&lt;=" &amp; FA$1, DataRegularSeason20242025!$E$3:$E$1315, $A7)</f>
        <v>9</v>
      </c>
      <c r="FB7">
        <f>SUMIFS(DataRegularSeason20242025!$AA$3:$AA$1315,DataRegularSeason20242025!$B$3:$B$1315, "&lt;=" &amp; FB$1, DataRegularSeason20242025!$D$3:$D$1315, $A7)+SUMIFS(DataRegularSeason20242025!$AB$3:$AB$1315,DataRegularSeason20242025!$B$3:$B$1315, "&lt;=" &amp; FB$1, DataRegularSeason20242025!$E$3:$E$1315, $A7)</f>
        <v>9</v>
      </c>
      <c r="FC7">
        <f>SUMIFS(DataRegularSeason20242025!$AA$3:$AA$1315,DataRegularSeason20242025!$B$3:$B$1315, "&lt;=" &amp; FC$1, DataRegularSeason20242025!$D$3:$D$1315, $A7)+SUMIFS(DataRegularSeason20242025!$AB$3:$AB$1315,DataRegularSeason20242025!$B$3:$B$1315, "&lt;=" &amp; FC$1, DataRegularSeason20242025!$E$3:$E$1315, $A7)</f>
        <v>9</v>
      </c>
      <c r="FD7">
        <f>SUMIFS(DataRegularSeason20242025!$AA$3:$AA$1315,DataRegularSeason20242025!$B$3:$B$1315, "&lt;=" &amp; FD$1, DataRegularSeason20242025!$D$3:$D$1315, $A7)+SUMIFS(DataRegularSeason20242025!$AB$3:$AB$1315,DataRegularSeason20242025!$B$3:$B$1315, "&lt;=" &amp; FD$1, DataRegularSeason20242025!$E$3:$E$1315, $A7)</f>
        <v>9</v>
      </c>
      <c r="FE7">
        <f>SUMIFS(DataRegularSeason20242025!$AA$3:$AA$1315,DataRegularSeason20242025!$B$3:$B$1315, "&lt;=" &amp; FE$1, DataRegularSeason20242025!$D$3:$D$1315, $A7)+SUMIFS(DataRegularSeason20242025!$AB$3:$AB$1315,DataRegularSeason20242025!$B$3:$B$1315, "&lt;=" &amp; FE$1, DataRegularSeason20242025!$E$3:$E$1315, $A7)</f>
        <v>9</v>
      </c>
      <c r="FF7">
        <f>SUMIFS(DataRegularSeason20242025!$AA$3:$AA$1315,DataRegularSeason20242025!$B$3:$B$1315, "&lt;=" &amp; FF$1, DataRegularSeason20242025!$D$3:$D$1315, $A7)+SUMIFS(DataRegularSeason20242025!$AB$3:$AB$1315,DataRegularSeason20242025!$B$3:$B$1315, "&lt;=" &amp; FF$1, DataRegularSeason20242025!$E$3:$E$1315, $A7)</f>
        <v>9</v>
      </c>
      <c r="FG7">
        <f>SUMIFS(DataRegularSeason20242025!$AA$3:$AA$1315,DataRegularSeason20242025!$B$3:$B$1315, "&lt;=" &amp; FG$1, DataRegularSeason20242025!$D$3:$D$1315, $A7)+SUMIFS(DataRegularSeason20242025!$AB$3:$AB$1315,DataRegularSeason20242025!$B$3:$B$1315, "&lt;=" &amp; FG$1, DataRegularSeason20242025!$E$3:$E$1315, $A7)</f>
        <v>9</v>
      </c>
      <c r="FH7">
        <f>SUMIFS(DataRegularSeason20242025!$AA$3:$AA$1315,DataRegularSeason20242025!$B$3:$B$1315, "&lt;=" &amp; FH$1, DataRegularSeason20242025!$D$3:$D$1315, $A7)+SUMIFS(DataRegularSeason20242025!$AB$3:$AB$1315,DataRegularSeason20242025!$B$3:$B$1315, "&lt;=" &amp; FH$1, DataRegularSeason20242025!$E$3:$E$1315, $A7)</f>
        <v>9</v>
      </c>
      <c r="FI7">
        <f>SUMIFS(DataRegularSeason20242025!$AA$3:$AA$1315,DataRegularSeason20242025!$B$3:$B$1315, "&lt;=" &amp; FI$1, DataRegularSeason20242025!$D$3:$D$1315, $A7)+SUMIFS(DataRegularSeason20242025!$AB$3:$AB$1315,DataRegularSeason20242025!$B$3:$B$1315, "&lt;=" &amp; FI$1, DataRegularSeason20242025!$E$3:$E$1315, $A7)</f>
        <v>9</v>
      </c>
      <c r="FJ7">
        <f>SUMIFS(DataRegularSeason20242025!$AA$3:$AA$1315,DataRegularSeason20242025!$B$3:$B$1315, "&lt;=" &amp; FJ$1, DataRegularSeason20242025!$D$3:$D$1315, $A7)+SUMIFS(DataRegularSeason20242025!$AB$3:$AB$1315,DataRegularSeason20242025!$B$3:$B$1315, "&lt;=" &amp; FJ$1, DataRegularSeason20242025!$E$3:$E$1315, $A7)</f>
        <v>9</v>
      </c>
      <c r="FK7">
        <f>SUMIFS(DataRegularSeason20242025!$AA$3:$AA$1315,DataRegularSeason20242025!$B$3:$B$1315, "&lt;=" &amp; FK$1, DataRegularSeason20242025!$D$3:$D$1315, $A7)+SUMIFS(DataRegularSeason20242025!$AB$3:$AB$1315,DataRegularSeason20242025!$B$3:$B$1315, "&lt;=" &amp; FK$1, DataRegularSeason20242025!$E$3:$E$1315, $A7)</f>
        <v>9</v>
      </c>
      <c r="FL7">
        <f>SUMIFS(DataRegularSeason20242025!$AA$3:$AA$1315,DataRegularSeason20242025!$B$3:$B$1315, "&lt;=" &amp; FL$1, DataRegularSeason20242025!$D$3:$D$1315, $A7)+SUMIFS(DataRegularSeason20242025!$AB$3:$AB$1315,DataRegularSeason20242025!$B$3:$B$1315, "&lt;=" &amp; FL$1, DataRegularSeason20242025!$E$3:$E$1315, $A7)</f>
        <v>9</v>
      </c>
      <c r="FM7">
        <f>SUMIFS(DataRegularSeason20242025!$AA$3:$AA$1315,DataRegularSeason20242025!$B$3:$B$1315, "&lt;=" &amp; FM$1, DataRegularSeason20242025!$D$3:$D$1315, $A7)+SUMIFS(DataRegularSeason20242025!$AB$3:$AB$1315,DataRegularSeason20242025!$B$3:$B$1315, "&lt;=" &amp; FM$1, DataRegularSeason20242025!$E$3:$E$1315, $A7)</f>
        <v>9</v>
      </c>
      <c r="FN7">
        <f>SUMIFS(DataRegularSeason20242025!$AA$3:$AA$1315,DataRegularSeason20242025!$B$3:$B$1315, "&lt;=" &amp; FN$1, DataRegularSeason20242025!$D$3:$D$1315, $A7)+SUMIFS(DataRegularSeason20242025!$AB$3:$AB$1315,DataRegularSeason20242025!$B$3:$B$1315, "&lt;=" &amp; FN$1, DataRegularSeason20242025!$E$3:$E$1315, $A7)</f>
        <v>9</v>
      </c>
      <c r="FO7">
        <f>SUMIFS(DataRegularSeason20242025!$AA$3:$AA$1315,DataRegularSeason20242025!$B$3:$B$1315, "&lt;=" &amp; FO$1, DataRegularSeason20242025!$D$3:$D$1315, $A7)+SUMIFS(DataRegularSeason20242025!$AB$3:$AB$1315,DataRegularSeason20242025!$B$3:$B$1315, "&lt;=" &amp; FO$1, DataRegularSeason20242025!$E$3:$E$1315, $A7)</f>
        <v>9</v>
      </c>
      <c r="FP7">
        <f>SUMIFS(DataRegularSeason20242025!$AA$3:$AA$1315,DataRegularSeason20242025!$B$3:$B$1315, "&lt;=" &amp; FP$1, DataRegularSeason20242025!$D$3:$D$1315, $A7)+SUMIFS(DataRegularSeason20242025!$AB$3:$AB$1315,DataRegularSeason20242025!$B$3:$B$1315, "&lt;=" &amp; FP$1, DataRegularSeason20242025!$E$3:$E$1315, $A7)</f>
        <v>9</v>
      </c>
      <c r="FQ7">
        <f>SUMIFS(DataRegularSeason20242025!$AA$3:$AA$1315,DataRegularSeason20242025!$B$3:$B$1315, "&lt;=" &amp; FQ$1, DataRegularSeason20242025!$D$3:$D$1315, $A7)+SUMIFS(DataRegularSeason20242025!$AB$3:$AB$1315,DataRegularSeason20242025!$B$3:$B$1315, "&lt;=" &amp; FQ$1, DataRegularSeason20242025!$E$3:$E$1315, $A7)</f>
        <v>9</v>
      </c>
      <c r="FR7">
        <f>SUMIFS(DataRegularSeason20242025!$AA$3:$AA$1315,DataRegularSeason20242025!$B$3:$B$1315, "&lt;=" &amp; FR$1, DataRegularSeason20242025!$D$3:$D$1315, $A7)+SUMIFS(DataRegularSeason20242025!$AB$3:$AB$1315,DataRegularSeason20242025!$B$3:$B$1315, "&lt;=" &amp; FR$1, DataRegularSeason20242025!$E$3:$E$1315, $A7)</f>
        <v>9</v>
      </c>
      <c r="FS7">
        <f>SUMIFS(DataRegularSeason20242025!$AA$3:$AA$1315,DataRegularSeason20242025!$B$3:$B$1315, "&lt;=" &amp; FS$1, DataRegularSeason20242025!$D$3:$D$1315, $A7)+SUMIFS(DataRegularSeason20242025!$AB$3:$AB$1315,DataRegularSeason20242025!$B$3:$B$1315, "&lt;=" &amp; FS$1, DataRegularSeason20242025!$E$3:$E$1315, $A7)</f>
        <v>9</v>
      </c>
      <c r="FT7">
        <f>SUMIFS(DataRegularSeason20242025!$AA$3:$AA$1315,DataRegularSeason20242025!$B$3:$B$1315, "&lt;=" &amp; FT$1, DataRegularSeason20242025!$D$3:$D$1315, $A7)+SUMIFS(DataRegularSeason20242025!$AB$3:$AB$1315,DataRegularSeason20242025!$B$3:$B$1315, "&lt;=" &amp; FT$1, DataRegularSeason20242025!$E$3:$E$1315, $A7)</f>
        <v>9</v>
      </c>
      <c r="FU7">
        <f>SUMIFS(DataRegularSeason20242025!$AA$3:$AA$1315,DataRegularSeason20242025!$B$3:$B$1315, "&lt;=" &amp; FU$1, DataRegularSeason20242025!$D$3:$D$1315, $A7)+SUMIFS(DataRegularSeason20242025!$AB$3:$AB$1315,DataRegularSeason20242025!$B$3:$B$1315, "&lt;=" &amp; FU$1, DataRegularSeason20242025!$E$3:$E$1315, $A7)</f>
        <v>9</v>
      </c>
      <c r="FV7">
        <f>SUMIFS(DataRegularSeason20242025!$AA$3:$AA$1315,DataRegularSeason20242025!$B$3:$B$1315, "&lt;=" &amp; FV$1, DataRegularSeason20242025!$D$3:$D$1315, $A7)+SUMIFS(DataRegularSeason20242025!$AB$3:$AB$1315,DataRegularSeason20242025!$B$3:$B$1315, "&lt;=" &amp; FV$1, DataRegularSeason20242025!$E$3:$E$1315, $A7)</f>
        <v>9</v>
      </c>
      <c r="FW7">
        <f>SUMIFS(DataRegularSeason20242025!$AA$3:$AA$1315,DataRegularSeason20242025!$B$3:$B$1315, "&lt;=" &amp; FW$1, DataRegularSeason20242025!$D$3:$D$1315, $A7)+SUMIFS(DataRegularSeason20242025!$AB$3:$AB$1315,DataRegularSeason20242025!$B$3:$B$1315, "&lt;=" &amp; FW$1, DataRegularSeason20242025!$E$3:$E$1315, $A7)</f>
        <v>9</v>
      </c>
      <c r="FX7">
        <f>SUMIFS(DataRegularSeason20242025!$AA$3:$AA$1315,DataRegularSeason20242025!$B$3:$B$1315, "&lt;=" &amp; FX$1, DataRegularSeason20242025!$D$3:$D$1315, $A7)+SUMIFS(DataRegularSeason20242025!$AB$3:$AB$1315,DataRegularSeason20242025!$B$3:$B$1315, "&lt;=" &amp; FX$1, DataRegularSeason20242025!$E$3:$E$1315, $A7)</f>
        <v>9</v>
      </c>
      <c r="FY7">
        <f>SUMIFS(DataRegularSeason20242025!$AA$3:$AA$1315,DataRegularSeason20242025!$B$3:$B$1315, "&lt;=" &amp; FY$1, DataRegularSeason20242025!$D$3:$D$1315, $A7)+SUMIFS(DataRegularSeason20242025!$AB$3:$AB$1315,DataRegularSeason20242025!$B$3:$B$1315, "&lt;=" &amp; FY$1, DataRegularSeason20242025!$E$3:$E$1315, $A7)</f>
        <v>9</v>
      </c>
      <c r="FZ7">
        <f>SUMIFS(DataRegularSeason20242025!$AA$3:$AA$1315,DataRegularSeason20242025!$B$3:$B$1315, "&lt;=" &amp; FZ$1, DataRegularSeason20242025!$D$3:$D$1315, $A7)+SUMIFS(DataRegularSeason20242025!$AB$3:$AB$1315,DataRegularSeason20242025!$B$3:$B$1315, "&lt;=" &amp; FZ$1, DataRegularSeason20242025!$E$3:$E$1315, $A7)</f>
        <v>9</v>
      </c>
      <c r="GA7">
        <f>SUMIFS(DataRegularSeason20242025!$AA$3:$AA$1315,DataRegularSeason20242025!$B$3:$B$1315, "&lt;=" &amp; GA$1, DataRegularSeason20242025!$D$3:$D$1315, $A7)+SUMIFS(DataRegularSeason20242025!$AB$3:$AB$1315,DataRegularSeason20242025!$B$3:$B$1315, "&lt;=" &amp; GA$1, DataRegularSeason20242025!$E$3:$E$1315, $A7)</f>
        <v>9</v>
      </c>
      <c r="GB7">
        <f>SUMIFS(DataRegularSeason20242025!$AA$3:$AA$1315,DataRegularSeason20242025!$B$3:$B$1315, "&lt;=" &amp; GB$1, DataRegularSeason20242025!$D$3:$D$1315, $A7)+SUMIFS(DataRegularSeason20242025!$AB$3:$AB$1315,DataRegularSeason20242025!$B$3:$B$1315, "&lt;=" &amp; GB$1, DataRegularSeason20242025!$E$3:$E$1315, $A7)</f>
        <v>9</v>
      </c>
      <c r="GC7">
        <f>SUMIFS(DataRegularSeason20242025!$AA$3:$AA$1315,DataRegularSeason20242025!$B$3:$B$1315, "&lt;=" &amp; GC$1, DataRegularSeason20242025!$D$3:$D$1315, $A7)+SUMIFS(DataRegularSeason20242025!$AB$3:$AB$1315,DataRegularSeason20242025!$B$3:$B$1315, "&lt;=" &amp; GC$1, DataRegularSeason20242025!$E$3:$E$1315, $A7)</f>
        <v>9</v>
      </c>
      <c r="GD7">
        <f>SUMIFS(DataRegularSeason20242025!$AA$3:$AA$1315,DataRegularSeason20242025!$B$3:$B$1315, "&lt;=" &amp; GD$1, DataRegularSeason20242025!$D$3:$D$1315, $A7)+SUMIFS(DataRegularSeason20242025!$AB$3:$AB$1315,DataRegularSeason20242025!$B$3:$B$1315, "&lt;=" &amp; GD$1, DataRegularSeason20242025!$E$3:$E$1315, $A7)</f>
        <v>9</v>
      </c>
      <c r="GE7">
        <f>SUMIFS(DataRegularSeason20242025!$AA$3:$AA$1315,DataRegularSeason20242025!$B$3:$B$1315, "&lt;=" &amp; GE$1, DataRegularSeason20242025!$D$3:$D$1315, $A7)+SUMIFS(DataRegularSeason20242025!$AB$3:$AB$1315,DataRegularSeason20242025!$B$3:$B$1315, "&lt;=" &amp; GE$1, DataRegularSeason20242025!$E$3:$E$1315, $A7)</f>
        <v>9</v>
      </c>
      <c r="GF7">
        <f>SUMIFS(DataRegularSeason20242025!$AA$3:$AA$1315,DataRegularSeason20242025!$B$3:$B$1315, "&lt;=" &amp; GF$1, DataRegularSeason20242025!$D$3:$D$1315, $A7)+SUMIFS(DataRegularSeason20242025!$AB$3:$AB$1315,DataRegularSeason20242025!$B$3:$B$1315, "&lt;=" &amp; GF$1, DataRegularSeason20242025!$E$3:$E$1315, $A7)</f>
        <v>9</v>
      </c>
      <c r="GG7">
        <f>SUMIFS(DataRegularSeason20242025!$AA$3:$AA$1315,DataRegularSeason20242025!$B$3:$B$1315, "&lt;=" &amp; GG$1, DataRegularSeason20242025!$D$3:$D$1315, $A7)+SUMIFS(DataRegularSeason20242025!$AB$3:$AB$1315,DataRegularSeason20242025!$B$3:$B$1315, "&lt;=" &amp; GG$1, DataRegularSeason20242025!$E$3:$E$1315, $A7)</f>
        <v>9</v>
      </c>
      <c r="GH7">
        <f>SUMIFS(DataRegularSeason20242025!$AA$3:$AA$1315,DataRegularSeason20242025!$B$3:$B$1315, "&lt;=" &amp; GH$1, DataRegularSeason20242025!$D$3:$D$1315, $A7)+SUMIFS(DataRegularSeason20242025!$AB$3:$AB$1315,DataRegularSeason20242025!$B$3:$B$1315, "&lt;=" &amp; GH$1, DataRegularSeason20242025!$E$3:$E$1315, $A7)</f>
        <v>9</v>
      </c>
      <c r="GI7">
        <f>SUMIFS(DataRegularSeason20242025!$AA$3:$AA$1315,DataRegularSeason20242025!$B$3:$B$1315, "&lt;=" &amp; GI$1, DataRegularSeason20242025!$D$3:$D$1315, $A7)+SUMIFS(DataRegularSeason20242025!$AB$3:$AB$1315,DataRegularSeason20242025!$B$3:$B$1315, "&lt;=" &amp; GI$1, DataRegularSeason20242025!$E$3:$E$1315, $A7)</f>
        <v>9</v>
      </c>
      <c r="GJ7">
        <f>SUMIFS(DataRegularSeason20242025!$AA$3:$AA$1315,DataRegularSeason20242025!$B$3:$B$1315, "&lt;=" &amp; GJ$1, DataRegularSeason20242025!$D$3:$D$1315, $A7)+SUMIFS(DataRegularSeason20242025!$AB$3:$AB$1315,DataRegularSeason20242025!$B$3:$B$1315, "&lt;=" &amp; GJ$1, DataRegularSeason20242025!$E$3:$E$1315, $A7)</f>
        <v>9</v>
      </c>
      <c r="GK7">
        <f>SUMIFS(DataRegularSeason20242025!$AA$3:$AA$1315,DataRegularSeason20242025!$B$3:$B$1315, "&lt;=" &amp; GK$1, DataRegularSeason20242025!$D$3:$D$1315, $A7)+SUMIFS(DataRegularSeason20242025!$AB$3:$AB$1315,DataRegularSeason20242025!$B$3:$B$1315, "&lt;=" &amp; GK$1, DataRegularSeason20242025!$E$3:$E$1315, $A7)</f>
        <v>9</v>
      </c>
      <c r="GL7">
        <f>SUMIFS(DataRegularSeason20242025!$AA$3:$AA$1315,DataRegularSeason20242025!$B$3:$B$1315, "&lt;=" &amp; GL$1, DataRegularSeason20242025!$D$3:$D$1315, $A7)+SUMIFS(DataRegularSeason20242025!$AB$3:$AB$1315,DataRegularSeason20242025!$B$3:$B$1315, "&lt;=" &amp; GL$1, DataRegularSeason20242025!$E$3:$E$1315, $A7)</f>
        <v>9</v>
      </c>
      <c r="GM7">
        <f>SUMIFS(DataRegularSeason20242025!$AA$3:$AA$1315,DataRegularSeason20242025!$B$3:$B$1315, "&lt;=" &amp; GM$1, DataRegularSeason20242025!$D$3:$D$1315, $A7)+SUMIFS(DataRegularSeason20242025!$AB$3:$AB$1315,DataRegularSeason20242025!$B$3:$B$1315, "&lt;=" &amp; GM$1, DataRegularSeason20242025!$E$3:$E$1315, $A7)</f>
        <v>9</v>
      </c>
      <c r="GN7">
        <f>SUMIFS(DataRegularSeason20242025!$AA$3:$AA$1315,DataRegularSeason20242025!$B$3:$B$1315, "&lt;=" &amp; GN$1, DataRegularSeason20242025!$D$3:$D$1315, $A7)+SUMIFS(DataRegularSeason20242025!$AB$3:$AB$1315,DataRegularSeason20242025!$B$3:$B$1315, "&lt;=" &amp; GN$1, DataRegularSeason20242025!$E$3:$E$1315, $A7)</f>
        <v>9</v>
      </c>
      <c r="GO7">
        <f>SUMIFS(DataRegularSeason20242025!$AA$3:$AA$1315,DataRegularSeason20242025!$B$3:$B$1315, "&lt;=" &amp; GO$1, DataRegularSeason20242025!$D$3:$D$1315, $A7)+SUMIFS(DataRegularSeason20242025!$AB$3:$AB$1315,DataRegularSeason20242025!$B$3:$B$1315, "&lt;=" &amp; GO$1, DataRegularSeason20242025!$E$3:$E$1315, $A7)</f>
        <v>9</v>
      </c>
      <c r="GP7">
        <f>SUMIFS(DataRegularSeason20242025!$AA$3:$AA$1315,DataRegularSeason20242025!$B$3:$B$1315, "&lt;=" &amp; GP$1, DataRegularSeason20242025!$D$3:$D$1315, $A7)+SUMIFS(DataRegularSeason20242025!$AB$3:$AB$1315,DataRegularSeason20242025!$B$3:$B$1315, "&lt;=" &amp; GP$1, DataRegularSeason20242025!$E$3:$E$1315, $A7)</f>
        <v>9</v>
      </c>
      <c r="GQ7">
        <f>SUMIFS(DataRegularSeason20242025!$AA$3:$AA$1315,DataRegularSeason20242025!$B$3:$B$1315, "&lt;=" &amp; GQ$1, DataRegularSeason20242025!$D$3:$D$1315, $A7)+SUMIFS(DataRegularSeason20242025!$AB$3:$AB$1315,DataRegularSeason20242025!$B$3:$B$1315, "&lt;=" &amp; GQ$1, DataRegularSeason20242025!$E$3:$E$1315, $A7)</f>
        <v>9</v>
      </c>
      <c r="GR7">
        <f>SUMIFS(DataRegularSeason20242025!$AA$3:$AA$1315,DataRegularSeason20242025!$B$3:$B$1315, "&lt;=" &amp; GR$1, DataRegularSeason20242025!$D$3:$D$1315, $A7)+SUMIFS(DataRegularSeason20242025!$AB$3:$AB$1315,DataRegularSeason20242025!$B$3:$B$1315, "&lt;=" &amp; GR$1, DataRegularSeason20242025!$E$3:$E$1315, $A7)</f>
        <v>9</v>
      </c>
      <c r="GS7">
        <f>SUMIFS(DataRegularSeason20242025!$AA$3:$AA$1315,DataRegularSeason20242025!$B$3:$B$1315, "&lt;=" &amp; GS$1, DataRegularSeason20242025!$D$3:$D$1315, $A7)+SUMIFS(DataRegularSeason20242025!$AB$3:$AB$1315,DataRegularSeason20242025!$B$3:$B$1315, "&lt;=" &amp; GS$1, DataRegularSeason20242025!$E$3:$E$1315, $A7)</f>
        <v>9</v>
      </c>
      <c r="GT7">
        <f>SUMIFS(DataRegularSeason20242025!$AA$3:$AA$1315,DataRegularSeason20242025!$B$3:$B$1315, "&lt;=" &amp; GT$1, DataRegularSeason20242025!$D$3:$D$1315, $A7)+SUMIFS(DataRegularSeason20242025!$AB$3:$AB$1315,DataRegularSeason20242025!$B$3:$B$1315, "&lt;=" &amp; GT$1, DataRegularSeason20242025!$E$3:$E$1315, $A7)</f>
        <v>9</v>
      </c>
      <c r="GU7">
        <f>SUMIFS(DataRegularSeason20242025!$AA$3:$AA$1315,DataRegularSeason20242025!$B$3:$B$1315, "&lt;=" &amp; GU$1, DataRegularSeason20242025!$D$3:$D$1315, $A7)+SUMIFS(DataRegularSeason20242025!$AB$3:$AB$1315,DataRegularSeason20242025!$B$3:$B$1315, "&lt;=" &amp; GU$1, DataRegularSeason20242025!$E$3:$E$1315, $A7)</f>
        <v>9</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9</v>
      </c>
      <c r="AL8">
        <f>SUMIFS(DataRegularSeason20242025!$AA$3:$AA$1315,DataRegularSeason20242025!$B$3:$B$1315, "&lt;=" &amp; AL$1, DataRegularSeason20242025!$D$3:$D$1315, $A8)+SUMIFS(DataRegularSeason20242025!$AB$3:$AB$1315,DataRegularSeason20242025!$B$3:$B$1315, "&lt;=" &amp; AL$1, DataRegularSeason20242025!$E$3:$E$1315, $A8)</f>
        <v>9</v>
      </c>
      <c r="AM8">
        <f>SUMIFS(DataRegularSeason20242025!$AA$3:$AA$1315,DataRegularSeason20242025!$B$3:$B$1315, "&lt;=" &amp; AM$1, DataRegularSeason20242025!$D$3:$D$1315, $A8)+SUMIFS(DataRegularSeason20242025!$AB$3:$AB$1315,DataRegularSeason20242025!$B$3:$B$1315, "&lt;=" &amp; AM$1, DataRegularSeason20242025!$E$3:$E$1315, $A8)</f>
        <v>9</v>
      </c>
      <c r="AN8">
        <f>SUMIFS(DataRegularSeason20242025!$AA$3:$AA$1315,DataRegularSeason20242025!$B$3:$B$1315, "&lt;=" &amp; AN$1, DataRegularSeason20242025!$D$3:$D$1315, $A8)+SUMIFS(DataRegularSeason20242025!$AB$3:$AB$1315,DataRegularSeason20242025!$B$3:$B$1315, "&lt;=" &amp; AN$1, DataRegularSeason20242025!$E$3:$E$1315, $A8)</f>
        <v>9</v>
      </c>
      <c r="AO8">
        <f>SUMIFS(DataRegularSeason20242025!$AA$3:$AA$1315,DataRegularSeason20242025!$B$3:$B$1315, "&lt;=" &amp; AO$1, DataRegularSeason20242025!$D$3:$D$1315, $A8)+SUMIFS(DataRegularSeason20242025!$AB$3:$AB$1315,DataRegularSeason20242025!$B$3:$B$1315, "&lt;=" &amp; AO$1, DataRegularSeason20242025!$E$3:$E$1315, $A8)</f>
        <v>9</v>
      </c>
      <c r="AP8">
        <f>SUMIFS(DataRegularSeason20242025!$AA$3:$AA$1315,DataRegularSeason20242025!$B$3:$B$1315, "&lt;=" &amp; AP$1, DataRegularSeason20242025!$D$3:$D$1315, $A8)+SUMIFS(DataRegularSeason20242025!$AB$3:$AB$1315,DataRegularSeason20242025!$B$3:$B$1315, "&lt;=" &amp; AP$1, DataRegularSeason20242025!$E$3:$E$1315, $A8)</f>
        <v>9</v>
      </c>
      <c r="AQ8">
        <f>SUMIFS(DataRegularSeason20242025!$AA$3:$AA$1315,DataRegularSeason20242025!$B$3:$B$1315, "&lt;=" &amp; AQ$1, DataRegularSeason20242025!$D$3:$D$1315, $A8)+SUMIFS(DataRegularSeason20242025!$AB$3:$AB$1315,DataRegularSeason20242025!$B$3:$B$1315, "&lt;=" &amp; AQ$1, DataRegularSeason20242025!$E$3:$E$1315, $A8)</f>
        <v>9</v>
      </c>
      <c r="AR8">
        <f>SUMIFS(DataRegularSeason20242025!$AA$3:$AA$1315,DataRegularSeason20242025!$B$3:$B$1315, "&lt;=" &amp; AR$1, DataRegularSeason20242025!$D$3:$D$1315, $A8)+SUMIFS(DataRegularSeason20242025!$AB$3:$AB$1315,DataRegularSeason20242025!$B$3:$B$1315, "&lt;=" &amp; AR$1, DataRegularSeason20242025!$E$3:$E$1315, $A8)</f>
        <v>9</v>
      </c>
      <c r="AS8">
        <f>SUMIFS(DataRegularSeason20242025!$AA$3:$AA$1315,DataRegularSeason20242025!$B$3:$B$1315, "&lt;=" &amp; AS$1, DataRegularSeason20242025!$D$3:$D$1315, $A8)+SUMIFS(DataRegularSeason20242025!$AB$3:$AB$1315,DataRegularSeason20242025!$B$3:$B$1315, "&lt;=" &amp; AS$1, DataRegularSeason20242025!$E$3:$E$1315, $A8)</f>
        <v>9</v>
      </c>
      <c r="AT8">
        <f>SUMIFS(DataRegularSeason20242025!$AA$3:$AA$1315,DataRegularSeason20242025!$B$3:$B$1315, "&lt;=" &amp; AT$1, DataRegularSeason20242025!$D$3:$D$1315, $A8)+SUMIFS(DataRegularSeason20242025!$AB$3:$AB$1315,DataRegularSeason20242025!$B$3:$B$1315, "&lt;=" &amp; AT$1, DataRegularSeason20242025!$E$3:$E$1315, $A8)</f>
        <v>9</v>
      </c>
      <c r="AU8">
        <f>SUMIFS(DataRegularSeason20242025!$AA$3:$AA$1315,DataRegularSeason20242025!$B$3:$B$1315, "&lt;=" &amp; AU$1, DataRegularSeason20242025!$D$3:$D$1315, $A8)+SUMIFS(DataRegularSeason20242025!$AB$3:$AB$1315,DataRegularSeason20242025!$B$3:$B$1315, "&lt;=" &amp; AU$1, DataRegularSeason20242025!$E$3:$E$1315, $A8)</f>
        <v>9</v>
      </c>
      <c r="AV8">
        <f>SUMIFS(DataRegularSeason20242025!$AA$3:$AA$1315,DataRegularSeason20242025!$B$3:$B$1315, "&lt;=" &amp; AV$1, DataRegularSeason20242025!$D$3:$D$1315, $A8)+SUMIFS(DataRegularSeason20242025!$AB$3:$AB$1315,DataRegularSeason20242025!$B$3:$B$1315, "&lt;=" &amp; AV$1, DataRegularSeason20242025!$E$3:$E$1315, $A8)</f>
        <v>9</v>
      </c>
      <c r="AW8">
        <f>SUMIFS(DataRegularSeason20242025!$AA$3:$AA$1315,DataRegularSeason20242025!$B$3:$B$1315, "&lt;=" &amp; AW$1, DataRegularSeason20242025!$D$3:$D$1315, $A8)+SUMIFS(DataRegularSeason20242025!$AB$3:$AB$1315,DataRegularSeason20242025!$B$3:$B$1315, "&lt;=" &amp; AW$1, DataRegularSeason20242025!$E$3:$E$1315, $A8)</f>
        <v>9</v>
      </c>
      <c r="AX8">
        <f>SUMIFS(DataRegularSeason20242025!$AA$3:$AA$1315,DataRegularSeason20242025!$B$3:$B$1315, "&lt;=" &amp; AX$1, DataRegularSeason20242025!$D$3:$D$1315, $A8)+SUMIFS(DataRegularSeason20242025!$AB$3:$AB$1315,DataRegularSeason20242025!$B$3:$B$1315, "&lt;=" &amp; AX$1, DataRegularSeason20242025!$E$3:$E$1315, $A8)</f>
        <v>9</v>
      </c>
      <c r="AY8">
        <f>SUMIFS(DataRegularSeason20242025!$AA$3:$AA$1315,DataRegularSeason20242025!$B$3:$B$1315, "&lt;=" &amp; AY$1, DataRegularSeason20242025!$D$3:$D$1315, $A8)+SUMIFS(DataRegularSeason20242025!$AB$3:$AB$1315,DataRegularSeason20242025!$B$3:$B$1315, "&lt;=" &amp; AY$1, DataRegularSeason20242025!$E$3:$E$1315, $A8)</f>
        <v>9</v>
      </c>
      <c r="AZ8">
        <f>SUMIFS(DataRegularSeason20242025!$AA$3:$AA$1315,DataRegularSeason20242025!$B$3:$B$1315, "&lt;=" &amp; AZ$1, DataRegularSeason20242025!$D$3:$D$1315, $A8)+SUMIFS(DataRegularSeason20242025!$AB$3:$AB$1315,DataRegularSeason20242025!$B$3:$B$1315, "&lt;=" &amp; AZ$1, DataRegularSeason20242025!$E$3:$E$1315, $A8)</f>
        <v>9</v>
      </c>
      <c r="BA8">
        <f>SUMIFS(DataRegularSeason20242025!$AA$3:$AA$1315,DataRegularSeason20242025!$B$3:$B$1315, "&lt;=" &amp; BA$1, DataRegularSeason20242025!$D$3:$D$1315, $A8)+SUMIFS(DataRegularSeason20242025!$AB$3:$AB$1315,DataRegularSeason20242025!$B$3:$B$1315, "&lt;=" &amp; BA$1, DataRegularSeason20242025!$E$3:$E$1315, $A8)</f>
        <v>9</v>
      </c>
      <c r="BB8">
        <f>SUMIFS(DataRegularSeason20242025!$AA$3:$AA$1315,DataRegularSeason20242025!$B$3:$B$1315, "&lt;=" &amp; BB$1, DataRegularSeason20242025!$D$3:$D$1315, $A8)+SUMIFS(DataRegularSeason20242025!$AB$3:$AB$1315,DataRegularSeason20242025!$B$3:$B$1315, "&lt;=" &amp; BB$1, DataRegularSeason20242025!$E$3:$E$1315, $A8)</f>
        <v>9</v>
      </c>
      <c r="BC8">
        <f>SUMIFS(DataRegularSeason20242025!$AA$3:$AA$1315,DataRegularSeason20242025!$B$3:$B$1315, "&lt;=" &amp; BC$1, DataRegularSeason20242025!$D$3:$D$1315, $A8)+SUMIFS(DataRegularSeason20242025!$AB$3:$AB$1315,DataRegularSeason20242025!$B$3:$B$1315, "&lt;=" &amp; BC$1, DataRegularSeason20242025!$E$3:$E$1315, $A8)</f>
        <v>9</v>
      </c>
      <c r="BD8">
        <f>SUMIFS(DataRegularSeason20242025!$AA$3:$AA$1315,DataRegularSeason20242025!$B$3:$B$1315, "&lt;=" &amp; BD$1, DataRegularSeason20242025!$D$3:$D$1315, $A8)+SUMIFS(DataRegularSeason20242025!$AB$3:$AB$1315,DataRegularSeason20242025!$B$3:$B$1315, "&lt;=" &amp; BD$1, DataRegularSeason20242025!$E$3:$E$1315, $A8)</f>
        <v>9</v>
      </c>
      <c r="BE8">
        <f>SUMIFS(DataRegularSeason20242025!$AA$3:$AA$1315,DataRegularSeason20242025!$B$3:$B$1315, "&lt;=" &amp; BE$1, DataRegularSeason20242025!$D$3:$D$1315, $A8)+SUMIFS(DataRegularSeason20242025!$AB$3:$AB$1315,DataRegularSeason20242025!$B$3:$B$1315, "&lt;=" &amp; BE$1, DataRegularSeason20242025!$E$3:$E$1315, $A8)</f>
        <v>9</v>
      </c>
      <c r="BF8">
        <f>SUMIFS(DataRegularSeason20242025!$AA$3:$AA$1315,DataRegularSeason20242025!$B$3:$B$1315, "&lt;=" &amp; BF$1, DataRegularSeason20242025!$D$3:$D$1315, $A8)+SUMIFS(DataRegularSeason20242025!$AB$3:$AB$1315,DataRegularSeason20242025!$B$3:$B$1315, "&lt;=" &amp; BF$1, DataRegularSeason20242025!$E$3:$E$1315, $A8)</f>
        <v>9</v>
      </c>
      <c r="BG8">
        <f>SUMIFS(DataRegularSeason20242025!$AA$3:$AA$1315,DataRegularSeason20242025!$B$3:$B$1315, "&lt;=" &amp; BG$1, DataRegularSeason20242025!$D$3:$D$1315, $A8)+SUMIFS(DataRegularSeason20242025!$AB$3:$AB$1315,DataRegularSeason20242025!$B$3:$B$1315, "&lt;=" &amp; BG$1, DataRegularSeason20242025!$E$3:$E$1315, $A8)</f>
        <v>9</v>
      </c>
      <c r="BH8">
        <f>SUMIFS(DataRegularSeason20242025!$AA$3:$AA$1315,DataRegularSeason20242025!$B$3:$B$1315, "&lt;=" &amp; BH$1, DataRegularSeason20242025!$D$3:$D$1315, $A8)+SUMIFS(DataRegularSeason20242025!$AB$3:$AB$1315,DataRegularSeason20242025!$B$3:$B$1315, "&lt;=" &amp; BH$1, DataRegularSeason20242025!$E$3:$E$1315, $A8)</f>
        <v>9</v>
      </c>
      <c r="BI8">
        <f>SUMIFS(DataRegularSeason20242025!$AA$3:$AA$1315,DataRegularSeason20242025!$B$3:$B$1315, "&lt;=" &amp; BI$1, DataRegularSeason20242025!$D$3:$D$1315, $A8)+SUMIFS(DataRegularSeason20242025!$AB$3:$AB$1315,DataRegularSeason20242025!$B$3:$B$1315, "&lt;=" &amp; BI$1, DataRegularSeason20242025!$E$3:$E$1315, $A8)</f>
        <v>9</v>
      </c>
      <c r="BJ8">
        <f>SUMIFS(DataRegularSeason20242025!$AA$3:$AA$1315,DataRegularSeason20242025!$B$3:$B$1315, "&lt;=" &amp; BJ$1, DataRegularSeason20242025!$D$3:$D$1315, $A8)+SUMIFS(DataRegularSeason20242025!$AB$3:$AB$1315,DataRegularSeason20242025!$B$3:$B$1315, "&lt;=" &amp; BJ$1, DataRegularSeason20242025!$E$3:$E$1315, $A8)</f>
        <v>9</v>
      </c>
      <c r="BK8">
        <f>SUMIFS(DataRegularSeason20242025!$AA$3:$AA$1315,DataRegularSeason20242025!$B$3:$B$1315, "&lt;=" &amp; BK$1, DataRegularSeason20242025!$D$3:$D$1315, $A8)+SUMIFS(DataRegularSeason20242025!$AB$3:$AB$1315,DataRegularSeason20242025!$B$3:$B$1315, "&lt;=" &amp; BK$1, DataRegularSeason20242025!$E$3:$E$1315, $A8)</f>
        <v>9</v>
      </c>
      <c r="BL8">
        <f>SUMIFS(DataRegularSeason20242025!$AA$3:$AA$1315,DataRegularSeason20242025!$B$3:$B$1315, "&lt;=" &amp; BL$1, DataRegularSeason20242025!$D$3:$D$1315, $A8)+SUMIFS(DataRegularSeason20242025!$AB$3:$AB$1315,DataRegularSeason20242025!$B$3:$B$1315, "&lt;=" &amp; BL$1, DataRegularSeason20242025!$E$3:$E$1315, $A8)</f>
        <v>9</v>
      </c>
      <c r="BM8">
        <f>SUMIFS(DataRegularSeason20242025!$AA$3:$AA$1315,DataRegularSeason20242025!$B$3:$B$1315, "&lt;=" &amp; BM$1, DataRegularSeason20242025!$D$3:$D$1315, $A8)+SUMIFS(DataRegularSeason20242025!$AB$3:$AB$1315,DataRegularSeason20242025!$B$3:$B$1315, "&lt;=" &amp; BM$1, DataRegularSeason20242025!$E$3:$E$1315, $A8)</f>
        <v>9</v>
      </c>
      <c r="BN8">
        <f>SUMIFS(DataRegularSeason20242025!$AA$3:$AA$1315,DataRegularSeason20242025!$B$3:$B$1315, "&lt;=" &amp; BN$1, DataRegularSeason20242025!$D$3:$D$1315, $A8)+SUMIFS(DataRegularSeason20242025!$AB$3:$AB$1315,DataRegularSeason20242025!$B$3:$B$1315, "&lt;=" &amp; BN$1, DataRegularSeason20242025!$E$3:$E$1315, $A8)</f>
        <v>9</v>
      </c>
      <c r="BO8">
        <f>SUMIFS(DataRegularSeason20242025!$AA$3:$AA$1315,DataRegularSeason20242025!$B$3:$B$1315, "&lt;=" &amp; BO$1, DataRegularSeason20242025!$D$3:$D$1315, $A8)+SUMIFS(DataRegularSeason20242025!$AB$3:$AB$1315,DataRegularSeason20242025!$B$3:$B$1315, "&lt;=" &amp; BO$1, DataRegularSeason20242025!$E$3:$E$1315, $A8)</f>
        <v>9</v>
      </c>
      <c r="BP8">
        <f>SUMIFS(DataRegularSeason20242025!$AA$3:$AA$1315,DataRegularSeason20242025!$B$3:$B$1315, "&lt;=" &amp; BP$1, DataRegularSeason20242025!$D$3:$D$1315, $A8)+SUMIFS(DataRegularSeason20242025!$AB$3:$AB$1315,DataRegularSeason20242025!$B$3:$B$1315, "&lt;=" &amp; BP$1, DataRegularSeason20242025!$E$3:$E$1315, $A8)</f>
        <v>9</v>
      </c>
      <c r="BQ8">
        <f>SUMIFS(DataRegularSeason20242025!$AA$3:$AA$1315,DataRegularSeason20242025!$B$3:$B$1315, "&lt;=" &amp; BQ$1, DataRegularSeason20242025!$D$3:$D$1315, $A8)+SUMIFS(DataRegularSeason20242025!$AB$3:$AB$1315,DataRegularSeason20242025!$B$3:$B$1315, "&lt;=" &amp; BQ$1, DataRegularSeason20242025!$E$3:$E$1315, $A8)</f>
        <v>9</v>
      </c>
      <c r="BR8">
        <f>SUMIFS(DataRegularSeason20242025!$AA$3:$AA$1315,DataRegularSeason20242025!$B$3:$B$1315, "&lt;=" &amp; BR$1, DataRegularSeason20242025!$D$3:$D$1315, $A8)+SUMIFS(DataRegularSeason20242025!$AB$3:$AB$1315,DataRegularSeason20242025!$B$3:$B$1315, "&lt;=" &amp; BR$1, DataRegularSeason20242025!$E$3:$E$1315, $A8)</f>
        <v>9</v>
      </c>
      <c r="BS8">
        <f>SUMIFS(DataRegularSeason20242025!$AA$3:$AA$1315,DataRegularSeason20242025!$B$3:$B$1315, "&lt;=" &amp; BS$1, DataRegularSeason20242025!$D$3:$D$1315, $A8)+SUMIFS(DataRegularSeason20242025!$AB$3:$AB$1315,DataRegularSeason20242025!$B$3:$B$1315, "&lt;=" &amp; BS$1, DataRegularSeason20242025!$E$3:$E$1315, $A8)</f>
        <v>9</v>
      </c>
      <c r="BT8">
        <f>SUMIFS(DataRegularSeason20242025!$AA$3:$AA$1315,DataRegularSeason20242025!$B$3:$B$1315, "&lt;=" &amp; BT$1, DataRegularSeason20242025!$D$3:$D$1315, $A8)+SUMIFS(DataRegularSeason20242025!$AB$3:$AB$1315,DataRegularSeason20242025!$B$3:$B$1315, "&lt;=" &amp; BT$1, DataRegularSeason20242025!$E$3:$E$1315, $A8)</f>
        <v>9</v>
      </c>
      <c r="BU8">
        <f>SUMIFS(DataRegularSeason20242025!$AA$3:$AA$1315,DataRegularSeason20242025!$B$3:$B$1315, "&lt;=" &amp; BU$1, DataRegularSeason20242025!$D$3:$D$1315, $A8)+SUMIFS(DataRegularSeason20242025!$AB$3:$AB$1315,DataRegularSeason20242025!$B$3:$B$1315, "&lt;=" &amp; BU$1, DataRegularSeason20242025!$E$3:$E$1315, $A8)</f>
        <v>9</v>
      </c>
      <c r="BV8">
        <f>SUMIFS(DataRegularSeason20242025!$AA$3:$AA$1315,DataRegularSeason20242025!$B$3:$B$1315, "&lt;=" &amp; BV$1, DataRegularSeason20242025!$D$3:$D$1315, $A8)+SUMIFS(DataRegularSeason20242025!$AB$3:$AB$1315,DataRegularSeason20242025!$B$3:$B$1315, "&lt;=" &amp; BV$1, DataRegularSeason20242025!$E$3:$E$1315, $A8)</f>
        <v>9</v>
      </c>
      <c r="BW8">
        <f>SUMIFS(DataRegularSeason20242025!$AA$3:$AA$1315,DataRegularSeason20242025!$B$3:$B$1315, "&lt;=" &amp; BW$1, DataRegularSeason20242025!$D$3:$D$1315, $A8)+SUMIFS(DataRegularSeason20242025!$AB$3:$AB$1315,DataRegularSeason20242025!$B$3:$B$1315, "&lt;=" &amp; BW$1, DataRegularSeason20242025!$E$3:$E$1315, $A8)</f>
        <v>9</v>
      </c>
      <c r="BX8">
        <f>SUMIFS(DataRegularSeason20242025!$AA$3:$AA$1315,DataRegularSeason20242025!$B$3:$B$1315, "&lt;=" &amp; BX$1, DataRegularSeason20242025!$D$3:$D$1315, $A8)+SUMIFS(DataRegularSeason20242025!$AB$3:$AB$1315,DataRegularSeason20242025!$B$3:$B$1315, "&lt;=" &amp; BX$1, DataRegularSeason20242025!$E$3:$E$1315, $A8)</f>
        <v>9</v>
      </c>
      <c r="BY8">
        <f>SUMIFS(DataRegularSeason20242025!$AA$3:$AA$1315,DataRegularSeason20242025!$B$3:$B$1315, "&lt;=" &amp; BY$1, DataRegularSeason20242025!$D$3:$D$1315, $A8)+SUMIFS(DataRegularSeason20242025!$AB$3:$AB$1315,DataRegularSeason20242025!$B$3:$B$1315, "&lt;=" &amp; BY$1, DataRegularSeason20242025!$E$3:$E$1315, $A8)</f>
        <v>9</v>
      </c>
      <c r="BZ8">
        <f>SUMIFS(DataRegularSeason20242025!$AA$3:$AA$1315,DataRegularSeason20242025!$B$3:$B$1315, "&lt;=" &amp; BZ$1, DataRegularSeason20242025!$D$3:$D$1315, $A8)+SUMIFS(DataRegularSeason20242025!$AB$3:$AB$1315,DataRegularSeason20242025!$B$3:$B$1315, "&lt;=" &amp; BZ$1, DataRegularSeason20242025!$E$3:$E$1315, $A8)</f>
        <v>9</v>
      </c>
      <c r="CA8">
        <f>SUMIFS(DataRegularSeason20242025!$AA$3:$AA$1315,DataRegularSeason20242025!$B$3:$B$1315, "&lt;=" &amp; CA$1, DataRegularSeason20242025!$D$3:$D$1315, $A8)+SUMIFS(DataRegularSeason20242025!$AB$3:$AB$1315,DataRegularSeason20242025!$B$3:$B$1315, "&lt;=" &amp; CA$1, DataRegularSeason20242025!$E$3:$E$1315, $A8)</f>
        <v>9</v>
      </c>
      <c r="CB8">
        <f>SUMIFS(DataRegularSeason20242025!$AA$3:$AA$1315,DataRegularSeason20242025!$B$3:$B$1315, "&lt;=" &amp; CB$1, DataRegularSeason20242025!$D$3:$D$1315, $A8)+SUMIFS(DataRegularSeason20242025!$AB$3:$AB$1315,DataRegularSeason20242025!$B$3:$B$1315, "&lt;=" &amp; CB$1, DataRegularSeason20242025!$E$3:$E$1315, $A8)</f>
        <v>9</v>
      </c>
      <c r="CC8">
        <f>SUMIFS(DataRegularSeason20242025!$AA$3:$AA$1315,DataRegularSeason20242025!$B$3:$B$1315, "&lt;=" &amp; CC$1, DataRegularSeason20242025!$D$3:$D$1315, $A8)+SUMIFS(DataRegularSeason20242025!$AB$3:$AB$1315,DataRegularSeason20242025!$B$3:$B$1315, "&lt;=" &amp; CC$1, DataRegularSeason20242025!$E$3:$E$1315, $A8)</f>
        <v>9</v>
      </c>
      <c r="CD8">
        <f>SUMIFS(DataRegularSeason20242025!$AA$3:$AA$1315,DataRegularSeason20242025!$B$3:$B$1315, "&lt;=" &amp; CD$1, DataRegularSeason20242025!$D$3:$D$1315, $A8)+SUMIFS(DataRegularSeason20242025!$AB$3:$AB$1315,DataRegularSeason20242025!$B$3:$B$1315, "&lt;=" &amp; CD$1, DataRegularSeason20242025!$E$3:$E$1315, $A8)</f>
        <v>9</v>
      </c>
      <c r="CE8">
        <f>SUMIFS(DataRegularSeason20242025!$AA$3:$AA$1315,DataRegularSeason20242025!$B$3:$B$1315, "&lt;=" &amp; CE$1, DataRegularSeason20242025!$D$3:$D$1315, $A8)+SUMIFS(DataRegularSeason20242025!$AB$3:$AB$1315,DataRegularSeason20242025!$B$3:$B$1315, "&lt;=" &amp; CE$1, DataRegularSeason20242025!$E$3:$E$1315, $A8)</f>
        <v>9</v>
      </c>
      <c r="CF8">
        <f>SUMIFS(DataRegularSeason20242025!$AA$3:$AA$1315,DataRegularSeason20242025!$B$3:$B$1315, "&lt;=" &amp; CF$1, DataRegularSeason20242025!$D$3:$D$1315, $A8)+SUMIFS(DataRegularSeason20242025!$AB$3:$AB$1315,DataRegularSeason20242025!$B$3:$B$1315, "&lt;=" &amp; CF$1, DataRegularSeason20242025!$E$3:$E$1315, $A8)</f>
        <v>9</v>
      </c>
      <c r="CG8">
        <f>SUMIFS(DataRegularSeason20242025!$AA$3:$AA$1315,DataRegularSeason20242025!$B$3:$B$1315, "&lt;=" &amp; CG$1, DataRegularSeason20242025!$D$3:$D$1315, $A8)+SUMIFS(DataRegularSeason20242025!$AB$3:$AB$1315,DataRegularSeason20242025!$B$3:$B$1315, "&lt;=" &amp; CG$1, DataRegularSeason20242025!$E$3:$E$1315, $A8)</f>
        <v>9</v>
      </c>
      <c r="CH8">
        <f>SUMIFS(DataRegularSeason20242025!$AA$3:$AA$1315,DataRegularSeason20242025!$B$3:$B$1315, "&lt;=" &amp; CH$1, DataRegularSeason20242025!$D$3:$D$1315, $A8)+SUMIFS(DataRegularSeason20242025!$AB$3:$AB$1315,DataRegularSeason20242025!$B$3:$B$1315, "&lt;=" &amp; CH$1, DataRegularSeason20242025!$E$3:$E$1315, $A8)</f>
        <v>9</v>
      </c>
      <c r="CI8">
        <f>SUMIFS(DataRegularSeason20242025!$AA$3:$AA$1315,DataRegularSeason20242025!$B$3:$B$1315, "&lt;=" &amp; CI$1, DataRegularSeason20242025!$D$3:$D$1315, $A8)+SUMIFS(DataRegularSeason20242025!$AB$3:$AB$1315,DataRegularSeason20242025!$B$3:$B$1315, "&lt;=" &amp; CI$1, DataRegularSeason20242025!$E$3:$E$1315, $A8)</f>
        <v>9</v>
      </c>
      <c r="CJ8">
        <f>SUMIFS(DataRegularSeason20242025!$AA$3:$AA$1315,DataRegularSeason20242025!$B$3:$B$1315, "&lt;=" &amp; CJ$1, DataRegularSeason20242025!$D$3:$D$1315, $A8)+SUMIFS(DataRegularSeason20242025!$AB$3:$AB$1315,DataRegularSeason20242025!$B$3:$B$1315, "&lt;=" &amp; CJ$1, DataRegularSeason20242025!$E$3:$E$1315, $A8)</f>
        <v>9</v>
      </c>
      <c r="CK8">
        <f>SUMIFS(DataRegularSeason20242025!$AA$3:$AA$1315,DataRegularSeason20242025!$B$3:$B$1315, "&lt;=" &amp; CK$1, DataRegularSeason20242025!$D$3:$D$1315, $A8)+SUMIFS(DataRegularSeason20242025!$AB$3:$AB$1315,DataRegularSeason20242025!$B$3:$B$1315, "&lt;=" &amp; CK$1, DataRegularSeason20242025!$E$3:$E$1315, $A8)</f>
        <v>9</v>
      </c>
      <c r="CL8">
        <f>SUMIFS(DataRegularSeason20242025!$AA$3:$AA$1315,DataRegularSeason20242025!$B$3:$B$1315, "&lt;=" &amp; CL$1, DataRegularSeason20242025!$D$3:$D$1315, $A8)+SUMIFS(DataRegularSeason20242025!$AB$3:$AB$1315,DataRegularSeason20242025!$B$3:$B$1315, "&lt;=" &amp; CL$1, DataRegularSeason20242025!$E$3:$E$1315, $A8)</f>
        <v>9</v>
      </c>
      <c r="CM8">
        <f>SUMIFS(DataRegularSeason20242025!$AA$3:$AA$1315,DataRegularSeason20242025!$B$3:$B$1315, "&lt;=" &amp; CM$1, DataRegularSeason20242025!$D$3:$D$1315, $A8)+SUMIFS(DataRegularSeason20242025!$AB$3:$AB$1315,DataRegularSeason20242025!$B$3:$B$1315, "&lt;=" &amp; CM$1, DataRegularSeason20242025!$E$3:$E$1315, $A8)</f>
        <v>9</v>
      </c>
      <c r="CN8">
        <f>SUMIFS(DataRegularSeason20242025!$AA$3:$AA$1315,DataRegularSeason20242025!$B$3:$B$1315, "&lt;=" &amp; CN$1, DataRegularSeason20242025!$D$3:$D$1315, $A8)+SUMIFS(DataRegularSeason20242025!$AB$3:$AB$1315,DataRegularSeason20242025!$B$3:$B$1315, "&lt;=" &amp; CN$1, DataRegularSeason20242025!$E$3:$E$1315, $A8)</f>
        <v>9</v>
      </c>
      <c r="CO8">
        <f>SUMIFS(DataRegularSeason20242025!$AA$3:$AA$1315,DataRegularSeason20242025!$B$3:$B$1315, "&lt;=" &amp; CO$1, DataRegularSeason20242025!$D$3:$D$1315, $A8)+SUMIFS(DataRegularSeason20242025!$AB$3:$AB$1315,DataRegularSeason20242025!$B$3:$B$1315, "&lt;=" &amp; CO$1, DataRegularSeason20242025!$E$3:$E$1315, $A8)</f>
        <v>9</v>
      </c>
      <c r="CP8">
        <f>SUMIFS(DataRegularSeason20242025!$AA$3:$AA$1315,DataRegularSeason20242025!$B$3:$B$1315, "&lt;=" &amp; CP$1, DataRegularSeason20242025!$D$3:$D$1315, $A8)+SUMIFS(DataRegularSeason20242025!$AB$3:$AB$1315,DataRegularSeason20242025!$B$3:$B$1315, "&lt;=" &amp; CP$1, DataRegularSeason20242025!$E$3:$E$1315, $A8)</f>
        <v>9</v>
      </c>
      <c r="CQ8">
        <f>SUMIFS(DataRegularSeason20242025!$AA$3:$AA$1315,DataRegularSeason20242025!$B$3:$B$1315, "&lt;=" &amp; CQ$1, DataRegularSeason20242025!$D$3:$D$1315, $A8)+SUMIFS(DataRegularSeason20242025!$AB$3:$AB$1315,DataRegularSeason20242025!$B$3:$B$1315, "&lt;=" &amp; CQ$1, DataRegularSeason20242025!$E$3:$E$1315, $A8)</f>
        <v>9</v>
      </c>
      <c r="CR8">
        <f>SUMIFS(DataRegularSeason20242025!$AA$3:$AA$1315,DataRegularSeason20242025!$B$3:$B$1315, "&lt;=" &amp; CR$1, DataRegularSeason20242025!$D$3:$D$1315, $A8)+SUMIFS(DataRegularSeason20242025!$AB$3:$AB$1315,DataRegularSeason20242025!$B$3:$B$1315, "&lt;=" &amp; CR$1, DataRegularSeason20242025!$E$3:$E$1315, $A8)</f>
        <v>9</v>
      </c>
      <c r="CS8">
        <f>SUMIFS(DataRegularSeason20242025!$AA$3:$AA$1315,DataRegularSeason20242025!$B$3:$B$1315, "&lt;=" &amp; CS$1, DataRegularSeason20242025!$D$3:$D$1315, $A8)+SUMIFS(DataRegularSeason20242025!$AB$3:$AB$1315,DataRegularSeason20242025!$B$3:$B$1315, "&lt;=" &amp; CS$1, DataRegularSeason20242025!$E$3:$E$1315, $A8)</f>
        <v>9</v>
      </c>
      <c r="CT8">
        <f>SUMIFS(DataRegularSeason20242025!$AA$3:$AA$1315,DataRegularSeason20242025!$B$3:$B$1315, "&lt;=" &amp; CT$1, DataRegularSeason20242025!$D$3:$D$1315, $A8)+SUMIFS(DataRegularSeason20242025!$AB$3:$AB$1315,DataRegularSeason20242025!$B$3:$B$1315, "&lt;=" &amp; CT$1, DataRegularSeason20242025!$E$3:$E$1315, $A8)</f>
        <v>9</v>
      </c>
      <c r="CU8">
        <f>SUMIFS(DataRegularSeason20242025!$AA$3:$AA$1315,DataRegularSeason20242025!$B$3:$B$1315, "&lt;=" &amp; CU$1, DataRegularSeason20242025!$D$3:$D$1315, $A8)+SUMIFS(DataRegularSeason20242025!$AB$3:$AB$1315,DataRegularSeason20242025!$B$3:$B$1315, "&lt;=" &amp; CU$1, DataRegularSeason20242025!$E$3:$E$1315, $A8)</f>
        <v>9</v>
      </c>
      <c r="CV8">
        <f>SUMIFS(DataRegularSeason20242025!$AA$3:$AA$1315,DataRegularSeason20242025!$B$3:$B$1315, "&lt;=" &amp; CV$1, DataRegularSeason20242025!$D$3:$D$1315, $A8)+SUMIFS(DataRegularSeason20242025!$AB$3:$AB$1315,DataRegularSeason20242025!$B$3:$B$1315, "&lt;=" &amp; CV$1, DataRegularSeason20242025!$E$3:$E$1315, $A8)</f>
        <v>9</v>
      </c>
      <c r="CW8">
        <f>SUMIFS(DataRegularSeason20242025!$AA$3:$AA$1315,DataRegularSeason20242025!$B$3:$B$1315, "&lt;=" &amp; CW$1, DataRegularSeason20242025!$D$3:$D$1315, $A8)+SUMIFS(DataRegularSeason20242025!$AB$3:$AB$1315,DataRegularSeason20242025!$B$3:$B$1315, "&lt;=" &amp; CW$1, DataRegularSeason20242025!$E$3:$E$1315, $A8)</f>
        <v>9</v>
      </c>
      <c r="CX8">
        <f>SUMIFS(DataRegularSeason20242025!$AA$3:$AA$1315,DataRegularSeason20242025!$B$3:$B$1315, "&lt;=" &amp; CX$1, DataRegularSeason20242025!$D$3:$D$1315, $A8)+SUMIFS(DataRegularSeason20242025!$AB$3:$AB$1315,DataRegularSeason20242025!$B$3:$B$1315, "&lt;=" &amp; CX$1, DataRegularSeason20242025!$E$3:$E$1315, $A8)</f>
        <v>9</v>
      </c>
      <c r="CY8">
        <f>SUMIFS(DataRegularSeason20242025!$AA$3:$AA$1315,DataRegularSeason20242025!$B$3:$B$1315, "&lt;=" &amp; CY$1, DataRegularSeason20242025!$D$3:$D$1315, $A8)+SUMIFS(DataRegularSeason20242025!$AB$3:$AB$1315,DataRegularSeason20242025!$B$3:$B$1315, "&lt;=" &amp; CY$1, DataRegularSeason20242025!$E$3:$E$1315, $A8)</f>
        <v>9</v>
      </c>
      <c r="CZ8">
        <f>SUMIFS(DataRegularSeason20242025!$AA$3:$AA$1315,DataRegularSeason20242025!$B$3:$B$1315, "&lt;=" &amp; CZ$1, DataRegularSeason20242025!$D$3:$D$1315, $A8)+SUMIFS(DataRegularSeason20242025!$AB$3:$AB$1315,DataRegularSeason20242025!$B$3:$B$1315, "&lt;=" &amp; CZ$1, DataRegularSeason20242025!$E$3:$E$1315, $A8)</f>
        <v>9</v>
      </c>
      <c r="DA8">
        <f>SUMIFS(DataRegularSeason20242025!$AA$3:$AA$1315,DataRegularSeason20242025!$B$3:$B$1315, "&lt;=" &amp; DA$1, DataRegularSeason20242025!$D$3:$D$1315, $A8)+SUMIFS(DataRegularSeason20242025!$AB$3:$AB$1315,DataRegularSeason20242025!$B$3:$B$1315, "&lt;=" &amp; DA$1, DataRegularSeason20242025!$E$3:$E$1315, $A8)</f>
        <v>9</v>
      </c>
      <c r="DB8">
        <f>SUMIFS(DataRegularSeason20242025!$AA$3:$AA$1315,DataRegularSeason20242025!$B$3:$B$1315, "&lt;=" &amp; DB$1, DataRegularSeason20242025!$D$3:$D$1315, $A8)+SUMIFS(DataRegularSeason20242025!$AB$3:$AB$1315,DataRegularSeason20242025!$B$3:$B$1315, "&lt;=" &amp; DB$1, DataRegularSeason20242025!$E$3:$E$1315, $A8)</f>
        <v>9</v>
      </c>
      <c r="DC8">
        <f>SUMIFS(DataRegularSeason20242025!$AA$3:$AA$1315,DataRegularSeason20242025!$B$3:$B$1315, "&lt;=" &amp; DC$1, DataRegularSeason20242025!$D$3:$D$1315, $A8)+SUMIFS(DataRegularSeason20242025!$AB$3:$AB$1315,DataRegularSeason20242025!$B$3:$B$1315, "&lt;=" &amp; DC$1, DataRegularSeason20242025!$E$3:$E$1315, $A8)</f>
        <v>9</v>
      </c>
      <c r="DD8">
        <f>SUMIFS(DataRegularSeason20242025!$AA$3:$AA$1315,DataRegularSeason20242025!$B$3:$B$1315, "&lt;=" &amp; DD$1, DataRegularSeason20242025!$D$3:$D$1315, $A8)+SUMIFS(DataRegularSeason20242025!$AB$3:$AB$1315,DataRegularSeason20242025!$B$3:$B$1315, "&lt;=" &amp; DD$1, DataRegularSeason20242025!$E$3:$E$1315, $A8)</f>
        <v>9</v>
      </c>
      <c r="DE8">
        <f>SUMIFS(DataRegularSeason20242025!$AA$3:$AA$1315,DataRegularSeason20242025!$B$3:$B$1315, "&lt;=" &amp; DE$1, DataRegularSeason20242025!$D$3:$D$1315, $A8)+SUMIFS(DataRegularSeason20242025!$AB$3:$AB$1315,DataRegularSeason20242025!$B$3:$B$1315, "&lt;=" &amp; DE$1, DataRegularSeason20242025!$E$3:$E$1315, $A8)</f>
        <v>9</v>
      </c>
      <c r="DF8">
        <f>SUMIFS(DataRegularSeason20242025!$AA$3:$AA$1315,DataRegularSeason20242025!$B$3:$B$1315, "&lt;=" &amp; DF$1, DataRegularSeason20242025!$D$3:$D$1315, $A8)+SUMIFS(DataRegularSeason20242025!$AB$3:$AB$1315,DataRegularSeason20242025!$B$3:$B$1315, "&lt;=" &amp; DF$1, DataRegularSeason20242025!$E$3:$E$1315, $A8)</f>
        <v>9</v>
      </c>
      <c r="DG8">
        <f>SUMIFS(DataRegularSeason20242025!$AA$3:$AA$1315,DataRegularSeason20242025!$B$3:$B$1315, "&lt;=" &amp; DG$1, DataRegularSeason20242025!$D$3:$D$1315, $A8)+SUMIFS(DataRegularSeason20242025!$AB$3:$AB$1315,DataRegularSeason20242025!$B$3:$B$1315, "&lt;=" &amp; DG$1, DataRegularSeason20242025!$E$3:$E$1315, $A8)</f>
        <v>9</v>
      </c>
      <c r="DH8">
        <f>SUMIFS(DataRegularSeason20242025!$AA$3:$AA$1315,DataRegularSeason20242025!$B$3:$B$1315, "&lt;=" &amp; DH$1, DataRegularSeason20242025!$D$3:$D$1315, $A8)+SUMIFS(DataRegularSeason20242025!$AB$3:$AB$1315,DataRegularSeason20242025!$B$3:$B$1315, "&lt;=" &amp; DH$1, DataRegularSeason20242025!$E$3:$E$1315, $A8)</f>
        <v>9</v>
      </c>
      <c r="DI8">
        <f>SUMIFS(DataRegularSeason20242025!$AA$3:$AA$1315,DataRegularSeason20242025!$B$3:$B$1315, "&lt;=" &amp; DI$1, DataRegularSeason20242025!$D$3:$D$1315, $A8)+SUMIFS(DataRegularSeason20242025!$AB$3:$AB$1315,DataRegularSeason20242025!$B$3:$B$1315, "&lt;=" &amp; DI$1, DataRegularSeason20242025!$E$3:$E$1315, $A8)</f>
        <v>9</v>
      </c>
      <c r="DJ8">
        <f>SUMIFS(DataRegularSeason20242025!$AA$3:$AA$1315,DataRegularSeason20242025!$B$3:$B$1315, "&lt;=" &amp; DJ$1, DataRegularSeason20242025!$D$3:$D$1315, $A8)+SUMIFS(DataRegularSeason20242025!$AB$3:$AB$1315,DataRegularSeason20242025!$B$3:$B$1315, "&lt;=" &amp; DJ$1, DataRegularSeason20242025!$E$3:$E$1315, $A8)</f>
        <v>9</v>
      </c>
      <c r="DK8">
        <f>SUMIFS(DataRegularSeason20242025!$AA$3:$AA$1315,DataRegularSeason20242025!$B$3:$B$1315, "&lt;=" &amp; DK$1, DataRegularSeason20242025!$D$3:$D$1315, $A8)+SUMIFS(DataRegularSeason20242025!$AB$3:$AB$1315,DataRegularSeason20242025!$B$3:$B$1315, "&lt;=" &amp; DK$1, DataRegularSeason20242025!$E$3:$E$1315, $A8)</f>
        <v>9</v>
      </c>
      <c r="DL8">
        <f>SUMIFS(DataRegularSeason20242025!$AA$3:$AA$1315,DataRegularSeason20242025!$B$3:$B$1315, "&lt;=" &amp; DL$1, DataRegularSeason20242025!$D$3:$D$1315, $A8)+SUMIFS(DataRegularSeason20242025!$AB$3:$AB$1315,DataRegularSeason20242025!$B$3:$B$1315, "&lt;=" &amp; DL$1, DataRegularSeason20242025!$E$3:$E$1315, $A8)</f>
        <v>9</v>
      </c>
      <c r="DM8">
        <f>SUMIFS(DataRegularSeason20242025!$AA$3:$AA$1315,DataRegularSeason20242025!$B$3:$B$1315, "&lt;=" &amp; DM$1, DataRegularSeason20242025!$D$3:$D$1315, $A8)+SUMIFS(DataRegularSeason20242025!$AB$3:$AB$1315,DataRegularSeason20242025!$B$3:$B$1315, "&lt;=" &amp; DM$1, DataRegularSeason20242025!$E$3:$E$1315, $A8)</f>
        <v>9</v>
      </c>
      <c r="DN8">
        <f>SUMIFS(DataRegularSeason20242025!$AA$3:$AA$1315,DataRegularSeason20242025!$B$3:$B$1315, "&lt;=" &amp; DN$1, DataRegularSeason20242025!$D$3:$D$1315, $A8)+SUMIFS(DataRegularSeason20242025!$AB$3:$AB$1315,DataRegularSeason20242025!$B$3:$B$1315, "&lt;=" &amp; DN$1, DataRegularSeason20242025!$E$3:$E$1315, $A8)</f>
        <v>9</v>
      </c>
      <c r="DO8">
        <f>SUMIFS(DataRegularSeason20242025!$AA$3:$AA$1315,DataRegularSeason20242025!$B$3:$B$1315, "&lt;=" &amp; DO$1, DataRegularSeason20242025!$D$3:$D$1315, $A8)+SUMIFS(DataRegularSeason20242025!$AB$3:$AB$1315,DataRegularSeason20242025!$B$3:$B$1315, "&lt;=" &amp; DO$1, DataRegularSeason20242025!$E$3:$E$1315, $A8)</f>
        <v>9</v>
      </c>
      <c r="DP8">
        <f>SUMIFS(DataRegularSeason20242025!$AA$3:$AA$1315,DataRegularSeason20242025!$B$3:$B$1315, "&lt;=" &amp; DP$1, DataRegularSeason20242025!$D$3:$D$1315, $A8)+SUMIFS(DataRegularSeason20242025!$AB$3:$AB$1315,DataRegularSeason20242025!$B$3:$B$1315, "&lt;=" &amp; DP$1, DataRegularSeason20242025!$E$3:$E$1315, $A8)</f>
        <v>9</v>
      </c>
      <c r="DQ8">
        <f>SUMIFS(DataRegularSeason20242025!$AA$3:$AA$1315,DataRegularSeason20242025!$B$3:$B$1315, "&lt;=" &amp; DQ$1, DataRegularSeason20242025!$D$3:$D$1315, $A8)+SUMIFS(DataRegularSeason20242025!$AB$3:$AB$1315,DataRegularSeason20242025!$B$3:$B$1315, "&lt;=" &amp; DQ$1, DataRegularSeason20242025!$E$3:$E$1315, $A8)</f>
        <v>9</v>
      </c>
      <c r="DR8">
        <f>SUMIFS(DataRegularSeason20242025!$AA$3:$AA$1315,DataRegularSeason20242025!$B$3:$B$1315, "&lt;=" &amp; DR$1, DataRegularSeason20242025!$D$3:$D$1315, $A8)+SUMIFS(DataRegularSeason20242025!$AB$3:$AB$1315,DataRegularSeason20242025!$B$3:$B$1315, "&lt;=" &amp; DR$1, DataRegularSeason20242025!$E$3:$E$1315, $A8)</f>
        <v>9</v>
      </c>
      <c r="DS8">
        <f>SUMIFS(DataRegularSeason20242025!$AA$3:$AA$1315,DataRegularSeason20242025!$B$3:$B$1315, "&lt;=" &amp; DS$1, DataRegularSeason20242025!$D$3:$D$1315, $A8)+SUMIFS(DataRegularSeason20242025!$AB$3:$AB$1315,DataRegularSeason20242025!$B$3:$B$1315, "&lt;=" &amp; DS$1, DataRegularSeason20242025!$E$3:$E$1315, $A8)</f>
        <v>9</v>
      </c>
      <c r="DT8">
        <f>SUMIFS(DataRegularSeason20242025!$AA$3:$AA$1315,DataRegularSeason20242025!$B$3:$B$1315, "&lt;=" &amp; DT$1, DataRegularSeason20242025!$D$3:$D$1315, $A8)+SUMIFS(DataRegularSeason20242025!$AB$3:$AB$1315,DataRegularSeason20242025!$B$3:$B$1315, "&lt;=" &amp; DT$1, DataRegularSeason20242025!$E$3:$E$1315, $A8)</f>
        <v>9</v>
      </c>
      <c r="DU8">
        <f>SUMIFS(DataRegularSeason20242025!$AA$3:$AA$1315,DataRegularSeason20242025!$B$3:$B$1315, "&lt;=" &amp; DU$1, DataRegularSeason20242025!$D$3:$D$1315, $A8)+SUMIFS(DataRegularSeason20242025!$AB$3:$AB$1315,DataRegularSeason20242025!$B$3:$B$1315, "&lt;=" &amp; DU$1, DataRegularSeason20242025!$E$3:$E$1315, $A8)</f>
        <v>9</v>
      </c>
      <c r="DV8">
        <f>SUMIFS(DataRegularSeason20242025!$AA$3:$AA$1315,DataRegularSeason20242025!$B$3:$B$1315, "&lt;=" &amp; DV$1, DataRegularSeason20242025!$D$3:$D$1315, $A8)+SUMIFS(DataRegularSeason20242025!$AB$3:$AB$1315,DataRegularSeason20242025!$B$3:$B$1315, "&lt;=" &amp; DV$1, DataRegularSeason20242025!$E$3:$E$1315, $A8)</f>
        <v>9</v>
      </c>
      <c r="DW8">
        <f>SUMIFS(DataRegularSeason20242025!$AA$3:$AA$1315,DataRegularSeason20242025!$B$3:$B$1315, "&lt;=" &amp; DW$1, DataRegularSeason20242025!$D$3:$D$1315, $A8)+SUMIFS(DataRegularSeason20242025!$AB$3:$AB$1315,DataRegularSeason20242025!$B$3:$B$1315, "&lt;=" &amp; DW$1, DataRegularSeason20242025!$E$3:$E$1315, $A8)</f>
        <v>9</v>
      </c>
      <c r="DX8">
        <f>SUMIFS(DataRegularSeason20242025!$AA$3:$AA$1315,DataRegularSeason20242025!$B$3:$B$1315, "&lt;=" &amp; DX$1, DataRegularSeason20242025!$D$3:$D$1315, $A8)+SUMIFS(DataRegularSeason20242025!$AB$3:$AB$1315,DataRegularSeason20242025!$B$3:$B$1315, "&lt;=" &amp; DX$1, DataRegularSeason20242025!$E$3:$E$1315, $A8)</f>
        <v>9</v>
      </c>
      <c r="DY8">
        <f>SUMIFS(DataRegularSeason20242025!$AA$3:$AA$1315,DataRegularSeason20242025!$B$3:$B$1315, "&lt;=" &amp; DY$1, DataRegularSeason20242025!$D$3:$D$1315, $A8)+SUMIFS(DataRegularSeason20242025!$AB$3:$AB$1315,DataRegularSeason20242025!$B$3:$B$1315, "&lt;=" &amp; DY$1, DataRegularSeason20242025!$E$3:$E$1315, $A8)</f>
        <v>9</v>
      </c>
      <c r="DZ8">
        <f>SUMIFS(DataRegularSeason20242025!$AA$3:$AA$1315,DataRegularSeason20242025!$B$3:$B$1315, "&lt;=" &amp; DZ$1, DataRegularSeason20242025!$D$3:$D$1315, $A8)+SUMIFS(DataRegularSeason20242025!$AB$3:$AB$1315,DataRegularSeason20242025!$B$3:$B$1315, "&lt;=" &amp; DZ$1, DataRegularSeason20242025!$E$3:$E$1315, $A8)</f>
        <v>9</v>
      </c>
      <c r="EA8">
        <f>SUMIFS(DataRegularSeason20242025!$AA$3:$AA$1315,DataRegularSeason20242025!$B$3:$B$1315, "&lt;=" &amp; EA$1, DataRegularSeason20242025!$D$3:$D$1315, $A8)+SUMIFS(DataRegularSeason20242025!$AB$3:$AB$1315,DataRegularSeason20242025!$B$3:$B$1315, "&lt;=" &amp; EA$1, DataRegularSeason20242025!$E$3:$E$1315, $A8)</f>
        <v>9</v>
      </c>
      <c r="EB8">
        <f>SUMIFS(DataRegularSeason20242025!$AA$3:$AA$1315,DataRegularSeason20242025!$B$3:$B$1315, "&lt;=" &amp; EB$1, DataRegularSeason20242025!$D$3:$D$1315, $A8)+SUMIFS(DataRegularSeason20242025!$AB$3:$AB$1315,DataRegularSeason20242025!$B$3:$B$1315, "&lt;=" &amp; EB$1, DataRegularSeason20242025!$E$3:$E$1315, $A8)</f>
        <v>9</v>
      </c>
      <c r="EC8">
        <f>SUMIFS(DataRegularSeason20242025!$AA$3:$AA$1315,DataRegularSeason20242025!$B$3:$B$1315, "&lt;=" &amp; EC$1, DataRegularSeason20242025!$D$3:$D$1315, $A8)+SUMIFS(DataRegularSeason20242025!$AB$3:$AB$1315,DataRegularSeason20242025!$B$3:$B$1315, "&lt;=" &amp; EC$1, DataRegularSeason20242025!$E$3:$E$1315, $A8)</f>
        <v>9</v>
      </c>
      <c r="ED8">
        <f>SUMIFS(DataRegularSeason20242025!$AA$3:$AA$1315,DataRegularSeason20242025!$B$3:$B$1315, "&lt;=" &amp; ED$1, DataRegularSeason20242025!$D$3:$D$1315, $A8)+SUMIFS(DataRegularSeason20242025!$AB$3:$AB$1315,DataRegularSeason20242025!$B$3:$B$1315, "&lt;=" &amp; ED$1, DataRegularSeason20242025!$E$3:$E$1315, $A8)</f>
        <v>9</v>
      </c>
      <c r="EE8">
        <f>SUMIFS(DataRegularSeason20242025!$AA$3:$AA$1315,DataRegularSeason20242025!$B$3:$B$1315, "&lt;=" &amp; EE$1, DataRegularSeason20242025!$D$3:$D$1315, $A8)+SUMIFS(DataRegularSeason20242025!$AB$3:$AB$1315,DataRegularSeason20242025!$B$3:$B$1315, "&lt;=" &amp; EE$1, DataRegularSeason20242025!$E$3:$E$1315, $A8)</f>
        <v>9</v>
      </c>
      <c r="EF8">
        <f>SUMIFS(DataRegularSeason20242025!$AA$3:$AA$1315,DataRegularSeason20242025!$B$3:$B$1315, "&lt;=" &amp; EF$1, DataRegularSeason20242025!$D$3:$D$1315, $A8)+SUMIFS(DataRegularSeason20242025!$AB$3:$AB$1315,DataRegularSeason20242025!$B$3:$B$1315, "&lt;=" &amp; EF$1, DataRegularSeason20242025!$E$3:$E$1315, $A8)</f>
        <v>9</v>
      </c>
      <c r="EG8">
        <f>SUMIFS(DataRegularSeason20242025!$AA$3:$AA$1315,DataRegularSeason20242025!$B$3:$B$1315, "&lt;=" &amp; EG$1, DataRegularSeason20242025!$D$3:$D$1315, $A8)+SUMIFS(DataRegularSeason20242025!$AB$3:$AB$1315,DataRegularSeason20242025!$B$3:$B$1315, "&lt;=" &amp; EG$1, DataRegularSeason20242025!$E$3:$E$1315, $A8)</f>
        <v>9</v>
      </c>
      <c r="EH8">
        <f>SUMIFS(DataRegularSeason20242025!$AA$3:$AA$1315,DataRegularSeason20242025!$B$3:$B$1315, "&lt;=" &amp; EH$1, DataRegularSeason20242025!$D$3:$D$1315, $A8)+SUMIFS(DataRegularSeason20242025!$AB$3:$AB$1315,DataRegularSeason20242025!$B$3:$B$1315, "&lt;=" &amp; EH$1, DataRegularSeason20242025!$E$3:$E$1315, $A8)</f>
        <v>9</v>
      </c>
      <c r="EI8">
        <f>SUMIFS(DataRegularSeason20242025!$AA$3:$AA$1315,DataRegularSeason20242025!$B$3:$B$1315, "&lt;=" &amp; EI$1, DataRegularSeason20242025!$D$3:$D$1315, $A8)+SUMIFS(DataRegularSeason20242025!$AB$3:$AB$1315,DataRegularSeason20242025!$B$3:$B$1315, "&lt;=" &amp; EI$1, DataRegularSeason20242025!$E$3:$E$1315, $A8)</f>
        <v>9</v>
      </c>
      <c r="EJ8">
        <f>SUMIFS(DataRegularSeason20242025!$AA$3:$AA$1315,DataRegularSeason20242025!$B$3:$B$1315, "&lt;=" &amp; EJ$1, DataRegularSeason20242025!$D$3:$D$1315, $A8)+SUMIFS(DataRegularSeason20242025!$AB$3:$AB$1315,DataRegularSeason20242025!$B$3:$B$1315, "&lt;=" &amp; EJ$1, DataRegularSeason20242025!$E$3:$E$1315, $A8)</f>
        <v>9</v>
      </c>
      <c r="EK8">
        <f>SUMIFS(DataRegularSeason20242025!$AA$3:$AA$1315,DataRegularSeason20242025!$B$3:$B$1315, "&lt;=" &amp; EK$1, DataRegularSeason20242025!$D$3:$D$1315, $A8)+SUMIFS(DataRegularSeason20242025!$AB$3:$AB$1315,DataRegularSeason20242025!$B$3:$B$1315, "&lt;=" &amp; EK$1, DataRegularSeason20242025!$E$3:$E$1315, $A8)</f>
        <v>9</v>
      </c>
      <c r="EL8">
        <f>SUMIFS(DataRegularSeason20242025!$AA$3:$AA$1315,DataRegularSeason20242025!$B$3:$B$1315, "&lt;=" &amp; EL$1, DataRegularSeason20242025!$D$3:$D$1315, $A8)+SUMIFS(DataRegularSeason20242025!$AB$3:$AB$1315,DataRegularSeason20242025!$B$3:$B$1315, "&lt;=" &amp; EL$1, DataRegularSeason20242025!$E$3:$E$1315, $A8)</f>
        <v>9</v>
      </c>
      <c r="EM8">
        <f>SUMIFS(DataRegularSeason20242025!$AA$3:$AA$1315,DataRegularSeason20242025!$B$3:$B$1315, "&lt;=" &amp; EM$1, DataRegularSeason20242025!$D$3:$D$1315, $A8)+SUMIFS(DataRegularSeason20242025!$AB$3:$AB$1315,DataRegularSeason20242025!$B$3:$B$1315, "&lt;=" &amp; EM$1, DataRegularSeason20242025!$E$3:$E$1315, $A8)</f>
        <v>9</v>
      </c>
      <c r="EN8">
        <f>SUMIFS(DataRegularSeason20242025!$AA$3:$AA$1315,DataRegularSeason20242025!$B$3:$B$1315, "&lt;=" &amp; EN$1, DataRegularSeason20242025!$D$3:$D$1315, $A8)+SUMIFS(DataRegularSeason20242025!$AB$3:$AB$1315,DataRegularSeason20242025!$B$3:$B$1315, "&lt;=" &amp; EN$1, DataRegularSeason20242025!$E$3:$E$1315, $A8)</f>
        <v>9</v>
      </c>
      <c r="EO8">
        <f>SUMIFS(DataRegularSeason20242025!$AA$3:$AA$1315,DataRegularSeason20242025!$B$3:$B$1315, "&lt;=" &amp; EO$1, DataRegularSeason20242025!$D$3:$D$1315, $A8)+SUMIFS(DataRegularSeason20242025!$AB$3:$AB$1315,DataRegularSeason20242025!$B$3:$B$1315, "&lt;=" &amp; EO$1, DataRegularSeason20242025!$E$3:$E$1315, $A8)</f>
        <v>9</v>
      </c>
      <c r="EP8">
        <f>SUMIFS(DataRegularSeason20242025!$AA$3:$AA$1315,DataRegularSeason20242025!$B$3:$B$1315, "&lt;=" &amp; EP$1, DataRegularSeason20242025!$D$3:$D$1315, $A8)+SUMIFS(DataRegularSeason20242025!$AB$3:$AB$1315,DataRegularSeason20242025!$B$3:$B$1315, "&lt;=" &amp; EP$1, DataRegularSeason20242025!$E$3:$E$1315, $A8)</f>
        <v>9</v>
      </c>
      <c r="EQ8">
        <f>SUMIFS(DataRegularSeason20242025!$AA$3:$AA$1315,DataRegularSeason20242025!$B$3:$B$1315, "&lt;=" &amp; EQ$1, DataRegularSeason20242025!$D$3:$D$1315, $A8)+SUMIFS(DataRegularSeason20242025!$AB$3:$AB$1315,DataRegularSeason20242025!$B$3:$B$1315, "&lt;=" &amp; EQ$1, DataRegularSeason20242025!$E$3:$E$1315, $A8)</f>
        <v>9</v>
      </c>
      <c r="ER8">
        <f>SUMIFS(DataRegularSeason20242025!$AA$3:$AA$1315,DataRegularSeason20242025!$B$3:$B$1315, "&lt;=" &amp; ER$1, DataRegularSeason20242025!$D$3:$D$1315, $A8)+SUMIFS(DataRegularSeason20242025!$AB$3:$AB$1315,DataRegularSeason20242025!$B$3:$B$1315, "&lt;=" &amp; ER$1, DataRegularSeason20242025!$E$3:$E$1315, $A8)</f>
        <v>9</v>
      </c>
      <c r="ES8">
        <f>SUMIFS(DataRegularSeason20242025!$AA$3:$AA$1315,DataRegularSeason20242025!$B$3:$B$1315, "&lt;=" &amp; ES$1, DataRegularSeason20242025!$D$3:$D$1315, $A8)+SUMIFS(DataRegularSeason20242025!$AB$3:$AB$1315,DataRegularSeason20242025!$B$3:$B$1315, "&lt;=" &amp; ES$1, DataRegularSeason20242025!$E$3:$E$1315, $A8)</f>
        <v>9</v>
      </c>
      <c r="ET8">
        <f>SUMIFS(DataRegularSeason20242025!$AA$3:$AA$1315,DataRegularSeason20242025!$B$3:$B$1315, "&lt;=" &amp; ET$1, DataRegularSeason20242025!$D$3:$D$1315, $A8)+SUMIFS(DataRegularSeason20242025!$AB$3:$AB$1315,DataRegularSeason20242025!$B$3:$B$1315, "&lt;=" &amp; ET$1, DataRegularSeason20242025!$E$3:$E$1315, $A8)</f>
        <v>9</v>
      </c>
      <c r="EU8">
        <f>SUMIFS(DataRegularSeason20242025!$AA$3:$AA$1315,DataRegularSeason20242025!$B$3:$B$1315, "&lt;=" &amp; EU$1, DataRegularSeason20242025!$D$3:$D$1315, $A8)+SUMIFS(DataRegularSeason20242025!$AB$3:$AB$1315,DataRegularSeason20242025!$B$3:$B$1315, "&lt;=" &amp; EU$1, DataRegularSeason20242025!$E$3:$E$1315, $A8)</f>
        <v>9</v>
      </c>
      <c r="EV8">
        <f>SUMIFS(DataRegularSeason20242025!$AA$3:$AA$1315,DataRegularSeason20242025!$B$3:$B$1315, "&lt;=" &amp; EV$1, DataRegularSeason20242025!$D$3:$D$1315, $A8)+SUMIFS(DataRegularSeason20242025!$AB$3:$AB$1315,DataRegularSeason20242025!$B$3:$B$1315, "&lt;=" &amp; EV$1, DataRegularSeason20242025!$E$3:$E$1315, $A8)</f>
        <v>9</v>
      </c>
      <c r="EW8">
        <f>SUMIFS(DataRegularSeason20242025!$AA$3:$AA$1315,DataRegularSeason20242025!$B$3:$B$1315, "&lt;=" &amp; EW$1, DataRegularSeason20242025!$D$3:$D$1315, $A8)+SUMIFS(DataRegularSeason20242025!$AB$3:$AB$1315,DataRegularSeason20242025!$B$3:$B$1315, "&lt;=" &amp; EW$1, DataRegularSeason20242025!$E$3:$E$1315, $A8)</f>
        <v>9</v>
      </c>
      <c r="EX8">
        <f>SUMIFS(DataRegularSeason20242025!$AA$3:$AA$1315,DataRegularSeason20242025!$B$3:$B$1315, "&lt;=" &amp; EX$1, DataRegularSeason20242025!$D$3:$D$1315, $A8)+SUMIFS(DataRegularSeason20242025!$AB$3:$AB$1315,DataRegularSeason20242025!$B$3:$B$1315, "&lt;=" &amp; EX$1, DataRegularSeason20242025!$E$3:$E$1315, $A8)</f>
        <v>9</v>
      </c>
      <c r="EY8">
        <f>SUMIFS(DataRegularSeason20242025!$AA$3:$AA$1315,DataRegularSeason20242025!$B$3:$B$1315, "&lt;=" &amp; EY$1, DataRegularSeason20242025!$D$3:$D$1315, $A8)+SUMIFS(DataRegularSeason20242025!$AB$3:$AB$1315,DataRegularSeason20242025!$B$3:$B$1315, "&lt;=" &amp; EY$1, DataRegularSeason20242025!$E$3:$E$1315, $A8)</f>
        <v>9</v>
      </c>
      <c r="EZ8">
        <f>SUMIFS(DataRegularSeason20242025!$AA$3:$AA$1315,DataRegularSeason20242025!$B$3:$B$1315, "&lt;=" &amp; EZ$1, DataRegularSeason20242025!$D$3:$D$1315, $A8)+SUMIFS(DataRegularSeason20242025!$AB$3:$AB$1315,DataRegularSeason20242025!$B$3:$B$1315, "&lt;=" &amp; EZ$1, DataRegularSeason20242025!$E$3:$E$1315, $A8)</f>
        <v>9</v>
      </c>
      <c r="FA8">
        <f>SUMIFS(DataRegularSeason20242025!$AA$3:$AA$1315,DataRegularSeason20242025!$B$3:$B$1315, "&lt;=" &amp; FA$1, DataRegularSeason20242025!$D$3:$D$1315, $A8)+SUMIFS(DataRegularSeason20242025!$AB$3:$AB$1315,DataRegularSeason20242025!$B$3:$B$1315, "&lt;=" &amp; FA$1, DataRegularSeason20242025!$E$3:$E$1315, $A8)</f>
        <v>9</v>
      </c>
      <c r="FB8">
        <f>SUMIFS(DataRegularSeason20242025!$AA$3:$AA$1315,DataRegularSeason20242025!$B$3:$B$1315, "&lt;=" &amp; FB$1, DataRegularSeason20242025!$D$3:$D$1315, $A8)+SUMIFS(DataRegularSeason20242025!$AB$3:$AB$1315,DataRegularSeason20242025!$B$3:$B$1315, "&lt;=" &amp; FB$1, DataRegularSeason20242025!$E$3:$E$1315, $A8)</f>
        <v>9</v>
      </c>
      <c r="FC8">
        <f>SUMIFS(DataRegularSeason20242025!$AA$3:$AA$1315,DataRegularSeason20242025!$B$3:$B$1315, "&lt;=" &amp; FC$1, DataRegularSeason20242025!$D$3:$D$1315, $A8)+SUMIFS(DataRegularSeason20242025!$AB$3:$AB$1315,DataRegularSeason20242025!$B$3:$B$1315, "&lt;=" &amp; FC$1, DataRegularSeason20242025!$E$3:$E$1315, $A8)</f>
        <v>9</v>
      </c>
      <c r="FD8">
        <f>SUMIFS(DataRegularSeason20242025!$AA$3:$AA$1315,DataRegularSeason20242025!$B$3:$B$1315, "&lt;=" &amp; FD$1, DataRegularSeason20242025!$D$3:$D$1315, $A8)+SUMIFS(DataRegularSeason20242025!$AB$3:$AB$1315,DataRegularSeason20242025!$B$3:$B$1315, "&lt;=" &amp; FD$1, DataRegularSeason20242025!$E$3:$E$1315, $A8)</f>
        <v>9</v>
      </c>
      <c r="FE8">
        <f>SUMIFS(DataRegularSeason20242025!$AA$3:$AA$1315,DataRegularSeason20242025!$B$3:$B$1315, "&lt;=" &amp; FE$1, DataRegularSeason20242025!$D$3:$D$1315, $A8)+SUMIFS(DataRegularSeason20242025!$AB$3:$AB$1315,DataRegularSeason20242025!$B$3:$B$1315, "&lt;=" &amp; FE$1, DataRegularSeason20242025!$E$3:$E$1315, $A8)</f>
        <v>9</v>
      </c>
      <c r="FF8">
        <f>SUMIFS(DataRegularSeason20242025!$AA$3:$AA$1315,DataRegularSeason20242025!$B$3:$B$1315, "&lt;=" &amp; FF$1, DataRegularSeason20242025!$D$3:$D$1315, $A8)+SUMIFS(DataRegularSeason20242025!$AB$3:$AB$1315,DataRegularSeason20242025!$B$3:$B$1315, "&lt;=" &amp; FF$1, DataRegularSeason20242025!$E$3:$E$1315, $A8)</f>
        <v>9</v>
      </c>
      <c r="FG8">
        <f>SUMIFS(DataRegularSeason20242025!$AA$3:$AA$1315,DataRegularSeason20242025!$B$3:$B$1315, "&lt;=" &amp; FG$1, DataRegularSeason20242025!$D$3:$D$1315, $A8)+SUMIFS(DataRegularSeason20242025!$AB$3:$AB$1315,DataRegularSeason20242025!$B$3:$B$1315, "&lt;=" &amp; FG$1, DataRegularSeason20242025!$E$3:$E$1315, $A8)</f>
        <v>9</v>
      </c>
      <c r="FH8">
        <f>SUMIFS(DataRegularSeason20242025!$AA$3:$AA$1315,DataRegularSeason20242025!$B$3:$B$1315, "&lt;=" &amp; FH$1, DataRegularSeason20242025!$D$3:$D$1315, $A8)+SUMIFS(DataRegularSeason20242025!$AB$3:$AB$1315,DataRegularSeason20242025!$B$3:$B$1315, "&lt;=" &amp; FH$1, DataRegularSeason20242025!$E$3:$E$1315, $A8)</f>
        <v>9</v>
      </c>
      <c r="FI8">
        <f>SUMIFS(DataRegularSeason20242025!$AA$3:$AA$1315,DataRegularSeason20242025!$B$3:$B$1315, "&lt;=" &amp; FI$1, DataRegularSeason20242025!$D$3:$D$1315, $A8)+SUMIFS(DataRegularSeason20242025!$AB$3:$AB$1315,DataRegularSeason20242025!$B$3:$B$1315, "&lt;=" &amp; FI$1, DataRegularSeason20242025!$E$3:$E$1315, $A8)</f>
        <v>9</v>
      </c>
      <c r="FJ8">
        <f>SUMIFS(DataRegularSeason20242025!$AA$3:$AA$1315,DataRegularSeason20242025!$B$3:$B$1315, "&lt;=" &amp; FJ$1, DataRegularSeason20242025!$D$3:$D$1315, $A8)+SUMIFS(DataRegularSeason20242025!$AB$3:$AB$1315,DataRegularSeason20242025!$B$3:$B$1315, "&lt;=" &amp; FJ$1, DataRegularSeason20242025!$E$3:$E$1315, $A8)</f>
        <v>9</v>
      </c>
      <c r="FK8">
        <f>SUMIFS(DataRegularSeason20242025!$AA$3:$AA$1315,DataRegularSeason20242025!$B$3:$B$1315, "&lt;=" &amp; FK$1, DataRegularSeason20242025!$D$3:$D$1315, $A8)+SUMIFS(DataRegularSeason20242025!$AB$3:$AB$1315,DataRegularSeason20242025!$B$3:$B$1315, "&lt;=" &amp; FK$1, DataRegularSeason20242025!$E$3:$E$1315, $A8)</f>
        <v>9</v>
      </c>
      <c r="FL8">
        <f>SUMIFS(DataRegularSeason20242025!$AA$3:$AA$1315,DataRegularSeason20242025!$B$3:$B$1315, "&lt;=" &amp; FL$1, DataRegularSeason20242025!$D$3:$D$1315, $A8)+SUMIFS(DataRegularSeason20242025!$AB$3:$AB$1315,DataRegularSeason20242025!$B$3:$B$1315, "&lt;=" &amp; FL$1, DataRegularSeason20242025!$E$3:$E$1315, $A8)</f>
        <v>9</v>
      </c>
      <c r="FM8">
        <f>SUMIFS(DataRegularSeason20242025!$AA$3:$AA$1315,DataRegularSeason20242025!$B$3:$B$1315, "&lt;=" &amp; FM$1, DataRegularSeason20242025!$D$3:$D$1315, $A8)+SUMIFS(DataRegularSeason20242025!$AB$3:$AB$1315,DataRegularSeason20242025!$B$3:$B$1315, "&lt;=" &amp; FM$1, DataRegularSeason20242025!$E$3:$E$1315, $A8)</f>
        <v>9</v>
      </c>
      <c r="FN8">
        <f>SUMIFS(DataRegularSeason20242025!$AA$3:$AA$1315,DataRegularSeason20242025!$B$3:$B$1315, "&lt;=" &amp; FN$1, DataRegularSeason20242025!$D$3:$D$1315, $A8)+SUMIFS(DataRegularSeason20242025!$AB$3:$AB$1315,DataRegularSeason20242025!$B$3:$B$1315, "&lt;=" &amp; FN$1, DataRegularSeason20242025!$E$3:$E$1315, $A8)</f>
        <v>9</v>
      </c>
      <c r="FO8">
        <f>SUMIFS(DataRegularSeason20242025!$AA$3:$AA$1315,DataRegularSeason20242025!$B$3:$B$1315, "&lt;=" &amp; FO$1, DataRegularSeason20242025!$D$3:$D$1315, $A8)+SUMIFS(DataRegularSeason20242025!$AB$3:$AB$1315,DataRegularSeason20242025!$B$3:$B$1315, "&lt;=" &amp; FO$1, DataRegularSeason20242025!$E$3:$E$1315, $A8)</f>
        <v>9</v>
      </c>
      <c r="FP8">
        <f>SUMIFS(DataRegularSeason20242025!$AA$3:$AA$1315,DataRegularSeason20242025!$B$3:$B$1315, "&lt;=" &amp; FP$1, DataRegularSeason20242025!$D$3:$D$1315, $A8)+SUMIFS(DataRegularSeason20242025!$AB$3:$AB$1315,DataRegularSeason20242025!$B$3:$B$1315, "&lt;=" &amp; FP$1, DataRegularSeason20242025!$E$3:$E$1315, $A8)</f>
        <v>9</v>
      </c>
      <c r="FQ8">
        <f>SUMIFS(DataRegularSeason20242025!$AA$3:$AA$1315,DataRegularSeason20242025!$B$3:$B$1315, "&lt;=" &amp; FQ$1, DataRegularSeason20242025!$D$3:$D$1315, $A8)+SUMIFS(DataRegularSeason20242025!$AB$3:$AB$1315,DataRegularSeason20242025!$B$3:$B$1315, "&lt;=" &amp; FQ$1, DataRegularSeason20242025!$E$3:$E$1315, $A8)</f>
        <v>9</v>
      </c>
      <c r="FR8">
        <f>SUMIFS(DataRegularSeason20242025!$AA$3:$AA$1315,DataRegularSeason20242025!$B$3:$B$1315, "&lt;=" &amp; FR$1, DataRegularSeason20242025!$D$3:$D$1315, $A8)+SUMIFS(DataRegularSeason20242025!$AB$3:$AB$1315,DataRegularSeason20242025!$B$3:$B$1315, "&lt;=" &amp; FR$1, DataRegularSeason20242025!$E$3:$E$1315, $A8)</f>
        <v>9</v>
      </c>
      <c r="FS8">
        <f>SUMIFS(DataRegularSeason20242025!$AA$3:$AA$1315,DataRegularSeason20242025!$B$3:$B$1315, "&lt;=" &amp; FS$1, DataRegularSeason20242025!$D$3:$D$1315, $A8)+SUMIFS(DataRegularSeason20242025!$AB$3:$AB$1315,DataRegularSeason20242025!$B$3:$B$1315, "&lt;=" &amp; FS$1, DataRegularSeason20242025!$E$3:$E$1315, $A8)</f>
        <v>9</v>
      </c>
      <c r="FT8">
        <f>SUMIFS(DataRegularSeason20242025!$AA$3:$AA$1315,DataRegularSeason20242025!$B$3:$B$1315, "&lt;=" &amp; FT$1, DataRegularSeason20242025!$D$3:$D$1315, $A8)+SUMIFS(DataRegularSeason20242025!$AB$3:$AB$1315,DataRegularSeason20242025!$B$3:$B$1315, "&lt;=" &amp; FT$1, DataRegularSeason20242025!$E$3:$E$1315, $A8)</f>
        <v>9</v>
      </c>
      <c r="FU8">
        <f>SUMIFS(DataRegularSeason20242025!$AA$3:$AA$1315,DataRegularSeason20242025!$B$3:$B$1315, "&lt;=" &amp; FU$1, DataRegularSeason20242025!$D$3:$D$1315, $A8)+SUMIFS(DataRegularSeason20242025!$AB$3:$AB$1315,DataRegularSeason20242025!$B$3:$B$1315, "&lt;=" &amp; FU$1, DataRegularSeason20242025!$E$3:$E$1315, $A8)</f>
        <v>9</v>
      </c>
      <c r="FV8">
        <f>SUMIFS(DataRegularSeason20242025!$AA$3:$AA$1315,DataRegularSeason20242025!$B$3:$B$1315, "&lt;=" &amp; FV$1, DataRegularSeason20242025!$D$3:$D$1315, $A8)+SUMIFS(DataRegularSeason20242025!$AB$3:$AB$1315,DataRegularSeason20242025!$B$3:$B$1315, "&lt;=" &amp; FV$1, DataRegularSeason20242025!$E$3:$E$1315, $A8)</f>
        <v>9</v>
      </c>
      <c r="FW8">
        <f>SUMIFS(DataRegularSeason20242025!$AA$3:$AA$1315,DataRegularSeason20242025!$B$3:$B$1315, "&lt;=" &amp; FW$1, DataRegularSeason20242025!$D$3:$D$1315, $A8)+SUMIFS(DataRegularSeason20242025!$AB$3:$AB$1315,DataRegularSeason20242025!$B$3:$B$1315, "&lt;=" &amp; FW$1, DataRegularSeason20242025!$E$3:$E$1315, $A8)</f>
        <v>9</v>
      </c>
      <c r="FX8">
        <f>SUMIFS(DataRegularSeason20242025!$AA$3:$AA$1315,DataRegularSeason20242025!$B$3:$B$1315, "&lt;=" &amp; FX$1, DataRegularSeason20242025!$D$3:$D$1315, $A8)+SUMIFS(DataRegularSeason20242025!$AB$3:$AB$1315,DataRegularSeason20242025!$B$3:$B$1315, "&lt;=" &amp; FX$1, DataRegularSeason20242025!$E$3:$E$1315, $A8)</f>
        <v>9</v>
      </c>
      <c r="FY8">
        <f>SUMIFS(DataRegularSeason20242025!$AA$3:$AA$1315,DataRegularSeason20242025!$B$3:$B$1315, "&lt;=" &amp; FY$1, DataRegularSeason20242025!$D$3:$D$1315, $A8)+SUMIFS(DataRegularSeason20242025!$AB$3:$AB$1315,DataRegularSeason20242025!$B$3:$B$1315, "&lt;=" &amp; FY$1, DataRegularSeason20242025!$E$3:$E$1315, $A8)</f>
        <v>9</v>
      </c>
      <c r="FZ8">
        <f>SUMIFS(DataRegularSeason20242025!$AA$3:$AA$1315,DataRegularSeason20242025!$B$3:$B$1315, "&lt;=" &amp; FZ$1, DataRegularSeason20242025!$D$3:$D$1315, $A8)+SUMIFS(DataRegularSeason20242025!$AB$3:$AB$1315,DataRegularSeason20242025!$B$3:$B$1315, "&lt;=" &amp; FZ$1, DataRegularSeason20242025!$E$3:$E$1315, $A8)</f>
        <v>9</v>
      </c>
      <c r="GA8">
        <f>SUMIFS(DataRegularSeason20242025!$AA$3:$AA$1315,DataRegularSeason20242025!$B$3:$B$1315, "&lt;=" &amp; GA$1, DataRegularSeason20242025!$D$3:$D$1315, $A8)+SUMIFS(DataRegularSeason20242025!$AB$3:$AB$1315,DataRegularSeason20242025!$B$3:$B$1315, "&lt;=" &amp; GA$1, DataRegularSeason20242025!$E$3:$E$1315, $A8)</f>
        <v>9</v>
      </c>
      <c r="GB8">
        <f>SUMIFS(DataRegularSeason20242025!$AA$3:$AA$1315,DataRegularSeason20242025!$B$3:$B$1315, "&lt;=" &amp; GB$1, DataRegularSeason20242025!$D$3:$D$1315, $A8)+SUMIFS(DataRegularSeason20242025!$AB$3:$AB$1315,DataRegularSeason20242025!$B$3:$B$1315, "&lt;=" &amp; GB$1, DataRegularSeason20242025!$E$3:$E$1315, $A8)</f>
        <v>9</v>
      </c>
      <c r="GC8">
        <f>SUMIFS(DataRegularSeason20242025!$AA$3:$AA$1315,DataRegularSeason20242025!$B$3:$B$1315, "&lt;=" &amp; GC$1, DataRegularSeason20242025!$D$3:$D$1315, $A8)+SUMIFS(DataRegularSeason20242025!$AB$3:$AB$1315,DataRegularSeason20242025!$B$3:$B$1315, "&lt;=" &amp; GC$1, DataRegularSeason20242025!$E$3:$E$1315, $A8)</f>
        <v>9</v>
      </c>
      <c r="GD8">
        <f>SUMIFS(DataRegularSeason20242025!$AA$3:$AA$1315,DataRegularSeason20242025!$B$3:$B$1315, "&lt;=" &amp; GD$1, DataRegularSeason20242025!$D$3:$D$1315, $A8)+SUMIFS(DataRegularSeason20242025!$AB$3:$AB$1315,DataRegularSeason20242025!$B$3:$B$1315, "&lt;=" &amp; GD$1, DataRegularSeason20242025!$E$3:$E$1315, $A8)</f>
        <v>9</v>
      </c>
      <c r="GE8">
        <f>SUMIFS(DataRegularSeason20242025!$AA$3:$AA$1315,DataRegularSeason20242025!$B$3:$B$1315, "&lt;=" &amp; GE$1, DataRegularSeason20242025!$D$3:$D$1315, $A8)+SUMIFS(DataRegularSeason20242025!$AB$3:$AB$1315,DataRegularSeason20242025!$B$3:$B$1315, "&lt;=" &amp; GE$1, DataRegularSeason20242025!$E$3:$E$1315, $A8)</f>
        <v>9</v>
      </c>
      <c r="GF8">
        <f>SUMIFS(DataRegularSeason20242025!$AA$3:$AA$1315,DataRegularSeason20242025!$B$3:$B$1315, "&lt;=" &amp; GF$1, DataRegularSeason20242025!$D$3:$D$1315, $A8)+SUMIFS(DataRegularSeason20242025!$AB$3:$AB$1315,DataRegularSeason20242025!$B$3:$B$1315, "&lt;=" &amp; GF$1, DataRegularSeason20242025!$E$3:$E$1315, $A8)</f>
        <v>9</v>
      </c>
      <c r="GG8">
        <f>SUMIFS(DataRegularSeason20242025!$AA$3:$AA$1315,DataRegularSeason20242025!$B$3:$B$1315, "&lt;=" &amp; GG$1, DataRegularSeason20242025!$D$3:$D$1315, $A8)+SUMIFS(DataRegularSeason20242025!$AB$3:$AB$1315,DataRegularSeason20242025!$B$3:$B$1315, "&lt;=" &amp; GG$1, DataRegularSeason20242025!$E$3:$E$1315, $A8)</f>
        <v>9</v>
      </c>
      <c r="GH8">
        <f>SUMIFS(DataRegularSeason20242025!$AA$3:$AA$1315,DataRegularSeason20242025!$B$3:$B$1315, "&lt;=" &amp; GH$1, DataRegularSeason20242025!$D$3:$D$1315, $A8)+SUMIFS(DataRegularSeason20242025!$AB$3:$AB$1315,DataRegularSeason20242025!$B$3:$B$1315, "&lt;=" &amp; GH$1, DataRegularSeason20242025!$E$3:$E$1315, $A8)</f>
        <v>9</v>
      </c>
      <c r="GI8">
        <f>SUMIFS(DataRegularSeason20242025!$AA$3:$AA$1315,DataRegularSeason20242025!$B$3:$B$1315, "&lt;=" &amp; GI$1, DataRegularSeason20242025!$D$3:$D$1315, $A8)+SUMIFS(DataRegularSeason20242025!$AB$3:$AB$1315,DataRegularSeason20242025!$B$3:$B$1315, "&lt;=" &amp; GI$1, DataRegularSeason20242025!$E$3:$E$1315, $A8)</f>
        <v>9</v>
      </c>
      <c r="GJ8">
        <f>SUMIFS(DataRegularSeason20242025!$AA$3:$AA$1315,DataRegularSeason20242025!$B$3:$B$1315, "&lt;=" &amp; GJ$1, DataRegularSeason20242025!$D$3:$D$1315, $A8)+SUMIFS(DataRegularSeason20242025!$AB$3:$AB$1315,DataRegularSeason20242025!$B$3:$B$1315, "&lt;=" &amp; GJ$1, DataRegularSeason20242025!$E$3:$E$1315, $A8)</f>
        <v>9</v>
      </c>
      <c r="GK8">
        <f>SUMIFS(DataRegularSeason20242025!$AA$3:$AA$1315,DataRegularSeason20242025!$B$3:$B$1315, "&lt;=" &amp; GK$1, DataRegularSeason20242025!$D$3:$D$1315, $A8)+SUMIFS(DataRegularSeason20242025!$AB$3:$AB$1315,DataRegularSeason20242025!$B$3:$B$1315, "&lt;=" &amp; GK$1, DataRegularSeason20242025!$E$3:$E$1315, $A8)</f>
        <v>9</v>
      </c>
      <c r="GL8">
        <f>SUMIFS(DataRegularSeason20242025!$AA$3:$AA$1315,DataRegularSeason20242025!$B$3:$B$1315, "&lt;=" &amp; GL$1, DataRegularSeason20242025!$D$3:$D$1315, $A8)+SUMIFS(DataRegularSeason20242025!$AB$3:$AB$1315,DataRegularSeason20242025!$B$3:$B$1315, "&lt;=" &amp; GL$1, DataRegularSeason20242025!$E$3:$E$1315, $A8)</f>
        <v>9</v>
      </c>
      <c r="GM8">
        <f>SUMIFS(DataRegularSeason20242025!$AA$3:$AA$1315,DataRegularSeason20242025!$B$3:$B$1315, "&lt;=" &amp; GM$1, DataRegularSeason20242025!$D$3:$D$1315, $A8)+SUMIFS(DataRegularSeason20242025!$AB$3:$AB$1315,DataRegularSeason20242025!$B$3:$B$1315, "&lt;=" &amp; GM$1, DataRegularSeason20242025!$E$3:$E$1315, $A8)</f>
        <v>9</v>
      </c>
      <c r="GN8">
        <f>SUMIFS(DataRegularSeason20242025!$AA$3:$AA$1315,DataRegularSeason20242025!$B$3:$B$1315, "&lt;=" &amp; GN$1, DataRegularSeason20242025!$D$3:$D$1315, $A8)+SUMIFS(DataRegularSeason20242025!$AB$3:$AB$1315,DataRegularSeason20242025!$B$3:$B$1315, "&lt;=" &amp; GN$1, DataRegularSeason20242025!$E$3:$E$1315, $A8)</f>
        <v>9</v>
      </c>
      <c r="GO8">
        <f>SUMIFS(DataRegularSeason20242025!$AA$3:$AA$1315,DataRegularSeason20242025!$B$3:$B$1315, "&lt;=" &amp; GO$1, DataRegularSeason20242025!$D$3:$D$1315, $A8)+SUMIFS(DataRegularSeason20242025!$AB$3:$AB$1315,DataRegularSeason20242025!$B$3:$B$1315, "&lt;=" &amp; GO$1, DataRegularSeason20242025!$E$3:$E$1315, $A8)</f>
        <v>9</v>
      </c>
      <c r="GP8">
        <f>SUMIFS(DataRegularSeason20242025!$AA$3:$AA$1315,DataRegularSeason20242025!$B$3:$B$1315, "&lt;=" &amp; GP$1, DataRegularSeason20242025!$D$3:$D$1315, $A8)+SUMIFS(DataRegularSeason20242025!$AB$3:$AB$1315,DataRegularSeason20242025!$B$3:$B$1315, "&lt;=" &amp; GP$1, DataRegularSeason20242025!$E$3:$E$1315, $A8)</f>
        <v>9</v>
      </c>
      <c r="GQ8">
        <f>SUMIFS(DataRegularSeason20242025!$AA$3:$AA$1315,DataRegularSeason20242025!$B$3:$B$1315, "&lt;=" &amp; GQ$1, DataRegularSeason20242025!$D$3:$D$1315, $A8)+SUMIFS(DataRegularSeason20242025!$AB$3:$AB$1315,DataRegularSeason20242025!$B$3:$B$1315, "&lt;=" &amp; GQ$1, DataRegularSeason20242025!$E$3:$E$1315, $A8)</f>
        <v>9</v>
      </c>
      <c r="GR8">
        <f>SUMIFS(DataRegularSeason20242025!$AA$3:$AA$1315,DataRegularSeason20242025!$B$3:$B$1315, "&lt;=" &amp; GR$1, DataRegularSeason20242025!$D$3:$D$1315, $A8)+SUMIFS(DataRegularSeason20242025!$AB$3:$AB$1315,DataRegularSeason20242025!$B$3:$B$1315, "&lt;=" &amp; GR$1, DataRegularSeason20242025!$E$3:$E$1315, $A8)</f>
        <v>9</v>
      </c>
      <c r="GS8">
        <f>SUMIFS(DataRegularSeason20242025!$AA$3:$AA$1315,DataRegularSeason20242025!$B$3:$B$1315, "&lt;=" &amp; GS$1, DataRegularSeason20242025!$D$3:$D$1315, $A8)+SUMIFS(DataRegularSeason20242025!$AB$3:$AB$1315,DataRegularSeason20242025!$B$3:$B$1315, "&lt;=" &amp; GS$1, DataRegularSeason20242025!$E$3:$E$1315, $A8)</f>
        <v>9</v>
      </c>
      <c r="GT8">
        <f>SUMIFS(DataRegularSeason20242025!$AA$3:$AA$1315,DataRegularSeason20242025!$B$3:$B$1315, "&lt;=" &amp; GT$1, DataRegularSeason20242025!$D$3:$D$1315, $A8)+SUMIFS(DataRegularSeason20242025!$AB$3:$AB$1315,DataRegularSeason20242025!$B$3:$B$1315, "&lt;=" &amp; GT$1, DataRegularSeason20242025!$E$3:$E$1315, $A8)</f>
        <v>9</v>
      </c>
      <c r="GU8">
        <f>SUMIFS(DataRegularSeason20242025!$AA$3:$AA$1315,DataRegularSeason20242025!$B$3:$B$1315, "&lt;=" &amp; GU$1, DataRegularSeason20242025!$D$3:$D$1315, $A8)+SUMIFS(DataRegularSeason20242025!$AB$3:$AB$1315,DataRegularSeason20242025!$B$3:$B$1315, "&lt;=" &amp; GU$1, DataRegularSeason20242025!$E$3:$E$1315, $A8)</f>
        <v>9</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9</v>
      </c>
      <c r="AL9">
        <f>SUMIFS(DataRegularSeason20242025!$AA$3:$AA$1315,DataRegularSeason20242025!$B$3:$B$1315, "&lt;=" &amp; AL$1, DataRegularSeason20242025!$D$3:$D$1315, $A9)+SUMIFS(DataRegularSeason20242025!$AB$3:$AB$1315,DataRegularSeason20242025!$B$3:$B$1315, "&lt;=" &amp; AL$1, DataRegularSeason20242025!$E$3:$E$1315, $A9)</f>
        <v>9</v>
      </c>
      <c r="AM9">
        <f>SUMIFS(DataRegularSeason20242025!$AA$3:$AA$1315,DataRegularSeason20242025!$B$3:$B$1315, "&lt;=" &amp; AM$1, DataRegularSeason20242025!$D$3:$D$1315, $A9)+SUMIFS(DataRegularSeason20242025!$AB$3:$AB$1315,DataRegularSeason20242025!$B$3:$B$1315, "&lt;=" &amp; AM$1, DataRegularSeason20242025!$E$3:$E$1315, $A9)</f>
        <v>9</v>
      </c>
      <c r="AN9">
        <f>SUMIFS(DataRegularSeason20242025!$AA$3:$AA$1315,DataRegularSeason20242025!$B$3:$B$1315, "&lt;=" &amp; AN$1, DataRegularSeason20242025!$D$3:$D$1315, $A9)+SUMIFS(DataRegularSeason20242025!$AB$3:$AB$1315,DataRegularSeason20242025!$B$3:$B$1315, "&lt;=" &amp; AN$1, DataRegularSeason20242025!$E$3:$E$1315, $A9)</f>
        <v>9</v>
      </c>
      <c r="AO9">
        <f>SUMIFS(DataRegularSeason20242025!$AA$3:$AA$1315,DataRegularSeason20242025!$B$3:$B$1315, "&lt;=" &amp; AO$1, DataRegularSeason20242025!$D$3:$D$1315, $A9)+SUMIFS(DataRegularSeason20242025!$AB$3:$AB$1315,DataRegularSeason20242025!$B$3:$B$1315, "&lt;=" &amp; AO$1, DataRegularSeason20242025!$E$3:$E$1315, $A9)</f>
        <v>9</v>
      </c>
      <c r="AP9">
        <f>SUMIFS(DataRegularSeason20242025!$AA$3:$AA$1315,DataRegularSeason20242025!$B$3:$B$1315, "&lt;=" &amp; AP$1, DataRegularSeason20242025!$D$3:$D$1315, $A9)+SUMIFS(DataRegularSeason20242025!$AB$3:$AB$1315,DataRegularSeason20242025!$B$3:$B$1315, "&lt;=" &amp; AP$1, DataRegularSeason20242025!$E$3:$E$1315, $A9)</f>
        <v>9</v>
      </c>
      <c r="AQ9">
        <f>SUMIFS(DataRegularSeason20242025!$AA$3:$AA$1315,DataRegularSeason20242025!$B$3:$B$1315, "&lt;=" &amp; AQ$1, DataRegularSeason20242025!$D$3:$D$1315, $A9)+SUMIFS(DataRegularSeason20242025!$AB$3:$AB$1315,DataRegularSeason20242025!$B$3:$B$1315, "&lt;=" &amp; AQ$1, DataRegularSeason20242025!$E$3:$E$1315, $A9)</f>
        <v>9</v>
      </c>
      <c r="AR9">
        <f>SUMIFS(DataRegularSeason20242025!$AA$3:$AA$1315,DataRegularSeason20242025!$B$3:$B$1315, "&lt;=" &amp; AR$1, DataRegularSeason20242025!$D$3:$D$1315, $A9)+SUMIFS(DataRegularSeason20242025!$AB$3:$AB$1315,DataRegularSeason20242025!$B$3:$B$1315, "&lt;=" &amp; AR$1, DataRegularSeason20242025!$E$3:$E$1315, $A9)</f>
        <v>9</v>
      </c>
      <c r="AS9">
        <f>SUMIFS(DataRegularSeason20242025!$AA$3:$AA$1315,DataRegularSeason20242025!$B$3:$B$1315, "&lt;=" &amp; AS$1, DataRegularSeason20242025!$D$3:$D$1315, $A9)+SUMIFS(DataRegularSeason20242025!$AB$3:$AB$1315,DataRegularSeason20242025!$B$3:$B$1315, "&lt;=" &amp; AS$1, DataRegularSeason20242025!$E$3:$E$1315, $A9)</f>
        <v>9</v>
      </c>
      <c r="AT9">
        <f>SUMIFS(DataRegularSeason20242025!$AA$3:$AA$1315,DataRegularSeason20242025!$B$3:$B$1315, "&lt;=" &amp; AT$1, DataRegularSeason20242025!$D$3:$D$1315, $A9)+SUMIFS(DataRegularSeason20242025!$AB$3:$AB$1315,DataRegularSeason20242025!$B$3:$B$1315, "&lt;=" &amp; AT$1, DataRegularSeason20242025!$E$3:$E$1315, $A9)</f>
        <v>9</v>
      </c>
      <c r="AU9">
        <f>SUMIFS(DataRegularSeason20242025!$AA$3:$AA$1315,DataRegularSeason20242025!$B$3:$B$1315, "&lt;=" &amp; AU$1, DataRegularSeason20242025!$D$3:$D$1315, $A9)+SUMIFS(DataRegularSeason20242025!$AB$3:$AB$1315,DataRegularSeason20242025!$B$3:$B$1315, "&lt;=" &amp; AU$1, DataRegularSeason20242025!$E$3:$E$1315, $A9)</f>
        <v>9</v>
      </c>
      <c r="AV9">
        <f>SUMIFS(DataRegularSeason20242025!$AA$3:$AA$1315,DataRegularSeason20242025!$B$3:$B$1315, "&lt;=" &amp; AV$1, DataRegularSeason20242025!$D$3:$D$1315, $A9)+SUMIFS(DataRegularSeason20242025!$AB$3:$AB$1315,DataRegularSeason20242025!$B$3:$B$1315, "&lt;=" &amp; AV$1, DataRegularSeason20242025!$E$3:$E$1315, $A9)</f>
        <v>9</v>
      </c>
      <c r="AW9">
        <f>SUMIFS(DataRegularSeason20242025!$AA$3:$AA$1315,DataRegularSeason20242025!$B$3:$B$1315, "&lt;=" &amp; AW$1, DataRegularSeason20242025!$D$3:$D$1315, $A9)+SUMIFS(DataRegularSeason20242025!$AB$3:$AB$1315,DataRegularSeason20242025!$B$3:$B$1315, "&lt;=" &amp; AW$1, DataRegularSeason20242025!$E$3:$E$1315, $A9)</f>
        <v>9</v>
      </c>
      <c r="AX9">
        <f>SUMIFS(DataRegularSeason20242025!$AA$3:$AA$1315,DataRegularSeason20242025!$B$3:$B$1315, "&lt;=" &amp; AX$1, DataRegularSeason20242025!$D$3:$D$1315, $A9)+SUMIFS(DataRegularSeason20242025!$AB$3:$AB$1315,DataRegularSeason20242025!$B$3:$B$1315, "&lt;=" &amp; AX$1, DataRegularSeason20242025!$E$3:$E$1315, $A9)</f>
        <v>9</v>
      </c>
      <c r="AY9">
        <f>SUMIFS(DataRegularSeason20242025!$AA$3:$AA$1315,DataRegularSeason20242025!$B$3:$B$1315, "&lt;=" &amp; AY$1, DataRegularSeason20242025!$D$3:$D$1315, $A9)+SUMIFS(DataRegularSeason20242025!$AB$3:$AB$1315,DataRegularSeason20242025!$B$3:$B$1315, "&lt;=" &amp; AY$1, DataRegularSeason20242025!$E$3:$E$1315, $A9)</f>
        <v>9</v>
      </c>
      <c r="AZ9">
        <f>SUMIFS(DataRegularSeason20242025!$AA$3:$AA$1315,DataRegularSeason20242025!$B$3:$B$1315, "&lt;=" &amp; AZ$1, DataRegularSeason20242025!$D$3:$D$1315, $A9)+SUMIFS(DataRegularSeason20242025!$AB$3:$AB$1315,DataRegularSeason20242025!$B$3:$B$1315, "&lt;=" &amp; AZ$1, DataRegularSeason20242025!$E$3:$E$1315, $A9)</f>
        <v>9</v>
      </c>
      <c r="BA9">
        <f>SUMIFS(DataRegularSeason20242025!$AA$3:$AA$1315,DataRegularSeason20242025!$B$3:$B$1315, "&lt;=" &amp; BA$1, DataRegularSeason20242025!$D$3:$D$1315, $A9)+SUMIFS(DataRegularSeason20242025!$AB$3:$AB$1315,DataRegularSeason20242025!$B$3:$B$1315, "&lt;=" &amp; BA$1, DataRegularSeason20242025!$E$3:$E$1315, $A9)</f>
        <v>9</v>
      </c>
      <c r="BB9">
        <f>SUMIFS(DataRegularSeason20242025!$AA$3:$AA$1315,DataRegularSeason20242025!$B$3:$B$1315, "&lt;=" &amp; BB$1, DataRegularSeason20242025!$D$3:$D$1315, $A9)+SUMIFS(DataRegularSeason20242025!$AB$3:$AB$1315,DataRegularSeason20242025!$B$3:$B$1315, "&lt;=" &amp; BB$1, DataRegularSeason20242025!$E$3:$E$1315, $A9)</f>
        <v>9</v>
      </c>
      <c r="BC9">
        <f>SUMIFS(DataRegularSeason20242025!$AA$3:$AA$1315,DataRegularSeason20242025!$B$3:$B$1315, "&lt;=" &amp; BC$1, DataRegularSeason20242025!$D$3:$D$1315, $A9)+SUMIFS(DataRegularSeason20242025!$AB$3:$AB$1315,DataRegularSeason20242025!$B$3:$B$1315, "&lt;=" &amp; BC$1, DataRegularSeason20242025!$E$3:$E$1315, $A9)</f>
        <v>9</v>
      </c>
      <c r="BD9">
        <f>SUMIFS(DataRegularSeason20242025!$AA$3:$AA$1315,DataRegularSeason20242025!$B$3:$B$1315, "&lt;=" &amp; BD$1, DataRegularSeason20242025!$D$3:$D$1315, $A9)+SUMIFS(DataRegularSeason20242025!$AB$3:$AB$1315,DataRegularSeason20242025!$B$3:$B$1315, "&lt;=" &amp; BD$1, DataRegularSeason20242025!$E$3:$E$1315, $A9)</f>
        <v>9</v>
      </c>
      <c r="BE9">
        <f>SUMIFS(DataRegularSeason20242025!$AA$3:$AA$1315,DataRegularSeason20242025!$B$3:$B$1315, "&lt;=" &amp; BE$1, DataRegularSeason20242025!$D$3:$D$1315, $A9)+SUMIFS(DataRegularSeason20242025!$AB$3:$AB$1315,DataRegularSeason20242025!$B$3:$B$1315, "&lt;=" &amp; BE$1, DataRegularSeason20242025!$E$3:$E$1315, $A9)</f>
        <v>9</v>
      </c>
      <c r="BF9">
        <f>SUMIFS(DataRegularSeason20242025!$AA$3:$AA$1315,DataRegularSeason20242025!$B$3:$B$1315, "&lt;=" &amp; BF$1, DataRegularSeason20242025!$D$3:$D$1315, $A9)+SUMIFS(DataRegularSeason20242025!$AB$3:$AB$1315,DataRegularSeason20242025!$B$3:$B$1315, "&lt;=" &amp; BF$1, DataRegularSeason20242025!$E$3:$E$1315, $A9)</f>
        <v>9</v>
      </c>
      <c r="BG9">
        <f>SUMIFS(DataRegularSeason20242025!$AA$3:$AA$1315,DataRegularSeason20242025!$B$3:$B$1315, "&lt;=" &amp; BG$1, DataRegularSeason20242025!$D$3:$D$1315, $A9)+SUMIFS(DataRegularSeason20242025!$AB$3:$AB$1315,DataRegularSeason20242025!$B$3:$B$1315, "&lt;=" &amp; BG$1, DataRegularSeason20242025!$E$3:$E$1315, $A9)</f>
        <v>9</v>
      </c>
      <c r="BH9">
        <f>SUMIFS(DataRegularSeason20242025!$AA$3:$AA$1315,DataRegularSeason20242025!$B$3:$B$1315, "&lt;=" &amp; BH$1, DataRegularSeason20242025!$D$3:$D$1315, $A9)+SUMIFS(DataRegularSeason20242025!$AB$3:$AB$1315,DataRegularSeason20242025!$B$3:$B$1315, "&lt;=" &amp; BH$1, DataRegularSeason20242025!$E$3:$E$1315, $A9)</f>
        <v>9</v>
      </c>
      <c r="BI9">
        <f>SUMIFS(DataRegularSeason20242025!$AA$3:$AA$1315,DataRegularSeason20242025!$B$3:$B$1315, "&lt;=" &amp; BI$1, DataRegularSeason20242025!$D$3:$D$1315, $A9)+SUMIFS(DataRegularSeason20242025!$AB$3:$AB$1315,DataRegularSeason20242025!$B$3:$B$1315, "&lt;=" &amp; BI$1, DataRegularSeason20242025!$E$3:$E$1315, $A9)</f>
        <v>9</v>
      </c>
      <c r="BJ9">
        <f>SUMIFS(DataRegularSeason20242025!$AA$3:$AA$1315,DataRegularSeason20242025!$B$3:$B$1315, "&lt;=" &amp; BJ$1, DataRegularSeason20242025!$D$3:$D$1315, $A9)+SUMIFS(DataRegularSeason20242025!$AB$3:$AB$1315,DataRegularSeason20242025!$B$3:$B$1315, "&lt;=" &amp; BJ$1, DataRegularSeason20242025!$E$3:$E$1315, $A9)</f>
        <v>9</v>
      </c>
      <c r="BK9">
        <f>SUMIFS(DataRegularSeason20242025!$AA$3:$AA$1315,DataRegularSeason20242025!$B$3:$B$1315, "&lt;=" &amp; BK$1, DataRegularSeason20242025!$D$3:$D$1315, $A9)+SUMIFS(DataRegularSeason20242025!$AB$3:$AB$1315,DataRegularSeason20242025!$B$3:$B$1315, "&lt;=" &amp; BK$1, DataRegularSeason20242025!$E$3:$E$1315, $A9)</f>
        <v>9</v>
      </c>
      <c r="BL9">
        <f>SUMIFS(DataRegularSeason20242025!$AA$3:$AA$1315,DataRegularSeason20242025!$B$3:$B$1315, "&lt;=" &amp; BL$1, DataRegularSeason20242025!$D$3:$D$1315, $A9)+SUMIFS(DataRegularSeason20242025!$AB$3:$AB$1315,DataRegularSeason20242025!$B$3:$B$1315, "&lt;=" &amp; BL$1, DataRegularSeason20242025!$E$3:$E$1315, $A9)</f>
        <v>9</v>
      </c>
      <c r="BM9">
        <f>SUMIFS(DataRegularSeason20242025!$AA$3:$AA$1315,DataRegularSeason20242025!$B$3:$B$1315, "&lt;=" &amp; BM$1, DataRegularSeason20242025!$D$3:$D$1315, $A9)+SUMIFS(DataRegularSeason20242025!$AB$3:$AB$1315,DataRegularSeason20242025!$B$3:$B$1315, "&lt;=" &amp; BM$1, DataRegularSeason20242025!$E$3:$E$1315, $A9)</f>
        <v>9</v>
      </c>
      <c r="BN9">
        <f>SUMIFS(DataRegularSeason20242025!$AA$3:$AA$1315,DataRegularSeason20242025!$B$3:$B$1315, "&lt;=" &amp; BN$1, DataRegularSeason20242025!$D$3:$D$1315, $A9)+SUMIFS(DataRegularSeason20242025!$AB$3:$AB$1315,DataRegularSeason20242025!$B$3:$B$1315, "&lt;=" &amp; BN$1, DataRegularSeason20242025!$E$3:$E$1315, $A9)</f>
        <v>9</v>
      </c>
      <c r="BO9">
        <f>SUMIFS(DataRegularSeason20242025!$AA$3:$AA$1315,DataRegularSeason20242025!$B$3:$B$1315, "&lt;=" &amp; BO$1, DataRegularSeason20242025!$D$3:$D$1315, $A9)+SUMIFS(DataRegularSeason20242025!$AB$3:$AB$1315,DataRegularSeason20242025!$B$3:$B$1315, "&lt;=" &amp; BO$1, DataRegularSeason20242025!$E$3:$E$1315, $A9)</f>
        <v>9</v>
      </c>
      <c r="BP9">
        <f>SUMIFS(DataRegularSeason20242025!$AA$3:$AA$1315,DataRegularSeason20242025!$B$3:$B$1315, "&lt;=" &amp; BP$1, DataRegularSeason20242025!$D$3:$D$1315, $A9)+SUMIFS(DataRegularSeason20242025!$AB$3:$AB$1315,DataRegularSeason20242025!$B$3:$B$1315, "&lt;=" &amp; BP$1, DataRegularSeason20242025!$E$3:$E$1315, $A9)</f>
        <v>9</v>
      </c>
      <c r="BQ9">
        <f>SUMIFS(DataRegularSeason20242025!$AA$3:$AA$1315,DataRegularSeason20242025!$B$3:$B$1315, "&lt;=" &amp; BQ$1, DataRegularSeason20242025!$D$3:$D$1315, $A9)+SUMIFS(DataRegularSeason20242025!$AB$3:$AB$1315,DataRegularSeason20242025!$B$3:$B$1315, "&lt;=" &amp; BQ$1, DataRegularSeason20242025!$E$3:$E$1315, $A9)</f>
        <v>9</v>
      </c>
      <c r="BR9">
        <f>SUMIFS(DataRegularSeason20242025!$AA$3:$AA$1315,DataRegularSeason20242025!$B$3:$B$1315, "&lt;=" &amp; BR$1, DataRegularSeason20242025!$D$3:$D$1315, $A9)+SUMIFS(DataRegularSeason20242025!$AB$3:$AB$1315,DataRegularSeason20242025!$B$3:$B$1315, "&lt;=" &amp; BR$1, DataRegularSeason20242025!$E$3:$E$1315, $A9)</f>
        <v>9</v>
      </c>
      <c r="BS9">
        <f>SUMIFS(DataRegularSeason20242025!$AA$3:$AA$1315,DataRegularSeason20242025!$B$3:$B$1315, "&lt;=" &amp; BS$1, DataRegularSeason20242025!$D$3:$D$1315, $A9)+SUMIFS(DataRegularSeason20242025!$AB$3:$AB$1315,DataRegularSeason20242025!$B$3:$B$1315, "&lt;=" &amp; BS$1, DataRegularSeason20242025!$E$3:$E$1315, $A9)</f>
        <v>9</v>
      </c>
      <c r="BT9">
        <f>SUMIFS(DataRegularSeason20242025!$AA$3:$AA$1315,DataRegularSeason20242025!$B$3:$B$1315, "&lt;=" &amp; BT$1, DataRegularSeason20242025!$D$3:$D$1315, $A9)+SUMIFS(DataRegularSeason20242025!$AB$3:$AB$1315,DataRegularSeason20242025!$B$3:$B$1315, "&lt;=" &amp; BT$1, DataRegularSeason20242025!$E$3:$E$1315, $A9)</f>
        <v>9</v>
      </c>
      <c r="BU9">
        <f>SUMIFS(DataRegularSeason20242025!$AA$3:$AA$1315,DataRegularSeason20242025!$B$3:$B$1315, "&lt;=" &amp; BU$1, DataRegularSeason20242025!$D$3:$D$1315, $A9)+SUMIFS(DataRegularSeason20242025!$AB$3:$AB$1315,DataRegularSeason20242025!$B$3:$B$1315, "&lt;=" &amp; BU$1, DataRegularSeason20242025!$E$3:$E$1315, $A9)</f>
        <v>9</v>
      </c>
      <c r="BV9">
        <f>SUMIFS(DataRegularSeason20242025!$AA$3:$AA$1315,DataRegularSeason20242025!$B$3:$B$1315, "&lt;=" &amp; BV$1, DataRegularSeason20242025!$D$3:$D$1315, $A9)+SUMIFS(DataRegularSeason20242025!$AB$3:$AB$1315,DataRegularSeason20242025!$B$3:$B$1315, "&lt;=" &amp; BV$1, DataRegularSeason20242025!$E$3:$E$1315, $A9)</f>
        <v>9</v>
      </c>
      <c r="BW9">
        <f>SUMIFS(DataRegularSeason20242025!$AA$3:$AA$1315,DataRegularSeason20242025!$B$3:$B$1315, "&lt;=" &amp; BW$1, DataRegularSeason20242025!$D$3:$D$1315, $A9)+SUMIFS(DataRegularSeason20242025!$AB$3:$AB$1315,DataRegularSeason20242025!$B$3:$B$1315, "&lt;=" &amp; BW$1, DataRegularSeason20242025!$E$3:$E$1315, $A9)</f>
        <v>9</v>
      </c>
      <c r="BX9">
        <f>SUMIFS(DataRegularSeason20242025!$AA$3:$AA$1315,DataRegularSeason20242025!$B$3:$B$1315, "&lt;=" &amp; BX$1, DataRegularSeason20242025!$D$3:$D$1315, $A9)+SUMIFS(DataRegularSeason20242025!$AB$3:$AB$1315,DataRegularSeason20242025!$B$3:$B$1315, "&lt;=" &amp; BX$1, DataRegularSeason20242025!$E$3:$E$1315, $A9)</f>
        <v>9</v>
      </c>
      <c r="BY9">
        <f>SUMIFS(DataRegularSeason20242025!$AA$3:$AA$1315,DataRegularSeason20242025!$B$3:$B$1315, "&lt;=" &amp; BY$1, DataRegularSeason20242025!$D$3:$D$1315, $A9)+SUMIFS(DataRegularSeason20242025!$AB$3:$AB$1315,DataRegularSeason20242025!$B$3:$B$1315, "&lt;=" &amp; BY$1, DataRegularSeason20242025!$E$3:$E$1315, $A9)</f>
        <v>9</v>
      </c>
      <c r="BZ9">
        <f>SUMIFS(DataRegularSeason20242025!$AA$3:$AA$1315,DataRegularSeason20242025!$B$3:$B$1315, "&lt;=" &amp; BZ$1, DataRegularSeason20242025!$D$3:$D$1315, $A9)+SUMIFS(DataRegularSeason20242025!$AB$3:$AB$1315,DataRegularSeason20242025!$B$3:$B$1315, "&lt;=" &amp; BZ$1, DataRegularSeason20242025!$E$3:$E$1315, $A9)</f>
        <v>9</v>
      </c>
      <c r="CA9">
        <f>SUMIFS(DataRegularSeason20242025!$AA$3:$AA$1315,DataRegularSeason20242025!$B$3:$B$1315, "&lt;=" &amp; CA$1, DataRegularSeason20242025!$D$3:$D$1315, $A9)+SUMIFS(DataRegularSeason20242025!$AB$3:$AB$1315,DataRegularSeason20242025!$B$3:$B$1315, "&lt;=" &amp; CA$1, DataRegularSeason20242025!$E$3:$E$1315, $A9)</f>
        <v>9</v>
      </c>
      <c r="CB9">
        <f>SUMIFS(DataRegularSeason20242025!$AA$3:$AA$1315,DataRegularSeason20242025!$B$3:$B$1315, "&lt;=" &amp; CB$1, DataRegularSeason20242025!$D$3:$D$1315, $A9)+SUMIFS(DataRegularSeason20242025!$AB$3:$AB$1315,DataRegularSeason20242025!$B$3:$B$1315, "&lt;=" &amp; CB$1, DataRegularSeason20242025!$E$3:$E$1315, $A9)</f>
        <v>9</v>
      </c>
      <c r="CC9">
        <f>SUMIFS(DataRegularSeason20242025!$AA$3:$AA$1315,DataRegularSeason20242025!$B$3:$B$1315, "&lt;=" &amp; CC$1, DataRegularSeason20242025!$D$3:$D$1315, $A9)+SUMIFS(DataRegularSeason20242025!$AB$3:$AB$1315,DataRegularSeason20242025!$B$3:$B$1315, "&lt;=" &amp; CC$1, DataRegularSeason20242025!$E$3:$E$1315, $A9)</f>
        <v>9</v>
      </c>
      <c r="CD9">
        <f>SUMIFS(DataRegularSeason20242025!$AA$3:$AA$1315,DataRegularSeason20242025!$B$3:$B$1315, "&lt;=" &amp; CD$1, DataRegularSeason20242025!$D$3:$D$1315, $A9)+SUMIFS(DataRegularSeason20242025!$AB$3:$AB$1315,DataRegularSeason20242025!$B$3:$B$1315, "&lt;=" &amp; CD$1, DataRegularSeason20242025!$E$3:$E$1315, $A9)</f>
        <v>9</v>
      </c>
      <c r="CE9">
        <f>SUMIFS(DataRegularSeason20242025!$AA$3:$AA$1315,DataRegularSeason20242025!$B$3:$B$1315, "&lt;=" &amp; CE$1, DataRegularSeason20242025!$D$3:$D$1315, $A9)+SUMIFS(DataRegularSeason20242025!$AB$3:$AB$1315,DataRegularSeason20242025!$B$3:$B$1315, "&lt;=" &amp; CE$1, DataRegularSeason20242025!$E$3:$E$1315, $A9)</f>
        <v>9</v>
      </c>
      <c r="CF9">
        <f>SUMIFS(DataRegularSeason20242025!$AA$3:$AA$1315,DataRegularSeason20242025!$B$3:$B$1315, "&lt;=" &amp; CF$1, DataRegularSeason20242025!$D$3:$D$1315, $A9)+SUMIFS(DataRegularSeason20242025!$AB$3:$AB$1315,DataRegularSeason20242025!$B$3:$B$1315, "&lt;=" &amp; CF$1, DataRegularSeason20242025!$E$3:$E$1315, $A9)</f>
        <v>9</v>
      </c>
      <c r="CG9">
        <f>SUMIFS(DataRegularSeason20242025!$AA$3:$AA$1315,DataRegularSeason20242025!$B$3:$B$1315, "&lt;=" &amp; CG$1, DataRegularSeason20242025!$D$3:$D$1315, $A9)+SUMIFS(DataRegularSeason20242025!$AB$3:$AB$1315,DataRegularSeason20242025!$B$3:$B$1315, "&lt;=" &amp; CG$1, DataRegularSeason20242025!$E$3:$E$1315, $A9)</f>
        <v>9</v>
      </c>
      <c r="CH9">
        <f>SUMIFS(DataRegularSeason20242025!$AA$3:$AA$1315,DataRegularSeason20242025!$B$3:$B$1315, "&lt;=" &amp; CH$1, DataRegularSeason20242025!$D$3:$D$1315, $A9)+SUMIFS(DataRegularSeason20242025!$AB$3:$AB$1315,DataRegularSeason20242025!$B$3:$B$1315, "&lt;=" &amp; CH$1, DataRegularSeason20242025!$E$3:$E$1315, $A9)</f>
        <v>9</v>
      </c>
      <c r="CI9">
        <f>SUMIFS(DataRegularSeason20242025!$AA$3:$AA$1315,DataRegularSeason20242025!$B$3:$B$1315, "&lt;=" &amp; CI$1, DataRegularSeason20242025!$D$3:$D$1315, $A9)+SUMIFS(DataRegularSeason20242025!$AB$3:$AB$1315,DataRegularSeason20242025!$B$3:$B$1315, "&lt;=" &amp; CI$1, DataRegularSeason20242025!$E$3:$E$1315, $A9)</f>
        <v>9</v>
      </c>
      <c r="CJ9">
        <f>SUMIFS(DataRegularSeason20242025!$AA$3:$AA$1315,DataRegularSeason20242025!$B$3:$B$1315, "&lt;=" &amp; CJ$1, DataRegularSeason20242025!$D$3:$D$1315, $A9)+SUMIFS(DataRegularSeason20242025!$AB$3:$AB$1315,DataRegularSeason20242025!$B$3:$B$1315, "&lt;=" &amp; CJ$1, DataRegularSeason20242025!$E$3:$E$1315, $A9)</f>
        <v>9</v>
      </c>
      <c r="CK9">
        <f>SUMIFS(DataRegularSeason20242025!$AA$3:$AA$1315,DataRegularSeason20242025!$B$3:$B$1315, "&lt;=" &amp; CK$1, DataRegularSeason20242025!$D$3:$D$1315, $A9)+SUMIFS(DataRegularSeason20242025!$AB$3:$AB$1315,DataRegularSeason20242025!$B$3:$B$1315, "&lt;=" &amp; CK$1, DataRegularSeason20242025!$E$3:$E$1315, $A9)</f>
        <v>9</v>
      </c>
      <c r="CL9">
        <f>SUMIFS(DataRegularSeason20242025!$AA$3:$AA$1315,DataRegularSeason20242025!$B$3:$B$1315, "&lt;=" &amp; CL$1, DataRegularSeason20242025!$D$3:$D$1315, $A9)+SUMIFS(DataRegularSeason20242025!$AB$3:$AB$1315,DataRegularSeason20242025!$B$3:$B$1315, "&lt;=" &amp; CL$1, DataRegularSeason20242025!$E$3:$E$1315, $A9)</f>
        <v>9</v>
      </c>
      <c r="CM9">
        <f>SUMIFS(DataRegularSeason20242025!$AA$3:$AA$1315,DataRegularSeason20242025!$B$3:$B$1315, "&lt;=" &amp; CM$1, DataRegularSeason20242025!$D$3:$D$1315, $A9)+SUMIFS(DataRegularSeason20242025!$AB$3:$AB$1315,DataRegularSeason20242025!$B$3:$B$1315, "&lt;=" &amp; CM$1, DataRegularSeason20242025!$E$3:$E$1315, $A9)</f>
        <v>9</v>
      </c>
      <c r="CN9">
        <f>SUMIFS(DataRegularSeason20242025!$AA$3:$AA$1315,DataRegularSeason20242025!$B$3:$B$1315, "&lt;=" &amp; CN$1, DataRegularSeason20242025!$D$3:$D$1315, $A9)+SUMIFS(DataRegularSeason20242025!$AB$3:$AB$1315,DataRegularSeason20242025!$B$3:$B$1315, "&lt;=" &amp; CN$1, DataRegularSeason20242025!$E$3:$E$1315, $A9)</f>
        <v>9</v>
      </c>
      <c r="CO9">
        <f>SUMIFS(DataRegularSeason20242025!$AA$3:$AA$1315,DataRegularSeason20242025!$B$3:$B$1315, "&lt;=" &amp; CO$1, DataRegularSeason20242025!$D$3:$D$1315, $A9)+SUMIFS(DataRegularSeason20242025!$AB$3:$AB$1315,DataRegularSeason20242025!$B$3:$B$1315, "&lt;=" &amp; CO$1, DataRegularSeason20242025!$E$3:$E$1315, $A9)</f>
        <v>9</v>
      </c>
      <c r="CP9">
        <f>SUMIFS(DataRegularSeason20242025!$AA$3:$AA$1315,DataRegularSeason20242025!$B$3:$B$1315, "&lt;=" &amp; CP$1, DataRegularSeason20242025!$D$3:$D$1315, $A9)+SUMIFS(DataRegularSeason20242025!$AB$3:$AB$1315,DataRegularSeason20242025!$B$3:$B$1315, "&lt;=" &amp; CP$1, DataRegularSeason20242025!$E$3:$E$1315, $A9)</f>
        <v>9</v>
      </c>
      <c r="CQ9">
        <f>SUMIFS(DataRegularSeason20242025!$AA$3:$AA$1315,DataRegularSeason20242025!$B$3:$B$1315, "&lt;=" &amp; CQ$1, DataRegularSeason20242025!$D$3:$D$1315, $A9)+SUMIFS(DataRegularSeason20242025!$AB$3:$AB$1315,DataRegularSeason20242025!$B$3:$B$1315, "&lt;=" &amp; CQ$1, DataRegularSeason20242025!$E$3:$E$1315, $A9)</f>
        <v>9</v>
      </c>
      <c r="CR9">
        <f>SUMIFS(DataRegularSeason20242025!$AA$3:$AA$1315,DataRegularSeason20242025!$B$3:$B$1315, "&lt;=" &amp; CR$1, DataRegularSeason20242025!$D$3:$D$1315, $A9)+SUMIFS(DataRegularSeason20242025!$AB$3:$AB$1315,DataRegularSeason20242025!$B$3:$B$1315, "&lt;=" &amp; CR$1, DataRegularSeason20242025!$E$3:$E$1315, $A9)</f>
        <v>9</v>
      </c>
      <c r="CS9">
        <f>SUMIFS(DataRegularSeason20242025!$AA$3:$AA$1315,DataRegularSeason20242025!$B$3:$B$1315, "&lt;=" &amp; CS$1, DataRegularSeason20242025!$D$3:$D$1315, $A9)+SUMIFS(DataRegularSeason20242025!$AB$3:$AB$1315,DataRegularSeason20242025!$B$3:$B$1315, "&lt;=" &amp; CS$1, DataRegularSeason20242025!$E$3:$E$1315, $A9)</f>
        <v>9</v>
      </c>
      <c r="CT9">
        <f>SUMIFS(DataRegularSeason20242025!$AA$3:$AA$1315,DataRegularSeason20242025!$B$3:$B$1315, "&lt;=" &amp; CT$1, DataRegularSeason20242025!$D$3:$D$1315, $A9)+SUMIFS(DataRegularSeason20242025!$AB$3:$AB$1315,DataRegularSeason20242025!$B$3:$B$1315, "&lt;=" &amp; CT$1, DataRegularSeason20242025!$E$3:$E$1315, $A9)</f>
        <v>9</v>
      </c>
      <c r="CU9">
        <f>SUMIFS(DataRegularSeason20242025!$AA$3:$AA$1315,DataRegularSeason20242025!$B$3:$B$1315, "&lt;=" &amp; CU$1, DataRegularSeason20242025!$D$3:$D$1315, $A9)+SUMIFS(DataRegularSeason20242025!$AB$3:$AB$1315,DataRegularSeason20242025!$B$3:$B$1315, "&lt;=" &amp; CU$1, DataRegularSeason20242025!$E$3:$E$1315, $A9)</f>
        <v>9</v>
      </c>
      <c r="CV9">
        <f>SUMIFS(DataRegularSeason20242025!$AA$3:$AA$1315,DataRegularSeason20242025!$B$3:$B$1315, "&lt;=" &amp; CV$1, DataRegularSeason20242025!$D$3:$D$1315, $A9)+SUMIFS(DataRegularSeason20242025!$AB$3:$AB$1315,DataRegularSeason20242025!$B$3:$B$1315, "&lt;=" &amp; CV$1, DataRegularSeason20242025!$E$3:$E$1315, $A9)</f>
        <v>9</v>
      </c>
      <c r="CW9">
        <f>SUMIFS(DataRegularSeason20242025!$AA$3:$AA$1315,DataRegularSeason20242025!$B$3:$B$1315, "&lt;=" &amp; CW$1, DataRegularSeason20242025!$D$3:$D$1315, $A9)+SUMIFS(DataRegularSeason20242025!$AB$3:$AB$1315,DataRegularSeason20242025!$B$3:$B$1315, "&lt;=" &amp; CW$1, DataRegularSeason20242025!$E$3:$E$1315, $A9)</f>
        <v>9</v>
      </c>
      <c r="CX9">
        <f>SUMIFS(DataRegularSeason20242025!$AA$3:$AA$1315,DataRegularSeason20242025!$B$3:$B$1315, "&lt;=" &amp; CX$1, DataRegularSeason20242025!$D$3:$D$1315, $A9)+SUMIFS(DataRegularSeason20242025!$AB$3:$AB$1315,DataRegularSeason20242025!$B$3:$B$1315, "&lt;=" &amp; CX$1, DataRegularSeason20242025!$E$3:$E$1315, $A9)</f>
        <v>9</v>
      </c>
      <c r="CY9">
        <f>SUMIFS(DataRegularSeason20242025!$AA$3:$AA$1315,DataRegularSeason20242025!$B$3:$B$1315, "&lt;=" &amp; CY$1, DataRegularSeason20242025!$D$3:$D$1315, $A9)+SUMIFS(DataRegularSeason20242025!$AB$3:$AB$1315,DataRegularSeason20242025!$B$3:$B$1315, "&lt;=" &amp; CY$1, DataRegularSeason20242025!$E$3:$E$1315, $A9)</f>
        <v>9</v>
      </c>
      <c r="CZ9">
        <f>SUMIFS(DataRegularSeason20242025!$AA$3:$AA$1315,DataRegularSeason20242025!$B$3:$B$1315, "&lt;=" &amp; CZ$1, DataRegularSeason20242025!$D$3:$D$1315, $A9)+SUMIFS(DataRegularSeason20242025!$AB$3:$AB$1315,DataRegularSeason20242025!$B$3:$B$1315, "&lt;=" &amp; CZ$1, DataRegularSeason20242025!$E$3:$E$1315, $A9)</f>
        <v>9</v>
      </c>
      <c r="DA9">
        <f>SUMIFS(DataRegularSeason20242025!$AA$3:$AA$1315,DataRegularSeason20242025!$B$3:$B$1315, "&lt;=" &amp; DA$1, DataRegularSeason20242025!$D$3:$D$1315, $A9)+SUMIFS(DataRegularSeason20242025!$AB$3:$AB$1315,DataRegularSeason20242025!$B$3:$B$1315, "&lt;=" &amp; DA$1, DataRegularSeason20242025!$E$3:$E$1315, $A9)</f>
        <v>9</v>
      </c>
      <c r="DB9">
        <f>SUMIFS(DataRegularSeason20242025!$AA$3:$AA$1315,DataRegularSeason20242025!$B$3:$B$1315, "&lt;=" &amp; DB$1, DataRegularSeason20242025!$D$3:$D$1315, $A9)+SUMIFS(DataRegularSeason20242025!$AB$3:$AB$1315,DataRegularSeason20242025!$B$3:$B$1315, "&lt;=" &amp; DB$1, DataRegularSeason20242025!$E$3:$E$1315, $A9)</f>
        <v>9</v>
      </c>
      <c r="DC9">
        <f>SUMIFS(DataRegularSeason20242025!$AA$3:$AA$1315,DataRegularSeason20242025!$B$3:$B$1315, "&lt;=" &amp; DC$1, DataRegularSeason20242025!$D$3:$D$1315, $A9)+SUMIFS(DataRegularSeason20242025!$AB$3:$AB$1315,DataRegularSeason20242025!$B$3:$B$1315, "&lt;=" &amp; DC$1, DataRegularSeason20242025!$E$3:$E$1315, $A9)</f>
        <v>9</v>
      </c>
      <c r="DD9">
        <f>SUMIFS(DataRegularSeason20242025!$AA$3:$AA$1315,DataRegularSeason20242025!$B$3:$B$1315, "&lt;=" &amp; DD$1, DataRegularSeason20242025!$D$3:$D$1315, $A9)+SUMIFS(DataRegularSeason20242025!$AB$3:$AB$1315,DataRegularSeason20242025!$B$3:$B$1315, "&lt;=" &amp; DD$1, DataRegularSeason20242025!$E$3:$E$1315, $A9)</f>
        <v>9</v>
      </c>
      <c r="DE9">
        <f>SUMIFS(DataRegularSeason20242025!$AA$3:$AA$1315,DataRegularSeason20242025!$B$3:$B$1315, "&lt;=" &amp; DE$1, DataRegularSeason20242025!$D$3:$D$1315, $A9)+SUMIFS(DataRegularSeason20242025!$AB$3:$AB$1315,DataRegularSeason20242025!$B$3:$B$1315, "&lt;=" &amp; DE$1, DataRegularSeason20242025!$E$3:$E$1315, $A9)</f>
        <v>9</v>
      </c>
      <c r="DF9">
        <f>SUMIFS(DataRegularSeason20242025!$AA$3:$AA$1315,DataRegularSeason20242025!$B$3:$B$1315, "&lt;=" &amp; DF$1, DataRegularSeason20242025!$D$3:$D$1315, $A9)+SUMIFS(DataRegularSeason20242025!$AB$3:$AB$1315,DataRegularSeason20242025!$B$3:$B$1315, "&lt;=" &amp; DF$1, DataRegularSeason20242025!$E$3:$E$1315, $A9)</f>
        <v>9</v>
      </c>
      <c r="DG9">
        <f>SUMIFS(DataRegularSeason20242025!$AA$3:$AA$1315,DataRegularSeason20242025!$B$3:$B$1315, "&lt;=" &amp; DG$1, DataRegularSeason20242025!$D$3:$D$1315, $A9)+SUMIFS(DataRegularSeason20242025!$AB$3:$AB$1315,DataRegularSeason20242025!$B$3:$B$1315, "&lt;=" &amp; DG$1, DataRegularSeason20242025!$E$3:$E$1315, $A9)</f>
        <v>9</v>
      </c>
      <c r="DH9">
        <f>SUMIFS(DataRegularSeason20242025!$AA$3:$AA$1315,DataRegularSeason20242025!$B$3:$B$1315, "&lt;=" &amp; DH$1, DataRegularSeason20242025!$D$3:$D$1315, $A9)+SUMIFS(DataRegularSeason20242025!$AB$3:$AB$1315,DataRegularSeason20242025!$B$3:$B$1315, "&lt;=" &amp; DH$1, DataRegularSeason20242025!$E$3:$E$1315, $A9)</f>
        <v>9</v>
      </c>
      <c r="DI9">
        <f>SUMIFS(DataRegularSeason20242025!$AA$3:$AA$1315,DataRegularSeason20242025!$B$3:$B$1315, "&lt;=" &amp; DI$1, DataRegularSeason20242025!$D$3:$D$1315, $A9)+SUMIFS(DataRegularSeason20242025!$AB$3:$AB$1315,DataRegularSeason20242025!$B$3:$B$1315, "&lt;=" &amp; DI$1, DataRegularSeason20242025!$E$3:$E$1315, $A9)</f>
        <v>9</v>
      </c>
      <c r="DJ9">
        <f>SUMIFS(DataRegularSeason20242025!$AA$3:$AA$1315,DataRegularSeason20242025!$B$3:$B$1315, "&lt;=" &amp; DJ$1, DataRegularSeason20242025!$D$3:$D$1315, $A9)+SUMIFS(DataRegularSeason20242025!$AB$3:$AB$1315,DataRegularSeason20242025!$B$3:$B$1315, "&lt;=" &amp; DJ$1, DataRegularSeason20242025!$E$3:$E$1315, $A9)</f>
        <v>9</v>
      </c>
      <c r="DK9">
        <f>SUMIFS(DataRegularSeason20242025!$AA$3:$AA$1315,DataRegularSeason20242025!$B$3:$B$1315, "&lt;=" &amp; DK$1, DataRegularSeason20242025!$D$3:$D$1315, $A9)+SUMIFS(DataRegularSeason20242025!$AB$3:$AB$1315,DataRegularSeason20242025!$B$3:$B$1315, "&lt;=" &amp; DK$1, DataRegularSeason20242025!$E$3:$E$1315, $A9)</f>
        <v>9</v>
      </c>
      <c r="DL9">
        <f>SUMIFS(DataRegularSeason20242025!$AA$3:$AA$1315,DataRegularSeason20242025!$B$3:$B$1315, "&lt;=" &amp; DL$1, DataRegularSeason20242025!$D$3:$D$1315, $A9)+SUMIFS(DataRegularSeason20242025!$AB$3:$AB$1315,DataRegularSeason20242025!$B$3:$B$1315, "&lt;=" &amp; DL$1, DataRegularSeason20242025!$E$3:$E$1315, $A9)</f>
        <v>9</v>
      </c>
      <c r="DM9">
        <f>SUMIFS(DataRegularSeason20242025!$AA$3:$AA$1315,DataRegularSeason20242025!$B$3:$B$1315, "&lt;=" &amp; DM$1, DataRegularSeason20242025!$D$3:$D$1315, $A9)+SUMIFS(DataRegularSeason20242025!$AB$3:$AB$1315,DataRegularSeason20242025!$B$3:$B$1315, "&lt;=" &amp; DM$1, DataRegularSeason20242025!$E$3:$E$1315, $A9)</f>
        <v>9</v>
      </c>
      <c r="DN9">
        <f>SUMIFS(DataRegularSeason20242025!$AA$3:$AA$1315,DataRegularSeason20242025!$B$3:$B$1315, "&lt;=" &amp; DN$1, DataRegularSeason20242025!$D$3:$D$1315, $A9)+SUMIFS(DataRegularSeason20242025!$AB$3:$AB$1315,DataRegularSeason20242025!$B$3:$B$1315, "&lt;=" &amp; DN$1, DataRegularSeason20242025!$E$3:$E$1315, $A9)</f>
        <v>9</v>
      </c>
      <c r="DO9">
        <f>SUMIFS(DataRegularSeason20242025!$AA$3:$AA$1315,DataRegularSeason20242025!$B$3:$B$1315, "&lt;=" &amp; DO$1, DataRegularSeason20242025!$D$3:$D$1315, $A9)+SUMIFS(DataRegularSeason20242025!$AB$3:$AB$1315,DataRegularSeason20242025!$B$3:$B$1315, "&lt;=" &amp; DO$1, DataRegularSeason20242025!$E$3:$E$1315, $A9)</f>
        <v>9</v>
      </c>
      <c r="DP9">
        <f>SUMIFS(DataRegularSeason20242025!$AA$3:$AA$1315,DataRegularSeason20242025!$B$3:$B$1315, "&lt;=" &amp; DP$1, DataRegularSeason20242025!$D$3:$D$1315, $A9)+SUMIFS(DataRegularSeason20242025!$AB$3:$AB$1315,DataRegularSeason20242025!$B$3:$B$1315, "&lt;=" &amp; DP$1, DataRegularSeason20242025!$E$3:$E$1315, $A9)</f>
        <v>9</v>
      </c>
      <c r="DQ9">
        <f>SUMIFS(DataRegularSeason20242025!$AA$3:$AA$1315,DataRegularSeason20242025!$B$3:$B$1315, "&lt;=" &amp; DQ$1, DataRegularSeason20242025!$D$3:$D$1315, $A9)+SUMIFS(DataRegularSeason20242025!$AB$3:$AB$1315,DataRegularSeason20242025!$B$3:$B$1315, "&lt;=" &amp; DQ$1, DataRegularSeason20242025!$E$3:$E$1315, $A9)</f>
        <v>9</v>
      </c>
      <c r="DR9">
        <f>SUMIFS(DataRegularSeason20242025!$AA$3:$AA$1315,DataRegularSeason20242025!$B$3:$B$1315, "&lt;=" &amp; DR$1, DataRegularSeason20242025!$D$3:$D$1315, $A9)+SUMIFS(DataRegularSeason20242025!$AB$3:$AB$1315,DataRegularSeason20242025!$B$3:$B$1315, "&lt;=" &amp; DR$1, DataRegularSeason20242025!$E$3:$E$1315, $A9)</f>
        <v>9</v>
      </c>
      <c r="DS9">
        <f>SUMIFS(DataRegularSeason20242025!$AA$3:$AA$1315,DataRegularSeason20242025!$B$3:$B$1315, "&lt;=" &amp; DS$1, DataRegularSeason20242025!$D$3:$D$1315, $A9)+SUMIFS(DataRegularSeason20242025!$AB$3:$AB$1315,DataRegularSeason20242025!$B$3:$B$1315, "&lt;=" &amp; DS$1, DataRegularSeason20242025!$E$3:$E$1315, $A9)</f>
        <v>9</v>
      </c>
      <c r="DT9">
        <f>SUMIFS(DataRegularSeason20242025!$AA$3:$AA$1315,DataRegularSeason20242025!$B$3:$B$1315, "&lt;=" &amp; DT$1, DataRegularSeason20242025!$D$3:$D$1315, $A9)+SUMIFS(DataRegularSeason20242025!$AB$3:$AB$1315,DataRegularSeason20242025!$B$3:$B$1315, "&lt;=" &amp; DT$1, DataRegularSeason20242025!$E$3:$E$1315, $A9)</f>
        <v>9</v>
      </c>
      <c r="DU9">
        <f>SUMIFS(DataRegularSeason20242025!$AA$3:$AA$1315,DataRegularSeason20242025!$B$3:$B$1315, "&lt;=" &amp; DU$1, DataRegularSeason20242025!$D$3:$D$1315, $A9)+SUMIFS(DataRegularSeason20242025!$AB$3:$AB$1315,DataRegularSeason20242025!$B$3:$B$1315, "&lt;=" &amp; DU$1, DataRegularSeason20242025!$E$3:$E$1315, $A9)</f>
        <v>9</v>
      </c>
      <c r="DV9">
        <f>SUMIFS(DataRegularSeason20242025!$AA$3:$AA$1315,DataRegularSeason20242025!$B$3:$B$1315, "&lt;=" &amp; DV$1, DataRegularSeason20242025!$D$3:$D$1315, $A9)+SUMIFS(DataRegularSeason20242025!$AB$3:$AB$1315,DataRegularSeason20242025!$B$3:$B$1315, "&lt;=" &amp; DV$1, DataRegularSeason20242025!$E$3:$E$1315, $A9)</f>
        <v>9</v>
      </c>
      <c r="DW9">
        <f>SUMIFS(DataRegularSeason20242025!$AA$3:$AA$1315,DataRegularSeason20242025!$B$3:$B$1315, "&lt;=" &amp; DW$1, DataRegularSeason20242025!$D$3:$D$1315, $A9)+SUMIFS(DataRegularSeason20242025!$AB$3:$AB$1315,DataRegularSeason20242025!$B$3:$B$1315, "&lt;=" &amp; DW$1, DataRegularSeason20242025!$E$3:$E$1315, $A9)</f>
        <v>9</v>
      </c>
      <c r="DX9">
        <f>SUMIFS(DataRegularSeason20242025!$AA$3:$AA$1315,DataRegularSeason20242025!$B$3:$B$1315, "&lt;=" &amp; DX$1, DataRegularSeason20242025!$D$3:$D$1315, $A9)+SUMIFS(DataRegularSeason20242025!$AB$3:$AB$1315,DataRegularSeason20242025!$B$3:$B$1315, "&lt;=" &amp; DX$1, DataRegularSeason20242025!$E$3:$E$1315, $A9)</f>
        <v>9</v>
      </c>
      <c r="DY9">
        <f>SUMIFS(DataRegularSeason20242025!$AA$3:$AA$1315,DataRegularSeason20242025!$B$3:$B$1315, "&lt;=" &amp; DY$1, DataRegularSeason20242025!$D$3:$D$1315, $A9)+SUMIFS(DataRegularSeason20242025!$AB$3:$AB$1315,DataRegularSeason20242025!$B$3:$B$1315, "&lt;=" &amp; DY$1, DataRegularSeason20242025!$E$3:$E$1315, $A9)</f>
        <v>9</v>
      </c>
      <c r="DZ9">
        <f>SUMIFS(DataRegularSeason20242025!$AA$3:$AA$1315,DataRegularSeason20242025!$B$3:$B$1315, "&lt;=" &amp; DZ$1, DataRegularSeason20242025!$D$3:$D$1315, $A9)+SUMIFS(DataRegularSeason20242025!$AB$3:$AB$1315,DataRegularSeason20242025!$B$3:$B$1315, "&lt;=" &amp; DZ$1, DataRegularSeason20242025!$E$3:$E$1315, $A9)</f>
        <v>9</v>
      </c>
      <c r="EA9">
        <f>SUMIFS(DataRegularSeason20242025!$AA$3:$AA$1315,DataRegularSeason20242025!$B$3:$B$1315, "&lt;=" &amp; EA$1, DataRegularSeason20242025!$D$3:$D$1315, $A9)+SUMIFS(DataRegularSeason20242025!$AB$3:$AB$1315,DataRegularSeason20242025!$B$3:$B$1315, "&lt;=" &amp; EA$1, DataRegularSeason20242025!$E$3:$E$1315, $A9)</f>
        <v>9</v>
      </c>
      <c r="EB9">
        <f>SUMIFS(DataRegularSeason20242025!$AA$3:$AA$1315,DataRegularSeason20242025!$B$3:$B$1315, "&lt;=" &amp; EB$1, DataRegularSeason20242025!$D$3:$D$1315, $A9)+SUMIFS(DataRegularSeason20242025!$AB$3:$AB$1315,DataRegularSeason20242025!$B$3:$B$1315, "&lt;=" &amp; EB$1, DataRegularSeason20242025!$E$3:$E$1315, $A9)</f>
        <v>9</v>
      </c>
      <c r="EC9">
        <f>SUMIFS(DataRegularSeason20242025!$AA$3:$AA$1315,DataRegularSeason20242025!$B$3:$B$1315, "&lt;=" &amp; EC$1, DataRegularSeason20242025!$D$3:$D$1315, $A9)+SUMIFS(DataRegularSeason20242025!$AB$3:$AB$1315,DataRegularSeason20242025!$B$3:$B$1315, "&lt;=" &amp; EC$1, DataRegularSeason20242025!$E$3:$E$1315, $A9)</f>
        <v>9</v>
      </c>
      <c r="ED9">
        <f>SUMIFS(DataRegularSeason20242025!$AA$3:$AA$1315,DataRegularSeason20242025!$B$3:$B$1315, "&lt;=" &amp; ED$1, DataRegularSeason20242025!$D$3:$D$1315, $A9)+SUMIFS(DataRegularSeason20242025!$AB$3:$AB$1315,DataRegularSeason20242025!$B$3:$B$1315, "&lt;=" &amp; ED$1, DataRegularSeason20242025!$E$3:$E$1315, $A9)</f>
        <v>9</v>
      </c>
      <c r="EE9">
        <f>SUMIFS(DataRegularSeason20242025!$AA$3:$AA$1315,DataRegularSeason20242025!$B$3:$B$1315, "&lt;=" &amp; EE$1, DataRegularSeason20242025!$D$3:$D$1315, $A9)+SUMIFS(DataRegularSeason20242025!$AB$3:$AB$1315,DataRegularSeason20242025!$B$3:$B$1315, "&lt;=" &amp; EE$1, DataRegularSeason20242025!$E$3:$E$1315, $A9)</f>
        <v>9</v>
      </c>
      <c r="EF9">
        <f>SUMIFS(DataRegularSeason20242025!$AA$3:$AA$1315,DataRegularSeason20242025!$B$3:$B$1315, "&lt;=" &amp; EF$1, DataRegularSeason20242025!$D$3:$D$1315, $A9)+SUMIFS(DataRegularSeason20242025!$AB$3:$AB$1315,DataRegularSeason20242025!$B$3:$B$1315, "&lt;=" &amp; EF$1, DataRegularSeason20242025!$E$3:$E$1315, $A9)</f>
        <v>9</v>
      </c>
      <c r="EG9">
        <f>SUMIFS(DataRegularSeason20242025!$AA$3:$AA$1315,DataRegularSeason20242025!$B$3:$B$1315, "&lt;=" &amp; EG$1, DataRegularSeason20242025!$D$3:$D$1315, $A9)+SUMIFS(DataRegularSeason20242025!$AB$3:$AB$1315,DataRegularSeason20242025!$B$3:$B$1315, "&lt;=" &amp; EG$1, DataRegularSeason20242025!$E$3:$E$1315, $A9)</f>
        <v>9</v>
      </c>
      <c r="EH9">
        <f>SUMIFS(DataRegularSeason20242025!$AA$3:$AA$1315,DataRegularSeason20242025!$B$3:$B$1315, "&lt;=" &amp; EH$1, DataRegularSeason20242025!$D$3:$D$1315, $A9)+SUMIFS(DataRegularSeason20242025!$AB$3:$AB$1315,DataRegularSeason20242025!$B$3:$B$1315, "&lt;=" &amp; EH$1, DataRegularSeason20242025!$E$3:$E$1315, $A9)</f>
        <v>9</v>
      </c>
      <c r="EI9">
        <f>SUMIFS(DataRegularSeason20242025!$AA$3:$AA$1315,DataRegularSeason20242025!$B$3:$B$1315, "&lt;=" &amp; EI$1, DataRegularSeason20242025!$D$3:$D$1315, $A9)+SUMIFS(DataRegularSeason20242025!$AB$3:$AB$1315,DataRegularSeason20242025!$B$3:$B$1315, "&lt;=" &amp; EI$1, DataRegularSeason20242025!$E$3:$E$1315, $A9)</f>
        <v>9</v>
      </c>
      <c r="EJ9">
        <f>SUMIFS(DataRegularSeason20242025!$AA$3:$AA$1315,DataRegularSeason20242025!$B$3:$B$1315, "&lt;=" &amp; EJ$1, DataRegularSeason20242025!$D$3:$D$1315, $A9)+SUMIFS(DataRegularSeason20242025!$AB$3:$AB$1315,DataRegularSeason20242025!$B$3:$B$1315, "&lt;=" &amp; EJ$1, DataRegularSeason20242025!$E$3:$E$1315, $A9)</f>
        <v>9</v>
      </c>
      <c r="EK9">
        <f>SUMIFS(DataRegularSeason20242025!$AA$3:$AA$1315,DataRegularSeason20242025!$B$3:$B$1315, "&lt;=" &amp; EK$1, DataRegularSeason20242025!$D$3:$D$1315, $A9)+SUMIFS(DataRegularSeason20242025!$AB$3:$AB$1315,DataRegularSeason20242025!$B$3:$B$1315, "&lt;=" &amp; EK$1, DataRegularSeason20242025!$E$3:$E$1315, $A9)</f>
        <v>9</v>
      </c>
      <c r="EL9">
        <f>SUMIFS(DataRegularSeason20242025!$AA$3:$AA$1315,DataRegularSeason20242025!$B$3:$B$1315, "&lt;=" &amp; EL$1, DataRegularSeason20242025!$D$3:$D$1315, $A9)+SUMIFS(DataRegularSeason20242025!$AB$3:$AB$1315,DataRegularSeason20242025!$B$3:$B$1315, "&lt;=" &amp; EL$1, DataRegularSeason20242025!$E$3:$E$1315, $A9)</f>
        <v>9</v>
      </c>
      <c r="EM9">
        <f>SUMIFS(DataRegularSeason20242025!$AA$3:$AA$1315,DataRegularSeason20242025!$B$3:$B$1315, "&lt;=" &amp; EM$1, DataRegularSeason20242025!$D$3:$D$1315, $A9)+SUMIFS(DataRegularSeason20242025!$AB$3:$AB$1315,DataRegularSeason20242025!$B$3:$B$1315, "&lt;=" &amp; EM$1, DataRegularSeason20242025!$E$3:$E$1315, $A9)</f>
        <v>9</v>
      </c>
      <c r="EN9">
        <f>SUMIFS(DataRegularSeason20242025!$AA$3:$AA$1315,DataRegularSeason20242025!$B$3:$B$1315, "&lt;=" &amp; EN$1, DataRegularSeason20242025!$D$3:$D$1315, $A9)+SUMIFS(DataRegularSeason20242025!$AB$3:$AB$1315,DataRegularSeason20242025!$B$3:$B$1315, "&lt;=" &amp; EN$1, DataRegularSeason20242025!$E$3:$E$1315, $A9)</f>
        <v>9</v>
      </c>
      <c r="EO9">
        <f>SUMIFS(DataRegularSeason20242025!$AA$3:$AA$1315,DataRegularSeason20242025!$B$3:$B$1315, "&lt;=" &amp; EO$1, DataRegularSeason20242025!$D$3:$D$1315, $A9)+SUMIFS(DataRegularSeason20242025!$AB$3:$AB$1315,DataRegularSeason20242025!$B$3:$B$1315, "&lt;=" &amp; EO$1, DataRegularSeason20242025!$E$3:$E$1315, $A9)</f>
        <v>9</v>
      </c>
      <c r="EP9">
        <f>SUMIFS(DataRegularSeason20242025!$AA$3:$AA$1315,DataRegularSeason20242025!$B$3:$B$1315, "&lt;=" &amp; EP$1, DataRegularSeason20242025!$D$3:$D$1315, $A9)+SUMIFS(DataRegularSeason20242025!$AB$3:$AB$1315,DataRegularSeason20242025!$B$3:$B$1315, "&lt;=" &amp; EP$1, DataRegularSeason20242025!$E$3:$E$1315, $A9)</f>
        <v>9</v>
      </c>
      <c r="EQ9">
        <f>SUMIFS(DataRegularSeason20242025!$AA$3:$AA$1315,DataRegularSeason20242025!$B$3:$B$1315, "&lt;=" &amp; EQ$1, DataRegularSeason20242025!$D$3:$D$1315, $A9)+SUMIFS(DataRegularSeason20242025!$AB$3:$AB$1315,DataRegularSeason20242025!$B$3:$B$1315, "&lt;=" &amp; EQ$1, DataRegularSeason20242025!$E$3:$E$1315, $A9)</f>
        <v>9</v>
      </c>
      <c r="ER9">
        <f>SUMIFS(DataRegularSeason20242025!$AA$3:$AA$1315,DataRegularSeason20242025!$B$3:$B$1315, "&lt;=" &amp; ER$1, DataRegularSeason20242025!$D$3:$D$1315, $A9)+SUMIFS(DataRegularSeason20242025!$AB$3:$AB$1315,DataRegularSeason20242025!$B$3:$B$1315, "&lt;=" &amp; ER$1, DataRegularSeason20242025!$E$3:$E$1315, $A9)</f>
        <v>9</v>
      </c>
      <c r="ES9">
        <f>SUMIFS(DataRegularSeason20242025!$AA$3:$AA$1315,DataRegularSeason20242025!$B$3:$B$1315, "&lt;=" &amp; ES$1, DataRegularSeason20242025!$D$3:$D$1315, $A9)+SUMIFS(DataRegularSeason20242025!$AB$3:$AB$1315,DataRegularSeason20242025!$B$3:$B$1315, "&lt;=" &amp; ES$1, DataRegularSeason20242025!$E$3:$E$1315, $A9)</f>
        <v>9</v>
      </c>
      <c r="ET9">
        <f>SUMIFS(DataRegularSeason20242025!$AA$3:$AA$1315,DataRegularSeason20242025!$B$3:$B$1315, "&lt;=" &amp; ET$1, DataRegularSeason20242025!$D$3:$D$1315, $A9)+SUMIFS(DataRegularSeason20242025!$AB$3:$AB$1315,DataRegularSeason20242025!$B$3:$B$1315, "&lt;=" &amp; ET$1, DataRegularSeason20242025!$E$3:$E$1315, $A9)</f>
        <v>9</v>
      </c>
      <c r="EU9">
        <f>SUMIFS(DataRegularSeason20242025!$AA$3:$AA$1315,DataRegularSeason20242025!$B$3:$B$1315, "&lt;=" &amp; EU$1, DataRegularSeason20242025!$D$3:$D$1315, $A9)+SUMIFS(DataRegularSeason20242025!$AB$3:$AB$1315,DataRegularSeason20242025!$B$3:$B$1315, "&lt;=" &amp; EU$1, DataRegularSeason20242025!$E$3:$E$1315, $A9)</f>
        <v>9</v>
      </c>
      <c r="EV9">
        <f>SUMIFS(DataRegularSeason20242025!$AA$3:$AA$1315,DataRegularSeason20242025!$B$3:$B$1315, "&lt;=" &amp; EV$1, DataRegularSeason20242025!$D$3:$D$1315, $A9)+SUMIFS(DataRegularSeason20242025!$AB$3:$AB$1315,DataRegularSeason20242025!$B$3:$B$1315, "&lt;=" &amp; EV$1, DataRegularSeason20242025!$E$3:$E$1315, $A9)</f>
        <v>9</v>
      </c>
      <c r="EW9">
        <f>SUMIFS(DataRegularSeason20242025!$AA$3:$AA$1315,DataRegularSeason20242025!$B$3:$B$1315, "&lt;=" &amp; EW$1, DataRegularSeason20242025!$D$3:$D$1315, $A9)+SUMIFS(DataRegularSeason20242025!$AB$3:$AB$1315,DataRegularSeason20242025!$B$3:$B$1315, "&lt;=" &amp; EW$1, DataRegularSeason20242025!$E$3:$E$1315, $A9)</f>
        <v>9</v>
      </c>
      <c r="EX9">
        <f>SUMIFS(DataRegularSeason20242025!$AA$3:$AA$1315,DataRegularSeason20242025!$B$3:$B$1315, "&lt;=" &amp; EX$1, DataRegularSeason20242025!$D$3:$D$1315, $A9)+SUMIFS(DataRegularSeason20242025!$AB$3:$AB$1315,DataRegularSeason20242025!$B$3:$B$1315, "&lt;=" &amp; EX$1, DataRegularSeason20242025!$E$3:$E$1315, $A9)</f>
        <v>9</v>
      </c>
      <c r="EY9">
        <f>SUMIFS(DataRegularSeason20242025!$AA$3:$AA$1315,DataRegularSeason20242025!$B$3:$B$1315, "&lt;=" &amp; EY$1, DataRegularSeason20242025!$D$3:$D$1315, $A9)+SUMIFS(DataRegularSeason20242025!$AB$3:$AB$1315,DataRegularSeason20242025!$B$3:$B$1315, "&lt;=" &amp; EY$1, DataRegularSeason20242025!$E$3:$E$1315, $A9)</f>
        <v>9</v>
      </c>
      <c r="EZ9">
        <f>SUMIFS(DataRegularSeason20242025!$AA$3:$AA$1315,DataRegularSeason20242025!$B$3:$B$1315, "&lt;=" &amp; EZ$1, DataRegularSeason20242025!$D$3:$D$1315, $A9)+SUMIFS(DataRegularSeason20242025!$AB$3:$AB$1315,DataRegularSeason20242025!$B$3:$B$1315, "&lt;=" &amp; EZ$1, DataRegularSeason20242025!$E$3:$E$1315, $A9)</f>
        <v>9</v>
      </c>
      <c r="FA9">
        <f>SUMIFS(DataRegularSeason20242025!$AA$3:$AA$1315,DataRegularSeason20242025!$B$3:$B$1315, "&lt;=" &amp; FA$1, DataRegularSeason20242025!$D$3:$D$1315, $A9)+SUMIFS(DataRegularSeason20242025!$AB$3:$AB$1315,DataRegularSeason20242025!$B$3:$B$1315, "&lt;=" &amp; FA$1, DataRegularSeason20242025!$E$3:$E$1315, $A9)</f>
        <v>9</v>
      </c>
      <c r="FB9">
        <f>SUMIFS(DataRegularSeason20242025!$AA$3:$AA$1315,DataRegularSeason20242025!$B$3:$B$1315, "&lt;=" &amp; FB$1, DataRegularSeason20242025!$D$3:$D$1315, $A9)+SUMIFS(DataRegularSeason20242025!$AB$3:$AB$1315,DataRegularSeason20242025!$B$3:$B$1315, "&lt;=" &amp; FB$1, DataRegularSeason20242025!$E$3:$E$1315, $A9)</f>
        <v>9</v>
      </c>
      <c r="FC9">
        <f>SUMIFS(DataRegularSeason20242025!$AA$3:$AA$1315,DataRegularSeason20242025!$B$3:$B$1315, "&lt;=" &amp; FC$1, DataRegularSeason20242025!$D$3:$D$1315, $A9)+SUMIFS(DataRegularSeason20242025!$AB$3:$AB$1315,DataRegularSeason20242025!$B$3:$B$1315, "&lt;=" &amp; FC$1, DataRegularSeason20242025!$E$3:$E$1315, $A9)</f>
        <v>9</v>
      </c>
      <c r="FD9">
        <f>SUMIFS(DataRegularSeason20242025!$AA$3:$AA$1315,DataRegularSeason20242025!$B$3:$B$1315, "&lt;=" &amp; FD$1, DataRegularSeason20242025!$D$3:$D$1315, $A9)+SUMIFS(DataRegularSeason20242025!$AB$3:$AB$1315,DataRegularSeason20242025!$B$3:$B$1315, "&lt;=" &amp; FD$1, DataRegularSeason20242025!$E$3:$E$1315, $A9)</f>
        <v>9</v>
      </c>
      <c r="FE9">
        <f>SUMIFS(DataRegularSeason20242025!$AA$3:$AA$1315,DataRegularSeason20242025!$B$3:$B$1315, "&lt;=" &amp; FE$1, DataRegularSeason20242025!$D$3:$D$1315, $A9)+SUMIFS(DataRegularSeason20242025!$AB$3:$AB$1315,DataRegularSeason20242025!$B$3:$B$1315, "&lt;=" &amp; FE$1, DataRegularSeason20242025!$E$3:$E$1315, $A9)</f>
        <v>9</v>
      </c>
      <c r="FF9">
        <f>SUMIFS(DataRegularSeason20242025!$AA$3:$AA$1315,DataRegularSeason20242025!$B$3:$B$1315, "&lt;=" &amp; FF$1, DataRegularSeason20242025!$D$3:$D$1315, $A9)+SUMIFS(DataRegularSeason20242025!$AB$3:$AB$1315,DataRegularSeason20242025!$B$3:$B$1315, "&lt;=" &amp; FF$1, DataRegularSeason20242025!$E$3:$E$1315, $A9)</f>
        <v>9</v>
      </c>
      <c r="FG9">
        <f>SUMIFS(DataRegularSeason20242025!$AA$3:$AA$1315,DataRegularSeason20242025!$B$3:$B$1315, "&lt;=" &amp; FG$1, DataRegularSeason20242025!$D$3:$D$1315, $A9)+SUMIFS(DataRegularSeason20242025!$AB$3:$AB$1315,DataRegularSeason20242025!$B$3:$B$1315, "&lt;=" &amp; FG$1, DataRegularSeason20242025!$E$3:$E$1315, $A9)</f>
        <v>9</v>
      </c>
      <c r="FH9">
        <f>SUMIFS(DataRegularSeason20242025!$AA$3:$AA$1315,DataRegularSeason20242025!$B$3:$B$1315, "&lt;=" &amp; FH$1, DataRegularSeason20242025!$D$3:$D$1315, $A9)+SUMIFS(DataRegularSeason20242025!$AB$3:$AB$1315,DataRegularSeason20242025!$B$3:$B$1315, "&lt;=" &amp; FH$1, DataRegularSeason20242025!$E$3:$E$1315, $A9)</f>
        <v>9</v>
      </c>
      <c r="FI9">
        <f>SUMIFS(DataRegularSeason20242025!$AA$3:$AA$1315,DataRegularSeason20242025!$B$3:$B$1315, "&lt;=" &amp; FI$1, DataRegularSeason20242025!$D$3:$D$1315, $A9)+SUMIFS(DataRegularSeason20242025!$AB$3:$AB$1315,DataRegularSeason20242025!$B$3:$B$1315, "&lt;=" &amp; FI$1, DataRegularSeason20242025!$E$3:$E$1315, $A9)</f>
        <v>9</v>
      </c>
      <c r="FJ9">
        <f>SUMIFS(DataRegularSeason20242025!$AA$3:$AA$1315,DataRegularSeason20242025!$B$3:$B$1315, "&lt;=" &amp; FJ$1, DataRegularSeason20242025!$D$3:$D$1315, $A9)+SUMIFS(DataRegularSeason20242025!$AB$3:$AB$1315,DataRegularSeason20242025!$B$3:$B$1315, "&lt;=" &amp; FJ$1, DataRegularSeason20242025!$E$3:$E$1315, $A9)</f>
        <v>9</v>
      </c>
      <c r="FK9">
        <f>SUMIFS(DataRegularSeason20242025!$AA$3:$AA$1315,DataRegularSeason20242025!$B$3:$B$1315, "&lt;=" &amp; FK$1, DataRegularSeason20242025!$D$3:$D$1315, $A9)+SUMIFS(DataRegularSeason20242025!$AB$3:$AB$1315,DataRegularSeason20242025!$B$3:$B$1315, "&lt;=" &amp; FK$1, DataRegularSeason20242025!$E$3:$E$1315, $A9)</f>
        <v>9</v>
      </c>
      <c r="FL9">
        <f>SUMIFS(DataRegularSeason20242025!$AA$3:$AA$1315,DataRegularSeason20242025!$B$3:$B$1315, "&lt;=" &amp; FL$1, DataRegularSeason20242025!$D$3:$D$1315, $A9)+SUMIFS(DataRegularSeason20242025!$AB$3:$AB$1315,DataRegularSeason20242025!$B$3:$B$1315, "&lt;=" &amp; FL$1, DataRegularSeason20242025!$E$3:$E$1315, $A9)</f>
        <v>9</v>
      </c>
      <c r="FM9">
        <f>SUMIFS(DataRegularSeason20242025!$AA$3:$AA$1315,DataRegularSeason20242025!$B$3:$B$1315, "&lt;=" &amp; FM$1, DataRegularSeason20242025!$D$3:$D$1315, $A9)+SUMIFS(DataRegularSeason20242025!$AB$3:$AB$1315,DataRegularSeason20242025!$B$3:$B$1315, "&lt;=" &amp; FM$1, DataRegularSeason20242025!$E$3:$E$1315, $A9)</f>
        <v>9</v>
      </c>
      <c r="FN9">
        <f>SUMIFS(DataRegularSeason20242025!$AA$3:$AA$1315,DataRegularSeason20242025!$B$3:$B$1315, "&lt;=" &amp; FN$1, DataRegularSeason20242025!$D$3:$D$1315, $A9)+SUMIFS(DataRegularSeason20242025!$AB$3:$AB$1315,DataRegularSeason20242025!$B$3:$B$1315, "&lt;=" &amp; FN$1, DataRegularSeason20242025!$E$3:$E$1315, $A9)</f>
        <v>9</v>
      </c>
      <c r="FO9">
        <f>SUMIFS(DataRegularSeason20242025!$AA$3:$AA$1315,DataRegularSeason20242025!$B$3:$B$1315, "&lt;=" &amp; FO$1, DataRegularSeason20242025!$D$3:$D$1315, $A9)+SUMIFS(DataRegularSeason20242025!$AB$3:$AB$1315,DataRegularSeason20242025!$B$3:$B$1315, "&lt;=" &amp; FO$1, DataRegularSeason20242025!$E$3:$E$1315, $A9)</f>
        <v>9</v>
      </c>
      <c r="FP9">
        <f>SUMIFS(DataRegularSeason20242025!$AA$3:$AA$1315,DataRegularSeason20242025!$B$3:$B$1315, "&lt;=" &amp; FP$1, DataRegularSeason20242025!$D$3:$D$1315, $A9)+SUMIFS(DataRegularSeason20242025!$AB$3:$AB$1315,DataRegularSeason20242025!$B$3:$B$1315, "&lt;=" &amp; FP$1, DataRegularSeason20242025!$E$3:$E$1315, $A9)</f>
        <v>9</v>
      </c>
      <c r="FQ9">
        <f>SUMIFS(DataRegularSeason20242025!$AA$3:$AA$1315,DataRegularSeason20242025!$B$3:$B$1315, "&lt;=" &amp; FQ$1, DataRegularSeason20242025!$D$3:$D$1315, $A9)+SUMIFS(DataRegularSeason20242025!$AB$3:$AB$1315,DataRegularSeason20242025!$B$3:$B$1315, "&lt;=" &amp; FQ$1, DataRegularSeason20242025!$E$3:$E$1315, $A9)</f>
        <v>9</v>
      </c>
      <c r="FR9">
        <f>SUMIFS(DataRegularSeason20242025!$AA$3:$AA$1315,DataRegularSeason20242025!$B$3:$B$1315, "&lt;=" &amp; FR$1, DataRegularSeason20242025!$D$3:$D$1315, $A9)+SUMIFS(DataRegularSeason20242025!$AB$3:$AB$1315,DataRegularSeason20242025!$B$3:$B$1315, "&lt;=" &amp; FR$1, DataRegularSeason20242025!$E$3:$E$1315, $A9)</f>
        <v>9</v>
      </c>
      <c r="FS9">
        <f>SUMIFS(DataRegularSeason20242025!$AA$3:$AA$1315,DataRegularSeason20242025!$B$3:$B$1315, "&lt;=" &amp; FS$1, DataRegularSeason20242025!$D$3:$D$1315, $A9)+SUMIFS(DataRegularSeason20242025!$AB$3:$AB$1315,DataRegularSeason20242025!$B$3:$B$1315, "&lt;=" &amp; FS$1, DataRegularSeason20242025!$E$3:$E$1315, $A9)</f>
        <v>9</v>
      </c>
      <c r="FT9">
        <f>SUMIFS(DataRegularSeason20242025!$AA$3:$AA$1315,DataRegularSeason20242025!$B$3:$B$1315, "&lt;=" &amp; FT$1, DataRegularSeason20242025!$D$3:$D$1315, $A9)+SUMIFS(DataRegularSeason20242025!$AB$3:$AB$1315,DataRegularSeason20242025!$B$3:$B$1315, "&lt;=" &amp; FT$1, DataRegularSeason20242025!$E$3:$E$1315, $A9)</f>
        <v>9</v>
      </c>
      <c r="FU9">
        <f>SUMIFS(DataRegularSeason20242025!$AA$3:$AA$1315,DataRegularSeason20242025!$B$3:$B$1315, "&lt;=" &amp; FU$1, DataRegularSeason20242025!$D$3:$D$1315, $A9)+SUMIFS(DataRegularSeason20242025!$AB$3:$AB$1315,DataRegularSeason20242025!$B$3:$B$1315, "&lt;=" &amp; FU$1, DataRegularSeason20242025!$E$3:$E$1315, $A9)</f>
        <v>9</v>
      </c>
      <c r="FV9">
        <f>SUMIFS(DataRegularSeason20242025!$AA$3:$AA$1315,DataRegularSeason20242025!$B$3:$B$1315, "&lt;=" &amp; FV$1, DataRegularSeason20242025!$D$3:$D$1315, $A9)+SUMIFS(DataRegularSeason20242025!$AB$3:$AB$1315,DataRegularSeason20242025!$B$3:$B$1315, "&lt;=" &amp; FV$1, DataRegularSeason20242025!$E$3:$E$1315, $A9)</f>
        <v>9</v>
      </c>
      <c r="FW9">
        <f>SUMIFS(DataRegularSeason20242025!$AA$3:$AA$1315,DataRegularSeason20242025!$B$3:$B$1315, "&lt;=" &amp; FW$1, DataRegularSeason20242025!$D$3:$D$1315, $A9)+SUMIFS(DataRegularSeason20242025!$AB$3:$AB$1315,DataRegularSeason20242025!$B$3:$B$1315, "&lt;=" &amp; FW$1, DataRegularSeason20242025!$E$3:$E$1315, $A9)</f>
        <v>9</v>
      </c>
      <c r="FX9">
        <f>SUMIFS(DataRegularSeason20242025!$AA$3:$AA$1315,DataRegularSeason20242025!$B$3:$B$1315, "&lt;=" &amp; FX$1, DataRegularSeason20242025!$D$3:$D$1315, $A9)+SUMIFS(DataRegularSeason20242025!$AB$3:$AB$1315,DataRegularSeason20242025!$B$3:$B$1315, "&lt;=" &amp; FX$1, DataRegularSeason20242025!$E$3:$E$1315, $A9)</f>
        <v>9</v>
      </c>
      <c r="FY9">
        <f>SUMIFS(DataRegularSeason20242025!$AA$3:$AA$1315,DataRegularSeason20242025!$B$3:$B$1315, "&lt;=" &amp; FY$1, DataRegularSeason20242025!$D$3:$D$1315, $A9)+SUMIFS(DataRegularSeason20242025!$AB$3:$AB$1315,DataRegularSeason20242025!$B$3:$B$1315, "&lt;=" &amp; FY$1, DataRegularSeason20242025!$E$3:$E$1315, $A9)</f>
        <v>9</v>
      </c>
      <c r="FZ9">
        <f>SUMIFS(DataRegularSeason20242025!$AA$3:$AA$1315,DataRegularSeason20242025!$B$3:$B$1315, "&lt;=" &amp; FZ$1, DataRegularSeason20242025!$D$3:$D$1315, $A9)+SUMIFS(DataRegularSeason20242025!$AB$3:$AB$1315,DataRegularSeason20242025!$B$3:$B$1315, "&lt;=" &amp; FZ$1, DataRegularSeason20242025!$E$3:$E$1315, $A9)</f>
        <v>9</v>
      </c>
      <c r="GA9">
        <f>SUMIFS(DataRegularSeason20242025!$AA$3:$AA$1315,DataRegularSeason20242025!$B$3:$B$1315, "&lt;=" &amp; GA$1, DataRegularSeason20242025!$D$3:$D$1315, $A9)+SUMIFS(DataRegularSeason20242025!$AB$3:$AB$1315,DataRegularSeason20242025!$B$3:$B$1315, "&lt;=" &amp; GA$1, DataRegularSeason20242025!$E$3:$E$1315, $A9)</f>
        <v>9</v>
      </c>
      <c r="GB9">
        <f>SUMIFS(DataRegularSeason20242025!$AA$3:$AA$1315,DataRegularSeason20242025!$B$3:$B$1315, "&lt;=" &amp; GB$1, DataRegularSeason20242025!$D$3:$D$1315, $A9)+SUMIFS(DataRegularSeason20242025!$AB$3:$AB$1315,DataRegularSeason20242025!$B$3:$B$1315, "&lt;=" &amp; GB$1, DataRegularSeason20242025!$E$3:$E$1315, $A9)</f>
        <v>9</v>
      </c>
      <c r="GC9">
        <f>SUMIFS(DataRegularSeason20242025!$AA$3:$AA$1315,DataRegularSeason20242025!$B$3:$B$1315, "&lt;=" &amp; GC$1, DataRegularSeason20242025!$D$3:$D$1315, $A9)+SUMIFS(DataRegularSeason20242025!$AB$3:$AB$1315,DataRegularSeason20242025!$B$3:$B$1315, "&lt;=" &amp; GC$1, DataRegularSeason20242025!$E$3:$E$1315, $A9)</f>
        <v>9</v>
      </c>
      <c r="GD9">
        <f>SUMIFS(DataRegularSeason20242025!$AA$3:$AA$1315,DataRegularSeason20242025!$B$3:$B$1315, "&lt;=" &amp; GD$1, DataRegularSeason20242025!$D$3:$D$1315, $A9)+SUMIFS(DataRegularSeason20242025!$AB$3:$AB$1315,DataRegularSeason20242025!$B$3:$B$1315, "&lt;=" &amp; GD$1, DataRegularSeason20242025!$E$3:$E$1315, $A9)</f>
        <v>9</v>
      </c>
      <c r="GE9">
        <f>SUMIFS(DataRegularSeason20242025!$AA$3:$AA$1315,DataRegularSeason20242025!$B$3:$B$1315, "&lt;=" &amp; GE$1, DataRegularSeason20242025!$D$3:$D$1315, $A9)+SUMIFS(DataRegularSeason20242025!$AB$3:$AB$1315,DataRegularSeason20242025!$B$3:$B$1315, "&lt;=" &amp; GE$1, DataRegularSeason20242025!$E$3:$E$1315, $A9)</f>
        <v>9</v>
      </c>
      <c r="GF9">
        <f>SUMIFS(DataRegularSeason20242025!$AA$3:$AA$1315,DataRegularSeason20242025!$B$3:$B$1315, "&lt;=" &amp; GF$1, DataRegularSeason20242025!$D$3:$D$1315, $A9)+SUMIFS(DataRegularSeason20242025!$AB$3:$AB$1315,DataRegularSeason20242025!$B$3:$B$1315, "&lt;=" &amp; GF$1, DataRegularSeason20242025!$E$3:$E$1315, $A9)</f>
        <v>9</v>
      </c>
      <c r="GG9">
        <f>SUMIFS(DataRegularSeason20242025!$AA$3:$AA$1315,DataRegularSeason20242025!$B$3:$B$1315, "&lt;=" &amp; GG$1, DataRegularSeason20242025!$D$3:$D$1315, $A9)+SUMIFS(DataRegularSeason20242025!$AB$3:$AB$1315,DataRegularSeason20242025!$B$3:$B$1315, "&lt;=" &amp; GG$1, DataRegularSeason20242025!$E$3:$E$1315, $A9)</f>
        <v>9</v>
      </c>
      <c r="GH9">
        <f>SUMIFS(DataRegularSeason20242025!$AA$3:$AA$1315,DataRegularSeason20242025!$B$3:$B$1315, "&lt;=" &amp; GH$1, DataRegularSeason20242025!$D$3:$D$1315, $A9)+SUMIFS(DataRegularSeason20242025!$AB$3:$AB$1315,DataRegularSeason20242025!$B$3:$B$1315, "&lt;=" &amp; GH$1, DataRegularSeason20242025!$E$3:$E$1315, $A9)</f>
        <v>9</v>
      </c>
      <c r="GI9">
        <f>SUMIFS(DataRegularSeason20242025!$AA$3:$AA$1315,DataRegularSeason20242025!$B$3:$B$1315, "&lt;=" &amp; GI$1, DataRegularSeason20242025!$D$3:$D$1315, $A9)+SUMIFS(DataRegularSeason20242025!$AB$3:$AB$1315,DataRegularSeason20242025!$B$3:$B$1315, "&lt;=" &amp; GI$1, DataRegularSeason20242025!$E$3:$E$1315, $A9)</f>
        <v>9</v>
      </c>
      <c r="GJ9">
        <f>SUMIFS(DataRegularSeason20242025!$AA$3:$AA$1315,DataRegularSeason20242025!$B$3:$B$1315, "&lt;=" &amp; GJ$1, DataRegularSeason20242025!$D$3:$D$1315, $A9)+SUMIFS(DataRegularSeason20242025!$AB$3:$AB$1315,DataRegularSeason20242025!$B$3:$B$1315, "&lt;=" &amp; GJ$1, DataRegularSeason20242025!$E$3:$E$1315, $A9)</f>
        <v>9</v>
      </c>
      <c r="GK9">
        <f>SUMIFS(DataRegularSeason20242025!$AA$3:$AA$1315,DataRegularSeason20242025!$B$3:$B$1315, "&lt;=" &amp; GK$1, DataRegularSeason20242025!$D$3:$D$1315, $A9)+SUMIFS(DataRegularSeason20242025!$AB$3:$AB$1315,DataRegularSeason20242025!$B$3:$B$1315, "&lt;=" &amp; GK$1, DataRegularSeason20242025!$E$3:$E$1315, $A9)</f>
        <v>9</v>
      </c>
      <c r="GL9">
        <f>SUMIFS(DataRegularSeason20242025!$AA$3:$AA$1315,DataRegularSeason20242025!$B$3:$B$1315, "&lt;=" &amp; GL$1, DataRegularSeason20242025!$D$3:$D$1315, $A9)+SUMIFS(DataRegularSeason20242025!$AB$3:$AB$1315,DataRegularSeason20242025!$B$3:$B$1315, "&lt;=" &amp; GL$1, DataRegularSeason20242025!$E$3:$E$1315, $A9)</f>
        <v>9</v>
      </c>
      <c r="GM9">
        <f>SUMIFS(DataRegularSeason20242025!$AA$3:$AA$1315,DataRegularSeason20242025!$B$3:$B$1315, "&lt;=" &amp; GM$1, DataRegularSeason20242025!$D$3:$D$1315, $A9)+SUMIFS(DataRegularSeason20242025!$AB$3:$AB$1315,DataRegularSeason20242025!$B$3:$B$1315, "&lt;=" &amp; GM$1, DataRegularSeason20242025!$E$3:$E$1315, $A9)</f>
        <v>9</v>
      </c>
      <c r="GN9">
        <f>SUMIFS(DataRegularSeason20242025!$AA$3:$AA$1315,DataRegularSeason20242025!$B$3:$B$1315, "&lt;=" &amp; GN$1, DataRegularSeason20242025!$D$3:$D$1315, $A9)+SUMIFS(DataRegularSeason20242025!$AB$3:$AB$1315,DataRegularSeason20242025!$B$3:$B$1315, "&lt;=" &amp; GN$1, DataRegularSeason20242025!$E$3:$E$1315, $A9)</f>
        <v>9</v>
      </c>
      <c r="GO9">
        <f>SUMIFS(DataRegularSeason20242025!$AA$3:$AA$1315,DataRegularSeason20242025!$B$3:$B$1315, "&lt;=" &amp; GO$1, DataRegularSeason20242025!$D$3:$D$1315, $A9)+SUMIFS(DataRegularSeason20242025!$AB$3:$AB$1315,DataRegularSeason20242025!$B$3:$B$1315, "&lt;=" &amp; GO$1, DataRegularSeason20242025!$E$3:$E$1315, $A9)</f>
        <v>9</v>
      </c>
      <c r="GP9">
        <f>SUMIFS(DataRegularSeason20242025!$AA$3:$AA$1315,DataRegularSeason20242025!$B$3:$B$1315, "&lt;=" &amp; GP$1, DataRegularSeason20242025!$D$3:$D$1315, $A9)+SUMIFS(DataRegularSeason20242025!$AB$3:$AB$1315,DataRegularSeason20242025!$B$3:$B$1315, "&lt;=" &amp; GP$1, DataRegularSeason20242025!$E$3:$E$1315, $A9)</f>
        <v>9</v>
      </c>
      <c r="GQ9">
        <f>SUMIFS(DataRegularSeason20242025!$AA$3:$AA$1315,DataRegularSeason20242025!$B$3:$B$1315, "&lt;=" &amp; GQ$1, DataRegularSeason20242025!$D$3:$D$1315, $A9)+SUMIFS(DataRegularSeason20242025!$AB$3:$AB$1315,DataRegularSeason20242025!$B$3:$B$1315, "&lt;=" &amp; GQ$1, DataRegularSeason20242025!$E$3:$E$1315, $A9)</f>
        <v>9</v>
      </c>
      <c r="GR9">
        <f>SUMIFS(DataRegularSeason20242025!$AA$3:$AA$1315,DataRegularSeason20242025!$B$3:$B$1315, "&lt;=" &amp; GR$1, DataRegularSeason20242025!$D$3:$D$1315, $A9)+SUMIFS(DataRegularSeason20242025!$AB$3:$AB$1315,DataRegularSeason20242025!$B$3:$B$1315, "&lt;=" &amp; GR$1, DataRegularSeason20242025!$E$3:$E$1315, $A9)</f>
        <v>9</v>
      </c>
      <c r="GS9">
        <f>SUMIFS(DataRegularSeason20242025!$AA$3:$AA$1315,DataRegularSeason20242025!$B$3:$B$1315, "&lt;=" &amp; GS$1, DataRegularSeason20242025!$D$3:$D$1315, $A9)+SUMIFS(DataRegularSeason20242025!$AB$3:$AB$1315,DataRegularSeason20242025!$B$3:$B$1315, "&lt;=" &amp; GS$1, DataRegularSeason20242025!$E$3:$E$1315, $A9)</f>
        <v>9</v>
      </c>
      <c r="GT9">
        <f>SUMIFS(DataRegularSeason20242025!$AA$3:$AA$1315,DataRegularSeason20242025!$B$3:$B$1315, "&lt;=" &amp; GT$1, DataRegularSeason20242025!$D$3:$D$1315, $A9)+SUMIFS(DataRegularSeason20242025!$AB$3:$AB$1315,DataRegularSeason20242025!$B$3:$B$1315, "&lt;=" &amp; GT$1, DataRegularSeason20242025!$E$3:$E$1315, $A9)</f>
        <v>9</v>
      </c>
      <c r="GU9">
        <f>SUMIFS(DataRegularSeason20242025!$AA$3:$AA$1315,DataRegularSeason20242025!$B$3:$B$1315, "&lt;=" &amp; GU$1, DataRegularSeason20242025!$D$3:$D$1315, $A9)+SUMIFS(DataRegularSeason20242025!$AB$3:$AB$1315,DataRegularSeason20242025!$B$3:$B$1315, "&lt;=" &amp; GU$1, DataRegularSeason20242025!$E$3:$E$1315, $A9)</f>
        <v>9</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16</v>
      </c>
      <c r="AM10">
        <f>SUMIFS(DataRegularSeason20242025!$AA$3:$AA$1315,DataRegularSeason20242025!$B$3:$B$1315, "&lt;=" &amp; AM$1, DataRegularSeason20242025!$D$3:$D$1315, $A10)+SUMIFS(DataRegularSeason20242025!$AB$3:$AB$1315,DataRegularSeason20242025!$B$3:$B$1315, "&lt;=" &amp; AM$1, DataRegularSeason20242025!$E$3:$E$1315, $A10)</f>
        <v>16</v>
      </c>
      <c r="AN10">
        <f>SUMIFS(DataRegularSeason20242025!$AA$3:$AA$1315,DataRegularSeason20242025!$B$3:$B$1315, "&lt;=" &amp; AN$1, DataRegularSeason20242025!$D$3:$D$1315, $A10)+SUMIFS(DataRegularSeason20242025!$AB$3:$AB$1315,DataRegularSeason20242025!$B$3:$B$1315, "&lt;=" &amp; AN$1, DataRegularSeason20242025!$E$3:$E$1315, $A10)</f>
        <v>16</v>
      </c>
      <c r="AO10">
        <f>SUMIFS(DataRegularSeason20242025!$AA$3:$AA$1315,DataRegularSeason20242025!$B$3:$B$1315, "&lt;=" &amp; AO$1, DataRegularSeason20242025!$D$3:$D$1315, $A10)+SUMIFS(DataRegularSeason20242025!$AB$3:$AB$1315,DataRegularSeason20242025!$B$3:$B$1315, "&lt;=" &amp; AO$1, DataRegularSeason20242025!$E$3:$E$1315, $A10)</f>
        <v>16</v>
      </c>
      <c r="AP10">
        <f>SUMIFS(DataRegularSeason20242025!$AA$3:$AA$1315,DataRegularSeason20242025!$B$3:$B$1315, "&lt;=" &amp; AP$1, DataRegularSeason20242025!$D$3:$D$1315, $A10)+SUMIFS(DataRegularSeason20242025!$AB$3:$AB$1315,DataRegularSeason20242025!$B$3:$B$1315, "&lt;=" &amp; AP$1, DataRegularSeason20242025!$E$3:$E$1315, $A10)</f>
        <v>16</v>
      </c>
      <c r="AQ10">
        <f>SUMIFS(DataRegularSeason20242025!$AA$3:$AA$1315,DataRegularSeason20242025!$B$3:$B$1315, "&lt;=" &amp; AQ$1, DataRegularSeason20242025!$D$3:$D$1315, $A10)+SUMIFS(DataRegularSeason20242025!$AB$3:$AB$1315,DataRegularSeason20242025!$B$3:$B$1315, "&lt;=" &amp; AQ$1, DataRegularSeason20242025!$E$3:$E$1315, $A10)</f>
        <v>16</v>
      </c>
      <c r="AR10">
        <f>SUMIFS(DataRegularSeason20242025!$AA$3:$AA$1315,DataRegularSeason20242025!$B$3:$B$1315, "&lt;=" &amp; AR$1, DataRegularSeason20242025!$D$3:$D$1315, $A10)+SUMIFS(DataRegularSeason20242025!$AB$3:$AB$1315,DataRegularSeason20242025!$B$3:$B$1315, "&lt;=" &amp; AR$1, DataRegularSeason20242025!$E$3:$E$1315, $A10)</f>
        <v>16</v>
      </c>
      <c r="AS10">
        <f>SUMIFS(DataRegularSeason20242025!$AA$3:$AA$1315,DataRegularSeason20242025!$B$3:$B$1315, "&lt;=" &amp; AS$1, DataRegularSeason20242025!$D$3:$D$1315, $A10)+SUMIFS(DataRegularSeason20242025!$AB$3:$AB$1315,DataRegularSeason20242025!$B$3:$B$1315, "&lt;=" &amp; AS$1, DataRegularSeason20242025!$E$3:$E$1315, $A10)</f>
        <v>16</v>
      </c>
      <c r="AT10">
        <f>SUMIFS(DataRegularSeason20242025!$AA$3:$AA$1315,DataRegularSeason20242025!$B$3:$B$1315, "&lt;=" &amp; AT$1, DataRegularSeason20242025!$D$3:$D$1315, $A10)+SUMIFS(DataRegularSeason20242025!$AB$3:$AB$1315,DataRegularSeason20242025!$B$3:$B$1315, "&lt;=" &amp; AT$1, DataRegularSeason20242025!$E$3:$E$1315, $A10)</f>
        <v>16</v>
      </c>
      <c r="AU10">
        <f>SUMIFS(DataRegularSeason20242025!$AA$3:$AA$1315,DataRegularSeason20242025!$B$3:$B$1315, "&lt;=" &amp; AU$1, DataRegularSeason20242025!$D$3:$D$1315, $A10)+SUMIFS(DataRegularSeason20242025!$AB$3:$AB$1315,DataRegularSeason20242025!$B$3:$B$1315, "&lt;=" &amp; AU$1, DataRegularSeason20242025!$E$3:$E$1315, $A10)</f>
        <v>16</v>
      </c>
      <c r="AV10">
        <f>SUMIFS(DataRegularSeason20242025!$AA$3:$AA$1315,DataRegularSeason20242025!$B$3:$B$1315, "&lt;=" &amp; AV$1, DataRegularSeason20242025!$D$3:$D$1315, $A10)+SUMIFS(DataRegularSeason20242025!$AB$3:$AB$1315,DataRegularSeason20242025!$B$3:$B$1315, "&lt;=" &amp; AV$1, DataRegularSeason20242025!$E$3:$E$1315, $A10)</f>
        <v>16</v>
      </c>
      <c r="AW10">
        <f>SUMIFS(DataRegularSeason20242025!$AA$3:$AA$1315,DataRegularSeason20242025!$B$3:$B$1315, "&lt;=" &amp; AW$1, DataRegularSeason20242025!$D$3:$D$1315, $A10)+SUMIFS(DataRegularSeason20242025!$AB$3:$AB$1315,DataRegularSeason20242025!$B$3:$B$1315, "&lt;=" &amp; AW$1, DataRegularSeason20242025!$E$3:$E$1315, $A10)</f>
        <v>16</v>
      </c>
      <c r="AX10">
        <f>SUMIFS(DataRegularSeason20242025!$AA$3:$AA$1315,DataRegularSeason20242025!$B$3:$B$1315, "&lt;=" &amp; AX$1, DataRegularSeason20242025!$D$3:$D$1315, $A10)+SUMIFS(DataRegularSeason20242025!$AB$3:$AB$1315,DataRegularSeason20242025!$B$3:$B$1315, "&lt;=" &amp; AX$1, DataRegularSeason20242025!$E$3:$E$1315, $A10)</f>
        <v>16</v>
      </c>
      <c r="AY10">
        <f>SUMIFS(DataRegularSeason20242025!$AA$3:$AA$1315,DataRegularSeason20242025!$B$3:$B$1315, "&lt;=" &amp; AY$1, DataRegularSeason20242025!$D$3:$D$1315, $A10)+SUMIFS(DataRegularSeason20242025!$AB$3:$AB$1315,DataRegularSeason20242025!$B$3:$B$1315, "&lt;=" &amp; AY$1, DataRegularSeason20242025!$E$3:$E$1315, $A10)</f>
        <v>16</v>
      </c>
      <c r="AZ10">
        <f>SUMIFS(DataRegularSeason20242025!$AA$3:$AA$1315,DataRegularSeason20242025!$B$3:$B$1315, "&lt;=" &amp; AZ$1, DataRegularSeason20242025!$D$3:$D$1315, $A10)+SUMIFS(DataRegularSeason20242025!$AB$3:$AB$1315,DataRegularSeason20242025!$B$3:$B$1315, "&lt;=" &amp; AZ$1, DataRegularSeason20242025!$E$3:$E$1315, $A10)</f>
        <v>16</v>
      </c>
      <c r="BA10">
        <f>SUMIFS(DataRegularSeason20242025!$AA$3:$AA$1315,DataRegularSeason20242025!$B$3:$B$1315, "&lt;=" &amp; BA$1, DataRegularSeason20242025!$D$3:$D$1315, $A10)+SUMIFS(DataRegularSeason20242025!$AB$3:$AB$1315,DataRegularSeason20242025!$B$3:$B$1315, "&lt;=" &amp; BA$1, DataRegularSeason20242025!$E$3:$E$1315, $A10)</f>
        <v>16</v>
      </c>
      <c r="BB10">
        <f>SUMIFS(DataRegularSeason20242025!$AA$3:$AA$1315,DataRegularSeason20242025!$B$3:$B$1315, "&lt;=" &amp; BB$1, DataRegularSeason20242025!$D$3:$D$1315, $A10)+SUMIFS(DataRegularSeason20242025!$AB$3:$AB$1315,DataRegularSeason20242025!$B$3:$B$1315, "&lt;=" &amp; BB$1, DataRegularSeason20242025!$E$3:$E$1315, $A10)</f>
        <v>16</v>
      </c>
      <c r="BC10">
        <f>SUMIFS(DataRegularSeason20242025!$AA$3:$AA$1315,DataRegularSeason20242025!$B$3:$B$1315, "&lt;=" &amp; BC$1, DataRegularSeason20242025!$D$3:$D$1315, $A10)+SUMIFS(DataRegularSeason20242025!$AB$3:$AB$1315,DataRegularSeason20242025!$B$3:$B$1315, "&lt;=" &amp; BC$1, DataRegularSeason20242025!$E$3:$E$1315, $A10)</f>
        <v>16</v>
      </c>
      <c r="BD10">
        <f>SUMIFS(DataRegularSeason20242025!$AA$3:$AA$1315,DataRegularSeason20242025!$B$3:$B$1315, "&lt;=" &amp; BD$1, DataRegularSeason20242025!$D$3:$D$1315, $A10)+SUMIFS(DataRegularSeason20242025!$AB$3:$AB$1315,DataRegularSeason20242025!$B$3:$B$1315, "&lt;=" &amp; BD$1, DataRegularSeason20242025!$E$3:$E$1315, $A10)</f>
        <v>16</v>
      </c>
      <c r="BE10">
        <f>SUMIFS(DataRegularSeason20242025!$AA$3:$AA$1315,DataRegularSeason20242025!$B$3:$B$1315, "&lt;=" &amp; BE$1, DataRegularSeason20242025!$D$3:$D$1315, $A10)+SUMIFS(DataRegularSeason20242025!$AB$3:$AB$1315,DataRegularSeason20242025!$B$3:$B$1315, "&lt;=" &amp; BE$1, DataRegularSeason20242025!$E$3:$E$1315, $A10)</f>
        <v>16</v>
      </c>
      <c r="BF10">
        <f>SUMIFS(DataRegularSeason20242025!$AA$3:$AA$1315,DataRegularSeason20242025!$B$3:$B$1315, "&lt;=" &amp; BF$1, DataRegularSeason20242025!$D$3:$D$1315, $A10)+SUMIFS(DataRegularSeason20242025!$AB$3:$AB$1315,DataRegularSeason20242025!$B$3:$B$1315, "&lt;=" &amp; BF$1, DataRegularSeason20242025!$E$3:$E$1315, $A10)</f>
        <v>16</v>
      </c>
      <c r="BG10">
        <f>SUMIFS(DataRegularSeason20242025!$AA$3:$AA$1315,DataRegularSeason20242025!$B$3:$B$1315, "&lt;=" &amp; BG$1, DataRegularSeason20242025!$D$3:$D$1315, $A10)+SUMIFS(DataRegularSeason20242025!$AB$3:$AB$1315,DataRegularSeason20242025!$B$3:$B$1315, "&lt;=" &amp; BG$1, DataRegularSeason20242025!$E$3:$E$1315, $A10)</f>
        <v>16</v>
      </c>
      <c r="BH10">
        <f>SUMIFS(DataRegularSeason20242025!$AA$3:$AA$1315,DataRegularSeason20242025!$B$3:$B$1315, "&lt;=" &amp; BH$1, DataRegularSeason20242025!$D$3:$D$1315, $A10)+SUMIFS(DataRegularSeason20242025!$AB$3:$AB$1315,DataRegularSeason20242025!$B$3:$B$1315, "&lt;=" &amp; BH$1, DataRegularSeason20242025!$E$3:$E$1315, $A10)</f>
        <v>16</v>
      </c>
      <c r="BI10">
        <f>SUMIFS(DataRegularSeason20242025!$AA$3:$AA$1315,DataRegularSeason20242025!$B$3:$B$1315, "&lt;=" &amp; BI$1, DataRegularSeason20242025!$D$3:$D$1315, $A10)+SUMIFS(DataRegularSeason20242025!$AB$3:$AB$1315,DataRegularSeason20242025!$B$3:$B$1315, "&lt;=" &amp; BI$1, DataRegularSeason20242025!$E$3:$E$1315, $A10)</f>
        <v>16</v>
      </c>
      <c r="BJ10">
        <f>SUMIFS(DataRegularSeason20242025!$AA$3:$AA$1315,DataRegularSeason20242025!$B$3:$B$1315, "&lt;=" &amp; BJ$1, DataRegularSeason20242025!$D$3:$D$1315, $A10)+SUMIFS(DataRegularSeason20242025!$AB$3:$AB$1315,DataRegularSeason20242025!$B$3:$B$1315, "&lt;=" &amp; BJ$1, DataRegularSeason20242025!$E$3:$E$1315, $A10)</f>
        <v>16</v>
      </c>
      <c r="BK10">
        <f>SUMIFS(DataRegularSeason20242025!$AA$3:$AA$1315,DataRegularSeason20242025!$B$3:$B$1315, "&lt;=" &amp; BK$1, DataRegularSeason20242025!$D$3:$D$1315, $A10)+SUMIFS(DataRegularSeason20242025!$AB$3:$AB$1315,DataRegularSeason20242025!$B$3:$B$1315, "&lt;=" &amp; BK$1, DataRegularSeason20242025!$E$3:$E$1315, $A10)</f>
        <v>16</v>
      </c>
      <c r="BL10">
        <f>SUMIFS(DataRegularSeason20242025!$AA$3:$AA$1315,DataRegularSeason20242025!$B$3:$B$1315, "&lt;=" &amp; BL$1, DataRegularSeason20242025!$D$3:$D$1315, $A10)+SUMIFS(DataRegularSeason20242025!$AB$3:$AB$1315,DataRegularSeason20242025!$B$3:$B$1315, "&lt;=" &amp; BL$1, DataRegularSeason20242025!$E$3:$E$1315, $A10)</f>
        <v>16</v>
      </c>
      <c r="BM10">
        <f>SUMIFS(DataRegularSeason20242025!$AA$3:$AA$1315,DataRegularSeason20242025!$B$3:$B$1315, "&lt;=" &amp; BM$1, DataRegularSeason20242025!$D$3:$D$1315, $A10)+SUMIFS(DataRegularSeason20242025!$AB$3:$AB$1315,DataRegularSeason20242025!$B$3:$B$1315, "&lt;=" &amp; BM$1, DataRegularSeason20242025!$E$3:$E$1315, $A10)</f>
        <v>16</v>
      </c>
      <c r="BN10">
        <f>SUMIFS(DataRegularSeason20242025!$AA$3:$AA$1315,DataRegularSeason20242025!$B$3:$B$1315, "&lt;=" &amp; BN$1, DataRegularSeason20242025!$D$3:$D$1315, $A10)+SUMIFS(DataRegularSeason20242025!$AB$3:$AB$1315,DataRegularSeason20242025!$B$3:$B$1315, "&lt;=" &amp; BN$1, DataRegularSeason20242025!$E$3:$E$1315, $A10)</f>
        <v>16</v>
      </c>
      <c r="BO10">
        <f>SUMIFS(DataRegularSeason20242025!$AA$3:$AA$1315,DataRegularSeason20242025!$B$3:$B$1315, "&lt;=" &amp; BO$1, DataRegularSeason20242025!$D$3:$D$1315, $A10)+SUMIFS(DataRegularSeason20242025!$AB$3:$AB$1315,DataRegularSeason20242025!$B$3:$B$1315, "&lt;=" &amp; BO$1, DataRegularSeason20242025!$E$3:$E$1315, $A10)</f>
        <v>16</v>
      </c>
      <c r="BP10">
        <f>SUMIFS(DataRegularSeason20242025!$AA$3:$AA$1315,DataRegularSeason20242025!$B$3:$B$1315, "&lt;=" &amp; BP$1, DataRegularSeason20242025!$D$3:$D$1315, $A10)+SUMIFS(DataRegularSeason20242025!$AB$3:$AB$1315,DataRegularSeason20242025!$B$3:$B$1315, "&lt;=" &amp; BP$1, DataRegularSeason20242025!$E$3:$E$1315, $A10)</f>
        <v>16</v>
      </c>
      <c r="BQ10">
        <f>SUMIFS(DataRegularSeason20242025!$AA$3:$AA$1315,DataRegularSeason20242025!$B$3:$B$1315, "&lt;=" &amp; BQ$1, DataRegularSeason20242025!$D$3:$D$1315, $A10)+SUMIFS(DataRegularSeason20242025!$AB$3:$AB$1315,DataRegularSeason20242025!$B$3:$B$1315, "&lt;=" &amp; BQ$1, DataRegularSeason20242025!$E$3:$E$1315, $A10)</f>
        <v>16</v>
      </c>
      <c r="BR10">
        <f>SUMIFS(DataRegularSeason20242025!$AA$3:$AA$1315,DataRegularSeason20242025!$B$3:$B$1315, "&lt;=" &amp; BR$1, DataRegularSeason20242025!$D$3:$D$1315, $A10)+SUMIFS(DataRegularSeason20242025!$AB$3:$AB$1315,DataRegularSeason20242025!$B$3:$B$1315, "&lt;=" &amp; BR$1, DataRegularSeason20242025!$E$3:$E$1315, $A10)</f>
        <v>16</v>
      </c>
      <c r="BS10">
        <f>SUMIFS(DataRegularSeason20242025!$AA$3:$AA$1315,DataRegularSeason20242025!$B$3:$B$1315, "&lt;=" &amp; BS$1, DataRegularSeason20242025!$D$3:$D$1315, $A10)+SUMIFS(DataRegularSeason20242025!$AB$3:$AB$1315,DataRegularSeason20242025!$B$3:$B$1315, "&lt;=" &amp; BS$1, DataRegularSeason20242025!$E$3:$E$1315, $A10)</f>
        <v>16</v>
      </c>
      <c r="BT10">
        <f>SUMIFS(DataRegularSeason20242025!$AA$3:$AA$1315,DataRegularSeason20242025!$B$3:$B$1315, "&lt;=" &amp; BT$1, DataRegularSeason20242025!$D$3:$D$1315, $A10)+SUMIFS(DataRegularSeason20242025!$AB$3:$AB$1315,DataRegularSeason20242025!$B$3:$B$1315, "&lt;=" &amp; BT$1, DataRegularSeason20242025!$E$3:$E$1315, $A10)</f>
        <v>16</v>
      </c>
      <c r="BU10">
        <f>SUMIFS(DataRegularSeason20242025!$AA$3:$AA$1315,DataRegularSeason20242025!$B$3:$B$1315, "&lt;=" &amp; BU$1, DataRegularSeason20242025!$D$3:$D$1315, $A10)+SUMIFS(DataRegularSeason20242025!$AB$3:$AB$1315,DataRegularSeason20242025!$B$3:$B$1315, "&lt;=" &amp; BU$1, DataRegularSeason20242025!$E$3:$E$1315, $A10)</f>
        <v>16</v>
      </c>
      <c r="BV10">
        <f>SUMIFS(DataRegularSeason20242025!$AA$3:$AA$1315,DataRegularSeason20242025!$B$3:$B$1315, "&lt;=" &amp; BV$1, DataRegularSeason20242025!$D$3:$D$1315, $A10)+SUMIFS(DataRegularSeason20242025!$AB$3:$AB$1315,DataRegularSeason20242025!$B$3:$B$1315, "&lt;=" &amp; BV$1, DataRegularSeason20242025!$E$3:$E$1315, $A10)</f>
        <v>16</v>
      </c>
      <c r="BW10">
        <f>SUMIFS(DataRegularSeason20242025!$AA$3:$AA$1315,DataRegularSeason20242025!$B$3:$B$1315, "&lt;=" &amp; BW$1, DataRegularSeason20242025!$D$3:$D$1315, $A10)+SUMIFS(DataRegularSeason20242025!$AB$3:$AB$1315,DataRegularSeason20242025!$B$3:$B$1315, "&lt;=" &amp; BW$1, DataRegularSeason20242025!$E$3:$E$1315, $A10)</f>
        <v>16</v>
      </c>
      <c r="BX10">
        <f>SUMIFS(DataRegularSeason20242025!$AA$3:$AA$1315,DataRegularSeason20242025!$B$3:$B$1315, "&lt;=" &amp; BX$1, DataRegularSeason20242025!$D$3:$D$1315, $A10)+SUMIFS(DataRegularSeason20242025!$AB$3:$AB$1315,DataRegularSeason20242025!$B$3:$B$1315, "&lt;=" &amp; BX$1, DataRegularSeason20242025!$E$3:$E$1315, $A10)</f>
        <v>16</v>
      </c>
      <c r="BY10">
        <f>SUMIFS(DataRegularSeason20242025!$AA$3:$AA$1315,DataRegularSeason20242025!$B$3:$B$1315, "&lt;=" &amp; BY$1, DataRegularSeason20242025!$D$3:$D$1315, $A10)+SUMIFS(DataRegularSeason20242025!$AB$3:$AB$1315,DataRegularSeason20242025!$B$3:$B$1315, "&lt;=" &amp; BY$1, DataRegularSeason20242025!$E$3:$E$1315, $A10)</f>
        <v>16</v>
      </c>
      <c r="BZ10">
        <f>SUMIFS(DataRegularSeason20242025!$AA$3:$AA$1315,DataRegularSeason20242025!$B$3:$B$1315, "&lt;=" &amp; BZ$1, DataRegularSeason20242025!$D$3:$D$1315, $A10)+SUMIFS(DataRegularSeason20242025!$AB$3:$AB$1315,DataRegularSeason20242025!$B$3:$B$1315, "&lt;=" &amp; BZ$1, DataRegularSeason20242025!$E$3:$E$1315, $A10)</f>
        <v>16</v>
      </c>
      <c r="CA10">
        <f>SUMIFS(DataRegularSeason20242025!$AA$3:$AA$1315,DataRegularSeason20242025!$B$3:$B$1315, "&lt;=" &amp; CA$1, DataRegularSeason20242025!$D$3:$D$1315, $A10)+SUMIFS(DataRegularSeason20242025!$AB$3:$AB$1315,DataRegularSeason20242025!$B$3:$B$1315, "&lt;=" &amp; CA$1, DataRegularSeason20242025!$E$3:$E$1315, $A10)</f>
        <v>16</v>
      </c>
      <c r="CB10">
        <f>SUMIFS(DataRegularSeason20242025!$AA$3:$AA$1315,DataRegularSeason20242025!$B$3:$B$1315, "&lt;=" &amp; CB$1, DataRegularSeason20242025!$D$3:$D$1315, $A10)+SUMIFS(DataRegularSeason20242025!$AB$3:$AB$1315,DataRegularSeason20242025!$B$3:$B$1315, "&lt;=" &amp; CB$1, DataRegularSeason20242025!$E$3:$E$1315, $A10)</f>
        <v>16</v>
      </c>
      <c r="CC10">
        <f>SUMIFS(DataRegularSeason20242025!$AA$3:$AA$1315,DataRegularSeason20242025!$B$3:$B$1315, "&lt;=" &amp; CC$1, DataRegularSeason20242025!$D$3:$D$1315, $A10)+SUMIFS(DataRegularSeason20242025!$AB$3:$AB$1315,DataRegularSeason20242025!$B$3:$B$1315, "&lt;=" &amp; CC$1, DataRegularSeason20242025!$E$3:$E$1315, $A10)</f>
        <v>16</v>
      </c>
      <c r="CD10">
        <f>SUMIFS(DataRegularSeason20242025!$AA$3:$AA$1315,DataRegularSeason20242025!$B$3:$B$1315, "&lt;=" &amp; CD$1, DataRegularSeason20242025!$D$3:$D$1315, $A10)+SUMIFS(DataRegularSeason20242025!$AB$3:$AB$1315,DataRegularSeason20242025!$B$3:$B$1315, "&lt;=" &amp; CD$1, DataRegularSeason20242025!$E$3:$E$1315, $A10)</f>
        <v>16</v>
      </c>
      <c r="CE10">
        <f>SUMIFS(DataRegularSeason20242025!$AA$3:$AA$1315,DataRegularSeason20242025!$B$3:$B$1315, "&lt;=" &amp; CE$1, DataRegularSeason20242025!$D$3:$D$1315, $A10)+SUMIFS(DataRegularSeason20242025!$AB$3:$AB$1315,DataRegularSeason20242025!$B$3:$B$1315, "&lt;=" &amp; CE$1, DataRegularSeason20242025!$E$3:$E$1315, $A10)</f>
        <v>16</v>
      </c>
      <c r="CF10">
        <f>SUMIFS(DataRegularSeason20242025!$AA$3:$AA$1315,DataRegularSeason20242025!$B$3:$B$1315, "&lt;=" &amp; CF$1, DataRegularSeason20242025!$D$3:$D$1315, $A10)+SUMIFS(DataRegularSeason20242025!$AB$3:$AB$1315,DataRegularSeason20242025!$B$3:$B$1315, "&lt;=" &amp; CF$1, DataRegularSeason20242025!$E$3:$E$1315, $A10)</f>
        <v>16</v>
      </c>
      <c r="CG10">
        <f>SUMIFS(DataRegularSeason20242025!$AA$3:$AA$1315,DataRegularSeason20242025!$B$3:$B$1315, "&lt;=" &amp; CG$1, DataRegularSeason20242025!$D$3:$D$1315, $A10)+SUMIFS(DataRegularSeason20242025!$AB$3:$AB$1315,DataRegularSeason20242025!$B$3:$B$1315, "&lt;=" &amp; CG$1, DataRegularSeason20242025!$E$3:$E$1315, $A10)</f>
        <v>16</v>
      </c>
      <c r="CH10">
        <f>SUMIFS(DataRegularSeason20242025!$AA$3:$AA$1315,DataRegularSeason20242025!$B$3:$B$1315, "&lt;=" &amp; CH$1, DataRegularSeason20242025!$D$3:$D$1315, $A10)+SUMIFS(DataRegularSeason20242025!$AB$3:$AB$1315,DataRegularSeason20242025!$B$3:$B$1315, "&lt;=" &amp; CH$1, DataRegularSeason20242025!$E$3:$E$1315, $A10)</f>
        <v>16</v>
      </c>
      <c r="CI10">
        <f>SUMIFS(DataRegularSeason20242025!$AA$3:$AA$1315,DataRegularSeason20242025!$B$3:$B$1315, "&lt;=" &amp; CI$1, DataRegularSeason20242025!$D$3:$D$1315, $A10)+SUMIFS(DataRegularSeason20242025!$AB$3:$AB$1315,DataRegularSeason20242025!$B$3:$B$1315, "&lt;=" &amp; CI$1, DataRegularSeason20242025!$E$3:$E$1315, $A10)</f>
        <v>16</v>
      </c>
      <c r="CJ10">
        <f>SUMIFS(DataRegularSeason20242025!$AA$3:$AA$1315,DataRegularSeason20242025!$B$3:$B$1315, "&lt;=" &amp; CJ$1, DataRegularSeason20242025!$D$3:$D$1315, $A10)+SUMIFS(DataRegularSeason20242025!$AB$3:$AB$1315,DataRegularSeason20242025!$B$3:$B$1315, "&lt;=" &amp; CJ$1, DataRegularSeason20242025!$E$3:$E$1315, $A10)</f>
        <v>16</v>
      </c>
      <c r="CK10">
        <f>SUMIFS(DataRegularSeason20242025!$AA$3:$AA$1315,DataRegularSeason20242025!$B$3:$B$1315, "&lt;=" &amp; CK$1, DataRegularSeason20242025!$D$3:$D$1315, $A10)+SUMIFS(DataRegularSeason20242025!$AB$3:$AB$1315,DataRegularSeason20242025!$B$3:$B$1315, "&lt;=" &amp; CK$1, DataRegularSeason20242025!$E$3:$E$1315, $A10)</f>
        <v>16</v>
      </c>
      <c r="CL10">
        <f>SUMIFS(DataRegularSeason20242025!$AA$3:$AA$1315,DataRegularSeason20242025!$B$3:$B$1315, "&lt;=" &amp; CL$1, DataRegularSeason20242025!$D$3:$D$1315, $A10)+SUMIFS(DataRegularSeason20242025!$AB$3:$AB$1315,DataRegularSeason20242025!$B$3:$B$1315, "&lt;=" &amp; CL$1, DataRegularSeason20242025!$E$3:$E$1315, $A10)</f>
        <v>16</v>
      </c>
      <c r="CM10">
        <f>SUMIFS(DataRegularSeason20242025!$AA$3:$AA$1315,DataRegularSeason20242025!$B$3:$B$1315, "&lt;=" &amp; CM$1, DataRegularSeason20242025!$D$3:$D$1315, $A10)+SUMIFS(DataRegularSeason20242025!$AB$3:$AB$1315,DataRegularSeason20242025!$B$3:$B$1315, "&lt;=" &amp; CM$1, DataRegularSeason20242025!$E$3:$E$1315, $A10)</f>
        <v>16</v>
      </c>
      <c r="CN10">
        <f>SUMIFS(DataRegularSeason20242025!$AA$3:$AA$1315,DataRegularSeason20242025!$B$3:$B$1315, "&lt;=" &amp; CN$1, DataRegularSeason20242025!$D$3:$D$1315, $A10)+SUMIFS(DataRegularSeason20242025!$AB$3:$AB$1315,DataRegularSeason20242025!$B$3:$B$1315, "&lt;=" &amp; CN$1, DataRegularSeason20242025!$E$3:$E$1315, $A10)</f>
        <v>16</v>
      </c>
      <c r="CO10">
        <f>SUMIFS(DataRegularSeason20242025!$AA$3:$AA$1315,DataRegularSeason20242025!$B$3:$B$1315, "&lt;=" &amp; CO$1, DataRegularSeason20242025!$D$3:$D$1315, $A10)+SUMIFS(DataRegularSeason20242025!$AB$3:$AB$1315,DataRegularSeason20242025!$B$3:$B$1315, "&lt;=" &amp; CO$1, DataRegularSeason20242025!$E$3:$E$1315, $A10)</f>
        <v>16</v>
      </c>
      <c r="CP10">
        <f>SUMIFS(DataRegularSeason20242025!$AA$3:$AA$1315,DataRegularSeason20242025!$B$3:$B$1315, "&lt;=" &amp; CP$1, DataRegularSeason20242025!$D$3:$D$1315, $A10)+SUMIFS(DataRegularSeason20242025!$AB$3:$AB$1315,DataRegularSeason20242025!$B$3:$B$1315, "&lt;=" &amp; CP$1, DataRegularSeason20242025!$E$3:$E$1315, $A10)</f>
        <v>16</v>
      </c>
      <c r="CQ10">
        <f>SUMIFS(DataRegularSeason20242025!$AA$3:$AA$1315,DataRegularSeason20242025!$B$3:$B$1315, "&lt;=" &amp; CQ$1, DataRegularSeason20242025!$D$3:$D$1315, $A10)+SUMIFS(DataRegularSeason20242025!$AB$3:$AB$1315,DataRegularSeason20242025!$B$3:$B$1315, "&lt;=" &amp; CQ$1, DataRegularSeason20242025!$E$3:$E$1315, $A10)</f>
        <v>16</v>
      </c>
      <c r="CR10">
        <f>SUMIFS(DataRegularSeason20242025!$AA$3:$AA$1315,DataRegularSeason20242025!$B$3:$B$1315, "&lt;=" &amp; CR$1, DataRegularSeason20242025!$D$3:$D$1315, $A10)+SUMIFS(DataRegularSeason20242025!$AB$3:$AB$1315,DataRegularSeason20242025!$B$3:$B$1315, "&lt;=" &amp; CR$1, DataRegularSeason20242025!$E$3:$E$1315, $A10)</f>
        <v>16</v>
      </c>
      <c r="CS10">
        <f>SUMIFS(DataRegularSeason20242025!$AA$3:$AA$1315,DataRegularSeason20242025!$B$3:$B$1315, "&lt;=" &amp; CS$1, DataRegularSeason20242025!$D$3:$D$1315, $A10)+SUMIFS(DataRegularSeason20242025!$AB$3:$AB$1315,DataRegularSeason20242025!$B$3:$B$1315, "&lt;=" &amp; CS$1, DataRegularSeason20242025!$E$3:$E$1315, $A10)</f>
        <v>16</v>
      </c>
      <c r="CT10">
        <f>SUMIFS(DataRegularSeason20242025!$AA$3:$AA$1315,DataRegularSeason20242025!$B$3:$B$1315, "&lt;=" &amp; CT$1, DataRegularSeason20242025!$D$3:$D$1315, $A10)+SUMIFS(DataRegularSeason20242025!$AB$3:$AB$1315,DataRegularSeason20242025!$B$3:$B$1315, "&lt;=" &amp; CT$1, DataRegularSeason20242025!$E$3:$E$1315, $A10)</f>
        <v>16</v>
      </c>
      <c r="CU10">
        <f>SUMIFS(DataRegularSeason20242025!$AA$3:$AA$1315,DataRegularSeason20242025!$B$3:$B$1315, "&lt;=" &amp; CU$1, DataRegularSeason20242025!$D$3:$D$1315, $A10)+SUMIFS(DataRegularSeason20242025!$AB$3:$AB$1315,DataRegularSeason20242025!$B$3:$B$1315, "&lt;=" &amp; CU$1, DataRegularSeason20242025!$E$3:$E$1315, $A10)</f>
        <v>16</v>
      </c>
      <c r="CV10">
        <f>SUMIFS(DataRegularSeason20242025!$AA$3:$AA$1315,DataRegularSeason20242025!$B$3:$B$1315, "&lt;=" &amp; CV$1, DataRegularSeason20242025!$D$3:$D$1315, $A10)+SUMIFS(DataRegularSeason20242025!$AB$3:$AB$1315,DataRegularSeason20242025!$B$3:$B$1315, "&lt;=" &amp; CV$1, DataRegularSeason20242025!$E$3:$E$1315, $A10)</f>
        <v>16</v>
      </c>
      <c r="CW10">
        <f>SUMIFS(DataRegularSeason20242025!$AA$3:$AA$1315,DataRegularSeason20242025!$B$3:$B$1315, "&lt;=" &amp; CW$1, DataRegularSeason20242025!$D$3:$D$1315, $A10)+SUMIFS(DataRegularSeason20242025!$AB$3:$AB$1315,DataRegularSeason20242025!$B$3:$B$1315, "&lt;=" &amp; CW$1, DataRegularSeason20242025!$E$3:$E$1315, $A10)</f>
        <v>16</v>
      </c>
      <c r="CX10">
        <f>SUMIFS(DataRegularSeason20242025!$AA$3:$AA$1315,DataRegularSeason20242025!$B$3:$B$1315, "&lt;=" &amp; CX$1, DataRegularSeason20242025!$D$3:$D$1315, $A10)+SUMIFS(DataRegularSeason20242025!$AB$3:$AB$1315,DataRegularSeason20242025!$B$3:$B$1315, "&lt;=" &amp; CX$1, DataRegularSeason20242025!$E$3:$E$1315, $A10)</f>
        <v>16</v>
      </c>
      <c r="CY10">
        <f>SUMIFS(DataRegularSeason20242025!$AA$3:$AA$1315,DataRegularSeason20242025!$B$3:$B$1315, "&lt;=" &amp; CY$1, DataRegularSeason20242025!$D$3:$D$1315, $A10)+SUMIFS(DataRegularSeason20242025!$AB$3:$AB$1315,DataRegularSeason20242025!$B$3:$B$1315, "&lt;=" &amp; CY$1, DataRegularSeason20242025!$E$3:$E$1315, $A10)</f>
        <v>16</v>
      </c>
      <c r="CZ10">
        <f>SUMIFS(DataRegularSeason20242025!$AA$3:$AA$1315,DataRegularSeason20242025!$B$3:$B$1315, "&lt;=" &amp; CZ$1, DataRegularSeason20242025!$D$3:$D$1315, $A10)+SUMIFS(DataRegularSeason20242025!$AB$3:$AB$1315,DataRegularSeason20242025!$B$3:$B$1315, "&lt;=" &amp; CZ$1, DataRegularSeason20242025!$E$3:$E$1315, $A10)</f>
        <v>16</v>
      </c>
      <c r="DA10">
        <f>SUMIFS(DataRegularSeason20242025!$AA$3:$AA$1315,DataRegularSeason20242025!$B$3:$B$1315, "&lt;=" &amp; DA$1, DataRegularSeason20242025!$D$3:$D$1315, $A10)+SUMIFS(DataRegularSeason20242025!$AB$3:$AB$1315,DataRegularSeason20242025!$B$3:$B$1315, "&lt;=" &amp; DA$1, DataRegularSeason20242025!$E$3:$E$1315, $A10)</f>
        <v>16</v>
      </c>
      <c r="DB10">
        <f>SUMIFS(DataRegularSeason20242025!$AA$3:$AA$1315,DataRegularSeason20242025!$B$3:$B$1315, "&lt;=" &amp; DB$1, DataRegularSeason20242025!$D$3:$D$1315, $A10)+SUMIFS(DataRegularSeason20242025!$AB$3:$AB$1315,DataRegularSeason20242025!$B$3:$B$1315, "&lt;=" &amp; DB$1, DataRegularSeason20242025!$E$3:$E$1315, $A10)</f>
        <v>16</v>
      </c>
      <c r="DC10">
        <f>SUMIFS(DataRegularSeason20242025!$AA$3:$AA$1315,DataRegularSeason20242025!$B$3:$B$1315, "&lt;=" &amp; DC$1, DataRegularSeason20242025!$D$3:$D$1315, $A10)+SUMIFS(DataRegularSeason20242025!$AB$3:$AB$1315,DataRegularSeason20242025!$B$3:$B$1315, "&lt;=" &amp; DC$1, DataRegularSeason20242025!$E$3:$E$1315, $A10)</f>
        <v>16</v>
      </c>
      <c r="DD10">
        <f>SUMIFS(DataRegularSeason20242025!$AA$3:$AA$1315,DataRegularSeason20242025!$B$3:$B$1315, "&lt;=" &amp; DD$1, DataRegularSeason20242025!$D$3:$D$1315, $A10)+SUMIFS(DataRegularSeason20242025!$AB$3:$AB$1315,DataRegularSeason20242025!$B$3:$B$1315, "&lt;=" &amp; DD$1, DataRegularSeason20242025!$E$3:$E$1315, $A10)</f>
        <v>16</v>
      </c>
      <c r="DE10">
        <f>SUMIFS(DataRegularSeason20242025!$AA$3:$AA$1315,DataRegularSeason20242025!$B$3:$B$1315, "&lt;=" &amp; DE$1, DataRegularSeason20242025!$D$3:$D$1315, $A10)+SUMIFS(DataRegularSeason20242025!$AB$3:$AB$1315,DataRegularSeason20242025!$B$3:$B$1315, "&lt;=" &amp; DE$1, DataRegularSeason20242025!$E$3:$E$1315, $A10)</f>
        <v>16</v>
      </c>
      <c r="DF10">
        <f>SUMIFS(DataRegularSeason20242025!$AA$3:$AA$1315,DataRegularSeason20242025!$B$3:$B$1315, "&lt;=" &amp; DF$1, DataRegularSeason20242025!$D$3:$D$1315, $A10)+SUMIFS(DataRegularSeason20242025!$AB$3:$AB$1315,DataRegularSeason20242025!$B$3:$B$1315, "&lt;=" &amp; DF$1, DataRegularSeason20242025!$E$3:$E$1315, $A10)</f>
        <v>16</v>
      </c>
      <c r="DG10">
        <f>SUMIFS(DataRegularSeason20242025!$AA$3:$AA$1315,DataRegularSeason20242025!$B$3:$B$1315, "&lt;=" &amp; DG$1, DataRegularSeason20242025!$D$3:$D$1315, $A10)+SUMIFS(DataRegularSeason20242025!$AB$3:$AB$1315,DataRegularSeason20242025!$B$3:$B$1315, "&lt;=" &amp; DG$1, DataRegularSeason20242025!$E$3:$E$1315, $A10)</f>
        <v>16</v>
      </c>
      <c r="DH10">
        <f>SUMIFS(DataRegularSeason20242025!$AA$3:$AA$1315,DataRegularSeason20242025!$B$3:$B$1315, "&lt;=" &amp; DH$1, DataRegularSeason20242025!$D$3:$D$1315, $A10)+SUMIFS(DataRegularSeason20242025!$AB$3:$AB$1315,DataRegularSeason20242025!$B$3:$B$1315, "&lt;=" &amp; DH$1, DataRegularSeason20242025!$E$3:$E$1315, $A10)</f>
        <v>16</v>
      </c>
      <c r="DI10">
        <f>SUMIFS(DataRegularSeason20242025!$AA$3:$AA$1315,DataRegularSeason20242025!$B$3:$B$1315, "&lt;=" &amp; DI$1, DataRegularSeason20242025!$D$3:$D$1315, $A10)+SUMIFS(DataRegularSeason20242025!$AB$3:$AB$1315,DataRegularSeason20242025!$B$3:$B$1315, "&lt;=" &amp; DI$1, DataRegularSeason20242025!$E$3:$E$1315, $A10)</f>
        <v>16</v>
      </c>
      <c r="DJ10">
        <f>SUMIFS(DataRegularSeason20242025!$AA$3:$AA$1315,DataRegularSeason20242025!$B$3:$B$1315, "&lt;=" &amp; DJ$1, DataRegularSeason20242025!$D$3:$D$1315, $A10)+SUMIFS(DataRegularSeason20242025!$AB$3:$AB$1315,DataRegularSeason20242025!$B$3:$B$1315, "&lt;=" &amp; DJ$1, DataRegularSeason20242025!$E$3:$E$1315, $A10)</f>
        <v>16</v>
      </c>
      <c r="DK10">
        <f>SUMIFS(DataRegularSeason20242025!$AA$3:$AA$1315,DataRegularSeason20242025!$B$3:$B$1315, "&lt;=" &amp; DK$1, DataRegularSeason20242025!$D$3:$D$1315, $A10)+SUMIFS(DataRegularSeason20242025!$AB$3:$AB$1315,DataRegularSeason20242025!$B$3:$B$1315, "&lt;=" &amp; DK$1, DataRegularSeason20242025!$E$3:$E$1315, $A10)</f>
        <v>16</v>
      </c>
      <c r="DL10">
        <f>SUMIFS(DataRegularSeason20242025!$AA$3:$AA$1315,DataRegularSeason20242025!$B$3:$B$1315, "&lt;=" &amp; DL$1, DataRegularSeason20242025!$D$3:$D$1315, $A10)+SUMIFS(DataRegularSeason20242025!$AB$3:$AB$1315,DataRegularSeason20242025!$B$3:$B$1315, "&lt;=" &amp; DL$1, DataRegularSeason20242025!$E$3:$E$1315, $A10)</f>
        <v>16</v>
      </c>
      <c r="DM10">
        <f>SUMIFS(DataRegularSeason20242025!$AA$3:$AA$1315,DataRegularSeason20242025!$B$3:$B$1315, "&lt;=" &amp; DM$1, DataRegularSeason20242025!$D$3:$D$1315, $A10)+SUMIFS(DataRegularSeason20242025!$AB$3:$AB$1315,DataRegularSeason20242025!$B$3:$B$1315, "&lt;=" &amp; DM$1, DataRegularSeason20242025!$E$3:$E$1315, $A10)</f>
        <v>16</v>
      </c>
      <c r="DN10">
        <f>SUMIFS(DataRegularSeason20242025!$AA$3:$AA$1315,DataRegularSeason20242025!$B$3:$B$1315, "&lt;=" &amp; DN$1, DataRegularSeason20242025!$D$3:$D$1315, $A10)+SUMIFS(DataRegularSeason20242025!$AB$3:$AB$1315,DataRegularSeason20242025!$B$3:$B$1315, "&lt;=" &amp; DN$1, DataRegularSeason20242025!$E$3:$E$1315, $A10)</f>
        <v>16</v>
      </c>
      <c r="DO10">
        <f>SUMIFS(DataRegularSeason20242025!$AA$3:$AA$1315,DataRegularSeason20242025!$B$3:$B$1315, "&lt;=" &amp; DO$1, DataRegularSeason20242025!$D$3:$D$1315, $A10)+SUMIFS(DataRegularSeason20242025!$AB$3:$AB$1315,DataRegularSeason20242025!$B$3:$B$1315, "&lt;=" &amp; DO$1, DataRegularSeason20242025!$E$3:$E$1315, $A10)</f>
        <v>16</v>
      </c>
      <c r="DP10">
        <f>SUMIFS(DataRegularSeason20242025!$AA$3:$AA$1315,DataRegularSeason20242025!$B$3:$B$1315, "&lt;=" &amp; DP$1, DataRegularSeason20242025!$D$3:$D$1315, $A10)+SUMIFS(DataRegularSeason20242025!$AB$3:$AB$1315,DataRegularSeason20242025!$B$3:$B$1315, "&lt;=" &amp; DP$1, DataRegularSeason20242025!$E$3:$E$1315, $A10)</f>
        <v>16</v>
      </c>
      <c r="DQ10">
        <f>SUMIFS(DataRegularSeason20242025!$AA$3:$AA$1315,DataRegularSeason20242025!$B$3:$B$1315, "&lt;=" &amp; DQ$1, DataRegularSeason20242025!$D$3:$D$1315, $A10)+SUMIFS(DataRegularSeason20242025!$AB$3:$AB$1315,DataRegularSeason20242025!$B$3:$B$1315, "&lt;=" &amp; DQ$1, DataRegularSeason20242025!$E$3:$E$1315, $A10)</f>
        <v>16</v>
      </c>
      <c r="DR10">
        <f>SUMIFS(DataRegularSeason20242025!$AA$3:$AA$1315,DataRegularSeason20242025!$B$3:$B$1315, "&lt;=" &amp; DR$1, DataRegularSeason20242025!$D$3:$D$1315, $A10)+SUMIFS(DataRegularSeason20242025!$AB$3:$AB$1315,DataRegularSeason20242025!$B$3:$B$1315, "&lt;=" &amp; DR$1, DataRegularSeason20242025!$E$3:$E$1315, $A10)</f>
        <v>16</v>
      </c>
      <c r="DS10">
        <f>SUMIFS(DataRegularSeason20242025!$AA$3:$AA$1315,DataRegularSeason20242025!$B$3:$B$1315, "&lt;=" &amp; DS$1, DataRegularSeason20242025!$D$3:$D$1315, $A10)+SUMIFS(DataRegularSeason20242025!$AB$3:$AB$1315,DataRegularSeason20242025!$B$3:$B$1315, "&lt;=" &amp; DS$1, DataRegularSeason20242025!$E$3:$E$1315, $A10)</f>
        <v>16</v>
      </c>
      <c r="DT10">
        <f>SUMIFS(DataRegularSeason20242025!$AA$3:$AA$1315,DataRegularSeason20242025!$B$3:$B$1315, "&lt;=" &amp; DT$1, DataRegularSeason20242025!$D$3:$D$1315, $A10)+SUMIFS(DataRegularSeason20242025!$AB$3:$AB$1315,DataRegularSeason20242025!$B$3:$B$1315, "&lt;=" &amp; DT$1, DataRegularSeason20242025!$E$3:$E$1315, $A10)</f>
        <v>16</v>
      </c>
      <c r="DU10">
        <f>SUMIFS(DataRegularSeason20242025!$AA$3:$AA$1315,DataRegularSeason20242025!$B$3:$B$1315, "&lt;=" &amp; DU$1, DataRegularSeason20242025!$D$3:$D$1315, $A10)+SUMIFS(DataRegularSeason20242025!$AB$3:$AB$1315,DataRegularSeason20242025!$B$3:$B$1315, "&lt;=" &amp; DU$1, DataRegularSeason20242025!$E$3:$E$1315, $A10)</f>
        <v>16</v>
      </c>
      <c r="DV10">
        <f>SUMIFS(DataRegularSeason20242025!$AA$3:$AA$1315,DataRegularSeason20242025!$B$3:$B$1315, "&lt;=" &amp; DV$1, DataRegularSeason20242025!$D$3:$D$1315, $A10)+SUMIFS(DataRegularSeason20242025!$AB$3:$AB$1315,DataRegularSeason20242025!$B$3:$B$1315, "&lt;=" &amp; DV$1, DataRegularSeason20242025!$E$3:$E$1315, $A10)</f>
        <v>16</v>
      </c>
      <c r="DW10">
        <f>SUMIFS(DataRegularSeason20242025!$AA$3:$AA$1315,DataRegularSeason20242025!$B$3:$B$1315, "&lt;=" &amp; DW$1, DataRegularSeason20242025!$D$3:$D$1315, $A10)+SUMIFS(DataRegularSeason20242025!$AB$3:$AB$1315,DataRegularSeason20242025!$B$3:$B$1315, "&lt;=" &amp; DW$1, DataRegularSeason20242025!$E$3:$E$1315, $A10)</f>
        <v>16</v>
      </c>
      <c r="DX10">
        <f>SUMIFS(DataRegularSeason20242025!$AA$3:$AA$1315,DataRegularSeason20242025!$B$3:$B$1315, "&lt;=" &amp; DX$1, DataRegularSeason20242025!$D$3:$D$1315, $A10)+SUMIFS(DataRegularSeason20242025!$AB$3:$AB$1315,DataRegularSeason20242025!$B$3:$B$1315, "&lt;=" &amp; DX$1, DataRegularSeason20242025!$E$3:$E$1315, $A10)</f>
        <v>16</v>
      </c>
      <c r="DY10">
        <f>SUMIFS(DataRegularSeason20242025!$AA$3:$AA$1315,DataRegularSeason20242025!$B$3:$B$1315, "&lt;=" &amp; DY$1, DataRegularSeason20242025!$D$3:$D$1315, $A10)+SUMIFS(DataRegularSeason20242025!$AB$3:$AB$1315,DataRegularSeason20242025!$B$3:$B$1315, "&lt;=" &amp; DY$1, DataRegularSeason20242025!$E$3:$E$1315, $A10)</f>
        <v>16</v>
      </c>
      <c r="DZ10">
        <f>SUMIFS(DataRegularSeason20242025!$AA$3:$AA$1315,DataRegularSeason20242025!$B$3:$B$1315, "&lt;=" &amp; DZ$1, DataRegularSeason20242025!$D$3:$D$1315, $A10)+SUMIFS(DataRegularSeason20242025!$AB$3:$AB$1315,DataRegularSeason20242025!$B$3:$B$1315, "&lt;=" &amp; DZ$1, DataRegularSeason20242025!$E$3:$E$1315, $A10)</f>
        <v>16</v>
      </c>
      <c r="EA10">
        <f>SUMIFS(DataRegularSeason20242025!$AA$3:$AA$1315,DataRegularSeason20242025!$B$3:$B$1315, "&lt;=" &amp; EA$1, DataRegularSeason20242025!$D$3:$D$1315, $A10)+SUMIFS(DataRegularSeason20242025!$AB$3:$AB$1315,DataRegularSeason20242025!$B$3:$B$1315, "&lt;=" &amp; EA$1, DataRegularSeason20242025!$E$3:$E$1315, $A10)</f>
        <v>16</v>
      </c>
      <c r="EB10">
        <f>SUMIFS(DataRegularSeason20242025!$AA$3:$AA$1315,DataRegularSeason20242025!$B$3:$B$1315, "&lt;=" &amp; EB$1, DataRegularSeason20242025!$D$3:$D$1315, $A10)+SUMIFS(DataRegularSeason20242025!$AB$3:$AB$1315,DataRegularSeason20242025!$B$3:$B$1315, "&lt;=" &amp; EB$1, DataRegularSeason20242025!$E$3:$E$1315, $A10)</f>
        <v>16</v>
      </c>
      <c r="EC10">
        <f>SUMIFS(DataRegularSeason20242025!$AA$3:$AA$1315,DataRegularSeason20242025!$B$3:$B$1315, "&lt;=" &amp; EC$1, DataRegularSeason20242025!$D$3:$D$1315, $A10)+SUMIFS(DataRegularSeason20242025!$AB$3:$AB$1315,DataRegularSeason20242025!$B$3:$B$1315, "&lt;=" &amp; EC$1, DataRegularSeason20242025!$E$3:$E$1315, $A10)</f>
        <v>16</v>
      </c>
      <c r="ED10">
        <f>SUMIFS(DataRegularSeason20242025!$AA$3:$AA$1315,DataRegularSeason20242025!$B$3:$B$1315, "&lt;=" &amp; ED$1, DataRegularSeason20242025!$D$3:$D$1315, $A10)+SUMIFS(DataRegularSeason20242025!$AB$3:$AB$1315,DataRegularSeason20242025!$B$3:$B$1315, "&lt;=" &amp; ED$1, DataRegularSeason20242025!$E$3:$E$1315, $A10)</f>
        <v>16</v>
      </c>
      <c r="EE10">
        <f>SUMIFS(DataRegularSeason20242025!$AA$3:$AA$1315,DataRegularSeason20242025!$B$3:$B$1315, "&lt;=" &amp; EE$1, DataRegularSeason20242025!$D$3:$D$1315, $A10)+SUMIFS(DataRegularSeason20242025!$AB$3:$AB$1315,DataRegularSeason20242025!$B$3:$B$1315, "&lt;=" &amp; EE$1, DataRegularSeason20242025!$E$3:$E$1315, $A10)</f>
        <v>16</v>
      </c>
      <c r="EF10">
        <f>SUMIFS(DataRegularSeason20242025!$AA$3:$AA$1315,DataRegularSeason20242025!$B$3:$B$1315, "&lt;=" &amp; EF$1, DataRegularSeason20242025!$D$3:$D$1315, $A10)+SUMIFS(DataRegularSeason20242025!$AB$3:$AB$1315,DataRegularSeason20242025!$B$3:$B$1315, "&lt;=" &amp; EF$1, DataRegularSeason20242025!$E$3:$E$1315, $A10)</f>
        <v>16</v>
      </c>
      <c r="EG10">
        <f>SUMIFS(DataRegularSeason20242025!$AA$3:$AA$1315,DataRegularSeason20242025!$B$3:$B$1315, "&lt;=" &amp; EG$1, DataRegularSeason20242025!$D$3:$D$1315, $A10)+SUMIFS(DataRegularSeason20242025!$AB$3:$AB$1315,DataRegularSeason20242025!$B$3:$B$1315, "&lt;=" &amp; EG$1, DataRegularSeason20242025!$E$3:$E$1315, $A10)</f>
        <v>16</v>
      </c>
      <c r="EH10">
        <f>SUMIFS(DataRegularSeason20242025!$AA$3:$AA$1315,DataRegularSeason20242025!$B$3:$B$1315, "&lt;=" &amp; EH$1, DataRegularSeason20242025!$D$3:$D$1315, $A10)+SUMIFS(DataRegularSeason20242025!$AB$3:$AB$1315,DataRegularSeason20242025!$B$3:$B$1315, "&lt;=" &amp; EH$1, DataRegularSeason20242025!$E$3:$E$1315, $A10)</f>
        <v>16</v>
      </c>
      <c r="EI10">
        <f>SUMIFS(DataRegularSeason20242025!$AA$3:$AA$1315,DataRegularSeason20242025!$B$3:$B$1315, "&lt;=" &amp; EI$1, DataRegularSeason20242025!$D$3:$D$1315, $A10)+SUMIFS(DataRegularSeason20242025!$AB$3:$AB$1315,DataRegularSeason20242025!$B$3:$B$1315, "&lt;=" &amp; EI$1, DataRegularSeason20242025!$E$3:$E$1315, $A10)</f>
        <v>16</v>
      </c>
      <c r="EJ10">
        <f>SUMIFS(DataRegularSeason20242025!$AA$3:$AA$1315,DataRegularSeason20242025!$B$3:$B$1315, "&lt;=" &amp; EJ$1, DataRegularSeason20242025!$D$3:$D$1315, $A10)+SUMIFS(DataRegularSeason20242025!$AB$3:$AB$1315,DataRegularSeason20242025!$B$3:$B$1315, "&lt;=" &amp; EJ$1, DataRegularSeason20242025!$E$3:$E$1315, $A10)</f>
        <v>16</v>
      </c>
      <c r="EK10">
        <f>SUMIFS(DataRegularSeason20242025!$AA$3:$AA$1315,DataRegularSeason20242025!$B$3:$B$1315, "&lt;=" &amp; EK$1, DataRegularSeason20242025!$D$3:$D$1315, $A10)+SUMIFS(DataRegularSeason20242025!$AB$3:$AB$1315,DataRegularSeason20242025!$B$3:$B$1315, "&lt;=" &amp; EK$1, DataRegularSeason20242025!$E$3:$E$1315, $A10)</f>
        <v>16</v>
      </c>
      <c r="EL10">
        <f>SUMIFS(DataRegularSeason20242025!$AA$3:$AA$1315,DataRegularSeason20242025!$B$3:$B$1315, "&lt;=" &amp; EL$1, DataRegularSeason20242025!$D$3:$D$1315, $A10)+SUMIFS(DataRegularSeason20242025!$AB$3:$AB$1315,DataRegularSeason20242025!$B$3:$B$1315, "&lt;=" &amp; EL$1, DataRegularSeason20242025!$E$3:$E$1315, $A10)</f>
        <v>16</v>
      </c>
      <c r="EM10">
        <f>SUMIFS(DataRegularSeason20242025!$AA$3:$AA$1315,DataRegularSeason20242025!$B$3:$B$1315, "&lt;=" &amp; EM$1, DataRegularSeason20242025!$D$3:$D$1315, $A10)+SUMIFS(DataRegularSeason20242025!$AB$3:$AB$1315,DataRegularSeason20242025!$B$3:$B$1315, "&lt;=" &amp; EM$1, DataRegularSeason20242025!$E$3:$E$1315, $A10)</f>
        <v>16</v>
      </c>
      <c r="EN10">
        <f>SUMIFS(DataRegularSeason20242025!$AA$3:$AA$1315,DataRegularSeason20242025!$B$3:$B$1315, "&lt;=" &amp; EN$1, DataRegularSeason20242025!$D$3:$D$1315, $A10)+SUMIFS(DataRegularSeason20242025!$AB$3:$AB$1315,DataRegularSeason20242025!$B$3:$B$1315, "&lt;=" &amp; EN$1, DataRegularSeason20242025!$E$3:$E$1315, $A10)</f>
        <v>16</v>
      </c>
      <c r="EO10">
        <f>SUMIFS(DataRegularSeason20242025!$AA$3:$AA$1315,DataRegularSeason20242025!$B$3:$B$1315, "&lt;=" &amp; EO$1, DataRegularSeason20242025!$D$3:$D$1315, $A10)+SUMIFS(DataRegularSeason20242025!$AB$3:$AB$1315,DataRegularSeason20242025!$B$3:$B$1315, "&lt;=" &amp; EO$1, DataRegularSeason20242025!$E$3:$E$1315, $A10)</f>
        <v>16</v>
      </c>
      <c r="EP10">
        <f>SUMIFS(DataRegularSeason20242025!$AA$3:$AA$1315,DataRegularSeason20242025!$B$3:$B$1315, "&lt;=" &amp; EP$1, DataRegularSeason20242025!$D$3:$D$1315, $A10)+SUMIFS(DataRegularSeason20242025!$AB$3:$AB$1315,DataRegularSeason20242025!$B$3:$B$1315, "&lt;=" &amp; EP$1, DataRegularSeason20242025!$E$3:$E$1315, $A10)</f>
        <v>16</v>
      </c>
      <c r="EQ10">
        <f>SUMIFS(DataRegularSeason20242025!$AA$3:$AA$1315,DataRegularSeason20242025!$B$3:$B$1315, "&lt;=" &amp; EQ$1, DataRegularSeason20242025!$D$3:$D$1315, $A10)+SUMIFS(DataRegularSeason20242025!$AB$3:$AB$1315,DataRegularSeason20242025!$B$3:$B$1315, "&lt;=" &amp; EQ$1, DataRegularSeason20242025!$E$3:$E$1315, $A10)</f>
        <v>16</v>
      </c>
      <c r="ER10">
        <f>SUMIFS(DataRegularSeason20242025!$AA$3:$AA$1315,DataRegularSeason20242025!$B$3:$B$1315, "&lt;=" &amp; ER$1, DataRegularSeason20242025!$D$3:$D$1315, $A10)+SUMIFS(DataRegularSeason20242025!$AB$3:$AB$1315,DataRegularSeason20242025!$B$3:$B$1315, "&lt;=" &amp; ER$1, DataRegularSeason20242025!$E$3:$E$1315, $A10)</f>
        <v>16</v>
      </c>
      <c r="ES10">
        <f>SUMIFS(DataRegularSeason20242025!$AA$3:$AA$1315,DataRegularSeason20242025!$B$3:$B$1315, "&lt;=" &amp; ES$1, DataRegularSeason20242025!$D$3:$D$1315, $A10)+SUMIFS(DataRegularSeason20242025!$AB$3:$AB$1315,DataRegularSeason20242025!$B$3:$B$1315, "&lt;=" &amp; ES$1, DataRegularSeason20242025!$E$3:$E$1315, $A10)</f>
        <v>16</v>
      </c>
      <c r="ET10">
        <f>SUMIFS(DataRegularSeason20242025!$AA$3:$AA$1315,DataRegularSeason20242025!$B$3:$B$1315, "&lt;=" &amp; ET$1, DataRegularSeason20242025!$D$3:$D$1315, $A10)+SUMIFS(DataRegularSeason20242025!$AB$3:$AB$1315,DataRegularSeason20242025!$B$3:$B$1315, "&lt;=" &amp; ET$1, DataRegularSeason20242025!$E$3:$E$1315, $A10)</f>
        <v>16</v>
      </c>
      <c r="EU10">
        <f>SUMIFS(DataRegularSeason20242025!$AA$3:$AA$1315,DataRegularSeason20242025!$B$3:$B$1315, "&lt;=" &amp; EU$1, DataRegularSeason20242025!$D$3:$D$1315, $A10)+SUMIFS(DataRegularSeason20242025!$AB$3:$AB$1315,DataRegularSeason20242025!$B$3:$B$1315, "&lt;=" &amp; EU$1, DataRegularSeason20242025!$E$3:$E$1315, $A10)</f>
        <v>16</v>
      </c>
      <c r="EV10">
        <f>SUMIFS(DataRegularSeason20242025!$AA$3:$AA$1315,DataRegularSeason20242025!$B$3:$B$1315, "&lt;=" &amp; EV$1, DataRegularSeason20242025!$D$3:$D$1315, $A10)+SUMIFS(DataRegularSeason20242025!$AB$3:$AB$1315,DataRegularSeason20242025!$B$3:$B$1315, "&lt;=" &amp; EV$1, DataRegularSeason20242025!$E$3:$E$1315, $A10)</f>
        <v>16</v>
      </c>
      <c r="EW10">
        <f>SUMIFS(DataRegularSeason20242025!$AA$3:$AA$1315,DataRegularSeason20242025!$B$3:$B$1315, "&lt;=" &amp; EW$1, DataRegularSeason20242025!$D$3:$D$1315, $A10)+SUMIFS(DataRegularSeason20242025!$AB$3:$AB$1315,DataRegularSeason20242025!$B$3:$B$1315, "&lt;=" &amp; EW$1, DataRegularSeason20242025!$E$3:$E$1315, $A10)</f>
        <v>16</v>
      </c>
      <c r="EX10">
        <f>SUMIFS(DataRegularSeason20242025!$AA$3:$AA$1315,DataRegularSeason20242025!$B$3:$B$1315, "&lt;=" &amp; EX$1, DataRegularSeason20242025!$D$3:$D$1315, $A10)+SUMIFS(DataRegularSeason20242025!$AB$3:$AB$1315,DataRegularSeason20242025!$B$3:$B$1315, "&lt;=" &amp; EX$1, DataRegularSeason20242025!$E$3:$E$1315, $A10)</f>
        <v>16</v>
      </c>
      <c r="EY10">
        <f>SUMIFS(DataRegularSeason20242025!$AA$3:$AA$1315,DataRegularSeason20242025!$B$3:$B$1315, "&lt;=" &amp; EY$1, DataRegularSeason20242025!$D$3:$D$1315, $A10)+SUMIFS(DataRegularSeason20242025!$AB$3:$AB$1315,DataRegularSeason20242025!$B$3:$B$1315, "&lt;=" &amp; EY$1, DataRegularSeason20242025!$E$3:$E$1315, $A10)</f>
        <v>16</v>
      </c>
      <c r="EZ10">
        <f>SUMIFS(DataRegularSeason20242025!$AA$3:$AA$1315,DataRegularSeason20242025!$B$3:$B$1315, "&lt;=" &amp; EZ$1, DataRegularSeason20242025!$D$3:$D$1315, $A10)+SUMIFS(DataRegularSeason20242025!$AB$3:$AB$1315,DataRegularSeason20242025!$B$3:$B$1315, "&lt;=" &amp; EZ$1, DataRegularSeason20242025!$E$3:$E$1315, $A10)</f>
        <v>16</v>
      </c>
      <c r="FA10">
        <f>SUMIFS(DataRegularSeason20242025!$AA$3:$AA$1315,DataRegularSeason20242025!$B$3:$B$1315, "&lt;=" &amp; FA$1, DataRegularSeason20242025!$D$3:$D$1315, $A10)+SUMIFS(DataRegularSeason20242025!$AB$3:$AB$1315,DataRegularSeason20242025!$B$3:$B$1315, "&lt;=" &amp; FA$1, DataRegularSeason20242025!$E$3:$E$1315, $A10)</f>
        <v>16</v>
      </c>
      <c r="FB10">
        <f>SUMIFS(DataRegularSeason20242025!$AA$3:$AA$1315,DataRegularSeason20242025!$B$3:$B$1315, "&lt;=" &amp; FB$1, DataRegularSeason20242025!$D$3:$D$1315, $A10)+SUMIFS(DataRegularSeason20242025!$AB$3:$AB$1315,DataRegularSeason20242025!$B$3:$B$1315, "&lt;=" &amp; FB$1, DataRegularSeason20242025!$E$3:$E$1315, $A10)</f>
        <v>16</v>
      </c>
      <c r="FC10">
        <f>SUMIFS(DataRegularSeason20242025!$AA$3:$AA$1315,DataRegularSeason20242025!$B$3:$B$1315, "&lt;=" &amp; FC$1, DataRegularSeason20242025!$D$3:$D$1315, $A10)+SUMIFS(DataRegularSeason20242025!$AB$3:$AB$1315,DataRegularSeason20242025!$B$3:$B$1315, "&lt;=" &amp; FC$1, DataRegularSeason20242025!$E$3:$E$1315, $A10)</f>
        <v>16</v>
      </c>
      <c r="FD10">
        <f>SUMIFS(DataRegularSeason20242025!$AA$3:$AA$1315,DataRegularSeason20242025!$B$3:$B$1315, "&lt;=" &amp; FD$1, DataRegularSeason20242025!$D$3:$D$1315, $A10)+SUMIFS(DataRegularSeason20242025!$AB$3:$AB$1315,DataRegularSeason20242025!$B$3:$B$1315, "&lt;=" &amp; FD$1, DataRegularSeason20242025!$E$3:$E$1315, $A10)</f>
        <v>16</v>
      </c>
      <c r="FE10">
        <f>SUMIFS(DataRegularSeason20242025!$AA$3:$AA$1315,DataRegularSeason20242025!$B$3:$B$1315, "&lt;=" &amp; FE$1, DataRegularSeason20242025!$D$3:$D$1315, $A10)+SUMIFS(DataRegularSeason20242025!$AB$3:$AB$1315,DataRegularSeason20242025!$B$3:$B$1315, "&lt;=" &amp; FE$1, DataRegularSeason20242025!$E$3:$E$1315, $A10)</f>
        <v>16</v>
      </c>
      <c r="FF10">
        <f>SUMIFS(DataRegularSeason20242025!$AA$3:$AA$1315,DataRegularSeason20242025!$B$3:$B$1315, "&lt;=" &amp; FF$1, DataRegularSeason20242025!$D$3:$D$1315, $A10)+SUMIFS(DataRegularSeason20242025!$AB$3:$AB$1315,DataRegularSeason20242025!$B$3:$B$1315, "&lt;=" &amp; FF$1, DataRegularSeason20242025!$E$3:$E$1315, $A10)</f>
        <v>16</v>
      </c>
      <c r="FG10">
        <f>SUMIFS(DataRegularSeason20242025!$AA$3:$AA$1315,DataRegularSeason20242025!$B$3:$B$1315, "&lt;=" &amp; FG$1, DataRegularSeason20242025!$D$3:$D$1315, $A10)+SUMIFS(DataRegularSeason20242025!$AB$3:$AB$1315,DataRegularSeason20242025!$B$3:$B$1315, "&lt;=" &amp; FG$1, DataRegularSeason20242025!$E$3:$E$1315, $A10)</f>
        <v>16</v>
      </c>
      <c r="FH10">
        <f>SUMIFS(DataRegularSeason20242025!$AA$3:$AA$1315,DataRegularSeason20242025!$B$3:$B$1315, "&lt;=" &amp; FH$1, DataRegularSeason20242025!$D$3:$D$1315, $A10)+SUMIFS(DataRegularSeason20242025!$AB$3:$AB$1315,DataRegularSeason20242025!$B$3:$B$1315, "&lt;=" &amp; FH$1, DataRegularSeason20242025!$E$3:$E$1315, $A10)</f>
        <v>16</v>
      </c>
      <c r="FI10">
        <f>SUMIFS(DataRegularSeason20242025!$AA$3:$AA$1315,DataRegularSeason20242025!$B$3:$B$1315, "&lt;=" &amp; FI$1, DataRegularSeason20242025!$D$3:$D$1315, $A10)+SUMIFS(DataRegularSeason20242025!$AB$3:$AB$1315,DataRegularSeason20242025!$B$3:$B$1315, "&lt;=" &amp; FI$1, DataRegularSeason20242025!$E$3:$E$1315, $A10)</f>
        <v>16</v>
      </c>
      <c r="FJ10">
        <f>SUMIFS(DataRegularSeason20242025!$AA$3:$AA$1315,DataRegularSeason20242025!$B$3:$B$1315, "&lt;=" &amp; FJ$1, DataRegularSeason20242025!$D$3:$D$1315, $A10)+SUMIFS(DataRegularSeason20242025!$AB$3:$AB$1315,DataRegularSeason20242025!$B$3:$B$1315, "&lt;=" &amp; FJ$1, DataRegularSeason20242025!$E$3:$E$1315, $A10)</f>
        <v>16</v>
      </c>
      <c r="FK10">
        <f>SUMIFS(DataRegularSeason20242025!$AA$3:$AA$1315,DataRegularSeason20242025!$B$3:$B$1315, "&lt;=" &amp; FK$1, DataRegularSeason20242025!$D$3:$D$1315, $A10)+SUMIFS(DataRegularSeason20242025!$AB$3:$AB$1315,DataRegularSeason20242025!$B$3:$B$1315, "&lt;=" &amp; FK$1, DataRegularSeason20242025!$E$3:$E$1315, $A10)</f>
        <v>16</v>
      </c>
      <c r="FL10">
        <f>SUMIFS(DataRegularSeason20242025!$AA$3:$AA$1315,DataRegularSeason20242025!$B$3:$B$1315, "&lt;=" &amp; FL$1, DataRegularSeason20242025!$D$3:$D$1315, $A10)+SUMIFS(DataRegularSeason20242025!$AB$3:$AB$1315,DataRegularSeason20242025!$B$3:$B$1315, "&lt;=" &amp; FL$1, DataRegularSeason20242025!$E$3:$E$1315, $A10)</f>
        <v>16</v>
      </c>
      <c r="FM10">
        <f>SUMIFS(DataRegularSeason20242025!$AA$3:$AA$1315,DataRegularSeason20242025!$B$3:$B$1315, "&lt;=" &amp; FM$1, DataRegularSeason20242025!$D$3:$D$1315, $A10)+SUMIFS(DataRegularSeason20242025!$AB$3:$AB$1315,DataRegularSeason20242025!$B$3:$B$1315, "&lt;=" &amp; FM$1, DataRegularSeason20242025!$E$3:$E$1315, $A10)</f>
        <v>16</v>
      </c>
      <c r="FN10">
        <f>SUMIFS(DataRegularSeason20242025!$AA$3:$AA$1315,DataRegularSeason20242025!$B$3:$B$1315, "&lt;=" &amp; FN$1, DataRegularSeason20242025!$D$3:$D$1315, $A10)+SUMIFS(DataRegularSeason20242025!$AB$3:$AB$1315,DataRegularSeason20242025!$B$3:$B$1315, "&lt;=" &amp; FN$1, DataRegularSeason20242025!$E$3:$E$1315, $A10)</f>
        <v>16</v>
      </c>
      <c r="FO10">
        <f>SUMIFS(DataRegularSeason20242025!$AA$3:$AA$1315,DataRegularSeason20242025!$B$3:$B$1315, "&lt;=" &amp; FO$1, DataRegularSeason20242025!$D$3:$D$1315, $A10)+SUMIFS(DataRegularSeason20242025!$AB$3:$AB$1315,DataRegularSeason20242025!$B$3:$B$1315, "&lt;=" &amp; FO$1, DataRegularSeason20242025!$E$3:$E$1315, $A10)</f>
        <v>16</v>
      </c>
      <c r="FP10">
        <f>SUMIFS(DataRegularSeason20242025!$AA$3:$AA$1315,DataRegularSeason20242025!$B$3:$B$1315, "&lt;=" &amp; FP$1, DataRegularSeason20242025!$D$3:$D$1315, $A10)+SUMIFS(DataRegularSeason20242025!$AB$3:$AB$1315,DataRegularSeason20242025!$B$3:$B$1315, "&lt;=" &amp; FP$1, DataRegularSeason20242025!$E$3:$E$1315, $A10)</f>
        <v>16</v>
      </c>
      <c r="FQ10">
        <f>SUMIFS(DataRegularSeason20242025!$AA$3:$AA$1315,DataRegularSeason20242025!$B$3:$B$1315, "&lt;=" &amp; FQ$1, DataRegularSeason20242025!$D$3:$D$1315, $A10)+SUMIFS(DataRegularSeason20242025!$AB$3:$AB$1315,DataRegularSeason20242025!$B$3:$B$1315, "&lt;=" &amp; FQ$1, DataRegularSeason20242025!$E$3:$E$1315, $A10)</f>
        <v>16</v>
      </c>
      <c r="FR10">
        <f>SUMIFS(DataRegularSeason20242025!$AA$3:$AA$1315,DataRegularSeason20242025!$B$3:$B$1315, "&lt;=" &amp; FR$1, DataRegularSeason20242025!$D$3:$D$1315, $A10)+SUMIFS(DataRegularSeason20242025!$AB$3:$AB$1315,DataRegularSeason20242025!$B$3:$B$1315, "&lt;=" &amp; FR$1, DataRegularSeason20242025!$E$3:$E$1315, $A10)</f>
        <v>16</v>
      </c>
      <c r="FS10">
        <f>SUMIFS(DataRegularSeason20242025!$AA$3:$AA$1315,DataRegularSeason20242025!$B$3:$B$1315, "&lt;=" &amp; FS$1, DataRegularSeason20242025!$D$3:$D$1315, $A10)+SUMIFS(DataRegularSeason20242025!$AB$3:$AB$1315,DataRegularSeason20242025!$B$3:$B$1315, "&lt;=" &amp; FS$1, DataRegularSeason20242025!$E$3:$E$1315, $A10)</f>
        <v>16</v>
      </c>
      <c r="FT10">
        <f>SUMIFS(DataRegularSeason20242025!$AA$3:$AA$1315,DataRegularSeason20242025!$B$3:$B$1315, "&lt;=" &amp; FT$1, DataRegularSeason20242025!$D$3:$D$1315, $A10)+SUMIFS(DataRegularSeason20242025!$AB$3:$AB$1315,DataRegularSeason20242025!$B$3:$B$1315, "&lt;=" &amp; FT$1, DataRegularSeason20242025!$E$3:$E$1315, $A10)</f>
        <v>16</v>
      </c>
      <c r="FU10">
        <f>SUMIFS(DataRegularSeason20242025!$AA$3:$AA$1315,DataRegularSeason20242025!$B$3:$B$1315, "&lt;=" &amp; FU$1, DataRegularSeason20242025!$D$3:$D$1315, $A10)+SUMIFS(DataRegularSeason20242025!$AB$3:$AB$1315,DataRegularSeason20242025!$B$3:$B$1315, "&lt;=" &amp; FU$1, DataRegularSeason20242025!$E$3:$E$1315, $A10)</f>
        <v>16</v>
      </c>
      <c r="FV10">
        <f>SUMIFS(DataRegularSeason20242025!$AA$3:$AA$1315,DataRegularSeason20242025!$B$3:$B$1315, "&lt;=" &amp; FV$1, DataRegularSeason20242025!$D$3:$D$1315, $A10)+SUMIFS(DataRegularSeason20242025!$AB$3:$AB$1315,DataRegularSeason20242025!$B$3:$B$1315, "&lt;=" &amp; FV$1, DataRegularSeason20242025!$E$3:$E$1315, $A10)</f>
        <v>16</v>
      </c>
      <c r="FW10">
        <f>SUMIFS(DataRegularSeason20242025!$AA$3:$AA$1315,DataRegularSeason20242025!$B$3:$B$1315, "&lt;=" &amp; FW$1, DataRegularSeason20242025!$D$3:$D$1315, $A10)+SUMIFS(DataRegularSeason20242025!$AB$3:$AB$1315,DataRegularSeason20242025!$B$3:$B$1315, "&lt;=" &amp; FW$1, DataRegularSeason20242025!$E$3:$E$1315, $A10)</f>
        <v>16</v>
      </c>
      <c r="FX10">
        <f>SUMIFS(DataRegularSeason20242025!$AA$3:$AA$1315,DataRegularSeason20242025!$B$3:$B$1315, "&lt;=" &amp; FX$1, DataRegularSeason20242025!$D$3:$D$1315, $A10)+SUMIFS(DataRegularSeason20242025!$AB$3:$AB$1315,DataRegularSeason20242025!$B$3:$B$1315, "&lt;=" &amp; FX$1, DataRegularSeason20242025!$E$3:$E$1315, $A10)</f>
        <v>16</v>
      </c>
      <c r="FY10">
        <f>SUMIFS(DataRegularSeason20242025!$AA$3:$AA$1315,DataRegularSeason20242025!$B$3:$B$1315, "&lt;=" &amp; FY$1, DataRegularSeason20242025!$D$3:$D$1315, $A10)+SUMIFS(DataRegularSeason20242025!$AB$3:$AB$1315,DataRegularSeason20242025!$B$3:$B$1315, "&lt;=" &amp; FY$1, DataRegularSeason20242025!$E$3:$E$1315, $A10)</f>
        <v>16</v>
      </c>
      <c r="FZ10">
        <f>SUMIFS(DataRegularSeason20242025!$AA$3:$AA$1315,DataRegularSeason20242025!$B$3:$B$1315, "&lt;=" &amp; FZ$1, DataRegularSeason20242025!$D$3:$D$1315, $A10)+SUMIFS(DataRegularSeason20242025!$AB$3:$AB$1315,DataRegularSeason20242025!$B$3:$B$1315, "&lt;=" &amp; FZ$1, DataRegularSeason20242025!$E$3:$E$1315, $A10)</f>
        <v>16</v>
      </c>
      <c r="GA10">
        <f>SUMIFS(DataRegularSeason20242025!$AA$3:$AA$1315,DataRegularSeason20242025!$B$3:$B$1315, "&lt;=" &amp; GA$1, DataRegularSeason20242025!$D$3:$D$1315, $A10)+SUMIFS(DataRegularSeason20242025!$AB$3:$AB$1315,DataRegularSeason20242025!$B$3:$B$1315, "&lt;=" &amp; GA$1, DataRegularSeason20242025!$E$3:$E$1315, $A10)</f>
        <v>16</v>
      </c>
      <c r="GB10">
        <f>SUMIFS(DataRegularSeason20242025!$AA$3:$AA$1315,DataRegularSeason20242025!$B$3:$B$1315, "&lt;=" &amp; GB$1, DataRegularSeason20242025!$D$3:$D$1315, $A10)+SUMIFS(DataRegularSeason20242025!$AB$3:$AB$1315,DataRegularSeason20242025!$B$3:$B$1315, "&lt;=" &amp; GB$1, DataRegularSeason20242025!$E$3:$E$1315, $A10)</f>
        <v>16</v>
      </c>
      <c r="GC10">
        <f>SUMIFS(DataRegularSeason20242025!$AA$3:$AA$1315,DataRegularSeason20242025!$B$3:$B$1315, "&lt;=" &amp; GC$1, DataRegularSeason20242025!$D$3:$D$1315, $A10)+SUMIFS(DataRegularSeason20242025!$AB$3:$AB$1315,DataRegularSeason20242025!$B$3:$B$1315, "&lt;=" &amp; GC$1, DataRegularSeason20242025!$E$3:$E$1315, $A10)</f>
        <v>16</v>
      </c>
      <c r="GD10">
        <f>SUMIFS(DataRegularSeason20242025!$AA$3:$AA$1315,DataRegularSeason20242025!$B$3:$B$1315, "&lt;=" &amp; GD$1, DataRegularSeason20242025!$D$3:$D$1315, $A10)+SUMIFS(DataRegularSeason20242025!$AB$3:$AB$1315,DataRegularSeason20242025!$B$3:$B$1315, "&lt;=" &amp; GD$1, DataRegularSeason20242025!$E$3:$E$1315, $A10)</f>
        <v>16</v>
      </c>
      <c r="GE10">
        <f>SUMIFS(DataRegularSeason20242025!$AA$3:$AA$1315,DataRegularSeason20242025!$B$3:$B$1315, "&lt;=" &amp; GE$1, DataRegularSeason20242025!$D$3:$D$1315, $A10)+SUMIFS(DataRegularSeason20242025!$AB$3:$AB$1315,DataRegularSeason20242025!$B$3:$B$1315, "&lt;=" &amp; GE$1, DataRegularSeason20242025!$E$3:$E$1315, $A10)</f>
        <v>16</v>
      </c>
      <c r="GF10">
        <f>SUMIFS(DataRegularSeason20242025!$AA$3:$AA$1315,DataRegularSeason20242025!$B$3:$B$1315, "&lt;=" &amp; GF$1, DataRegularSeason20242025!$D$3:$D$1315, $A10)+SUMIFS(DataRegularSeason20242025!$AB$3:$AB$1315,DataRegularSeason20242025!$B$3:$B$1315, "&lt;=" &amp; GF$1, DataRegularSeason20242025!$E$3:$E$1315, $A10)</f>
        <v>16</v>
      </c>
      <c r="GG10">
        <f>SUMIFS(DataRegularSeason20242025!$AA$3:$AA$1315,DataRegularSeason20242025!$B$3:$B$1315, "&lt;=" &amp; GG$1, DataRegularSeason20242025!$D$3:$D$1315, $A10)+SUMIFS(DataRegularSeason20242025!$AB$3:$AB$1315,DataRegularSeason20242025!$B$3:$B$1315, "&lt;=" &amp; GG$1, DataRegularSeason20242025!$E$3:$E$1315, $A10)</f>
        <v>16</v>
      </c>
      <c r="GH10">
        <f>SUMIFS(DataRegularSeason20242025!$AA$3:$AA$1315,DataRegularSeason20242025!$B$3:$B$1315, "&lt;=" &amp; GH$1, DataRegularSeason20242025!$D$3:$D$1315, $A10)+SUMIFS(DataRegularSeason20242025!$AB$3:$AB$1315,DataRegularSeason20242025!$B$3:$B$1315, "&lt;=" &amp; GH$1, DataRegularSeason20242025!$E$3:$E$1315, $A10)</f>
        <v>16</v>
      </c>
      <c r="GI10">
        <f>SUMIFS(DataRegularSeason20242025!$AA$3:$AA$1315,DataRegularSeason20242025!$B$3:$B$1315, "&lt;=" &amp; GI$1, DataRegularSeason20242025!$D$3:$D$1315, $A10)+SUMIFS(DataRegularSeason20242025!$AB$3:$AB$1315,DataRegularSeason20242025!$B$3:$B$1315, "&lt;=" &amp; GI$1, DataRegularSeason20242025!$E$3:$E$1315, $A10)</f>
        <v>16</v>
      </c>
      <c r="GJ10">
        <f>SUMIFS(DataRegularSeason20242025!$AA$3:$AA$1315,DataRegularSeason20242025!$B$3:$B$1315, "&lt;=" &amp; GJ$1, DataRegularSeason20242025!$D$3:$D$1315, $A10)+SUMIFS(DataRegularSeason20242025!$AB$3:$AB$1315,DataRegularSeason20242025!$B$3:$B$1315, "&lt;=" &amp; GJ$1, DataRegularSeason20242025!$E$3:$E$1315, $A10)</f>
        <v>16</v>
      </c>
      <c r="GK10">
        <f>SUMIFS(DataRegularSeason20242025!$AA$3:$AA$1315,DataRegularSeason20242025!$B$3:$B$1315, "&lt;=" &amp; GK$1, DataRegularSeason20242025!$D$3:$D$1315, $A10)+SUMIFS(DataRegularSeason20242025!$AB$3:$AB$1315,DataRegularSeason20242025!$B$3:$B$1315, "&lt;=" &amp; GK$1, DataRegularSeason20242025!$E$3:$E$1315, $A10)</f>
        <v>16</v>
      </c>
      <c r="GL10">
        <f>SUMIFS(DataRegularSeason20242025!$AA$3:$AA$1315,DataRegularSeason20242025!$B$3:$B$1315, "&lt;=" &amp; GL$1, DataRegularSeason20242025!$D$3:$D$1315, $A10)+SUMIFS(DataRegularSeason20242025!$AB$3:$AB$1315,DataRegularSeason20242025!$B$3:$B$1315, "&lt;=" &amp; GL$1, DataRegularSeason20242025!$E$3:$E$1315, $A10)</f>
        <v>16</v>
      </c>
      <c r="GM10">
        <f>SUMIFS(DataRegularSeason20242025!$AA$3:$AA$1315,DataRegularSeason20242025!$B$3:$B$1315, "&lt;=" &amp; GM$1, DataRegularSeason20242025!$D$3:$D$1315, $A10)+SUMIFS(DataRegularSeason20242025!$AB$3:$AB$1315,DataRegularSeason20242025!$B$3:$B$1315, "&lt;=" &amp; GM$1, DataRegularSeason20242025!$E$3:$E$1315, $A10)</f>
        <v>16</v>
      </c>
      <c r="GN10">
        <f>SUMIFS(DataRegularSeason20242025!$AA$3:$AA$1315,DataRegularSeason20242025!$B$3:$B$1315, "&lt;=" &amp; GN$1, DataRegularSeason20242025!$D$3:$D$1315, $A10)+SUMIFS(DataRegularSeason20242025!$AB$3:$AB$1315,DataRegularSeason20242025!$B$3:$B$1315, "&lt;=" &amp; GN$1, DataRegularSeason20242025!$E$3:$E$1315, $A10)</f>
        <v>16</v>
      </c>
      <c r="GO10">
        <f>SUMIFS(DataRegularSeason20242025!$AA$3:$AA$1315,DataRegularSeason20242025!$B$3:$B$1315, "&lt;=" &amp; GO$1, DataRegularSeason20242025!$D$3:$D$1315, $A10)+SUMIFS(DataRegularSeason20242025!$AB$3:$AB$1315,DataRegularSeason20242025!$B$3:$B$1315, "&lt;=" &amp; GO$1, DataRegularSeason20242025!$E$3:$E$1315, $A10)</f>
        <v>16</v>
      </c>
      <c r="GP10">
        <f>SUMIFS(DataRegularSeason20242025!$AA$3:$AA$1315,DataRegularSeason20242025!$B$3:$B$1315, "&lt;=" &amp; GP$1, DataRegularSeason20242025!$D$3:$D$1315, $A10)+SUMIFS(DataRegularSeason20242025!$AB$3:$AB$1315,DataRegularSeason20242025!$B$3:$B$1315, "&lt;=" &amp; GP$1, DataRegularSeason20242025!$E$3:$E$1315, $A10)</f>
        <v>16</v>
      </c>
      <c r="GQ10">
        <f>SUMIFS(DataRegularSeason20242025!$AA$3:$AA$1315,DataRegularSeason20242025!$B$3:$B$1315, "&lt;=" &amp; GQ$1, DataRegularSeason20242025!$D$3:$D$1315, $A10)+SUMIFS(DataRegularSeason20242025!$AB$3:$AB$1315,DataRegularSeason20242025!$B$3:$B$1315, "&lt;=" &amp; GQ$1, DataRegularSeason20242025!$E$3:$E$1315, $A10)</f>
        <v>16</v>
      </c>
      <c r="GR10">
        <f>SUMIFS(DataRegularSeason20242025!$AA$3:$AA$1315,DataRegularSeason20242025!$B$3:$B$1315, "&lt;=" &amp; GR$1, DataRegularSeason20242025!$D$3:$D$1315, $A10)+SUMIFS(DataRegularSeason20242025!$AB$3:$AB$1315,DataRegularSeason20242025!$B$3:$B$1315, "&lt;=" &amp; GR$1, DataRegularSeason20242025!$E$3:$E$1315, $A10)</f>
        <v>16</v>
      </c>
      <c r="GS10">
        <f>SUMIFS(DataRegularSeason20242025!$AA$3:$AA$1315,DataRegularSeason20242025!$B$3:$B$1315, "&lt;=" &amp; GS$1, DataRegularSeason20242025!$D$3:$D$1315, $A10)+SUMIFS(DataRegularSeason20242025!$AB$3:$AB$1315,DataRegularSeason20242025!$B$3:$B$1315, "&lt;=" &amp; GS$1, DataRegularSeason20242025!$E$3:$E$1315, $A10)</f>
        <v>16</v>
      </c>
      <c r="GT10">
        <f>SUMIFS(DataRegularSeason20242025!$AA$3:$AA$1315,DataRegularSeason20242025!$B$3:$B$1315, "&lt;=" &amp; GT$1, DataRegularSeason20242025!$D$3:$D$1315, $A10)+SUMIFS(DataRegularSeason20242025!$AB$3:$AB$1315,DataRegularSeason20242025!$B$3:$B$1315, "&lt;=" &amp; GT$1, DataRegularSeason20242025!$E$3:$E$1315, $A10)</f>
        <v>16</v>
      </c>
      <c r="GU10">
        <f>SUMIFS(DataRegularSeason20242025!$AA$3:$AA$1315,DataRegularSeason20242025!$B$3:$B$1315, "&lt;=" &amp; GU$1, DataRegularSeason20242025!$D$3:$D$1315, $A10)+SUMIFS(DataRegularSeason20242025!$AB$3:$AB$1315,DataRegularSeason20242025!$B$3:$B$1315, "&lt;=" &amp; GU$1, DataRegularSeason20242025!$E$3:$E$1315, $A10)</f>
        <v>16</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14</v>
      </c>
      <c r="AJ11">
        <f>SUMIFS(DataRegularSeason20242025!$AA$3:$AA$1315,DataRegularSeason20242025!$B$3:$B$1315, "&lt;=" &amp; AJ$1, DataRegularSeason20242025!$D$3:$D$1315, $A11)+SUMIFS(DataRegularSeason20242025!$AB$3:$AB$1315,DataRegularSeason20242025!$B$3:$B$1315, "&lt;=" &amp; AJ$1, DataRegularSeason20242025!$E$3:$E$1315, $A11)</f>
        <v>14</v>
      </c>
      <c r="AK11">
        <f>SUMIFS(DataRegularSeason20242025!$AA$3:$AA$1315,DataRegularSeason20242025!$B$3:$B$1315, "&lt;=" &amp; AK$1, DataRegularSeason20242025!$D$3:$D$1315, $A11)+SUMIFS(DataRegularSeason20242025!$AB$3:$AB$1315,DataRegularSeason20242025!$B$3:$B$1315, "&lt;=" &amp; AK$1, DataRegularSeason20242025!$E$3:$E$1315, $A11)</f>
        <v>14</v>
      </c>
      <c r="AL11">
        <f>SUMIFS(DataRegularSeason20242025!$AA$3:$AA$1315,DataRegularSeason20242025!$B$3:$B$1315, "&lt;=" &amp; AL$1, DataRegularSeason20242025!$D$3:$D$1315, $A11)+SUMIFS(DataRegularSeason20242025!$AB$3:$AB$1315,DataRegularSeason20242025!$B$3:$B$1315, "&lt;=" &amp; AL$1, DataRegularSeason20242025!$E$3:$E$1315, $A11)</f>
        <v>14</v>
      </c>
      <c r="AM11">
        <f>SUMIFS(DataRegularSeason20242025!$AA$3:$AA$1315,DataRegularSeason20242025!$B$3:$B$1315, "&lt;=" &amp; AM$1, DataRegularSeason20242025!$D$3:$D$1315, $A11)+SUMIFS(DataRegularSeason20242025!$AB$3:$AB$1315,DataRegularSeason20242025!$B$3:$B$1315, "&lt;=" &amp; AM$1, DataRegularSeason20242025!$E$3:$E$1315, $A11)</f>
        <v>14</v>
      </c>
      <c r="AN11">
        <f>SUMIFS(DataRegularSeason20242025!$AA$3:$AA$1315,DataRegularSeason20242025!$B$3:$B$1315, "&lt;=" &amp; AN$1, DataRegularSeason20242025!$D$3:$D$1315, $A11)+SUMIFS(DataRegularSeason20242025!$AB$3:$AB$1315,DataRegularSeason20242025!$B$3:$B$1315, "&lt;=" &amp; AN$1, DataRegularSeason20242025!$E$3:$E$1315, $A11)</f>
        <v>14</v>
      </c>
      <c r="AO11">
        <f>SUMIFS(DataRegularSeason20242025!$AA$3:$AA$1315,DataRegularSeason20242025!$B$3:$B$1315, "&lt;=" &amp; AO$1, DataRegularSeason20242025!$D$3:$D$1315, $A11)+SUMIFS(DataRegularSeason20242025!$AB$3:$AB$1315,DataRegularSeason20242025!$B$3:$B$1315, "&lt;=" &amp; AO$1, DataRegularSeason20242025!$E$3:$E$1315, $A11)</f>
        <v>14</v>
      </c>
      <c r="AP11">
        <f>SUMIFS(DataRegularSeason20242025!$AA$3:$AA$1315,DataRegularSeason20242025!$B$3:$B$1315, "&lt;=" &amp; AP$1, DataRegularSeason20242025!$D$3:$D$1315, $A11)+SUMIFS(DataRegularSeason20242025!$AB$3:$AB$1315,DataRegularSeason20242025!$B$3:$B$1315, "&lt;=" &amp; AP$1, DataRegularSeason20242025!$E$3:$E$1315, $A11)</f>
        <v>14</v>
      </c>
      <c r="AQ11">
        <f>SUMIFS(DataRegularSeason20242025!$AA$3:$AA$1315,DataRegularSeason20242025!$B$3:$B$1315, "&lt;=" &amp; AQ$1, DataRegularSeason20242025!$D$3:$D$1315, $A11)+SUMIFS(DataRegularSeason20242025!$AB$3:$AB$1315,DataRegularSeason20242025!$B$3:$B$1315, "&lt;=" &amp; AQ$1, DataRegularSeason20242025!$E$3:$E$1315, $A11)</f>
        <v>14</v>
      </c>
      <c r="AR11">
        <f>SUMIFS(DataRegularSeason20242025!$AA$3:$AA$1315,DataRegularSeason20242025!$B$3:$B$1315, "&lt;=" &amp; AR$1, DataRegularSeason20242025!$D$3:$D$1315, $A11)+SUMIFS(DataRegularSeason20242025!$AB$3:$AB$1315,DataRegularSeason20242025!$B$3:$B$1315, "&lt;=" &amp; AR$1, DataRegularSeason20242025!$E$3:$E$1315, $A11)</f>
        <v>14</v>
      </c>
      <c r="AS11">
        <f>SUMIFS(DataRegularSeason20242025!$AA$3:$AA$1315,DataRegularSeason20242025!$B$3:$B$1315, "&lt;=" &amp; AS$1, DataRegularSeason20242025!$D$3:$D$1315, $A11)+SUMIFS(DataRegularSeason20242025!$AB$3:$AB$1315,DataRegularSeason20242025!$B$3:$B$1315, "&lt;=" &amp; AS$1, DataRegularSeason20242025!$E$3:$E$1315, $A11)</f>
        <v>14</v>
      </c>
      <c r="AT11">
        <f>SUMIFS(DataRegularSeason20242025!$AA$3:$AA$1315,DataRegularSeason20242025!$B$3:$B$1315, "&lt;=" &amp; AT$1, DataRegularSeason20242025!$D$3:$D$1315, $A11)+SUMIFS(DataRegularSeason20242025!$AB$3:$AB$1315,DataRegularSeason20242025!$B$3:$B$1315, "&lt;=" &amp; AT$1, DataRegularSeason20242025!$E$3:$E$1315, $A11)</f>
        <v>14</v>
      </c>
      <c r="AU11">
        <f>SUMIFS(DataRegularSeason20242025!$AA$3:$AA$1315,DataRegularSeason20242025!$B$3:$B$1315, "&lt;=" &amp; AU$1, DataRegularSeason20242025!$D$3:$D$1315, $A11)+SUMIFS(DataRegularSeason20242025!$AB$3:$AB$1315,DataRegularSeason20242025!$B$3:$B$1315, "&lt;=" &amp; AU$1, DataRegularSeason20242025!$E$3:$E$1315, $A11)</f>
        <v>14</v>
      </c>
      <c r="AV11">
        <f>SUMIFS(DataRegularSeason20242025!$AA$3:$AA$1315,DataRegularSeason20242025!$B$3:$B$1315, "&lt;=" &amp; AV$1, DataRegularSeason20242025!$D$3:$D$1315, $A11)+SUMIFS(DataRegularSeason20242025!$AB$3:$AB$1315,DataRegularSeason20242025!$B$3:$B$1315, "&lt;=" &amp; AV$1, DataRegularSeason20242025!$E$3:$E$1315, $A11)</f>
        <v>14</v>
      </c>
      <c r="AW11">
        <f>SUMIFS(DataRegularSeason20242025!$AA$3:$AA$1315,DataRegularSeason20242025!$B$3:$B$1315, "&lt;=" &amp; AW$1, DataRegularSeason20242025!$D$3:$D$1315, $A11)+SUMIFS(DataRegularSeason20242025!$AB$3:$AB$1315,DataRegularSeason20242025!$B$3:$B$1315, "&lt;=" &amp; AW$1, DataRegularSeason20242025!$E$3:$E$1315, $A11)</f>
        <v>14</v>
      </c>
      <c r="AX11">
        <f>SUMIFS(DataRegularSeason20242025!$AA$3:$AA$1315,DataRegularSeason20242025!$B$3:$B$1315, "&lt;=" &amp; AX$1, DataRegularSeason20242025!$D$3:$D$1315, $A11)+SUMIFS(DataRegularSeason20242025!$AB$3:$AB$1315,DataRegularSeason20242025!$B$3:$B$1315, "&lt;=" &amp; AX$1, DataRegularSeason20242025!$E$3:$E$1315, $A11)</f>
        <v>14</v>
      </c>
      <c r="AY11">
        <f>SUMIFS(DataRegularSeason20242025!$AA$3:$AA$1315,DataRegularSeason20242025!$B$3:$B$1315, "&lt;=" &amp; AY$1, DataRegularSeason20242025!$D$3:$D$1315, $A11)+SUMIFS(DataRegularSeason20242025!$AB$3:$AB$1315,DataRegularSeason20242025!$B$3:$B$1315, "&lt;=" &amp; AY$1, DataRegularSeason20242025!$E$3:$E$1315, $A11)</f>
        <v>14</v>
      </c>
      <c r="AZ11">
        <f>SUMIFS(DataRegularSeason20242025!$AA$3:$AA$1315,DataRegularSeason20242025!$B$3:$B$1315, "&lt;=" &amp; AZ$1, DataRegularSeason20242025!$D$3:$D$1315, $A11)+SUMIFS(DataRegularSeason20242025!$AB$3:$AB$1315,DataRegularSeason20242025!$B$3:$B$1315, "&lt;=" &amp; AZ$1, DataRegularSeason20242025!$E$3:$E$1315, $A11)</f>
        <v>14</v>
      </c>
      <c r="BA11">
        <f>SUMIFS(DataRegularSeason20242025!$AA$3:$AA$1315,DataRegularSeason20242025!$B$3:$B$1315, "&lt;=" &amp; BA$1, DataRegularSeason20242025!$D$3:$D$1315, $A11)+SUMIFS(DataRegularSeason20242025!$AB$3:$AB$1315,DataRegularSeason20242025!$B$3:$B$1315, "&lt;=" &amp; BA$1, DataRegularSeason20242025!$E$3:$E$1315, $A11)</f>
        <v>14</v>
      </c>
      <c r="BB11">
        <f>SUMIFS(DataRegularSeason20242025!$AA$3:$AA$1315,DataRegularSeason20242025!$B$3:$B$1315, "&lt;=" &amp; BB$1, DataRegularSeason20242025!$D$3:$D$1315, $A11)+SUMIFS(DataRegularSeason20242025!$AB$3:$AB$1315,DataRegularSeason20242025!$B$3:$B$1315, "&lt;=" &amp; BB$1, DataRegularSeason20242025!$E$3:$E$1315, $A11)</f>
        <v>14</v>
      </c>
      <c r="BC11">
        <f>SUMIFS(DataRegularSeason20242025!$AA$3:$AA$1315,DataRegularSeason20242025!$B$3:$B$1315, "&lt;=" &amp; BC$1, DataRegularSeason20242025!$D$3:$D$1315, $A11)+SUMIFS(DataRegularSeason20242025!$AB$3:$AB$1315,DataRegularSeason20242025!$B$3:$B$1315, "&lt;=" &amp; BC$1, DataRegularSeason20242025!$E$3:$E$1315, $A11)</f>
        <v>14</v>
      </c>
      <c r="BD11">
        <f>SUMIFS(DataRegularSeason20242025!$AA$3:$AA$1315,DataRegularSeason20242025!$B$3:$B$1315, "&lt;=" &amp; BD$1, DataRegularSeason20242025!$D$3:$D$1315, $A11)+SUMIFS(DataRegularSeason20242025!$AB$3:$AB$1315,DataRegularSeason20242025!$B$3:$B$1315, "&lt;=" &amp; BD$1, DataRegularSeason20242025!$E$3:$E$1315, $A11)</f>
        <v>14</v>
      </c>
      <c r="BE11">
        <f>SUMIFS(DataRegularSeason20242025!$AA$3:$AA$1315,DataRegularSeason20242025!$B$3:$B$1315, "&lt;=" &amp; BE$1, DataRegularSeason20242025!$D$3:$D$1315, $A11)+SUMIFS(DataRegularSeason20242025!$AB$3:$AB$1315,DataRegularSeason20242025!$B$3:$B$1315, "&lt;=" &amp; BE$1, DataRegularSeason20242025!$E$3:$E$1315, $A11)</f>
        <v>14</v>
      </c>
      <c r="BF11">
        <f>SUMIFS(DataRegularSeason20242025!$AA$3:$AA$1315,DataRegularSeason20242025!$B$3:$B$1315, "&lt;=" &amp; BF$1, DataRegularSeason20242025!$D$3:$D$1315, $A11)+SUMIFS(DataRegularSeason20242025!$AB$3:$AB$1315,DataRegularSeason20242025!$B$3:$B$1315, "&lt;=" &amp; BF$1, DataRegularSeason20242025!$E$3:$E$1315, $A11)</f>
        <v>14</v>
      </c>
      <c r="BG11">
        <f>SUMIFS(DataRegularSeason20242025!$AA$3:$AA$1315,DataRegularSeason20242025!$B$3:$B$1315, "&lt;=" &amp; BG$1, DataRegularSeason20242025!$D$3:$D$1315, $A11)+SUMIFS(DataRegularSeason20242025!$AB$3:$AB$1315,DataRegularSeason20242025!$B$3:$B$1315, "&lt;=" &amp; BG$1, DataRegularSeason20242025!$E$3:$E$1315, $A11)</f>
        <v>14</v>
      </c>
      <c r="BH11">
        <f>SUMIFS(DataRegularSeason20242025!$AA$3:$AA$1315,DataRegularSeason20242025!$B$3:$B$1315, "&lt;=" &amp; BH$1, DataRegularSeason20242025!$D$3:$D$1315, $A11)+SUMIFS(DataRegularSeason20242025!$AB$3:$AB$1315,DataRegularSeason20242025!$B$3:$B$1315, "&lt;=" &amp; BH$1, DataRegularSeason20242025!$E$3:$E$1315, $A11)</f>
        <v>14</v>
      </c>
      <c r="BI11">
        <f>SUMIFS(DataRegularSeason20242025!$AA$3:$AA$1315,DataRegularSeason20242025!$B$3:$B$1315, "&lt;=" &amp; BI$1, DataRegularSeason20242025!$D$3:$D$1315, $A11)+SUMIFS(DataRegularSeason20242025!$AB$3:$AB$1315,DataRegularSeason20242025!$B$3:$B$1315, "&lt;=" &amp; BI$1, DataRegularSeason20242025!$E$3:$E$1315, $A11)</f>
        <v>14</v>
      </c>
      <c r="BJ11">
        <f>SUMIFS(DataRegularSeason20242025!$AA$3:$AA$1315,DataRegularSeason20242025!$B$3:$B$1315, "&lt;=" &amp; BJ$1, DataRegularSeason20242025!$D$3:$D$1315, $A11)+SUMIFS(DataRegularSeason20242025!$AB$3:$AB$1315,DataRegularSeason20242025!$B$3:$B$1315, "&lt;=" &amp; BJ$1, DataRegularSeason20242025!$E$3:$E$1315, $A11)</f>
        <v>14</v>
      </c>
      <c r="BK11">
        <f>SUMIFS(DataRegularSeason20242025!$AA$3:$AA$1315,DataRegularSeason20242025!$B$3:$B$1315, "&lt;=" &amp; BK$1, DataRegularSeason20242025!$D$3:$D$1315, $A11)+SUMIFS(DataRegularSeason20242025!$AB$3:$AB$1315,DataRegularSeason20242025!$B$3:$B$1315, "&lt;=" &amp; BK$1, DataRegularSeason20242025!$E$3:$E$1315, $A11)</f>
        <v>14</v>
      </c>
      <c r="BL11">
        <f>SUMIFS(DataRegularSeason20242025!$AA$3:$AA$1315,DataRegularSeason20242025!$B$3:$B$1315, "&lt;=" &amp; BL$1, DataRegularSeason20242025!$D$3:$D$1315, $A11)+SUMIFS(DataRegularSeason20242025!$AB$3:$AB$1315,DataRegularSeason20242025!$B$3:$B$1315, "&lt;=" &amp; BL$1, DataRegularSeason20242025!$E$3:$E$1315, $A11)</f>
        <v>14</v>
      </c>
      <c r="BM11">
        <f>SUMIFS(DataRegularSeason20242025!$AA$3:$AA$1315,DataRegularSeason20242025!$B$3:$B$1315, "&lt;=" &amp; BM$1, DataRegularSeason20242025!$D$3:$D$1315, $A11)+SUMIFS(DataRegularSeason20242025!$AB$3:$AB$1315,DataRegularSeason20242025!$B$3:$B$1315, "&lt;=" &amp; BM$1, DataRegularSeason20242025!$E$3:$E$1315, $A11)</f>
        <v>14</v>
      </c>
      <c r="BN11">
        <f>SUMIFS(DataRegularSeason20242025!$AA$3:$AA$1315,DataRegularSeason20242025!$B$3:$B$1315, "&lt;=" &amp; BN$1, DataRegularSeason20242025!$D$3:$D$1315, $A11)+SUMIFS(DataRegularSeason20242025!$AB$3:$AB$1315,DataRegularSeason20242025!$B$3:$B$1315, "&lt;=" &amp; BN$1, DataRegularSeason20242025!$E$3:$E$1315, $A11)</f>
        <v>14</v>
      </c>
      <c r="BO11">
        <f>SUMIFS(DataRegularSeason20242025!$AA$3:$AA$1315,DataRegularSeason20242025!$B$3:$B$1315, "&lt;=" &amp; BO$1, DataRegularSeason20242025!$D$3:$D$1315, $A11)+SUMIFS(DataRegularSeason20242025!$AB$3:$AB$1315,DataRegularSeason20242025!$B$3:$B$1315, "&lt;=" &amp; BO$1, DataRegularSeason20242025!$E$3:$E$1315, $A11)</f>
        <v>14</v>
      </c>
      <c r="BP11">
        <f>SUMIFS(DataRegularSeason20242025!$AA$3:$AA$1315,DataRegularSeason20242025!$B$3:$B$1315, "&lt;=" &amp; BP$1, DataRegularSeason20242025!$D$3:$D$1315, $A11)+SUMIFS(DataRegularSeason20242025!$AB$3:$AB$1315,DataRegularSeason20242025!$B$3:$B$1315, "&lt;=" &amp; BP$1, DataRegularSeason20242025!$E$3:$E$1315, $A11)</f>
        <v>14</v>
      </c>
      <c r="BQ11">
        <f>SUMIFS(DataRegularSeason20242025!$AA$3:$AA$1315,DataRegularSeason20242025!$B$3:$B$1315, "&lt;=" &amp; BQ$1, DataRegularSeason20242025!$D$3:$D$1315, $A11)+SUMIFS(DataRegularSeason20242025!$AB$3:$AB$1315,DataRegularSeason20242025!$B$3:$B$1315, "&lt;=" &amp; BQ$1, DataRegularSeason20242025!$E$3:$E$1315, $A11)</f>
        <v>14</v>
      </c>
      <c r="BR11">
        <f>SUMIFS(DataRegularSeason20242025!$AA$3:$AA$1315,DataRegularSeason20242025!$B$3:$B$1315, "&lt;=" &amp; BR$1, DataRegularSeason20242025!$D$3:$D$1315, $A11)+SUMIFS(DataRegularSeason20242025!$AB$3:$AB$1315,DataRegularSeason20242025!$B$3:$B$1315, "&lt;=" &amp; BR$1, DataRegularSeason20242025!$E$3:$E$1315, $A11)</f>
        <v>14</v>
      </c>
      <c r="BS11">
        <f>SUMIFS(DataRegularSeason20242025!$AA$3:$AA$1315,DataRegularSeason20242025!$B$3:$B$1315, "&lt;=" &amp; BS$1, DataRegularSeason20242025!$D$3:$D$1315, $A11)+SUMIFS(DataRegularSeason20242025!$AB$3:$AB$1315,DataRegularSeason20242025!$B$3:$B$1315, "&lt;=" &amp; BS$1, DataRegularSeason20242025!$E$3:$E$1315, $A11)</f>
        <v>14</v>
      </c>
      <c r="BT11">
        <f>SUMIFS(DataRegularSeason20242025!$AA$3:$AA$1315,DataRegularSeason20242025!$B$3:$B$1315, "&lt;=" &amp; BT$1, DataRegularSeason20242025!$D$3:$D$1315, $A11)+SUMIFS(DataRegularSeason20242025!$AB$3:$AB$1315,DataRegularSeason20242025!$B$3:$B$1315, "&lt;=" &amp; BT$1, DataRegularSeason20242025!$E$3:$E$1315, $A11)</f>
        <v>14</v>
      </c>
      <c r="BU11">
        <f>SUMIFS(DataRegularSeason20242025!$AA$3:$AA$1315,DataRegularSeason20242025!$B$3:$B$1315, "&lt;=" &amp; BU$1, DataRegularSeason20242025!$D$3:$D$1315, $A11)+SUMIFS(DataRegularSeason20242025!$AB$3:$AB$1315,DataRegularSeason20242025!$B$3:$B$1315, "&lt;=" &amp; BU$1, DataRegularSeason20242025!$E$3:$E$1315, $A11)</f>
        <v>14</v>
      </c>
      <c r="BV11">
        <f>SUMIFS(DataRegularSeason20242025!$AA$3:$AA$1315,DataRegularSeason20242025!$B$3:$B$1315, "&lt;=" &amp; BV$1, DataRegularSeason20242025!$D$3:$D$1315, $A11)+SUMIFS(DataRegularSeason20242025!$AB$3:$AB$1315,DataRegularSeason20242025!$B$3:$B$1315, "&lt;=" &amp; BV$1, DataRegularSeason20242025!$E$3:$E$1315, $A11)</f>
        <v>14</v>
      </c>
      <c r="BW11">
        <f>SUMIFS(DataRegularSeason20242025!$AA$3:$AA$1315,DataRegularSeason20242025!$B$3:$B$1315, "&lt;=" &amp; BW$1, DataRegularSeason20242025!$D$3:$D$1315, $A11)+SUMIFS(DataRegularSeason20242025!$AB$3:$AB$1315,DataRegularSeason20242025!$B$3:$B$1315, "&lt;=" &amp; BW$1, DataRegularSeason20242025!$E$3:$E$1315, $A11)</f>
        <v>14</v>
      </c>
      <c r="BX11">
        <f>SUMIFS(DataRegularSeason20242025!$AA$3:$AA$1315,DataRegularSeason20242025!$B$3:$B$1315, "&lt;=" &amp; BX$1, DataRegularSeason20242025!$D$3:$D$1315, $A11)+SUMIFS(DataRegularSeason20242025!$AB$3:$AB$1315,DataRegularSeason20242025!$B$3:$B$1315, "&lt;=" &amp; BX$1, DataRegularSeason20242025!$E$3:$E$1315, $A11)</f>
        <v>14</v>
      </c>
      <c r="BY11">
        <f>SUMIFS(DataRegularSeason20242025!$AA$3:$AA$1315,DataRegularSeason20242025!$B$3:$B$1315, "&lt;=" &amp; BY$1, DataRegularSeason20242025!$D$3:$D$1315, $A11)+SUMIFS(DataRegularSeason20242025!$AB$3:$AB$1315,DataRegularSeason20242025!$B$3:$B$1315, "&lt;=" &amp; BY$1, DataRegularSeason20242025!$E$3:$E$1315, $A11)</f>
        <v>14</v>
      </c>
      <c r="BZ11">
        <f>SUMIFS(DataRegularSeason20242025!$AA$3:$AA$1315,DataRegularSeason20242025!$B$3:$B$1315, "&lt;=" &amp; BZ$1, DataRegularSeason20242025!$D$3:$D$1315, $A11)+SUMIFS(DataRegularSeason20242025!$AB$3:$AB$1315,DataRegularSeason20242025!$B$3:$B$1315, "&lt;=" &amp; BZ$1, DataRegularSeason20242025!$E$3:$E$1315, $A11)</f>
        <v>14</v>
      </c>
      <c r="CA11">
        <f>SUMIFS(DataRegularSeason20242025!$AA$3:$AA$1315,DataRegularSeason20242025!$B$3:$B$1315, "&lt;=" &amp; CA$1, DataRegularSeason20242025!$D$3:$D$1315, $A11)+SUMIFS(DataRegularSeason20242025!$AB$3:$AB$1315,DataRegularSeason20242025!$B$3:$B$1315, "&lt;=" &amp; CA$1, DataRegularSeason20242025!$E$3:$E$1315, $A11)</f>
        <v>14</v>
      </c>
      <c r="CB11">
        <f>SUMIFS(DataRegularSeason20242025!$AA$3:$AA$1315,DataRegularSeason20242025!$B$3:$B$1315, "&lt;=" &amp; CB$1, DataRegularSeason20242025!$D$3:$D$1315, $A11)+SUMIFS(DataRegularSeason20242025!$AB$3:$AB$1315,DataRegularSeason20242025!$B$3:$B$1315, "&lt;=" &amp; CB$1, DataRegularSeason20242025!$E$3:$E$1315, $A11)</f>
        <v>14</v>
      </c>
      <c r="CC11">
        <f>SUMIFS(DataRegularSeason20242025!$AA$3:$AA$1315,DataRegularSeason20242025!$B$3:$B$1315, "&lt;=" &amp; CC$1, DataRegularSeason20242025!$D$3:$D$1315, $A11)+SUMIFS(DataRegularSeason20242025!$AB$3:$AB$1315,DataRegularSeason20242025!$B$3:$B$1315, "&lt;=" &amp; CC$1, DataRegularSeason20242025!$E$3:$E$1315, $A11)</f>
        <v>14</v>
      </c>
      <c r="CD11">
        <f>SUMIFS(DataRegularSeason20242025!$AA$3:$AA$1315,DataRegularSeason20242025!$B$3:$B$1315, "&lt;=" &amp; CD$1, DataRegularSeason20242025!$D$3:$D$1315, $A11)+SUMIFS(DataRegularSeason20242025!$AB$3:$AB$1315,DataRegularSeason20242025!$B$3:$B$1315, "&lt;=" &amp; CD$1, DataRegularSeason20242025!$E$3:$E$1315, $A11)</f>
        <v>14</v>
      </c>
      <c r="CE11">
        <f>SUMIFS(DataRegularSeason20242025!$AA$3:$AA$1315,DataRegularSeason20242025!$B$3:$B$1315, "&lt;=" &amp; CE$1, DataRegularSeason20242025!$D$3:$D$1315, $A11)+SUMIFS(DataRegularSeason20242025!$AB$3:$AB$1315,DataRegularSeason20242025!$B$3:$B$1315, "&lt;=" &amp; CE$1, DataRegularSeason20242025!$E$3:$E$1315, $A11)</f>
        <v>14</v>
      </c>
      <c r="CF11">
        <f>SUMIFS(DataRegularSeason20242025!$AA$3:$AA$1315,DataRegularSeason20242025!$B$3:$B$1315, "&lt;=" &amp; CF$1, DataRegularSeason20242025!$D$3:$D$1315, $A11)+SUMIFS(DataRegularSeason20242025!$AB$3:$AB$1315,DataRegularSeason20242025!$B$3:$B$1315, "&lt;=" &amp; CF$1, DataRegularSeason20242025!$E$3:$E$1315, $A11)</f>
        <v>14</v>
      </c>
      <c r="CG11">
        <f>SUMIFS(DataRegularSeason20242025!$AA$3:$AA$1315,DataRegularSeason20242025!$B$3:$B$1315, "&lt;=" &amp; CG$1, DataRegularSeason20242025!$D$3:$D$1315, $A11)+SUMIFS(DataRegularSeason20242025!$AB$3:$AB$1315,DataRegularSeason20242025!$B$3:$B$1315, "&lt;=" &amp; CG$1, DataRegularSeason20242025!$E$3:$E$1315, $A11)</f>
        <v>14</v>
      </c>
      <c r="CH11">
        <f>SUMIFS(DataRegularSeason20242025!$AA$3:$AA$1315,DataRegularSeason20242025!$B$3:$B$1315, "&lt;=" &amp; CH$1, DataRegularSeason20242025!$D$3:$D$1315, $A11)+SUMIFS(DataRegularSeason20242025!$AB$3:$AB$1315,DataRegularSeason20242025!$B$3:$B$1315, "&lt;=" &amp; CH$1, DataRegularSeason20242025!$E$3:$E$1315, $A11)</f>
        <v>14</v>
      </c>
      <c r="CI11">
        <f>SUMIFS(DataRegularSeason20242025!$AA$3:$AA$1315,DataRegularSeason20242025!$B$3:$B$1315, "&lt;=" &amp; CI$1, DataRegularSeason20242025!$D$3:$D$1315, $A11)+SUMIFS(DataRegularSeason20242025!$AB$3:$AB$1315,DataRegularSeason20242025!$B$3:$B$1315, "&lt;=" &amp; CI$1, DataRegularSeason20242025!$E$3:$E$1315, $A11)</f>
        <v>14</v>
      </c>
      <c r="CJ11">
        <f>SUMIFS(DataRegularSeason20242025!$AA$3:$AA$1315,DataRegularSeason20242025!$B$3:$B$1315, "&lt;=" &amp; CJ$1, DataRegularSeason20242025!$D$3:$D$1315, $A11)+SUMIFS(DataRegularSeason20242025!$AB$3:$AB$1315,DataRegularSeason20242025!$B$3:$B$1315, "&lt;=" &amp; CJ$1, DataRegularSeason20242025!$E$3:$E$1315, $A11)</f>
        <v>14</v>
      </c>
      <c r="CK11">
        <f>SUMIFS(DataRegularSeason20242025!$AA$3:$AA$1315,DataRegularSeason20242025!$B$3:$B$1315, "&lt;=" &amp; CK$1, DataRegularSeason20242025!$D$3:$D$1315, $A11)+SUMIFS(DataRegularSeason20242025!$AB$3:$AB$1315,DataRegularSeason20242025!$B$3:$B$1315, "&lt;=" &amp; CK$1, DataRegularSeason20242025!$E$3:$E$1315, $A11)</f>
        <v>14</v>
      </c>
      <c r="CL11">
        <f>SUMIFS(DataRegularSeason20242025!$AA$3:$AA$1315,DataRegularSeason20242025!$B$3:$B$1315, "&lt;=" &amp; CL$1, DataRegularSeason20242025!$D$3:$D$1315, $A11)+SUMIFS(DataRegularSeason20242025!$AB$3:$AB$1315,DataRegularSeason20242025!$B$3:$B$1315, "&lt;=" &amp; CL$1, DataRegularSeason20242025!$E$3:$E$1315, $A11)</f>
        <v>14</v>
      </c>
      <c r="CM11">
        <f>SUMIFS(DataRegularSeason20242025!$AA$3:$AA$1315,DataRegularSeason20242025!$B$3:$B$1315, "&lt;=" &amp; CM$1, DataRegularSeason20242025!$D$3:$D$1315, $A11)+SUMIFS(DataRegularSeason20242025!$AB$3:$AB$1315,DataRegularSeason20242025!$B$3:$B$1315, "&lt;=" &amp; CM$1, DataRegularSeason20242025!$E$3:$E$1315, $A11)</f>
        <v>14</v>
      </c>
      <c r="CN11">
        <f>SUMIFS(DataRegularSeason20242025!$AA$3:$AA$1315,DataRegularSeason20242025!$B$3:$B$1315, "&lt;=" &amp; CN$1, DataRegularSeason20242025!$D$3:$D$1315, $A11)+SUMIFS(DataRegularSeason20242025!$AB$3:$AB$1315,DataRegularSeason20242025!$B$3:$B$1315, "&lt;=" &amp; CN$1, DataRegularSeason20242025!$E$3:$E$1315, $A11)</f>
        <v>14</v>
      </c>
      <c r="CO11">
        <f>SUMIFS(DataRegularSeason20242025!$AA$3:$AA$1315,DataRegularSeason20242025!$B$3:$B$1315, "&lt;=" &amp; CO$1, DataRegularSeason20242025!$D$3:$D$1315, $A11)+SUMIFS(DataRegularSeason20242025!$AB$3:$AB$1315,DataRegularSeason20242025!$B$3:$B$1315, "&lt;=" &amp; CO$1, DataRegularSeason20242025!$E$3:$E$1315, $A11)</f>
        <v>14</v>
      </c>
      <c r="CP11">
        <f>SUMIFS(DataRegularSeason20242025!$AA$3:$AA$1315,DataRegularSeason20242025!$B$3:$B$1315, "&lt;=" &amp; CP$1, DataRegularSeason20242025!$D$3:$D$1315, $A11)+SUMIFS(DataRegularSeason20242025!$AB$3:$AB$1315,DataRegularSeason20242025!$B$3:$B$1315, "&lt;=" &amp; CP$1, DataRegularSeason20242025!$E$3:$E$1315, $A11)</f>
        <v>14</v>
      </c>
      <c r="CQ11">
        <f>SUMIFS(DataRegularSeason20242025!$AA$3:$AA$1315,DataRegularSeason20242025!$B$3:$B$1315, "&lt;=" &amp; CQ$1, DataRegularSeason20242025!$D$3:$D$1315, $A11)+SUMIFS(DataRegularSeason20242025!$AB$3:$AB$1315,DataRegularSeason20242025!$B$3:$B$1315, "&lt;=" &amp; CQ$1, DataRegularSeason20242025!$E$3:$E$1315, $A11)</f>
        <v>14</v>
      </c>
      <c r="CR11">
        <f>SUMIFS(DataRegularSeason20242025!$AA$3:$AA$1315,DataRegularSeason20242025!$B$3:$B$1315, "&lt;=" &amp; CR$1, DataRegularSeason20242025!$D$3:$D$1315, $A11)+SUMIFS(DataRegularSeason20242025!$AB$3:$AB$1315,DataRegularSeason20242025!$B$3:$B$1315, "&lt;=" &amp; CR$1, DataRegularSeason20242025!$E$3:$E$1315, $A11)</f>
        <v>14</v>
      </c>
      <c r="CS11">
        <f>SUMIFS(DataRegularSeason20242025!$AA$3:$AA$1315,DataRegularSeason20242025!$B$3:$B$1315, "&lt;=" &amp; CS$1, DataRegularSeason20242025!$D$3:$D$1315, $A11)+SUMIFS(DataRegularSeason20242025!$AB$3:$AB$1315,DataRegularSeason20242025!$B$3:$B$1315, "&lt;=" &amp; CS$1, DataRegularSeason20242025!$E$3:$E$1315, $A11)</f>
        <v>14</v>
      </c>
      <c r="CT11">
        <f>SUMIFS(DataRegularSeason20242025!$AA$3:$AA$1315,DataRegularSeason20242025!$B$3:$B$1315, "&lt;=" &amp; CT$1, DataRegularSeason20242025!$D$3:$D$1315, $A11)+SUMIFS(DataRegularSeason20242025!$AB$3:$AB$1315,DataRegularSeason20242025!$B$3:$B$1315, "&lt;=" &amp; CT$1, DataRegularSeason20242025!$E$3:$E$1315, $A11)</f>
        <v>14</v>
      </c>
      <c r="CU11">
        <f>SUMIFS(DataRegularSeason20242025!$AA$3:$AA$1315,DataRegularSeason20242025!$B$3:$B$1315, "&lt;=" &amp; CU$1, DataRegularSeason20242025!$D$3:$D$1315, $A11)+SUMIFS(DataRegularSeason20242025!$AB$3:$AB$1315,DataRegularSeason20242025!$B$3:$B$1315, "&lt;=" &amp; CU$1, DataRegularSeason20242025!$E$3:$E$1315, $A11)</f>
        <v>14</v>
      </c>
      <c r="CV11">
        <f>SUMIFS(DataRegularSeason20242025!$AA$3:$AA$1315,DataRegularSeason20242025!$B$3:$B$1315, "&lt;=" &amp; CV$1, DataRegularSeason20242025!$D$3:$D$1315, $A11)+SUMIFS(DataRegularSeason20242025!$AB$3:$AB$1315,DataRegularSeason20242025!$B$3:$B$1315, "&lt;=" &amp; CV$1, DataRegularSeason20242025!$E$3:$E$1315, $A11)</f>
        <v>14</v>
      </c>
      <c r="CW11">
        <f>SUMIFS(DataRegularSeason20242025!$AA$3:$AA$1315,DataRegularSeason20242025!$B$3:$B$1315, "&lt;=" &amp; CW$1, DataRegularSeason20242025!$D$3:$D$1315, $A11)+SUMIFS(DataRegularSeason20242025!$AB$3:$AB$1315,DataRegularSeason20242025!$B$3:$B$1315, "&lt;=" &amp; CW$1, DataRegularSeason20242025!$E$3:$E$1315, $A11)</f>
        <v>14</v>
      </c>
      <c r="CX11">
        <f>SUMIFS(DataRegularSeason20242025!$AA$3:$AA$1315,DataRegularSeason20242025!$B$3:$B$1315, "&lt;=" &amp; CX$1, DataRegularSeason20242025!$D$3:$D$1315, $A11)+SUMIFS(DataRegularSeason20242025!$AB$3:$AB$1315,DataRegularSeason20242025!$B$3:$B$1315, "&lt;=" &amp; CX$1, DataRegularSeason20242025!$E$3:$E$1315, $A11)</f>
        <v>14</v>
      </c>
      <c r="CY11">
        <f>SUMIFS(DataRegularSeason20242025!$AA$3:$AA$1315,DataRegularSeason20242025!$B$3:$B$1315, "&lt;=" &amp; CY$1, DataRegularSeason20242025!$D$3:$D$1315, $A11)+SUMIFS(DataRegularSeason20242025!$AB$3:$AB$1315,DataRegularSeason20242025!$B$3:$B$1315, "&lt;=" &amp; CY$1, DataRegularSeason20242025!$E$3:$E$1315, $A11)</f>
        <v>14</v>
      </c>
      <c r="CZ11">
        <f>SUMIFS(DataRegularSeason20242025!$AA$3:$AA$1315,DataRegularSeason20242025!$B$3:$B$1315, "&lt;=" &amp; CZ$1, DataRegularSeason20242025!$D$3:$D$1315, $A11)+SUMIFS(DataRegularSeason20242025!$AB$3:$AB$1315,DataRegularSeason20242025!$B$3:$B$1315, "&lt;=" &amp; CZ$1, DataRegularSeason20242025!$E$3:$E$1315, $A11)</f>
        <v>14</v>
      </c>
      <c r="DA11">
        <f>SUMIFS(DataRegularSeason20242025!$AA$3:$AA$1315,DataRegularSeason20242025!$B$3:$B$1315, "&lt;=" &amp; DA$1, DataRegularSeason20242025!$D$3:$D$1315, $A11)+SUMIFS(DataRegularSeason20242025!$AB$3:$AB$1315,DataRegularSeason20242025!$B$3:$B$1315, "&lt;=" &amp; DA$1, DataRegularSeason20242025!$E$3:$E$1315, $A11)</f>
        <v>14</v>
      </c>
      <c r="DB11">
        <f>SUMIFS(DataRegularSeason20242025!$AA$3:$AA$1315,DataRegularSeason20242025!$B$3:$B$1315, "&lt;=" &amp; DB$1, DataRegularSeason20242025!$D$3:$D$1315, $A11)+SUMIFS(DataRegularSeason20242025!$AB$3:$AB$1315,DataRegularSeason20242025!$B$3:$B$1315, "&lt;=" &amp; DB$1, DataRegularSeason20242025!$E$3:$E$1315, $A11)</f>
        <v>14</v>
      </c>
      <c r="DC11">
        <f>SUMIFS(DataRegularSeason20242025!$AA$3:$AA$1315,DataRegularSeason20242025!$B$3:$B$1315, "&lt;=" &amp; DC$1, DataRegularSeason20242025!$D$3:$D$1315, $A11)+SUMIFS(DataRegularSeason20242025!$AB$3:$AB$1315,DataRegularSeason20242025!$B$3:$B$1315, "&lt;=" &amp; DC$1, DataRegularSeason20242025!$E$3:$E$1315, $A11)</f>
        <v>14</v>
      </c>
      <c r="DD11">
        <f>SUMIFS(DataRegularSeason20242025!$AA$3:$AA$1315,DataRegularSeason20242025!$B$3:$B$1315, "&lt;=" &amp; DD$1, DataRegularSeason20242025!$D$3:$D$1315, $A11)+SUMIFS(DataRegularSeason20242025!$AB$3:$AB$1315,DataRegularSeason20242025!$B$3:$B$1315, "&lt;=" &amp; DD$1, DataRegularSeason20242025!$E$3:$E$1315, $A11)</f>
        <v>14</v>
      </c>
      <c r="DE11">
        <f>SUMIFS(DataRegularSeason20242025!$AA$3:$AA$1315,DataRegularSeason20242025!$B$3:$B$1315, "&lt;=" &amp; DE$1, DataRegularSeason20242025!$D$3:$D$1315, $A11)+SUMIFS(DataRegularSeason20242025!$AB$3:$AB$1315,DataRegularSeason20242025!$B$3:$B$1315, "&lt;=" &amp; DE$1, DataRegularSeason20242025!$E$3:$E$1315, $A11)</f>
        <v>14</v>
      </c>
      <c r="DF11">
        <f>SUMIFS(DataRegularSeason20242025!$AA$3:$AA$1315,DataRegularSeason20242025!$B$3:$B$1315, "&lt;=" &amp; DF$1, DataRegularSeason20242025!$D$3:$D$1315, $A11)+SUMIFS(DataRegularSeason20242025!$AB$3:$AB$1315,DataRegularSeason20242025!$B$3:$B$1315, "&lt;=" &amp; DF$1, DataRegularSeason20242025!$E$3:$E$1315, $A11)</f>
        <v>14</v>
      </c>
      <c r="DG11">
        <f>SUMIFS(DataRegularSeason20242025!$AA$3:$AA$1315,DataRegularSeason20242025!$B$3:$B$1315, "&lt;=" &amp; DG$1, DataRegularSeason20242025!$D$3:$D$1315, $A11)+SUMIFS(DataRegularSeason20242025!$AB$3:$AB$1315,DataRegularSeason20242025!$B$3:$B$1315, "&lt;=" &amp; DG$1, DataRegularSeason20242025!$E$3:$E$1315, $A11)</f>
        <v>14</v>
      </c>
      <c r="DH11">
        <f>SUMIFS(DataRegularSeason20242025!$AA$3:$AA$1315,DataRegularSeason20242025!$B$3:$B$1315, "&lt;=" &amp; DH$1, DataRegularSeason20242025!$D$3:$D$1315, $A11)+SUMIFS(DataRegularSeason20242025!$AB$3:$AB$1315,DataRegularSeason20242025!$B$3:$B$1315, "&lt;=" &amp; DH$1, DataRegularSeason20242025!$E$3:$E$1315, $A11)</f>
        <v>14</v>
      </c>
      <c r="DI11">
        <f>SUMIFS(DataRegularSeason20242025!$AA$3:$AA$1315,DataRegularSeason20242025!$B$3:$B$1315, "&lt;=" &amp; DI$1, DataRegularSeason20242025!$D$3:$D$1315, $A11)+SUMIFS(DataRegularSeason20242025!$AB$3:$AB$1315,DataRegularSeason20242025!$B$3:$B$1315, "&lt;=" &amp; DI$1, DataRegularSeason20242025!$E$3:$E$1315, $A11)</f>
        <v>14</v>
      </c>
      <c r="DJ11">
        <f>SUMIFS(DataRegularSeason20242025!$AA$3:$AA$1315,DataRegularSeason20242025!$B$3:$B$1315, "&lt;=" &amp; DJ$1, DataRegularSeason20242025!$D$3:$D$1315, $A11)+SUMIFS(DataRegularSeason20242025!$AB$3:$AB$1315,DataRegularSeason20242025!$B$3:$B$1315, "&lt;=" &amp; DJ$1, DataRegularSeason20242025!$E$3:$E$1315, $A11)</f>
        <v>14</v>
      </c>
      <c r="DK11">
        <f>SUMIFS(DataRegularSeason20242025!$AA$3:$AA$1315,DataRegularSeason20242025!$B$3:$B$1315, "&lt;=" &amp; DK$1, DataRegularSeason20242025!$D$3:$D$1315, $A11)+SUMIFS(DataRegularSeason20242025!$AB$3:$AB$1315,DataRegularSeason20242025!$B$3:$B$1315, "&lt;=" &amp; DK$1, DataRegularSeason20242025!$E$3:$E$1315, $A11)</f>
        <v>14</v>
      </c>
      <c r="DL11">
        <f>SUMIFS(DataRegularSeason20242025!$AA$3:$AA$1315,DataRegularSeason20242025!$B$3:$B$1315, "&lt;=" &amp; DL$1, DataRegularSeason20242025!$D$3:$D$1315, $A11)+SUMIFS(DataRegularSeason20242025!$AB$3:$AB$1315,DataRegularSeason20242025!$B$3:$B$1315, "&lt;=" &amp; DL$1, DataRegularSeason20242025!$E$3:$E$1315, $A11)</f>
        <v>14</v>
      </c>
      <c r="DM11">
        <f>SUMIFS(DataRegularSeason20242025!$AA$3:$AA$1315,DataRegularSeason20242025!$B$3:$B$1315, "&lt;=" &amp; DM$1, DataRegularSeason20242025!$D$3:$D$1315, $A11)+SUMIFS(DataRegularSeason20242025!$AB$3:$AB$1315,DataRegularSeason20242025!$B$3:$B$1315, "&lt;=" &amp; DM$1, DataRegularSeason20242025!$E$3:$E$1315, $A11)</f>
        <v>14</v>
      </c>
      <c r="DN11">
        <f>SUMIFS(DataRegularSeason20242025!$AA$3:$AA$1315,DataRegularSeason20242025!$B$3:$B$1315, "&lt;=" &amp; DN$1, DataRegularSeason20242025!$D$3:$D$1315, $A11)+SUMIFS(DataRegularSeason20242025!$AB$3:$AB$1315,DataRegularSeason20242025!$B$3:$B$1315, "&lt;=" &amp; DN$1, DataRegularSeason20242025!$E$3:$E$1315, $A11)</f>
        <v>14</v>
      </c>
      <c r="DO11">
        <f>SUMIFS(DataRegularSeason20242025!$AA$3:$AA$1315,DataRegularSeason20242025!$B$3:$B$1315, "&lt;=" &amp; DO$1, DataRegularSeason20242025!$D$3:$D$1315, $A11)+SUMIFS(DataRegularSeason20242025!$AB$3:$AB$1315,DataRegularSeason20242025!$B$3:$B$1315, "&lt;=" &amp; DO$1, DataRegularSeason20242025!$E$3:$E$1315, $A11)</f>
        <v>14</v>
      </c>
      <c r="DP11">
        <f>SUMIFS(DataRegularSeason20242025!$AA$3:$AA$1315,DataRegularSeason20242025!$B$3:$B$1315, "&lt;=" &amp; DP$1, DataRegularSeason20242025!$D$3:$D$1315, $A11)+SUMIFS(DataRegularSeason20242025!$AB$3:$AB$1315,DataRegularSeason20242025!$B$3:$B$1315, "&lt;=" &amp; DP$1, DataRegularSeason20242025!$E$3:$E$1315, $A11)</f>
        <v>14</v>
      </c>
      <c r="DQ11">
        <f>SUMIFS(DataRegularSeason20242025!$AA$3:$AA$1315,DataRegularSeason20242025!$B$3:$B$1315, "&lt;=" &amp; DQ$1, DataRegularSeason20242025!$D$3:$D$1315, $A11)+SUMIFS(DataRegularSeason20242025!$AB$3:$AB$1315,DataRegularSeason20242025!$B$3:$B$1315, "&lt;=" &amp; DQ$1, DataRegularSeason20242025!$E$3:$E$1315, $A11)</f>
        <v>14</v>
      </c>
      <c r="DR11">
        <f>SUMIFS(DataRegularSeason20242025!$AA$3:$AA$1315,DataRegularSeason20242025!$B$3:$B$1315, "&lt;=" &amp; DR$1, DataRegularSeason20242025!$D$3:$D$1315, $A11)+SUMIFS(DataRegularSeason20242025!$AB$3:$AB$1315,DataRegularSeason20242025!$B$3:$B$1315, "&lt;=" &amp; DR$1, DataRegularSeason20242025!$E$3:$E$1315, $A11)</f>
        <v>14</v>
      </c>
      <c r="DS11">
        <f>SUMIFS(DataRegularSeason20242025!$AA$3:$AA$1315,DataRegularSeason20242025!$B$3:$B$1315, "&lt;=" &amp; DS$1, DataRegularSeason20242025!$D$3:$D$1315, $A11)+SUMIFS(DataRegularSeason20242025!$AB$3:$AB$1315,DataRegularSeason20242025!$B$3:$B$1315, "&lt;=" &amp; DS$1, DataRegularSeason20242025!$E$3:$E$1315, $A11)</f>
        <v>14</v>
      </c>
      <c r="DT11">
        <f>SUMIFS(DataRegularSeason20242025!$AA$3:$AA$1315,DataRegularSeason20242025!$B$3:$B$1315, "&lt;=" &amp; DT$1, DataRegularSeason20242025!$D$3:$D$1315, $A11)+SUMIFS(DataRegularSeason20242025!$AB$3:$AB$1315,DataRegularSeason20242025!$B$3:$B$1315, "&lt;=" &amp; DT$1, DataRegularSeason20242025!$E$3:$E$1315, $A11)</f>
        <v>14</v>
      </c>
      <c r="DU11">
        <f>SUMIFS(DataRegularSeason20242025!$AA$3:$AA$1315,DataRegularSeason20242025!$B$3:$B$1315, "&lt;=" &amp; DU$1, DataRegularSeason20242025!$D$3:$D$1315, $A11)+SUMIFS(DataRegularSeason20242025!$AB$3:$AB$1315,DataRegularSeason20242025!$B$3:$B$1315, "&lt;=" &amp; DU$1, DataRegularSeason20242025!$E$3:$E$1315, $A11)</f>
        <v>14</v>
      </c>
      <c r="DV11">
        <f>SUMIFS(DataRegularSeason20242025!$AA$3:$AA$1315,DataRegularSeason20242025!$B$3:$B$1315, "&lt;=" &amp; DV$1, DataRegularSeason20242025!$D$3:$D$1315, $A11)+SUMIFS(DataRegularSeason20242025!$AB$3:$AB$1315,DataRegularSeason20242025!$B$3:$B$1315, "&lt;=" &amp; DV$1, DataRegularSeason20242025!$E$3:$E$1315, $A11)</f>
        <v>14</v>
      </c>
      <c r="DW11">
        <f>SUMIFS(DataRegularSeason20242025!$AA$3:$AA$1315,DataRegularSeason20242025!$B$3:$B$1315, "&lt;=" &amp; DW$1, DataRegularSeason20242025!$D$3:$D$1315, $A11)+SUMIFS(DataRegularSeason20242025!$AB$3:$AB$1315,DataRegularSeason20242025!$B$3:$B$1315, "&lt;=" &amp; DW$1, DataRegularSeason20242025!$E$3:$E$1315, $A11)</f>
        <v>14</v>
      </c>
      <c r="DX11">
        <f>SUMIFS(DataRegularSeason20242025!$AA$3:$AA$1315,DataRegularSeason20242025!$B$3:$B$1315, "&lt;=" &amp; DX$1, DataRegularSeason20242025!$D$3:$D$1315, $A11)+SUMIFS(DataRegularSeason20242025!$AB$3:$AB$1315,DataRegularSeason20242025!$B$3:$B$1315, "&lt;=" &amp; DX$1, DataRegularSeason20242025!$E$3:$E$1315, $A11)</f>
        <v>14</v>
      </c>
      <c r="DY11">
        <f>SUMIFS(DataRegularSeason20242025!$AA$3:$AA$1315,DataRegularSeason20242025!$B$3:$B$1315, "&lt;=" &amp; DY$1, DataRegularSeason20242025!$D$3:$D$1315, $A11)+SUMIFS(DataRegularSeason20242025!$AB$3:$AB$1315,DataRegularSeason20242025!$B$3:$B$1315, "&lt;=" &amp; DY$1, DataRegularSeason20242025!$E$3:$E$1315, $A11)</f>
        <v>14</v>
      </c>
      <c r="DZ11">
        <f>SUMIFS(DataRegularSeason20242025!$AA$3:$AA$1315,DataRegularSeason20242025!$B$3:$B$1315, "&lt;=" &amp; DZ$1, DataRegularSeason20242025!$D$3:$D$1315, $A11)+SUMIFS(DataRegularSeason20242025!$AB$3:$AB$1315,DataRegularSeason20242025!$B$3:$B$1315, "&lt;=" &amp; DZ$1, DataRegularSeason20242025!$E$3:$E$1315, $A11)</f>
        <v>14</v>
      </c>
      <c r="EA11">
        <f>SUMIFS(DataRegularSeason20242025!$AA$3:$AA$1315,DataRegularSeason20242025!$B$3:$B$1315, "&lt;=" &amp; EA$1, DataRegularSeason20242025!$D$3:$D$1315, $A11)+SUMIFS(DataRegularSeason20242025!$AB$3:$AB$1315,DataRegularSeason20242025!$B$3:$B$1315, "&lt;=" &amp; EA$1, DataRegularSeason20242025!$E$3:$E$1315, $A11)</f>
        <v>14</v>
      </c>
      <c r="EB11">
        <f>SUMIFS(DataRegularSeason20242025!$AA$3:$AA$1315,DataRegularSeason20242025!$B$3:$B$1315, "&lt;=" &amp; EB$1, DataRegularSeason20242025!$D$3:$D$1315, $A11)+SUMIFS(DataRegularSeason20242025!$AB$3:$AB$1315,DataRegularSeason20242025!$B$3:$B$1315, "&lt;=" &amp; EB$1, DataRegularSeason20242025!$E$3:$E$1315, $A11)</f>
        <v>14</v>
      </c>
      <c r="EC11">
        <f>SUMIFS(DataRegularSeason20242025!$AA$3:$AA$1315,DataRegularSeason20242025!$B$3:$B$1315, "&lt;=" &amp; EC$1, DataRegularSeason20242025!$D$3:$D$1315, $A11)+SUMIFS(DataRegularSeason20242025!$AB$3:$AB$1315,DataRegularSeason20242025!$B$3:$B$1315, "&lt;=" &amp; EC$1, DataRegularSeason20242025!$E$3:$E$1315, $A11)</f>
        <v>14</v>
      </c>
      <c r="ED11">
        <f>SUMIFS(DataRegularSeason20242025!$AA$3:$AA$1315,DataRegularSeason20242025!$B$3:$B$1315, "&lt;=" &amp; ED$1, DataRegularSeason20242025!$D$3:$D$1315, $A11)+SUMIFS(DataRegularSeason20242025!$AB$3:$AB$1315,DataRegularSeason20242025!$B$3:$B$1315, "&lt;=" &amp; ED$1, DataRegularSeason20242025!$E$3:$E$1315, $A11)</f>
        <v>14</v>
      </c>
      <c r="EE11">
        <f>SUMIFS(DataRegularSeason20242025!$AA$3:$AA$1315,DataRegularSeason20242025!$B$3:$B$1315, "&lt;=" &amp; EE$1, DataRegularSeason20242025!$D$3:$D$1315, $A11)+SUMIFS(DataRegularSeason20242025!$AB$3:$AB$1315,DataRegularSeason20242025!$B$3:$B$1315, "&lt;=" &amp; EE$1, DataRegularSeason20242025!$E$3:$E$1315, $A11)</f>
        <v>14</v>
      </c>
      <c r="EF11">
        <f>SUMIFS(DataRegularSeason20242025!$AA$3:$AA$1315,DataRegularSeason20242025!$B$3:$B$1315, "&lt;=" &amp; EF$1, DataRegularSeason20242025!$D$3:$D$1315, $A11)+SUMIFS(DataRegularSeason20242025!$AB$3:$AB$1315,DataRegularSeason20242025!$B$3:$B$1315, "&lt;=" &amp; EF$1, DataRegularSeason20242025!$E$3:$E$1315, $A11)</f>
        <v>14</v>
      </c>
      <c r="EG11">
        <f>SUMIFS(DataRegularSeason20242025!$AA$3:$AA$1315,DataRegularSeason20242025!$B$3:$B$1315, "&lt;=" &amp; EG$1, DataRegularSeason20242025!$D$3:$D$1315, $A11)+SUMIFS(DataRegularSeason20242025!$AB$3:$AB$1315,DataRegularSeason20242025!$B$3:$B$1315, "&lt;=" &amp; EG$1, DataRegularSeason20242025!$E$3:$E$1315, $A11)</f>
        <v>14</v>
      </c>
      <c r="EH11">
        <f>SUMIFS(DataRegularSeason20242025!$AA$3:$AA$1315,DataRegularSeason20242025!$B$3:$B$1315, "&lt;=" &amp; EH$1, DataRegularSeason20242025!$D$3:$D$1315, $A11)+SUMIFS(DataRegularSeason20242025!$AB$3:$AB$1315,DataRegularSeason20242025!$B$3:$B$1315, "&lt;=" &amp; EH$1, DataRegularSeason20242025!$E$3:$E$1315, $A11)</f>
        <v>14</v>
      </c>
      <c r="EI11">
        <f>SUMIFS(DataRegularSeason20242025!$AA$3:$AA$1315,DataRegularSeason20242025!$B$3:$B$1315, "&lt;=" &amp; EI$1, DataRegularSeason20242025!$D$3:$D$1315, $A11)+SUMIFS(DataRegularSeason20242025!$AB$3:$AB$1315,DataRegularSeason20242025!$B$3:$B$1315, "&lt;=" &amp; EI$1, DataRegularSeason20242025!$E$3:$E$1315, $A11)</f>
        <v>14</v>
      </c>
      <c r="EJ11">
        <f>SUMIFS(DataRegularSeason20242025!$AA$3:$AA$1315,DataRegularSeason20242025!$B$3:$B$1315, "&lt;=" &amp; EJ$1, DataRegularSeason20242025!$D$3:$D$1315, $A11)+SUMIFS(DataRegularSeason20242025!$AB$3:$AB$1315,DataRegularSeason20242025!$B$3:$B$1315, "&lt;=" &amp; EJ$1, DataRegularSeason20242025!$E$3:$E$1315, $A11)</f>
        <v>14</v>
      </c>
      <c r="EK11">
        <f>SUMIFS(DataRegularSeason20242025!$AA$3:$AA$1315,DataRegularSeason20242025!$B$3:$B$1315, "&lt;=" &amp; EK$1, DataRegularSeason20242025!$D$3:$D$1315, $A11)+SUMIFS(DataRegularSeason20242025!$AB$3:$AB$1315,DataRegularSeason20242025!$B$3:$B$1315, "&lt;=" &amp; EK$1, DataRegularSeason20242025!$E$3:$E$1315, $A11)</f>
        <v>14</v>
      </c>
      <c r="EL11">
        <f>SUMIFS(DataRegularSeason20242025!$AA$3:$AA$1315,DataRegularSeason20242025!$B$3:$B$1315, "&lt;=" &amp; EL$1, DataRegularSeason20242025!$D$3:$D$1315, $A11)+SUMIFS(DataRegularSeason20242025!$AB$3:$AB$1315,DataRegularSeason20242025!$B$3:$B$1315, "&lt;=" &amp; EL$1, DataRegularSeason20242025!$E$3:$E$1315, $A11)</f>
        <v>14</v>
      </c>
      <c r="EM11">
        <f>SUMIFS(DataRegularSeason20242025!$AA$3:$AA$1315,DataRegularSeason20242025!$B$3:$B$1315, "&lt;=" &amp; EM$1, DataRegularSeason20242025!$D$3:$D$1315, $A11)+SUMIFS(DataRegularSeason20242025!$AB$3:$AB$1315,DataRegularSeason20242025!$B$3:$B$1315, "&lt;=" &amp; EM$1, DataRegularSeason20242025!$E$3:$E$1315, $A11)</f>
        <v>14</v>
      </c>
      <c r="EN11">
        <f>SUMIFS(DataRegularSeason20242025!$AA$3:$AA$1315,DataRegularSeason20242025!$B$3:$B$1315, "&lt;=" &amp; EN$1, DataRegularSeason20242025!$D$3:$D$1315, $A11)+SUMIFS(DataRegularSeason20242025!$AB$3:$AB$1315,DataRegularSeason20242025!$B$3:$B$1315, "&lt;=" &amp; EN$1, DataRegularSeason20242025!$E$3:$E$1315, $A11)</f>
        <v>14</v>
      </c>
      <c r="EO11">
        <f>SUMIFS(DataRegularSeason20242025!$AA$3:$AA$1315,DataRegularSeason20242025!$B$3:$B$1315, "&lt;=" &amp; EO$1, DataRegularSeason20242025!$D$3:$D$1315, $A11)+SUMIFS(DataRegularSeason20242025!$AB$3:$AB$1315,DataRegularSeason20242025!$B$3:$B$1315, "&lt;=" &amp; EO$1, DataRegularSeason20242025!$E$3:$E$1315, $A11)</f>
        <v>14</v>
      </c>
      <c r="EP11">
        <f>SUMIFS(DataRegularSeason20242025!$AA$3:$AA$1315,DataRegularSeason20242025!$B$3:$B$1315, "&lt;=" &amp; EP$1, DataRegularSeason20242025!$D$3:$D$1315, $A11)+SUMIFS(DataRegularSeason20242025!$AB$3:$AB$1315,DataRegularSeason20242025!$B$3:$B$1315, "&lt;=" &amp; EP$1, DataRegularSeason20242025!$E$3:$E$1315, $A11)</f>
        <v>14</v>
      </c>
      <c r="EQ11">
        <f>SUMIFS(DataRegularSeason20242025!$AA$3:$AA$1315,DataRegularSeason20242025!$B$3:$B$1315, "&lt;=" &amp; EQ$1, DataRegularSeason20242025!$D$3:$D$1315, $A11)+SUMIFS(DataRegularSeason20242025!$AB$3:$AB$1315,DataRegularSeason20242025!$B$3:$B$1315, "&lt;=" &amp; EQ$1, DataRegularSeason20242025!$E$3:$E$1315, $A11)</f>
        <v>14</v>
      </c>
      <c r="ER11">
        <f>SUMIFS(DataRegularSeason20242025!$AA$3:$AA$1315,DataRegularSeason20242025!$B$3:$B$1315, "&lt;=" &amp; ER$1, DataRegularSeason20242025!$D$3:$D$1315, $A11)+SUMIFS(DataRegularSeason20242025!$AB$3:$AB$1315,DataRegularSeason20242025!$B$3:$B$1315, "&lt;=" &amp; ER$1, DataRegularSeason20242025!$E$3:$E$1315, $A11)</f>
        <v>14</v>
      </c>
      <c r="ES11">
        <f>SUMIFS(DataRegularSeason20242025!$AA$3:$AA$1315,DataRegularSeason20242025!$B$3:$B$1315, "&lt;=" &amp; ES$1, DataRegularSeason20242025!$D$3:$D$1315, $A11)+SUMIFS(DataRegularSeason20242025!$AB$3:$AB$1315,DataRegularSeason20242025!$B$3:$B$1315, "&lt;=" &amp; ES$1, DataRegularSeason20242025!$E$3:$E$1315, $A11)</f>
        <v>14</v>
      </c>
      <c r="ET11">
        <f>SUMIFS(DataRegularSeason20242025!$AA$3:$AA$1315,DataRegularSeason20242025!$B$3:$B$1315, "&lt;=" &amp; ET$1, DataRegularSeason20242025!$D$3:$D$1315, $A11)+SUMIFS(DataRegularSeason20242025!$AB$3:$AB$1315,DataRegularSeason20242025!$B$3:$B$1315, "&lt;=" &amp; ET$1, DataRegularSeason20242025!$E$3:$E$1315, $A11)</f>
        <v>14</v>
      </c>
      <c r="EU11">
        <f>SUMIFS(DataRegularSeason20242025!$AA$3:$AA$1315,DataRegularSeason20242025!$B$3:$B$1315, "&lt;=" &amp; EU$1, DataRegularSeason20242025!$D$3:$D$1315, $A11)+SUMIFS(DataRegularSeason20242025!$AB$3:$AB$1315,DataRegularSeason20242025!$B$3:$B$1315, "&lt;=" &amp; EU$1, DataRegularSeason20242025!$E$3:$E$1315, $A11)</f>
        <v>14</v>
      </c>
      <c r="EV11">
        <f>SUMIFS(DataRegularSeason20242025!$AA$3:$AA$1315,DataRegularSeason20242025!$B$3:$B$1315, "&lt;=" &amp; EV$1, DataRegularSeason20242025!$D$3:$D$1315, $A11)+SUMIFS(DataRegularSeason20242025!$AB$3:$AB$1315,DataRegularSeason20242025!$B$3:$B$1315, "&lt;=" &amp; EV$1, DataRegularSeason20242025!$E$3:$E$1315, $A11)</f>
        <v>14</v>
      </c>
      <c r="EW11">
        <f>SUMIFS(DataRegularSeason20242025!$AA$3:$AA$1315,DataRegularSeason20242025!$B$3:$B$1315, "&lt;=" &amp; EW$1, DataRegularSeason20242025!$D$3:$D$1315, $A11)+SUMIFS(DataRegularSeason20242025!$AB$3:$AB$1315,DataRegularSeason20242025!$B$3:$B$1315, "&lt;=" &amp; EW$1, DataRegularSeason20242025!$E$3:$E$1315, $A11)</f>
        <v>14</v>
      </c>
      <c r="EX11">
        <f>SUMIFS(DataRegularSeason20242025!$AA$3:$AA$1315,DataRegularSeason20242025!$B$3:$B$1315, "&lt;=" &amp; EX$1, DataRegularSeason20242025!$D$3:$D$1315, $A11)+SUMIFS(DataRegularSeason20242025!$AB$3:$AB$1315,DataRegularSeason20242025!$B$3:$B$1315, "&lt;=" &amp; EX$1, DataRegularSeason20242025!$E$3:$E$1315, $A11)</f>
        <v>14</v>
      </c>
      <c r="EY11">
        <f>SUMIFS(DataRegularSeason20242025!$AA$3:$AA$1315,DataRegularSeason20242025!$B$3:$B$1315, "&lt;=" &amp; EY$1, DataRegularSeason20242025!$D$3:$D$1315, $A11)+SUMIFS(DataRegularSeason20242025!$AB$3:$AB$1315,DataRegularSeason20242025!$B$3:$B$1315, "&lt;=" &amp; EY$1, DataRegularSeason20242025!$E$3:$E$1315, $A11)</f>
        <v>14</v>
      </c>
      <c r="EZ11">
        <f>SUMIFS(DataRegularSeason20242025!$AA$3:$AA$1315,DataRegularSeason20242025!$B$3:$B$1315, "&lt;=" &amp; EZ$1, DataRegularSeason20242025!$D$3:$D$1315, $A11)+SUMIFS(DataRegularSeason20242025!$AB$3:$AB$1315,DataRegularSeason20242025!$B$3:$B$1315, "&lt;=" &amp; EZ$1, DataRegularSeason20242025!$E$3:$E$1315, $A11)</f>
        <v>14</v>
      </c>
      <c r="FA11">
        <f>SUMIFS(DataRegularSeason20242025!$AA$3:$AA$1315,DataRegularSeason20242025!$B$3:$B$1315, "&lt;=" &amp; FA$1, DataRegularSeason20242025!$D$3:$D$1315, $A11)+SUMIFS(DataRegularSeason20242025!$AB$3:$AB$1315,DataRegularSeason20242025!$B$3:$B$1315, "&lt;=" &amp; FA$1, DataRegularSeason20242025!$E$3:$E$1315, $A11)</f>
        <v>14</v>
      </c>
      <c r="FB11">
        <f>SUMIFS(DataRegularSeason20242025!$AA$3:$AA$1315,DataRegularSeason20242025!$B$3:$B$1315, "&lt;=" &amp; FB$1, DataRegularSeason20242025!$D$3:$D$1315, $A11)+SUMIFS(DataRegularSeason20242025!$AB$3:$AB$1315,DataRegularSeason20242025!$B$3:$B$1315, "&lt;=" &amp; FB$1, DataRegularSeason20242025!$E$3:$E$1315, $A11)</f>
        <v>14</v>
      </c>
      <c r="FC11">
        <f>SUMIFS(DataRegularSeason20242025!$AA$3:$AA$1315,DataRegularSeason20242025!$B$3:$B$1315, "&lt;=" &amp; FC$1, DataRegularSeason20242025!$D$3:$D$1315, $A11)+SUMIFS(DataRegularSeason20242025!$AB$3:$AB$1315,DataRegularSeason20242025!$B$3:$B$1315, "&lt;=" &amp; FC$1, DataRegularSeason20242025!$E$3:$E$1315, $A11)</f>
        <v>14</v>
      </c>
      <c r="FD11">
        <f>SUMIFS(DataRegularSeason20242025!$AA$3:$AA$1315,DataRegularSeason20242025!$B$3:$B$1315, "&lt;=" &amp; FD$1, DataRegularSeason20242025!$D$3:$D$1315, $A11)+SUMIFS(DataRegularSeason20242025!$AB$3:$AB$1315,DataRegularSeason20242025!$B$3:$B$1315, "&lt;=" &amp; FD$1, DataRegularSeason20242025!$E$3:$E$1315, $A11)</f>
        <v>14</v>
      </c>
      <c r="FE11">
        <f>SUMIFS(DataRegularSeason20242025!$AA$3:$AA$1315,DataRegularSeason20242025!$B$3:$B$1315, "&lt;=" &amp; FE$1, DataRegularSeason20242025!$D$3:$D$1315, $A11)+SUMIFS(DataRegularSeason20242025!$AB$3:$AB$1315,DataRegularSeason20242025!$B$3:$B$1315, "&lt;=" &amp; FE$1, DataRegularSeason20242025!$E$3:$E$1315, $A11)</f>
        <v>14</v>
      </c>
      <c r="FF11">
        <f>SUMIFS(DataRegularSeason20242025!$AA$3:$AA$1315,DataRegularSeason20242025!$B$3:$B$1315, "&lt;=" &amp; FF$1, DataRegularSeason20242025!$D$3:$D$1315, $A11)+SUMIFS(DataRegularSeason20242025!$AB$3:$AB$1315,DataRegularSeason20242025!$B$3:$B$1315, "&lt;=" &amp; FF$1, DataRegularSeason20242025!$E$3:$E$1315, $A11)</f>
        <v>14</v>
      </c>
      <c r="FG11">
        <f>SUMIFS(DataRegularSeason20242025!$AA$3:$AA$1315,DataRegularSeason20242025!$B$3:$B$1315, "&lt;=" &amp; FG$1, DataRegularSeason20242025!$D$3:$D$1315, $A11)+SUMIFS(DataRegularSeason20242025!$AB$3:$AB$1315,DataRegularSeason20242025!$B$3:$B$1315, "&lt;=" &amp; FG$1, DataRegularSeason20242025!$E$3:$E$1315, $A11)</f>
        <v>14</v>
      </c>
      <c r="FH11">
        <f>SUMIFS(DataRegularSeason20242025!$AA$3:$AA$1315,DataRegularSeason20242025!$B$3:$B$1315, "&lt;=" &amp; FH$1, DataRegularSeason20242025!$D$3:$D$1315, $A11)+SUMIFS(DataRegularSeason20242025!$AB$3:$AB$1315,DataRegularSeason20242025!$B$3:$B$1315, "&lt;=" &amp; FH$1, DataRegularSeason20242025!$E$3:$E$1315, $A11)</f>
        <v>14</v>
      </c>
      <c r="FI11">
        <f>SUMIFS(DataRegularSeason20242025!$AA$3:$AA$1315,DataRegularSeason20242025!$B$3:$B$1315, "&lt;=" &amp; FI$1, DataRegularSeason20242025!$D$3:$D$1315, $A11)+SUMIFS(DataRegularSeason20242025!$AB$3:$AB$1315,DataRegularSeason20242025!$B$3:$B$1315, "&lt;=" &amp; FI$1, DataRegularSeason20242025!$E$3:$E$1315, $A11)</f>
        <v>14</v>
      </c>
      <c r="FJ11">
        <f>SUMIFS(DataRegularSeason20242025!$AA$3:$AA$1315,DataRegularSeason20242025!$B$3:$B$1315, "&lt;=" &amp; FJ$1, DataRegularSeason20242025!$D$3:$D$1315, $A11)+SUMIFS(DataRegularSeason20242025!$AB$3:$AB$1315,DataRegularSeason20242025!$B$3:$B$1315, "&lt;=" &amp; FJ$1, DataRegularSeason20242025!$E$3:$E$1315, $A11)</f>
        <v>14</v>
      </c>
      <c r="FK11">
        <f>SUMIFS(DataRegularSeason20242025!$AA$3:$AA$1315,DataRegularSeason20242025!$B$3:$B$1315, "&lt;=" &amp; FK$1, DataRegularSeason20242025!$D$3:$D$1315, $A11)+SUMIFS(DataRegularSeason20242025!$AB$3:$AB$1315,DataRegularSeason20242025!$B$3:$B$1315, "&lt;=" &amp; FK$1, DataRegularSeason20242025!$E$3:$E$1315, $A11)</f>
        <v>14</v>
      </c>
      <c r="FL11">
        <f>SUMIFS(DataRegularSeason20242025!$AA$3:$AA$1315,DataRegularSeason20242025!$B$3:$B$1315, "&lt;=" &amp; FL$1, DataRegularSeason20242025!$D$3:$D$1315, $A11)+SUMIFS(DataRegularSeason20242025!$AB$3:$AB$1315,DataRegularSeason20242025!$B$3:$B$1315, "&lt;=" &amp; FL$1, DataRegularSeason20242025!$E$3:$E$1315, $A11)</f>
        <v>14</v>
      </c>
      <c r="FM11">
        <f>SUMIFS(DataRegularSeason20242025!$AA$3:$AA$1315,DataRegularSeason20242025!$B$3:$B$1315, "&lt;=" &amp; FM$1, DataRegularSeason20242025!$D$3:$D$1315, $A11)+SUMIFS(DataRegularSeason20242025!$AB$3:$AB$1315,DataRegularSeason20242025!$B$3:$B$1315, "&lt;=" &amp; FM$1, DataRegularSeason20242025!$E$3:$E$1315, $A11)</f>
        <v>14</v>
      </c>
      <c r="FN11">
        <f>SUMIFS(DataRegularSeason20242025!$AA$3:$AA$1315,DataRegularSeason20242025!$B$3:$B$1315, "&lt;=" &amp; FN$1, DataRegularSeason20242025!$D$3:$D$1315, $A11)+SUMIFS(DataRegularSeason20242025!$AB$3:$AB$1315,DataRegularSeason20242025!$B$3:$B$1315, "&lt;=" &amp; FN$1, DataRegularSeason20242025!$E$3:$E$1315, $A11)</f>
        <v>14</v>
      </c>
      <c r="FO11">
        <f>SUMIFS(DataRegularSeason20242025!$AA$3:$AA$1315,DataRegularSeason20242025!$B$3:$B$1315, "&lt;=" &amp; FO$1, DataRegularSeason20242025!$D$3:$D$1315, $A11)+SUMIFS(DataRegularSeason20242025!$AB$3:$AB$1315,DataRegularSeason20242025!$B$3:$B$1315, "&lt;=" &amp; FO$1, DataRegularSeason20242025!$E$3:$E$1315, $A11)</f>
        <v>14</v>
      </c>
      <c r="FP11">
        <f>SUMIFS(DataRegularSeason20242025!$AA$3:$AA$1315,DataRegularSeason20242025!$B$3:$B$1315, "&lt;=" &amp; FP$1, DataRegularSeason20242025!$D$3:$D$1315, $A11)+SUMIFS(DataRegularSeason20242025!$AB$3:$AB$1315,DataRegularSeason20242025!$B$3:$B$1315, "&lt;=" &amp; FP$1, DataRegularSeason20242025!$E$3:$E$1315, $A11)</f>
        <v>14</v>
      </c>
      <c r="FQ11">
        <f>SUMIFS(DataRegularSeason20242025!$AA$3:$AA$1315,DataRegularSeason20242025!$B$3:$B$1315, "&lt;=" &amp; FQ$1, DataRegularSeason20242025!$D$3:$D$1315, $A11)+SUMIFS(DataRegularSeason20242025!$AB$3:$AB$1315,DataRegularSeason20242025!$B$3:$B$1315, "&lt;=" &amp; FQ$1, DataRegularSeason20242025!$E$3:$E$1315, $A11)</f>
        <v>14</v>
      </c>
      <c r="FR11">
        <f>SUMIFS(DataRegularSeason20242025!$AA$3:$AA$1315,DataRegularSeason20242025!$B$3:$B$1315, "&lt;=" &amp; FR$1, DataRegularSeason20242025!$D$3:$D$1315, $A11)+SUMIFS(DataRegularSeason20242025!$AB$3:$AB$1315,DataRegularSeason20242025!$B$3:$B$1315, "&lt;=" &amp; FR$1, DataRegularSeason20242025!$E$3:$E$1315, $A11)</f>
        <v>14</v>
      </c>
      <c r="FS11">
        <f>SUMIFS(DataRegularSeason20242025!$AA$3:$AA$1315,DataRegularSeason20242025!$B$3:$B$1315, "&lt;=" &amp; FS$1, DataRegularSeason20242025!$D$3:$D$1315, $A11)+SUMIFS(DataRegularSeason20242025!$AB$3:$AB$1315,DataRegularSeason20242025!$B$3:$B$1315, "&lt;=" &amp; FS$1, DataRegularSeason20242025!$E$3:$E$1315, $A11)</f>
        <v>14</v>
      </c>
      <c r="FT11">
        <f>SUMIFS(DataRegularSeason20242025!$AA$3:$AA$1315,DataRegularSeason20242025!$B$3:$B$1315, "&lt;=" &amp; FT$1, DataRegularSeason20242025!$D$3:$D$1315, $A11)+SUMIFS(DataRegularSeason20242025!$AB$3:$AB$1315,DataRegularSeason20242025!$B$3:$B$1315, "&lt;=" &amp; FT$1, DataRegularSeason20242025!$E$3:$E$1315, $A11)</f>
        <v>14</v>
      </c>
      <c r="FU11">
        <f>SUMIFS(DataRegularSeason20242025!$AA$3:$AA$1315,DataRegularSeason20242025!$B$3:$B$1315, "&lt;=" &amp; FU$1, DataRegularSeason20242025!$D$3:$D$1315, $A11)+SUMIFS(DataRegularSeason20242025!$AB$3:$AB$1315,DataRegularSeason20242025!$B$3:$B$1315, "&lt;=" &amp; FU$1, DataRegularSeason20242025!$E$3:$E$1315, $A11)</f>
        <v>14</v>
      </c>
      <c r="FV11">
        <f>SUMIFS(DataRegularSeason20242025!$AA$3:$AA$1315,DataRegularSeason20242025!$B$3:$B$1315, "&lt;=" &amp; FV$1, DataRegularSeason20242025!$D$3:$D$1315, $A11)+SUMIFS(DataRegularSeason20242025!$AB$3:$AB$1315,DataRegularSeason20242025!$B$3:$B$1315, "&lt;=" &amp; FV$1, DataRegularSeason20242025!$E$3:$E$1315, $A11)</f>
        <v>14</v>
      </c>
      <c r="FW11">
        <f>SUMIFS(DataRegularSeason20242025!$AA$3:$AA$1315,DataRegularSeason20242025!$B$3:$B$1315, "&lt;=" &amp; FW$1, DataRegularSeason20242025!$D$3:$D$1315, $A11)+SUMIFS(DataRegularSeason20242025!$AB$3:$AB$1315,DataRegularSeason20242025!$B$3:$B$1315, "&lt;=" &amp; FW$1, DataRegularSeason20242025!$E$3:$E$1315, $A11)</f>
        <v>14</v>
      </c>
      <c r="FX11">
        <f>SUMIFS(DataRegularSeason20242025!$AA$3:$AA$1315,DataRegularSeason20242025!$B$3:$B$1315, "&lt;=" &amp; FX$1, DataRegularSeason20242025!$D$3:$D$1315, $A11)+SUMIFS(DataRegularSeason20242025!$AB$3:$AB$1315,DataRegularSeason20242025!$B$3:$B$1315, "&lt;=" &amp; FX$1, DataRegularSeason20242025!$E$3:$E$1315, $A11)</f>
        <v>14</v>
      </c>
      <c r="FY11">
        <f>SUMIFS(DataRegularSeason20242025!$AA$3:$AA$1315,DataRegularSeason20242025!$B$3:$B$1315, "&lt;=" &amp; FY$1, DataRegularSeason20242025!$D$3:$D$1315, $A11)+SUMIFS(DataRegularSeason20242025!$AB$3:$AB$1315,DataRegularSeason20242025!$B$3:$B$1315, "&lt;=" &amp; FY$1, DataRegularSeason20242025!$E$3:$E$1315, $A11)</f>
        <v>14</v>
      </c>
      <c r="FZ11">
        <f>SUMIFS(DataRegularSeason20242025!$AA$3:$AA$1315,DataRegularSeason20242025!$B$3:$B$1315, "&lt;=" &amp; FZ$1, DataRegularSeason20242025!$D$3:$D$1315, $A11)+SUMIFS(DataRegularSeason20242025!$AB$3:$AB$1315,DataRegularSeason20242025!$B$3:$B$1315, "&lt;=" &amp; FZ$1, DataRegularSeason20242025!$E$3:$E$1315, $A11)</f>
        <v>14</v>
      </c>
      <c r="GA11">
        <f>SUMIFS(DataRegularSeason20242025!$AA$3:$AA$1315,DataRegularSeason20242025!$B$3:$B$1315, "&lt;=" &amp; GA$1, DataRegularSeason20242025!$D$3:$D$1315, $A11)+SUMIFS(DataRegularSeason20242025!$AB$3:$AB$1315,DataRegularSeason20242025!$B$3:$B$1315, "&lt;=" &amp; GA$1, DataRegularSeason20242025!$E$3:$E$1315, $A11)</f>
        <v>14</v>
      </c>
      <c r="GB11">
        <f>SUMIFS(DataRegularSeason20242025!$AA$3:$AA$1315,DataRegularSeason20242025!$B$3:$B$1315, "&lt;=" &amp; GB$1, DataRegularSeason20242025!$D$3:$D$1315, $A11)+SUMIFS(DataRegularSeason20242025!$AB$3:$AB$1315,DataRegularSeason20242025!$B$3:$B$1315, "&lt;=" &amp; GB$1, DataRegularSeason20242025!$E$3:$E$1315, $A11)</f>
        <v>14</v>
      </c>
      <c r="GC11">
        <f>SUMIFS(DataRegularSeason20242025!$AA$3:$AA$1315,DataRegularSeason20242025!$B$3:$B$1315, "&lt;=" &amp; GC$1, DataRegularSeason20242025!$D$3:$D$1315, $A11)+SUMIFS(DataRegularSeason20242025!$AB$3:$AB$1315,DataRegularSeason20242025!$B$3:$B$1315, "&lt;=" &amp; GC$1, DataRegularSeason20242025!$E$3:$E$1315, $A11)</f>
        <v>14</v>
      </c>
      <c r="GD11">
        <f>SUMIFS(DataRegularSeason20242025!$AA$3:$AA$1315,DataRegularSeason20242025!$B$3:$B$1315, "&lt;=" &amp; GD$1, DataRegularSeason20242025!$D$3:$D$1315, $A11)+SUMIFS(DataRegularSeason20242025!$AB$3:$AB$1315,DataRegularSeason20242025!$B$3:$B$1315, "&lt;=" &amp; GD$1, DataRegularSeason20242025!$E$3:$E$1315, $A11)</f>
        <v>14</v>
      </c>
      <c r="GE11">
        <f>SUMIFS(DataRegularSeason20242025!$AA$3:$AA$1315,DataRegularSeason20242025!$B$3:$B$1315, "&lt;=" &amp; GE$1, DataRegularSeason20242025!$D$3:$D$1315, $A11)+SUMIFS(DataRegularSeason20242025!$AB$3:$AB$1315,DataRegularSeason20242025!$B$3:$B$1315, "&lt;=" &amp; GE$1, DataRegularSeason20242025!$E$3:$E$1315, $A11)</f>
        <v>14</v>
      </c>
      <c r="GF11">
        <f>SUMIFS(DataRegularSeason20242025!$AA$3:$AA$1315,DataRegularSeason20242025!$B$3:$B$1315, "&lt;=" &amp; GF$1, DataRegularSeason20242025!$D$3:$D$1315, $A11)+SUMIFS(DataRegularSeason20242025!$AB$3:$AB$1315,DataRegularSeason20242025!$B$3:$B$1315, "&lt;=" &amp; GF$1, DataRegularSeason20242025!$E$3:$E$1315, $A11)</f>
        <v>14</v>
      </c>
      <c r="GG11">
        <f>SUMIFS(DataRegularSeason20242025!$AA$3:$AA$1315,DataRegularSeason20242025!$B$3:$B$1315, "&lt;=" &amp; GG$1, DataRegularSeason20242025!$D$3:$D$1315, $A11)+SUMIFS(DataRegularSeason20242025!$AB$3:$AB$1315,DataRegularSeason20242025!$B$3:$B$1315, "&lt;=" &amp; GG$1, DataRegularSeason20242025!$E$3:$E$1315, $A11)</f>
        <v>14</v>
      </c>
      <c r="GH11">
        <f>SUMIFS(DataRegularSeason20242025!$AA$3:$AA$1315,DataRegularSeason20242025!$B$3:$B$1315, "&lt;=" &amp; GH$1, DataRegularSeason20242025!$D$3:$D$1315, $A11)+SUMIFS(DataRegularSeason20242025!$AB$3:$AB$1315,DataRegularSeason20242025!$B$3:$B$1315, "&lt;=" &amp; GH$1, DataRegularSeason20242025!$E$3:$E$1315, $A11)</f>
        <v>14</v>
      </c>
      <c r="GI11">
        <f>SUMIFS(DataRegularSeason20242025!$AA$3:$AA$1315,DataRegularSeason20242025!$B$3:$B$1315, "&lt;=" &amp; GI$1, DataRegularSeason20242025!$D$3:$D$1315, $A11)+SUMIFS(DataRegularSeason20242025!$AB$3:$AB$1315,DataRegularSeason20242025!$B$3:$B$1315, "&lt;=" &amp; GI$1, DataRegularSeason20242025!$E$3:$E$1315, $A11)</f>
        <v>14</v>
      </c>
      <c r="GJ11">
        <f>SUMIFS(DataRegularSeason20242025!$AA$3:$AA$1315,DataRegularSeason20242025!$B$3:$B$1315, "&lt;=" &amp; GJ$1, DataRegularSeason20242025!$D$3:$D$1315, $A11)+SUMIFS(DataRegularSeason20242025!$AB$3:$AB$1315,DataRegularSeason20242025!$B$3:$B$1315, "&lt;=" &amp; GJ$1, DataRegularSeason20242025!$E$3:$E$1315, $A11)</f>
        <v>14</v>
      </c>
      <c r="GK11">
        <f>SUMIFS(DataRegularSeason20242025!$AA$3:$AA$1315,DataRegularSeason20242025!$B$3:$B$1315, "&lt;=" &amp; GK$1, DataRegularSeason20242025!$D$3:$D$1315, $A11)+SUMIFS(DataRegularSeason20242025!$AB$3:$AB$1315,DataRegularSeason20242025!$B$3:$B$1315, "&lt;=" &amp; GK$1, DataRegularSeason20242025!$E$3:$E$1315, $A11)</f>
        <v>14</v>
      </c>
      <c r="GL11">
        <f>SUMIFS(DataRegularSeason20242025!$AA$3:$AA$1315,DataRegularSeason20242025!$B$3:$B$1315, "&lt;=" &amp; GL$1, DataRegularSeason20242025!$D$3:$D$1315, $A11)+SUMIFS(DataRegularSeason20242025!$AB$3:$AB$1315,DataRegularSeason20242025!$B$3:$B$1315, "&lt;=" &amp; GL$1, DataRegularSeason20242025!$E$3:$E$1315, $A11)</f>
        <v>14</v>
      </c>
      <c r="GM11">
        <f>SUMIFS(DataRegularSeason20242025!$AA$3:$AA$1315,DataRegularSeason20242025!$B$3:$B$1315, "&lt;=" &amp; GM$1, DataRegularSeason20242025!$D$3:$D$1315, $A11)+SUMIFS(DataRegularSeason20242025!$AB$3:$AB$1315,DataRegularSeason20242025!$B$3:$B$1315, "&lt;=" &amp; GM$1, DataRegularSeason20242025!$E$3:$E$1315, $A11)</f>
        <v>14</v>
      </c>
      <c r="GN11">
        <f>SUMIFS(DataRegularSeason20242025!$AA$3:$AA$1315,DataRegularSeason20242025!$B$3:$B$1315, "&lt;=" &amp; GN$1, DataRegularSeason20242025!$D$3:$D$1315, $A11)+SUMIFS(DataRegularSeason20242025!$AB$3:$AB$1315,DataRegularSeason20242025!$B$3:$B$1315, "&lt;=" &amp; GN$1, DataRegularSeason20242025!$E$3:$E$1315, $A11)</f>
        <v>14</v>
      </c>
      <c r="GO11">
        <f>SUMIFS(DataRegularSeason20242025!$AA$3:$AA$1315,DataRegularSeason20242025!$B$3:$B$1315, "&lt;=" &amp; GO$1, DataRegularSeason20242025!$D$3:$D$1315, $A11)+SUMIFS(DataRegularSeason20242025!$AB$3:$AB$1315,DataRegularSeason20242025!$B$3:$B$1315, "&lt;=" &amp; GO$1, DataRegularSeason20242025!$E$3:$E$1315, $A11)</f>
        <v>14</v>
      </c>
      <c r="GP11">
        <f>SUMIFS(DataRegularSeason20242025!$AA$3:$AA$1315,DataRegularSeason20242025!$B$3:$B$1315, "&lt;=" &amp; GP$1, DataRegularSeason20242025!$D$3:$D$1315, $A11)+SUMIFS(DataRegularSeason20242025!$AB$3:$AB$1315,DataRegularSeason20242025!$B$3:$B$1315, "&lt;=" &amp; GP$1, DataRegularSeason20242025!$E$3:$E$1315, $A11)</f>
        <v>14</v>
      </c>
      <c r="GQ11">
        <f>SUMIFS(DataRegularSeason20242025!$AA$3:$AA$1315,DataRegularSeason20242025!$B$3:$B$1315, "&lt;=" &amp; GQ$1, DataRegularSeason20242025!$D$3:$D$1315, $A11)+SUMIFS(DataRegularSeason20242025!$AB$3:$AB$1315,DataRegularSeason20242025!$B$3:$B$1315, "&lt;=" &amp; GQ$1, DataRegularSeason20242025!$E$3:$E$1315, $A11)</f>
        <v>14</v>
      </c>
      <c r="GR11">
        <f>SUMIFS(DataRegularSeason20242025!$AA$3:$AA$1315,DataRegularSeason20242025!$B$3:$B$1315, "&lt;=" &amp; GR$1, DataRegularSeason20242025!$D$3:$D$1315, $A11)+SUMIFS(DataRegularSeason20242025!$AB$3:$AB$1315,DataRegularSeason20242025!$B$3:$B$1315, "&lt;=" &amp; GR$1, DataRegularSeason20242025!$E$3:$E$1315, $A11)</f>
        <v>14</v>
      </c>
      <c r="GS11">
        <f>SUMIFS(DataRegularSeason20242025!$AA$3:$AA$1315,DataRegularSeason20242025!$B$3:$B$1315, "&lt;=" &amp; GS$1, DataRegularSeason20242025!$D$3:$D$1315, $A11)+SUMIFS(DataRegularSeason20242025!$AB$3:$AB$1315,DataRegularSeason20242025!$B$3:$B$1315, "&lt;=" &amp; GS$1, DataRegularSeason20242025!$E$3:$E$1315, $A11)</f>
        <v>14</v>
      </c>
      <c r="GT11">
        <f>SUMIFS(DataRegularSeason20242025!$AA$3:$AA$1315,DataRegularSeason20242025!$B$3:$B$1315, "&lt;=" &amp; GT$1, DataRegularSeason20242025!$D$3:$D$1315, $A11)+SUMIFS(DataRegularSeason20242025!$AB$3:$AB$1315,DataRegularSeason20242025!$B$3:$B$1315, "&lt;=" &amp; GT$1, DataRegularSeason20242025!$E$3:$E$1315, $A11)</f>
        <v>14</v>
      </c>
      <c r="GU11">
        <f>SUMIFS(DataRegularSeason20242025!$AA$3:$AA$1315,DataRegularSeason20242025!$B$3:$B$1315, "&lt;=" &amp; GU$1, DataRegularSeason20242025!$D$3:$D$1315, $A11)+SUMIFS(DataRegularSeason20242025!$AB$3:$AB$1315,DataRegularSeason20242025!$B$3:$B$1315, "&lt;=" &amp; GU$1, DataRegularSeason20242025!$E$3:$E$1315, $A11)</f>
        <v>14</v>
      </c>
    </row>
    <row r="12" spans="1:275" x14ac:dyDescent="0.25">
      <c r="A12" t="s">
        <v>20</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2</v>
      </c>
      <c r="K12">
        <f>SUMIFS(DataRegularSeason20242025!$AA$3:$AA$1315,DataRegularSeason20242025!$B$3:$B$1315, "&lt;=" &amp; K$1, DataRegularSeason20242025!$D$3:$D$1315, $A12)+SUMIFS(DataRegularSeason20242025!$AB$3:$AB$1315,DataRegularSeason20242025!$B$3:$B$1315, "&lt;=" &amp; K$1, DataRegularSeason20242025!$E$3:$E$1315, $A12)</f>
        <v>2</v>
      </c>
      <c r="L12">
        <f>SUMIFS(DataRegularSeason20242025!$AA$3:$AA$1315,DataRegularSeason20242025!$B$3:$B$1315, "&lt;=" &amp; L$1, DataRegularSeason20242025!$D$3:$D$1315, $A12)+SUMIFS(DataRegularSeason20242025!$AB$3:$AB$1315,DataRegularSeason20242025!$B$3:$B$1315, "&lt;=" &amp; L$1, DataRegularSeason20242025!$E$3:$E$1315, $A12)</f>
        <v>2</v>
      </c>
      <c r="M12">
        <f>SUMIFS(DataRegularSeason20242025!$AA$3:$AA$1315,DataRegularSeason20242025!$B$3:$B$1315, "&lt;=" &amp; M$1, DataRegularSeason20242025!$D$3:$D$1315, $A12)+SUMIFS(DataRegularSeason20242025!$AB$3:$AB$1315,DataRegularSeason20242025!$B$3:$B$1315, "&lt;=" &amp; M$1, DataRegularSeason20242025!$E$3:$E$1315, $A12)</f>
        <v>3</v>
      </c>
      <c r="N12">
        <f>SUMIFS(DataRegularSeason20242025!$AA$3:$AA$1315,DataRegularSeason20242025!$B$3:$B$1315, "&lt;=" &amp; N$1, DataRegularSeason20242025!$D$3:$D$1315, $A12)+SUMIFS(DataRegularSeason20242025!$AB$3:$AB$1315,DataRegularSeason20242025!$B$3:$B$1315, "&lt;=" &amp; N$1, DataRegularSeason20242025!$E$3:$E$1315, $A12)</f>
        <v>3</v>
      </c>
      <c r="O12">
        <f>SUMIFS(DataRegularSeason20242025!$AA$3:$AA$1315,DataRegularSeason20242025!$B$3:$B$1315, "&lt;=" &amp; O$1, DataRegularSeason20242025!$D$3:$D$1315, $A12)+SUMIFS(DataRegularSeason20242025!$AB$3:$AB$1315,DataRegularSeason20242025!$B$3:$B$1315, "&lt;=" &amp; O$1, DataRegularSeason20242025!$E$3:$E$1315, $A12)</f>
        <v>5</v>
      </c>
      <c r="P12">
        <f>SUMIFS(DataRegularSeason20242025!$AA$3:$AA$1315,DataRegularSeason20242025!$B$3:$B$1315, "&lt;=" &amp; P$1, DataRegularSeason20242025!$D$3:$D$1315, $A12)+SUMIFS(DataRegularSeason20242025!$AB$3:$AB$1315,DataRegularSeason20242025!$B$3:$B$1315, "&lt;=" &amp; P$1, DataRegularSeason20242025!$E$3:$E$1315, $A12)</f>
        <v>5</v>
      </c>
      <c r="Q12">
        <f>SUMIFS(DataRegularSeason20242025!$AA$3:$AA$1315,DataRegularSeason20242025!$B$3:$B$1315, "&lt;=" &amp; Q$1, DataRegularSeason20242025!$D$3:$D$1315, $A12)+SUMIFS(DataRegularSeason20242025!$AB$3:$AB$1315,DataRegularSeason20242025!$B$3:$B$1315, "&lt;=" &amp; Q$1, DataRegularSeason20242025!$E$3:$E$1315, $A12)</f>
        <v>5</v>
      </c>
      <c r="R12">
        <f>SUMIFS(DataRegularSeason20242025!$AA$3:$AA$1315,DataRegularSeason20242025!$B$3:$B$1315, "&lt;=" &amp; R$1, DataRegularSeason20242025!$D$3:$D$1315, $A12)+SUMIFS(DataRegularSeason20242025!$AB$3:$AB$1315,DataRegularSeason20242025!$B$3:$B$1315, "&lt;=" &amp; R$1, DataRegularSeason20242025!$E$3:$E$1315, $A12)</f>
        <v>7</v>
      </c>
      <c r="S12">
        <f>SUMIFS(DataRegularSeason20242025!$AA$3:$AA$1315,DataRegularSeason20242025!$B$3:$B$1315, "&lt;=" &amp; S$1, DataRegularSeason20242025!$D$3:$D$1315, $A12)+SUMIFS(DataRegularSeason20242025!$AB$3:$AB$1315,DataRegularSeason20242025!$B$3:$B$1315, "&lt;=" &amp; S$1, DataRegularSeason20242025!$E$3:$E$1315, $A12)</f>
        <v>7</v>
      </c>
      <c r="T12">
        <f>SUMIFS(DataRegularSeason20242025!$AA$3:$AA$1315,DataRegularSeason20242025!$B$3:$B$1315, "&lt;=" &amp; T$1, DataRegularSeason20242025!$D$3:$D$1315, $A12)+SUMIFS(DataRegularSeason20242025!$AB$3:$AB$1315,DataRegularSeason20242025!$B$3:$B$1315, "&lt;=" &amp; T$1, DataRegularSeason20242025!$E$3:$E$1315, $A12)</f>
        <v>9</v>
      </c>
      <c r="U12">
        <f>SUMIFS(DataRegularSeason20242025!$AA$3:$AA$1315,DataRegularSeason20242025!$B$3:$B$1315, "&lt;=" &amp; U$1, DataRegularSeason20242025!$D$3:$D$1315, $A12)+SUMIFS(DataRegularSeason20242025!$AB$3:$AB$1315,DataRegularSeason20242025!$B$3:$B$1315, "&lt;=" &amp; U$1, DataRegularSeason20242025!$E$3:$E$1315, $A12)</f>
        <v>9</v>
      </c>
      <c r="V12">
        <f>SUMIFS(DataRegularSeason20242025!$AA$3:$AA$1315,DataRegularSeason20242025!$B$3:$B$1315, "&lt;=" &amp; V$1, DataRegularSeason20242025!$D$3:$D$1315, $A12)+SUMIFS(DataRegularSeason20242025!$AB$3:$AB$1315,DataRegularSeason20242025!$B$3:$B$1315, "&lt;=" &amp; V$1, DataRegularSeason20242025!$E$3:$E$1315, $A12)</f>
        <v>9</v>
      </c>
      <c r="W12">
        <f>SUMIFS(DataRegularSeason20242025!$AA$3:$AA$1315,DataRegularSeason20242025!$B$3:$B$1315, "&lt;=" &amp; W$1, DataRegularSeason20242025!$D$3:$D$1315, $A12)+SUMIFS(DataRegularSeason20242025!$AB$3:$AB$1315,DataRegularSeason20242025!$B$3:$B$1315, "&lt;=" &amp; W$1, DataRegularSeason20242025!$E$3:$E$1315, $A12)</f>
        <v>11</v>
      </c>
      <c r="X12">
        <f>SUMIFS(DataRegularSeason20242025!$AA$3:$AA$1315,DataRegularSeason20242025!$B$3:$B$1315, "&lt;=" &amp; X$1, DataRegularSeason20242025!$D$3:$D$1315, $A12)+SUMIFS(DataRegularSeason20242025!$AB$3:$AB$1315,DataRegularSeason20242025!$B$3:$B$1315, "&lt;=" &amp; X$1, DataRegularSeason20242025!$E$3:$E$1315, $A12)</f>
        <v>11</v>
      </c>
      <c r="Y12">
        <f>SUMIFS(DataRegularSeason20242025!$AA$3:$AA$1315,DataRegularSeason20242025!$B$3:$B$1315, "&lt;=" &amp; Y$1, DataRegularSeason20242025!$D$3:$D$1315, $A12)+SUMIFS(DataRegularSeason20242025!$AB$3:$AB$1315,DataRegularSeason20242025!$B$3:$B$1315, "&lt;=" &amp; Y$1, DataRegularSeason20242025!$E$3:$E$1315, $A12)</f>
        <v>11</v>
      </c>
      <c r="Z12">
        <f>SUMIFS(DataRegularSeason20242025!$AA$3:$AA$1315,DataRegularSeason20242025!$B$3:$B$1315, "&lt;=" &amp; Z$1, DataRegularSeason20242025!$D$3:$D$1315, $A12)+SUMIFS(DataRegularSeason20242025!$AB$3:$AB$1315,DataRegularSeason20242025!$B$3:$B$1315, "&lt;=" &amp; Z$1, DataRegularSeason20242025!$E$3:$E$1315, $A12)</f>
        <v>11</v>
      </c>
      <c r="AA12">
        <f>SUMIFS(DataRegularSeason20242025!$AA$3:$AA$1315,DataRegularSeason20242025!$B$3:$B$1315, "&lt;=" &amp; AA$1, DataRegularSeason20242025!$D$3:$D$1315, $A12)+SUMIFS(DataRegularSeason20242025!$AB$3:$AB$1315,DataRegularSeason20242025!$B$3:$B$1315, "&lt;=" &amp; AA$1, DataRegularSeason20242025!$E$3:$E$1315, $A12)</f>
        <v>13</v>
      </c>
      <c r="AB12">
        <f>SUMIFS(DataRegularSeason20242025!$AA$3:$AA$1315,DataRegularSeason20242025!$B$3:$B$1315, "&lt;=" &amp; AB$1, DataRegularSeason20242025!$D$3:$D$1315, $A12)+SUMIFS(DataRegularSeason20242025!$AB$3:$AB$1315,DataRegularSeason20242025!$B$3:$B$1315, "&lt;=" &amp; AB$1, DataRegularSeason20242025!$E$3:$E$1315, $A12)</f>
        <v>13</v>
      </c>
      <c r="AC12">
        <f>SUMIFS(DataRegularSeason20242025!$AA$3:$AA$1315,DataRegularSeason20242025!$B$3:$B$1315, "&lt;=" &amp; AC$1, DataRegularSeason20242025!$D$3:$D$1315, $A12)+SUMIFS(DataRegularSeason20242025!$AB$3:$AB$1315,DataRegularSeason20242025!$B$3:$B$1315, "&lt;=" &amp; AC$1, DataRegularSeason20242025!$E$3:$E$1315, $A12)</f>
        <v>13</v>
      </c>
      <c r="AD12">
        <f>SUMIFS(DataRegularSeason20242025!$AA$3:$AA$1315,DataRegularSeason20242025!$B$3:$B$1315, "&lt;=" &amp; AD$1, DataRegularSeason20242025!$D$3:$D$1315, $A12)+SUMIFS(DataRegularSeason20242025!$AB$3:$AB$1315,DataRegularSeason20242025!$B$3:$B$1315, "&lt;=" &amp; AD$1, DataRegularSeason20242025!$E$3:$E$1315, $A12)</f>
        <v>13</v>
      </c>
      <c r="AE12">
        <f>SUMIFS(DataRegularSeason20242025!$AA$3:$AA$1315,DataRegularSeason20242025!$B$3:$B$1315, "&lt;=" &amp; AE$1, DataRegularSeason20242025!$D$3:$D$1315, $A12)+SUMIFS(DataRegularSeason20242025!$AB$3:$AB$1315,DataRegularSeason20242025!$B$3:$B$1315, "&lt;=" &amp; AE$1, DataRegularSeason20242025!$E$3:$E$1315, $A12)</f>
        <v>13</v>
      </c>
      <c r="AF12">
        <f>SUMIFS(DataRegularSeason20242025!$AA$3:$AA$1315,DataRegularSeason20242025!$B$3:$B$1315, "&lt;=" &amp; AF$1, DataRegularSeason20242025!$D$3:$D$1315, $A12)+SUMIFS(DataRegularSeason20242025!$AB$3:$AB$1315,DataRegularSeason20242025!$B$3:$B$1315, "&lt;=" &amp; AF$1, DataRegularSeason20242025!$E$3:$E$1315, $A12)</f>
        <v>13</v>
      </c>
      <c r="AG12">
        <f>SUMIFS(DataRegularSeason20242025!$AA$3:$AA$1315,DataRegularSeason20242025!$B$3:$B$1315, "&lt;=" &amp; AG$1, DataRegularSeason20242025!$D$3:$D$1315, $A12)+SUMIFS(DataRegularSeason20242025!$AB$3:$AB$1315,DataRegularSeason20242025!$B$3:$B$1315, "&lt;=" &amp; AG$1, DataRegularSeason20242025!$E$3:$E$1315, $A12)</f>
        <v>13</v>
      </c>
      <c r="AH12">
        <f>SUMIFS(DataRegularSeason20242025!$AA$3:$AA$1315,DataRegularSeason20242025!$B$3:$B$1315, "&lt;=" &amp; AH$1, DataRegularSeason20242025!$D$3:$D$1315, $A12)+SUMIFS(DataRegularSeason20242025!$AB$3:$AB$1315,DataRegularSeason20242025!$B$3:$B$1315, "&lt;=" &amp; AH$1, DataRegularSeason20242025!$E$3:$E$1315, $A12)</f>
        <v>13</v>
      </c>
      <c r="AI12">
        <f>SUMIFS(DataRegularSeason20242025!$AA$3:$AA$1315,DataRegularSeason20242025!$B$3:$B$1315, "&lt;=" &amp; AI$1, DataRegularSeason20242025!$D$3:$D$1315, $A12)+SUMIFS(DataRegularSeason20242025!$AB$3:$AB$1315,DataRegularSeason20242025!$B$3:$B$1315, "&lt;=" &amp; AI$1, DataRegularSeason20242025!$E$3:$E$1315, $A12)</f>
        <v>13</v>
      </c>
      <c r="AJ12">
        <f>SUMIFS(DataRegularSeason20242025!$AA$3:$AA$1315,DataRegularSeason20242025!$B$3:$B$1315, "&lt;=" &amp; AJ$1, DataRegularSeason20242025!$D$3:$D$1315, $A12)+SUMIFS(DataRegularSeason20242025!$AB$3:$AB$1315,DataRegularSeason20242025!$B$3:$B$1315, "&lt;=" &amp; AJ$1, DataRegularSeason20242025!$E$3:$E$1315, $A12)</f>
        <v>13</v>
      </c>
      <c r="AK12">
        <f>SUMIFS(DataRegularSeason20242025!$AA$3:$AA$1315,DataRegularSeason20242025!$B$3:$B$1315, "&lt;=" &amp; AK$1, DataRegularSeason20242025!$D$3:$D$1315, $A12)+SUMIFS(DataRegularSeason20242025!$AB$3:$AB$1315,DataRegularSeason20242025!$B$3:$B$1315, "&lt;=" &amp; AK$1, DataRegularSeason20242025!$E$3:$E$1315, $A12)</f>
        <v>13</v>
      </c>
      <c r="AL12">
        <f>SUMIFS(DataRegularSeason20242025!$AA$3:$AA$1315,DataRegularSeason20242025!$B$3:$B$1315, "&lt;=" &amp; AL$1, DataRegularSeason20242025!$D$3:$D$1315, $A12)+SUMIFS(DataRegularSeason20242025!$AB$3:$AB$1315,DataRegularSeason20242025!$B$3:$B$1315, "&lt;=" &amp; AL$1, DataRegularSeason20242025!$E$3:$E$1315, $A12)</f>
        <v>13</v>
      </c>
      <c r="AM12">
        <f>SUMIFS(DataRegularSeason20242025!$AA$3:$AA$1315,DataRegularSeason20242025!$B$3:$B$1315, "&lt;=" &amp; AM$1, DataRegularSeason20242025!$D$3:$D$1315, $A12)+SUMIFS(DataRegularSeason20242025!$AB$3:$AB$1315,DataRegularSeason20242025!$B$3:$B$1315, "&lt;=" &amp; AM$1, DataRegularSeason20242025!$E$3:$E$1315, $A12)</f>
        <v>13</v>
      </c>
      <c r="AN12">
        <f>SUMIFS(DataRegularSeason20242025!$AA$3:$AA$1315,DataRegularSeason20242025!$B$3:$B$1315, "&lt;=" &amp; AN$1, DataRegularSeason20242025!$D$3:$D$1315, $A12)+SUMIFS(DataRegularSeason20242025!$AB$3:$AB$1315,DataRegularSeason20242025!$B$3:$B$1315, "&lt;=" &amp; AN$1, DataRegularSeason20242025!$E$3:$E$1315, $A12)</f>
        <v>13</v>
      </c>
      <c r="AO12">
        <f>SUMIFS(DataRegularSeason20242025!$AA$3:$AA$1315,DataRegularSeason20242025!$B$3:$B$1315, "&lt;=" &amp; AO$1, DataRegularSeason20242025!$D$3:$D$1315, $A12)+SUMIFS(DataRegularSeason20242025!$AB$3:$AB$1315,DataRegularSeason20242025!$B$3:$B$1315, "&lt;=" &amp; AO$1, DataRegularSeason20242025!$E$3:$E$1315, $A12)</f>
        <v>13</v>
      </c>
      <c r="AP12">
        <f>SUMIFS(DataRegularSeason20242025!$AA$3:$AA$1315,DataRegularSeason20242025!$B$3:$B$1315, "&lt;=" &amp; AP$1, DataRegularSeason20242025!$D$3:$D$1315, $A12)+SUMIFS(DataRegularSeason20242025!$AB$3:$AB$1315,DataRegularSeason20242025!$B$3:$B$1315, "&lt;=" &amp; AP$1, DataRegularSeason20242025!$E$3:$E$1315, $A12)</f>
        <v>13</v>
      </c>
      <c r="AQ12">
        <f>SUMIFS(DataRegularSeason20242025!$AA$3:$AA$1315,DataRegularSeason20242025!$B$3:$B$1315, "&lt;=" &amp; AQ$1, DataRegularSeason20242025!$D$3:$D$1315, $A12)+SUMIFS(DataRegularSeason20242025!$AB$3:$AB$1315,DataRegularSeason20242025!$B$3:$B$1315, "&lt;=" &amp; AQ$1, DataRegularSeason20242025!$E$3:$E$1315, $A12)</f>
        <v>13</v>
      </c>
      <c r="AR12">
        <f>SUMIFS(DataRegularSeason20242025!$AA$3:$AA$1315,DataRegularSeason20242025!$B$3:$B$1315, "&lt;=" &amp; AR$1, DataRegularSeason20242025!$D$3:$D$1315, $A12)+SUMIFS(DataRegularSeason20242025!$AB$3:$AB$1315,DataRegularSeason20242025!$B$3:$B$1315, "&lt;=" &amp; AR$1, DataRegularSeason20242025!$E$3:$E$1315, $A12)</f>
        <v>13</v>
      </c>
      <c r="AS12">
        <f>SUMIFS(DataRegularSeason20242025!$AA$3:$AA$1315,DataRegularSeason20242025!$B$3:$B$1315, "&lt;=" &amp; AS$1, DataRegularSeason20242025!$D$3:$D$1315, $A12)+SUMIFS(DataRegularSeason20242025!$AB$3:$AB$1315,DataRegularSeason20242025!$B$3:$B$1315, "&lt;=" &amp; AS$1, DataRegularSeason20242025!$E$3:$E$1315, $A12)</f>
        <v>13</v>
      </c>
      <c r="AT12">
        <f>SUMIFS(DataRegularSeason20242025!$AA$3:$AA$1315,DataRegularSeason20242025!$B$3:$B$1315, "&lt;=" &amp; AT$1, DataRegularSeason20242025!$D$3:$D$1315, $A12)+SUMIFS(DataRegularSeason20242025!$AB$3:$AB$1315,DataRegularSeason20242025!$B$3:$B$1315, "&lt;=" &amp; AT$1, DataRegularSeason20242025!$E$3:$E$1315, $A12)</f>
        <v>13</v>
      </c>
      <c r="AU12">
        <f>SUMIFS(DataRegularSeason20242025!$AA$3:$AA$1315,DataRegularSeason20242025!$B$3:$B$1315, "&lt;=" &amp; AU$1, DataRegularSeason20242025!$D$3:$D$1315, $A12)+SUMIFS(DataRegularSeason20242025!$AB$3:$AB$1315,DataRegularSeason20242025!$B$3:$B$1315, "&lt;=" &amp; AU$1, DataRegularSeason20242025!$E$3:$E$1315, $A12)</f>
        <v>13</v>
      </c>
      <c r="AV12">
        <f>SUMIFS(DataRegularSeason20242025!$AA$3:$AA$1315,DataRegularSeason20242025!$B$3:$B$1315, "&lt;=" &amp; AV$1, DataRegularSeason20242025!$D$3:$D$1315, $A12)+SUMIFS(DataRegularSeason20242025!$AB$3:$AB$1315,DataRegularSeason20242025!$B$3:$B$1315, "&lt;=" &amp; AV$1, DataRegularSeason20242025!$E$3:$E$1315, $A12)</f>
        <v>13</v>
      </c>
      <c r="AW12">
        <f>SUMIFS(DataRegularSeason20242025!$AA$3:$AA$1315,DataRegularSeason20242025!$B$3:$B$1315, "&lt;=" &amp; AW$1, DataRegularSeason20242025!$D$3:$D$1315, $A12)+SUMIFS(DataRegularSeason20242025!$AB$3:$AB$1315,DataRegularSeason20242025!$B$3:$B$1315, "&lt;=" &amp; AW$1, DataRegularSeason20242025!$E$3:$E$1315, $A12)</f>
        <v>13</v>
      </c>
      <c r="AX12">
        <f>SUMIFS(DataRegularSeason20242025!$AA$3:$AA$1315,DataRegularSeason20242025!$B$3:$B$1315, "&lt;=" &amp; AX$1, DataRegularSeason20242025!$D$3:$D$1315, $A12)+SUMIFS(DataRegularSeason20242025!$AB$3:$AB$1315,DataRegularSeason20242025!$B$3:$B$1315, "&lt;=" &amp; AX$1, DataRegularSeason20242025!$E$3:$E$1315, $A12)</f>
        <v>13</v>
      </c>
      <c r="AY12">
        <f>SUMIFS(DataRegularSeason20242025!$AA$3:$AA$1315,DataRegularSeason20242025!$B$3:$B$1315, "&lt;=" &amp; AY$1, DataRegularSeason20242025!$D$3:$D$1315, $A12)+SUMIFS(DataRegularSeason20242025!$AB$3:$AB$1315,DataRegularSeason20242025!$B$3:$B$1315, "&lt;=" &amp; AY$1, DataRegularSeason20242025!$E$3:$E$1315, $A12)</f>
        <v>13</v>
      </c>
      <c r="AZ12">
        <f>SUMIFS(DataRegularSeason20242025!$AA$3:$AA$1315,DataRegularSeason20242025!$B$3:$B$1315, "&lt;=" &amp; AZ$1, DataRegularSeason20242025!$D$3:$D$1315, $A12)+SUMIFS(DataRegularSeason20242025!$AB$3:$AB$1315,DataRegularSeason20242025!$B$3:$B$1315, "&lt;=" &amp; AZ$1, DataRegularSeason20242025!$E$3:$E$1315, $A12)</f>
        <v>13</v>
      </c>
      <c r="BA12">
        <f>SUMIFS(DataRegularSeason20242025!$AA$3:$AA$1315,DataRegularSeason20242025!$B$3:$B$1315, "&lt;=" &amp; BA$1, DataRegularSeason20242025!$D$3:$D$1315, $A12)+SUMIFS(DataRegularSeason20242025!$AB$3:$AB$1315,DataRegularSeason20242025!$B$3:$B$1315, "&lt;=" &amp; BA$1, DataRegularSeason20242025!$E$3:$E$1315, $A12)</f>
        <v>13</v>
      </c>
      <c r="BB12">
        <f>SUMIFS(DataRegularSeason20242025!$AA$3:$AA$1315,DataRegularSeason20242025!$B$3:$B$1315, "&lt;=" &amp; BB$1, DataRegularSeason20242025!$D$3:$D$1315, $A12)+SUMIFS(DataRegularSeason20242025!$AB$3:$AB$1315,DataRegularSeason20242025!$B$3:$B$1315, "&lt;=" &amp; BB$1, DataRegularSeason20242025!$E$3:$E$1315, $A12)</f>
        <v>13</v>
      </c>
      <c r="BC12">
        <f>SUMIFS(DataRegularSeason20242025!$AA$3:$AA$1315,DataRegularSeason20242025!$B$3:$B$1315, "&lt;=" &amp; BC$1, DataRegularSeason20242025!$D$3:$D$1315, $A12)+SUMIFS(DataRegularSeason20242025!$AB$3:$AB$1315,DataRegularSeason20242025!$B$3:$B$1315, "&lt;=" &amp; BC$1, DataRegularSeason20242025!$E$3:$E$1315, $A12)</f>
        <v>13</v>
      </c>
      <c r="BD12">
        <f>SUMIFS(DataRegularSeason20242025!$AA$3:$AA$1315,DataRegularSeason20242025!$B$3:$B$1315, "&lt;=" &amp; BD$1, DataRegularSeason20242025!$D$3:$D$1315, $A12)+SUMIFS(DataRegularSeason20242025!$AB$3:$AB$1315,DataRegularSeason20242025!$B$3:$B$1315, "&lt;=" &amp; BD$1, DataRegularSeason20242025!$E$3:$E$1315, $A12)</f>
        <v>13</v>
      </c>
      <c r="BE12">
        <f>SUMIFS(DataRegularSeason20242025!$AA$3:$AA$1315,DataRegularSeason20242025!$B$3:$B$1315, "&lt;=" &amp; BE$1, DataRegularSeason20242025!$D$3:$D$1315, $A12)+SUMIFS(DataRegularSeason20242025!$AB$3:$AB$1315,DataRegularSeason20242025!$B$3:$B$1315, "&lt;=" &amp; BE$1, DataRegularSeason20242025!$E$3:$E$1315, $A12)</f>
        <v>13</v>
      </c>
      <c r="BF12">
        <f>SUMIFS(DataRegularSeason20242025!$AA$3:$AA$1315,DataRegularSeason20242025!$B$3:$B$1315, "&lt;=" &amp; BF$1, DataRegularSeason20242025!$D$3:$D$1315, $A12)+SUMIFS(DataRegularSeason20242025!$AB$3:$AB$1315,DataRegularSeason20242025!$B$3:$B$1315, "&lt;=" &amp; BF$1, DataRegularSeason20242025!$E$3:$E$1315, $A12)</f>
        <v>13</v>
      </c>
      <c r="BG12">
        <f>SUMIFS(DataRegularSeason20242025!$AA$3:$AA$1315,DataRegularSeason20242025!$B$3:$B$1315, "&lt;=" &amp; BG$1, DataRegularSeason20242025!$D$3:$D$1315, $A12)+SUMIFS(DataRegularSeason20242025!$AB$3:$AB$1315,DataRegularSeason20242025!$B$3:$B$1315, "&lt;=" &amp; BG$1, DataRegularSeason20242025!$E$3:$E$1315, $A12)</f>
        <v>13</v>
      </c>
      <c r="BH12">
        <f>SUMIFS(DataRegularSeason20242025!$AA$3:$AA$1315,DataRegularSeason20242025!$B$3:$B$1315, "&lt;=" &amp; BH$1, DataRegularSeason20242025!$D$3:$D$1315, $A12)+SUMIFS(DataRegularSeason20242025!$AB$3:$AB$1315,DataRegularSeason20242025!$B$3:$B$1315, "&lt;=" &amp; BH$1, DataRegularSeason20242025!$E$3:$E$1315, $A12)</f>
        <v>13</v>
      </c>
      <c r="BI12">
        <f>SUMIFS(DataRegularSeason20242025!$AA$3:$AA$1315,DataRegularSeason20242025!$B$3:$B$1315, "&lt;=" &amp; BI$1, DataRegularSeason20242025!$D$3:$D$1315, $A12)+SUMIFS(DataRegularSeason20242025!$AB$3:$AB$1315,DataRegularSeason20242025!$B$3:$B$1315, "&lt;=" &amp; BI$1, DataRegularSeason20242025!$E$3:$E$1315, $A12)</f>
        <v>13</v>
      </c>
      <c r="BJ12">
        <f>SUMIFS(DataRegularSeason20242025!$AA$3:$AA$1315,DataRegularSeason20242025!$B$3:$B$1315, "&lt;=" &amp; BJ$1, DataRegularSeason20242025!$D$3:$D$1315, $A12)+SUMIFS(DataRegularSeason20242025!$AB$3:$AB$1315,DataRegularSeason20242025!$B$3:$B$1315, "&lt;=" &amp; BJ$1, DataRegularSeason20242025!$E$3:$E$1315, $A12)</f>
        <v>13</v>
      </c>
      <c r="BK12">
        <f>SUMIFS(DataRegularSeason20242025!$AA$3:$AA$1315,DataRegularSeason20242025!$B$3:$B$1315, "&lt;=" &amp; BK$1, DataRegularSeason20242025!$D$3:$D$1315, $A12)+SUMIFS(DataRegularSeason20242025!$AB$3:$AB$1315,DataRegularSeason20242025!$B$3:$B$1315, "&lt;=" &amp; BK$1, DataRegularSeason20242025!$E$3:$E$1315, $A12)</f>
        <v>13</v>
      </c>
      <c r="BL12">
        <f>SUMIFS(DataRegularSeason20242025!$AA$3:$AA$1315,DataRegularSeason20242025!$B$3:$B$1315, "&lt;=" &amp; BL$1, DataRegularSeason20242025!$D$3:$D$1315, $A12)+SUMIFS(DataRegularSeason20242025!$AB$3:$AB$1315,DataRegularSeason20242025!$B$3:$B$1315, "&lt;=" &amp; BL$1, DataRegularSeason20242025!$E$3:$E$1315, $A12)</f>
        <v>13</v>
      </c>
      <c r="BM12">
        <f>SUMIFS(DataRegularSeason20242025!$AA$3:$AA$1315,DataRegularSeason20242025!$B$3:$B$1315, "&lt;=" &amp; BM$1, DataRegularSeason20242025!$D$3:$D$1315, $A12)+SUMIFS(DataRegularSeason20242025!$AB$3:$AB$1315,DataRegularSeason20242025!$B$3:$B$1315, "&lt;=" &amp; BM$1, DataRegularSeason20242025!$E$3:$E$1315, $A12)</f>
        <v>13</v>
      </c>
      <c r="BN12">
        <f>SUMIFS(DataRegularSeason20242025!$AA$3:$AA$1315,DataRegularSeason20242025!$B$3:$B$1315, "&lt;=" &amp; BN$1, DataRegularSeason20242025!$D$3:$D$1315, $A12)+SUMIFS(DataRegularSeason20242025!$AB$3:$AB$1315,DataRegularSeason20242025!$B$3:$B$1315, "&lt;=" &amp; BN$1, DataRegularSeason20242025!$E$3:$E$1315, $A12)</f>
        <v>13</v>
      </c>
      <c r="BO12">
        <f>SUMIFS(DataRegularSeason20242025!$AA$3:$AA$1315,DataRegularSeason20242025!$B$3:$B$1315, "&lt;=" &amp; BO$1, DataRegularSeason20242025!$D$3:$D$1315, $A12)+SUMIFS(DataRegularSeason20242025!$AB$3:$AB$1315,DataRegularSeason20242025!$B$3:$B$1315, "&lt;=" &amp; BO$1, DataRegularSeason20242025!$E$3:$E$1315, $A12)</f>
        <v>13</v>
      </c>
      <c r="BP12">
        <f>SUMIFS(DataRegularSeason20242025!$AA$3:$AA$1315,DataRegularSeason20242025!$B$3:$B$1315, "&lt;=" &amp; BP$1, DataRegularSeason20242025!$D$3:$D$1315, $A12)+SUMIFS(DataRegularSeason20242025!$AB$3:$AB$1315,DataRegularSeason20242025!$B$3:$B$1315, "&lt;=" &amp; BP$1, DataRegularSeason20242025!$E$3:$E$1315, $A12)</f>
        <v>13</v>
      </c>
      <c r="BQ12">
        <f>SUMIFS(DataRegularSeason20242025!$AA$3:$AA$1315,DataRegularSeason20242025!$B$3:$B$1315, "&lt;=" &amp; BQ$1, DataRegularSeason20242025!$D$3:$D$1315, $A12)+SUMIFS(DataRegularSeason20242025!$AB$3:$AB$1315,DataRegularSeason20242025!$B$3:$B$1315, "&lt;=" &amp; BQ$1, DataRegularSeason20242025!$E$3:$E$1315, $A12)</f>
        <v>13</v>
      </c>
      <c r="BR12">
        <f>SUMIFS(DataRegularSeason20242025!$AA$3:$AA$1315,DataRegularSeason20242025!$B$3:$B$1315, "&lt;=" &amp; BR$1, DataRegularSeason20242025!$D$3:$D$1315, $A12)+SUMIFS(DataRegularSeason20242025!$AB$3:$AB$1315,DataRegularSeason20242025!$B$3:$B$1315, "&lt;=" &amp; BR$1, DataRegularSeason20242025!$E$3:$E$1315, $A12)</f>
        <v>13</v>
      </c>
      <c r="BS12">
        <f>SUMIFS(DataRegularSeason20242025!$AA$3:$AA$1315,DataRegularSeason20242025!$B$3:$B$1315, "&lt;=" &amp; BS$1, DataRegularSeason20242025!$D$3:$D$1315, $A12)+SUMIFS(DataRegularSeason20242025!$AB$3:$AB$1315,DataRegularSeason20242025!$B$3:$B$1315, "&lt;=" &amp; BS$1, DataRegularSeason20242025!$E$3:$E$1315, $A12)</f>
        <v>13</v>
      </c>
      <c r="BT12">
        <f>SUMIFS(DataRegularSeason20242025!$AA$3:$AA$1315,DataRegularSeason20242025!$B$3:$B$1315, "&lt;=" &amp; BT$1, DataRegularSeason20242025!$D$3:$D$1315, $A12)+SUMIFS(DataRegularSeason20242025!$AB$3:$AB$1315,DataRegularSeason20242025!$B$3:$B$1315, "&lt;=" &amp; BT$1, DataRegularSeason20242025!$E$3:$E$1315, $A12)</f>
        <v>13</v>
      </c>
      <c r="BU12">
        <f>SUMIFS(DataRegularSeason20242025!$AA$3:$AA$1315,DataRegularSeason20242025!$B$3:$B$1315, "&lt;=" &amp; BU$1, DataRegularSeason20242025!$D$3:$D$1315, $A12)+SUMIFS(DataRegularSeason20242025!$AB$3:$AB$1315,DataRegularSeason20242025!$B$3:$B$1315, "&lt;=" &amp; BU$1, DataRegularSeason20242025!$E$3:$E$1315, $A12)</f>
        <v>13</v>
      </c>
      <c r="BV12">
        <f>SUMIFS(DataRegularSeason20242025!$AA$3:$AA$1315,DataRegularSeason20242025!$B$3:$B$1315, "&lt;=" &amp; BV$1, DataRegularSeason20242025!$D$3:$D$1315, $A12)+SUMIFS(DataRegularSeason20242025!$AB$3:$AB$1315,DataRegularSeason20242025!$B$3:$B$1315, "&lt;=" &amp; BV$1, DataRegularSeason20242025!$E$3:$E$1315, $A12)</f>
        <v>13</v>
      </c>
      <c r="BW12">
        <f>SUMIFS(DataRegularSeason20242025!$AA$3:$AA$1315,DataRegularSeason20242025!$B$3:$B$1315, "&lt;=" &amp; BW$1, DataRegularSeason20242025!$D$3:$D$1315, $A12)+SUMIFS(DataRegularSeason20242025!$AB$3:$AB$1315,DataRegularSeason20242025!$B$3:$B$1315, "&lt;=" &amp; BW$1, DataRegularSeason20242025!$E$3:$E$1315, $A12)</f>
        <v>13</v>
      </c>
      <c r="BX12">
        <f>SUMIFS(DataRegularSeason20242025!$AA$3:$AA$1315,DataRegularSeason20242025!$B$3:$B$1315, "&lt;=" &amp; BX$1, DataRegularSeason20242025!$D$3:$D$1315, $A12)+SUMIFS(DataRegularSeason20242025!$AB$3:$AB$1315,DataRegularSeason20242025!$B$3:$B$1315, "&lt;=" &amp; BX$1, DataRegularSeason20242025!$E$3:$E$1315, $A12)</f>
        <v>13</v>
      </c>
      <c r="BY12">
        <f>SUMIFS(DataRegularSeason20242025!$AA$3:$AA$1315,DataRegularSeason20242025!$B$3:$B$1315, "&lt;=" &amp; BY$1, DataRegularSeason20242025!$D$3:$D$1315, $A12)+SUMIFS(DataRegularSeason20242025!$AB$3:$AB$1315,DataRegularSeason20242025!$B$3:$B$1315, "&lt;=" &amp; BY$1, DataRegularSeason20242025!$E$3:$E$1315, $A12)</f>
        <v>13</v>
      </c>
      <c r="BZ12">
        <f>SUMIFS(DataRegularSeason20242025!$AA$3:$AA$1315,DataRegularSeason20242025!$B$3:$B$1315, "&lt;=" &amp; BZ$1, DataRegularSeason20242025!$D$3:$D$1315, $A12)+SUMIFS(DataRegularSeason20242025!$AB$3:$AB$1315,DataRegularSeason20242025!$B$3:$B$1315, "&lt;=" &amp; BZ$1, DataRegularSeason20242025!$E$3:$E$1315, $A12)</f>
        <v>13</v>
      </c>
      <c r="CA12">
        <f>SUMIFS(DataRegularSeason20242025!$AA$3:$AA$1315,DataRegularSeason20242025!$B$3:$B$1315, "&lt;=" &amp; CA$1, DataRegularSeason20242025!$D$3:$D$1315, $A12)+SUMIFS(DataRegularSeason20242025!$AB$3:$AB$1315,DataRegularSeason20242025!$B$3:$B$1315, "&lt;=" &amp; CA$1, DataRegularSeason20242025!$E$3:$E$1315, $A12)</f>
        <v>13</v>
      </c>
      <c r="CB12">
        <f>SUMIFS(DataRegularSeason20242025!$AA$3:$AA$1315,DataRegularSeason20242025!$B$3:$B$1315, "&lt;=" &amp; CB$1, DataRegularSeason20242025!$D$3:$D$1315, $A12)+SUMIFS(DataRegularSeason20242025!$AB$3:$AB$1315,DataRegularSeason20242025!$B$3:$B$1315, "&lt;=" &amp; CB$1, DataRegularSeason20242025!$E$3:$E$1315, $A12)</f>
        <v>13</v>
      </c>
      <c r="CC12">
        <f>SUMIFS(DataRegularSeason20242025!$AA$3:$AA$1315,DataRegularSeason20242025!$B$3:$B$1315, "&lt;=" &amp; CC$1, DataRegularSeason20242025!$D$3:$D$1315, $A12)+SUMIFS(DataRegularSeason20242025!$AB$3:$AB$1315,DataRegularSeason20242025!$B$3:$B$1315, "&lt;=" &amp; CC$1, DataRegularSeason20242025!$E$3:$E$1315, $A12)</f>
        <v>13</v>
      </c>
      <c r="CD12">
        <f>SUMIFS(DataRegularSeason20242025!$AA$3:$AA$1315,DataRegularSeason20242025!$B$3:$B$1315, "&lt;=" &amp; CD$1, DataRegularSeason20242025!$D$3:$D$1315, $A12)+SUMIFS(DataRegularSeason20242025!$AB$3:$AB$1315,DataRegularSeason20242025!$B$3:$B$1315, "&lt;=" &amp; CD$1, DataRegularSeason20242025!$E$3:$E$1315, $A12)</f>
        <v>13</v>
      </c>
      <c r="CE12">
        <f>SUMIFS(DataRegularSeason20242025!$AA$3:$AA$1315,DataRegularSeason20242025!$B$3:$B$1315, "&lt;=" &amp; CE$1, DataRegularSeason20242025!$D$3:$D$1315, $A12)+SUMIFS(DataRegularSeason20242025!$AB$3:$AB$1315,DataRegularSeason20242025!$B$3:$B$1315, "&lt;=" &amp; CE$1, DataRegularSeason20242025!$E$3:$E$1315, $A12)</f>
        <v>13</v>
      </c>
      <c r="CF12">
        <f>SUMIFS(DataRegularSeason20242025!$AA$3:$AA$1315,DataRegularSeason20242025!$B$3:$B$1315, "&lt;=" &amp; CF$1, DataRegularSeason20242025!$D$3:$D$1315, $A12)+SUMIFS(DataRegularSeason20242025!$AB$3:$AB$1315,DataRegularSeason20242025!$B$3:$B$1315, "&lt;=" &amp; CF$1, DataRegularSeason20242025!$E$3:$E$1315, $A12)</f>
        <v>13</v>
      </c>
      <c r="CG12">
        <f>SUMIFS(DataRegularSeason20242025!$AA$3:$AA$1315,DataRegularSeason20242025!$B$3:$B$1315, "&lt;=" &amp; CG$1, DataRegularSeason20242025!$D$3:$D$1315, $A12)+SUMIFS(DataRegularSeason20242025!$AB$3:$AB$1315,DataRegularSeason20242025!$B$3:$B$1315, "&lt;=" &amp; CG$1, DataRegularSeason20242025!$E$3:$E$1315, $A12)</f>
        <v>13</v>
      </c>
      <c r="CH12">
        <f>SUMIFS(DataRegularSeason20242025!$AA$3:$AA$1315,DataRegularSeason20242025!$B$3:$B$1315, "&lt;=" &amp; CH$1, DataRegularSeason20242025!$D$3:$D$1315, $A12)+SUMIFS(DataRegularSeason20242025!$AB$3:$AB$1315,DataRegularSeason20242025!$B$3:$B$1315, "&lt;=" &amp; CH$1, DataRegularSeason20242025!$E$3:$E$1315, $A12)</f>
        <v>13</v>
      </c>
      <c r="CI12">
        <f>SUMIFS(DataRegularSeason20242025!$AA$3:$AA$1315,DataRegularSeason20242025!$B$3:$B$1315, "&lt;=" &amp; CI$1, DataRegularSeason20242025!$D$3:$D$1315, $A12)+SUMIFS(DataRegularSeason20242025!$AB$3:$AB$1315,DataRegularSeason20242025!$B$3:$B$1315, "&lt;=" &amp; CI$1, DataRegularSeason20242025!$E$3:$E$1315, $A12)</f>
        <v>13</v>
      </c>
      <c r="CJ12">
        <f>SUMIFS(DataRegularSeason20242025!$AA$3:$AA$1315,DataRegularSeason20242025!$B$3:$B$1315, "&lt;=" &amp; CJ$1, DataRegularSeason20242025!$D$3:$D$1315, $A12)+SUMIFS(DataRegularSeason20242025!$AB$3:$AB$1315,DataRegularSeason20242025!$B$3:$B$1315, "&lt;=" &amp; CJ$1, DataRegularSeason20242025!$E$3:$E$1315, $A12)</f>
        <v>13</v>
      </c>
      <c r="CK12">
        <f>SUMIFS(DataRegularSeason20242025!$AA$3:$AA$1315,DataRegularSeason20242025!$B$3:$B$1315, "&lt;=" &amp; CK$1, DataRegularSeason20242025!$D$3:$D$1315, $A12)+SUMIFS(DataRegularSeason20242025!$AB$3:$AB$1315,DataRegularSeason20242025!$B$3:$B$1315, "&lt;=" &amp; CK$1, DataRegularSeason20242025!$E$3:$E$1315, $A12)</f>
        <v>13</v>
      </c>
      <c r="CL12">
        <f>SUMIFS(DataRegularSeason20242025!$AA$3:$AA$1315,DataRegularSeason20242025!$B$3:$B$1315, "&lt;=" &amp; CL$1, DataRegularSeason20242025!$D$3:$D$1315, $A12)+SUMIFS(DataRegularSeason20242025!$AB$3:$AB$1315,DataRegularSeason20242025!$B$3:$B$1315, "&lt;=" &amp; CL$1, DataRegularSeason20242025!$E$3:$E$1315, $A12)</f>
        <v>13</v>
      </c>
      <c r="CM12">
        <f>SUMIFS(DataRegularSeason20242025!$AA$3:$AA$1315,DataRegularSeason20242025!$B$3:$B$1315, "&lt;=" &amp; CM$1, DataRegularSeason20242025!$D$3:$D$1315, $A12)+SUMIFS(DataRegularSeason20242025!$AB$3:$AB$1315,DataRegularSeason20242025!$B$3:$B$1315, "&lt;=" &amp; CM$1, DataRegularSeason20242025!$E$3:$E$1315, $A12)</f>
        <v>13</v>
      </c>
      <c r="CN12">
        <f>SUMIFS(DataRegularSeason20242025!$AA$3:$AA$1315,DataRegularSeason20242025!$B$3:$B$1315, "&lt;=" &amp; CN$1, DataRegularSeason20242025!$D$3:$D$1315, $A12)+SUMIFS(DataRegularSeason20242025!$AB$3:$AB$1315,DataRegularSeason20242025!$B$3:$B$1315, "&lt;=" &amp; CN$1, DataRegularSeason20242025!$E$3:$E$1315, $A12)</f>
        <v>13</v>
      </c>
      <c r="CO12">
        <f>SUMIFS(DataRegularSeason20242025!$AA$3:$AA$1315,DataRegularSeason20242025!$B$3:$B$1315, "&lt;=" &amp; CO$1, DataRegularSeason20242025!$D$3:$D$1315, $A12)+SUMIFS(DataRegularSeason20242025!$AB$3:$AB$1315,DataRegularSeason20242025!$B$3:$B$1315, "&lt;=" &amp; CO$1, DataRegularSeason20242025!$E$3:$E$1315, $A12)</f>
        <v>13</v>
      </c>
      <c r="CP12">
        <f>SUMIFS(DataRegularSeason20242025!$AA$3:$AA$1315,DataRegularSeason20242025!$B$3:$B$1315, "&lt;=" &amp; CP$1, DataRegularSeason20242025!$D$3:$D$1315, $A12)+SUMIFS(DataRegularSeason20242025!$AB$3:$AB$1315,DataRegularSeason20242025!$B$3:$B$1315, "&lt;=" &amp; CP$1, DataRegularSeason20242025!$E$3:$E$1315, $A12)</f>
        <v>13</v>
      </c>
      <c r="CQ12">
        <f>SUMIFS(DataRegularSeason20242025!$AA$3:$AA$1315,DataRegularSeason20242025!$B$3:$B$1315, "&lt;=" &amp; CQ$1, DataRegularSeason20242025!$D$3:$D$1315, $A12)+SUMIFS(DataRegularSeason20242025!$AB$3:$AB$1315,DataRegularSeason20242025!$B$3:$B$1315, "&lt;=" &amp; CQ$1, DataRegularSeason20242025!$E$3:$E$1315, $A12)</f>
        <v>13</v>
      </c>
      <c r="CR12">
        <f>SUMIFS(DataRegularSeason20242025!$AA$3:$AA$1315,DataRegularSeason20242025!$B$3:$B$1315, "&lt;=" &amp; CR$1, DataRegularSeason20242025!$D$3:$D$1315, $A12)+SUMIFS(DataRegularSeason20242025!$AB$3:$AB$1315,DataRegularSeason20242025!$B$3:$B$1315, "&lt;=" &amp; CR$1, DataRegularSeason20242025!$E$3:$E$1315, $A12)</f>
        <v>13</v>
      </c>
      <c r="CS12">
        <f>SUMIFS(DataRegularSeason20242025!$AA$3:$AA$1315,DataRegularSeason20242025!$B$3:$B$1315, "&lt;=" &amp; CS$1, DataRegularSeason20242025!$D$3:$D$1315, $A12)+SUMIFS(DataRegularSeason20242025!$AB$3:$AB$1315,DataRegularSeason20242025!$B$3:$B$1315, "&lt;=" &amp; CS$1, DataRegularSeason20242025!$E$3:$E$1315, $A12)</f>
        <v>13</v>
      </c>
      <c r="CT12">
        <f>SUMIFS(DataRegularSeason20242025!$AA$3:$AA$1315,DataRegularSeason20242025!$B$3:$B$1315, "&lt;=" &amp; CT$1, DataRegularSeason20242025!$D$3:$D$1315, $A12)+SUMIFS(DataRegularSeason20242025!$AB$3:$AB$1315,DataRegularSeason20242025!$B$3:$B$1315, "&lt;=" &amp; CT$1, DataRegularSeason20242025!$E$3:$E$1315, $A12)</f>
        <v>13</v>
      </c>
      <c r="CU12">
        <f>SUMIFS(DataRegularSeason20242025!$AA$3:$AA$1315,DataRegularSeason20242025!$B$3:$B$1315, "&lt;=" &amp; CU$1, DataRegularSeason20242025!$D$3:$D$1315, $A12)+SUMIFS(DataRegularSeason20242025!$AB$3:$AB$1315,DataRegularSeason20242025!$B$3:$B$1315, "&lt;=" &amp; CU$1, DataRegularSeason20242025!$E$3:$E$1315, $A12)</f>
        <v>13</v>
      </c>
      <c r="CV12">
        <f>SUMIFS(DataRegularSeason20242025!$AA$3:$AA$1315,DataRegularSeason20242025!$B$3:$B$1315, "&lt;=" &amp; CV$1, DataRegularSeason20242025!$D$3:$D$1315, $A12)+SUMIFS(DataRegularSeason20242025!$AB$3:$AB$1315,DataRegularSeason20242025!$B$3:$B$1315, "&lt;=" &amp; CV$1, DataRegularSeason20242025!$E$3:$E$1315, $A12)</f>
        <v>13</v>
      </c>
      <c r="CW12">
        <f>SUMIFS(DataRegularSeason20242025!$AA$3:$AA$1315,DataRegularSeason20242025!$B$3:$B$1315, "&lt;=" &amp; CW$1, DataRegularSeason20242025!$D$3:$D$1315, $A12)+SUMIFS(DataRegularSeason20242025!$AB$3:$AB$1315,DataRegularSeason20242025!$B$3:$B$1315, "&lt;=" &amp; CW$1, DataRegularSeason20242025!$E$3:$E$1315, $A12)</f>
        <v>13</v>
      </c>
      <c r="CX12">
        <f>SUMIFS(DataRegularSeason20242025!$AA$3:$AA$1315,DataRegularSeason20242025!$B$3:$B$1315, "&lt;=" &amp; CX$1, DataRegularSeason20242025!$D$3:$D$1315, $A12)+SUMIFS(DataRegularSeason20242025!$AB$3:$AB$1315,DataRegularSeason20242025!$B$3:$B$1315, "&lt;=" &amp; CX$1, DataRegularSeason20242025!$E$3:$E$1315, $A12)</f>
        <v>13</v>
      </c>
      <c r="CY12">
        <f>SUMIFS(DataRegularSeason20242025!$AA$3:$AA$1315,DataRegularSeason20242025!$B$3:$B$1315, "&lt;=" &amp; CY$1, DataRegularSeason20242025!$D$3:$D$1315, $A12)+SUMIFS(DataRegularSeason20242025!$AB$3:$AB$1315,DataRegularSeason20242025!$B$3:$B$1315, "&lt;=" &amp; CY$1, DataRegularSeason20242025!$E$3:$E$1315, $A12)</f>
        <v>13</v>
      </c>
      <c r="CZ12">
        <f>SUMIFS(DataRegularSeason20242025!$AA$3:$AA$1315,DataRegularSeason20242025!$B$3:$B$1315, "&lt;=" &amp; CZ$1, DataRegularSeason20242025!$D$3:$D$1315, $A12)+SUMIFS(DataRegularSeason20242025!$AB$3:$AB$1315,DataRegularSeason20242025!$B$3:$B$1315, "&lt;=" &amp; CZ$1, DataRegularSeason20242025!$E$3:$E$1315, $A12)</f>
        <v>13</v>
      </c>
      <c r="DA12">
        <f>SUMIFS(DataRegularSeason20242025!$AA$3:$AA$1315,DataRegularSeason20242025!$B$3:$B$1315, "&lt;=" &amp; DA$1, DataRegularSeason20242025!$D$3:$D$1315, $A12)+SUMIFS(DataRegularSeason20242025!$AB$3:$AB$1315,DataRegularSeason20242025!$B$3:$B$1315, "&lt;=" &amp; DA$1, DataRegularSeason20242025!$E$3:$E$1315, $A12)</f>
        <v>13</v>
      </c>
      <c r="DB12">
        <f>SUMIFS(DataRegularSeason20242025!$AA$3:$AA$1315,DataRegularSeason20242025!$B$3:$B$1315, "&lt;=" &amp; DB$1, DataRegularSeason20242025!$D$3:$D$1315, $A12)+SUMIFS(DataRegularSeason20242025!$AB$3:$AB$1315,DataRegularSeason20242025!$B$3:$B$1315, "&lt;=" &amp; DB$1, DataRegularSeason20242025!$E$3:$E$1315, $A12)</f>
        <v>13</v>
      </c>
      <c r="DC12">
        <f>SUMIFS(DataRegularSeason20242025!$AA$3:$AA$1315,DataRegularSeason20242025!$B$3:$B$1315, "&lt;=" &amp; DC$1, DataRegularSeason20242025!$D$3:$D$1315, $A12)+SUMIFS(DataRegularSeason20242025!$AB$3:$AB$1315,DataRegularSeason20242025!$B$3:$B$1315, "&lt;=" &amp; DC$1, DataRegularSeason20242025!$E$3:$E$1315, $A12)</f>
        <v>13</v>
      </c>
      <c r="DD12">
        <f>SUMIFS(DataRegularSeason20242025!$AA$3:$AA$1315,DataRegularSeason20242025!$B$3:$B$1315, "&lt;=" &amp; DD$1, DataRegularSeason20242025!$D$3:$D$1315, $A12)+SUMIFS(DataRegularSeason20242025!$AB$3:$AB$1315,DataRegularSeason20242025!$B$3:$B$1315, "&lt;=" &amp; DD$1, DataRegularSeason20242025!$E$3:$E$1315, $A12)</f>
        <v>13</v>
      </c>
      <c r="DE12">
        <f>SUMIFS(DataRegularSeason20242025!$AA$3:$AA$1315,DataRegularSeason20242025!$B$3:$B$1315, "&lt;=" &amp; DE$1, DataRegularSeason20242025!$D$3:$D$1315, $A12)+SUMIFS(DataRegularSeason20242025!$AB$3:$AB$1315,DataRegularSeason20242025!$B$3:$B$1315, "&lt;=" &amp; DE$1, DataRegularSeason20242025!$E$3:$E$1315, $A12)</f>
        <v>13</v>
      </c>
      <c r="DF12">
        <f>SUMIFS(DataRegularSeason20242025!$AA$3:$AA$1315,DataRegularSeason20242025!$B$3:$B$1315, "&lt;=" &amp; DF$1, DataRegularSeason20242025!$D$3:$D$1315, $A12)+SUMIFS(DataRegularSeason20242025!$AB$3:$AB$1315,DataRegularSeason20242025!$B$3:$B$1315, "&lt;=" &amp; DF$1, DataRegularSeason20242025!$E$3:$E$1315, $A12)</f>
        <v>13</v>
      </c>
      <c r="DG12">
        <f>SUMIFS(DataRegularSeason20242025!$AA$3:$AA$1315,DataRegularSeason20242025!$B$3:$B$1315, "&lt;=" &amp; DG$1, DataRegularSeason20242025!$D$3:$D$1315, $A12)+SUMIFS(DataRegularSeason20242025!$AB$3:$AB$1315,DataRegularSeason20242025!$B$3:$B$1315, "&lt;=" &amp; DG$1, DataRegularSeason20242025!$E$3:$E$1315, $A12)</f>
        <v>13</v>
      </c>
      <c r="DH12">
        <f>SUMIFS(DataRegularSeason20242025!$AA$3:$AA$1315,DataRegularSeason20242025!$B$3:$B$1315, "&lt;=" &amp; DH$1, DataRegularSeason20242025!$D$3:$D$1315, $A12)+SUMIFS(DataRegularSeason20242025!$AB$3:$AB$1315,DataRegularSeason20242025!$B$3:$B$1315, "&lt;=" &amp; DH$1, DataRegularSeason20242025!$E$3:$E$1315, $A12)</f>
        <v>13</v>
      </c>
      <c r="DI12">
        <f>SUMIFS(DataRegularSeason20242025!$AA$3:$AA$1315,DataRegularSeason20242025!$B$3:$B$1315, "&lt;=" &amp; DI$1, DataRegularSeason20242025!$D$3:$D$1315, $A12)+SUMIFS(DataRegularSeason20242025!$AB$3:$AB$1315,DataRegularSeason20242025!$B$3:$B$1315, "&lt;=" &amp; DI$1, DataRegularSeason20242025!$E$3:$E$1315, $A12)</f>
        <v>13</v>
      </c>
      <c r="DJ12">
        <f>SUMIFS(DataRegularSeason20242025!$AA$3:$AA$1315,DataRegularSeason20242025!$B$3:$B$1315, "&lt;=" &amp; DJ$1, DataRegularSeason20242025!$D$3:$D$1315, $A12)+SUMIFS(DataRegularSeason20242025!$AB$3:$AB$1315,DataRegularSeason20242025!$B$3:$B$1315, "&lt;=" &amp; DJ$1, DataRegularSeason20242025!$E$3:$E$1315, $A12)</f>
        <v>13</v>
      </c>
      <c r="DK12">
        <f>SUMIFS(DataRegularSeason20242025!$AA$3:$AA$1315,DataRegularSeason20242025!$B$3:$B$1315, "&lt;=" &amp; DK$1, DataRegularSeason20242025!$D$3:$D$1315, $A12)+SUMIFS(DataRegularSeason20242025!$AB$3:$AB$1315,DataRegularSeason20242025!$B$3:$B$1315, "&lt;=" &amp; DK$1, DataRegularSeason20242025!$E$3:$E$1315, $A12)</f>
        <v>13</v>
      </c>
      <c r="DL12">
        <f>SUMIFS(DataRegularSeason20242025!$AA$3:$AA$1315,DataRegularSeason20242025!$B$3:$B$1315, "&lt;=" &amp; DL$1, DataRegularSeason20242025!$D$3:$D$1315, $A12)+SUMIFS(DataRegularSeason20242025!$AB$3:$AB$1315,DataRegularSeason20242025!$B$3:$B$1315, "&lt;=" &amp; DL$1, DataRegularSeason20242025!$E$3:$E$1315, $A12)</f>
        <v>13</v>
      </c>
      <c r="DM12">
        <f>SUMIFS(DataRegularSeason20242025!$AA$3:$AA$1315,DataRegularSeason20242025!$B$3:$B$1315, "&lt;=" &amp; DM$1, DataRegularSeason20242025!$D$3:$D$1315, $A12)+SUMIFS(DataRegularSeason20242025!$AB$3:$AB$1315,DataRegularSeason20242025!$B$3:$B$1315, "&lt;=" &amp; DM$1, DataRegularSeason20242025!$E$3:$E$1315, $A12)</f>
        <v>13</v>
      </c>
      <c r="DN12">
        <f>SUMIFS(DataRegularSeason20242025!$AA$3:$AA$1315,DataRegularSeason20242025!$B$3:$B$1315, "&lt;=" &amp; DN$1, DataRegularSeason20242025!$D$3:$D$1315, $A12)+SUMIFS(DataRegularSeason20242025!$AB$3:$AB$1315,DataRegularSeason20242025!$B$3:$B$1315, "&lt;=" &amp; DN$1, DataRegularSeason20242025!$E$3:$E$1315, $A12)</f>
        <v>13</v>
      </c>
      <c r="DO12">
        <f>SUMIFS(DataRegularSeason20242025!$AA$3:$AA$1315,DataRegularSeason20242025!$B$3:$B$1315, "&lt;=" &amp; DO$1, DataRegularSeason20242025!$D$3:$D$1315, $A12)+SUMIFS(DataRegularSeason20242025!$AB$3:$AB$1315,DataRegularSeason20242025!$B$3:$B$1315, "&lt;=" &amp; DO$1, DataRegularSeason20242025!$E$3:$E$1315, $A12)</f>
        <v>13</v>
      </c>
      <c r="DP12">
        <f>SUMIFS(DataRegularSeason20242025!$AA$3:$AA$1315,DataRegularSeason20242025!$B$3:$B$1315, "&lt;=" &amp; DP$1, DataRegularSeason20242025!$D$3:$D$1315, $A12)+SUMIFS(DataRegularSeason20242025!$AB$3:$AB$1315,DataRegularSeason20242025!$B$3:$B$1315, "&lt;=" &amp; DP$1, DataRegularSeason20242025!$E$3:$E$1315, $A12)</f>
        <v>13</v>
      </c>
      <c r="DQ12">
        <f>SUMIFS(DataRegularSeason20242025!$AA$3:$AA$1315,DataRegularSeason20242025!$B$3:$B$1315, "&lt;=" &amp; DQ$1, DataRegularSeason20242025!$D$3:$D$1315, $A12)+SUMIFS(DataRegularSeason20242025!$AB$3:$AB$1315,DataRegularSeason20242025!$B$3:$B$1315, "&lt;=" &amp; DQ$1, DataRegularSeason20242025!$E$3:$E$1315, $A12)</f>
        <v>13</v>
      </c>
      <c r="DR12">
        <f>SUMIFS(DataRegularSeason20242025!$AA$3:$AA$1315,DataRegularSeason20242025!$B$3:$B$1315, "&lt;=" &amp; DR$1, DataRegularSeason20242025!$D$3:$D$1315, $A12)+SUMIFS(DataRegularSeason20242025!$AB$3:$AB$1315,DataRegularSeason20242025!$B$3:$B$1315, "&lt;=" &amp; DR$1, DataRegularSeason20242025!$E$3:$E$1315, $A12)</f>
        <v>13</v>
      </c>
      <c r="DS12">
        <f>SUMIFS(DataRegularSeason20242025!$AA$3:$AA$1315,DataRegularSeason20242025!$B$3:$B$1315, "&lt;=" &amp; DS$1, DataRegularSeason20242025!$D$3:$D$1315, $A12)+SUMIFS(DataRegularSeason20242025!$AB$3:$AB$1315,DataRegularSeason20242025!$B$3:$B$1315, "&lt;=" &amp; DS$1, DataRegularSeason20242025!$E$3:$E$1315, $A12)</f>
        <v>13</v>
      </c>
      <c r="DT12">
        <f>SUMIFS(DataRegularSeason20242025!$AA$3:$AA$1315,DataRegularSeason20242025!$B$3:$B$1315, "&lt;=" &amp; DT$1, DataRegularSeason20242025!$D$3:$D$1315, $A12)+SUMIFS(DataRegularSeason20242025!$AB$3:$AB$1315,DataRegularSeason20242025!$B$3:$B$1315, "&lt;=" &amp; DT$1, DataRegularSeason20242025!$E$3:$E$1315, $A12)</f>
        <v>13</v>
      </c>
      <c r="DU12">
        <f>SUMIFS(DataRegularSeason20242025!$AA$3:$AA$1315,DataRegularSeason20242025!$B$3:$B$1315, "&lt;=" &amp; DU$1, DataRegularSeason20242025!$D$3:$D$1315, $A12)+SUMIFS(DataRegularSeason20242025!$AB$3:$AB$1315,DataRegularSeason20242025!$B$3:$B$1315, "&lt;=" &amp; DU$1, DataRegularSeason20242025!$E$3:$E$1315, $A12)</f>
        <v>13</v>
      </c>
      <c r="DV12">
        <f>SUMIFS(DataRegularSeason20242025!$AA$3:$AA$1315,DataRegularSeason20242025!$B$3:$B$1315, "&lt;=" &amp; DV$1, DataRegularSeason20242025!$D$3:$D$1315, $A12)+SUMIFS(DataRegularSeason20242025!$AB$3:$AB$1315,DataRegularSeason20242025!$B$3:$B$1315, "&lt;=" &amp; DV$1, DataRegularSeason20242025!$E$3:$E$1315, $A12)</f>
        <v>13</v>
      </c>
      <c r="DW12">
        <f>SUMIFS(DataRegularSeason20242025!$AA$3:$AA$1315,DataRegularSeason20242025!$B$3:$B$1315, "&lt;=" &amp; DW$1, DataRegularSeason20242025!$D$3:$D$1315, $A12)+SUMIFS(DataRegularSeason20242025!$AB$3:$AB$1315,DataRegularSeason20242025!$B$3:$B$1315, "&lt;=" &amp; DW$1, DataRegularSeason20242025!$E$3:$E$1315, $A12)</f>
        <v>13</v>
      </c>
      <c r="DX12">
        <f>SUMIFS(DataRegularSeason20242025!$AA$3:$AA$1315,DataRegularSeason20242025!$B$3:$B$1315, "&lt;=" &amp; DX$1, DataRegularSeason20242025!$D$3:$D$1315, $A12)+SUMIFS(DataRegularSeason20242025!$AB$3:$AB$1315,DataRegularSeason20242025!$B$3:$B$1315, "&lt;=" &amp; DX$1, DataRegularSeason20242025!$E$3:$E$1315, $A12)</f>
        <v>13</v>
      </c>
      <c r="DY12">
        <f>SUMIFS(DataRegularSeason20242025!$AA$3:$AA$1315,DataRegularSeason20242025!$B$3:$B$1315, "&lt;=" &amp; DY$1, DataRegularSeason20242025!$D$3:$D$1315, $A12)+SUMIFS(DataRegularSeason20242025!$AB$3:$AB$1315,DataRegularSeason20242025!$B$3:$B$1315, "&lt;=" &amp; DY$1, DataRegularSeason20242025!$E$3:$E$1315, $A12)</f>
        <v>13</v>
      </c>
      <c r="DZ12">
        <f>SUMIFS(DataRegularSeason20242025!$AA$3:$AA$1315,DataRegularSeason20242025!$B$3:$B$1315, "&lt;=" &amp; DZ$1, DataRegularSeason20242025!$D$3:$D$1315, $A12)+SUMIFS(DataRegularSeason20242025!$AB$3:$AB$1315,DataRegularSeason20242025!$B$3:$B$1315, "&lt;=" &amp; DZ$1, DataRegularSeason20242025!$E$3:$E$1315, $A12)</f>
        <v>13</v>
      </c>
      <c r="EA12">
        <f>SUMIFS(DataRegularSeason20242025!$AA$3:$AA$1315,DataRegularSeason20242025!$B$3:$B$1315, "&lt;=" &amp; EA$1, DataRegularSeason20242025!$D$3:$D$1315, $A12)+SUMIFS(DataRegularSeason20242025!$AB$3:$AB$1315,DataRegularSeason20242025!$B$3:$B$1315, "&lt;=" &amp; EA$1, DataRegularSeason20242025!$E$3:$E$1315, $A12)</f>
        <v>13</v>
      </c>
      <c r="EB12">
        <f>SUMIFS(DataRegularSeason20242025!$AA$3:$AA$1315,DataRegularSeason20242025!$B$3:$B$1315, "&lt;=" &amp; EB$1, DataRegularSeason20242025!$D$3:$D$1315, $A12)+SUMIFS(DataRegularSeason20242025!$AB$3:$AB$1315,DataRegularSeason20242025!$B$3:$B$1315, "&lt;=" &amp; EB$1, DataRegularSeason20242025!$E$3:$E$1315, $A12)</f>
        <v>13</v>
      </c>
      <c r="EC12">
        <f>SUMIFS(DataRegularSeason20242025!$AA$3:$AA$1315,DataRegularSeason20242025!$B$3:$B$1315, "&lt;=" &amp; EC$1, DataRegularSeason20242025!$D$3:$D$1315, $A12)+SUMIFS(DataRegularSeason20242025!$AB$3:$AB$1315,DataRegularSeason20242025!$B$3:$B$1315, "&lt;=" &amp; EC$1, DataRegularSeason20242025!$E$3:$E$1315, $A12)</f>
        <v>13</v>
      </c>
      <c r="ED12">
        <f>SUMIFS(DataRegularSeason20242025!$AA$3:$AA$1315,DataRegularSeason20242025!$B$3:$B$1315, "&lt;=" &amp; ED$1, DataRegularSeason20242025!$D$3:$D$1315, $A12)+SUMIFS(DataRegularSeason20242025!$AB$3:$AB$1315,DataRegularSeason20242025!$B$3:$B$1315, "&lt;=" &amp; ED$1, DataRegularSeason20242025!$E$3:$E$1315, $A12)</f>
        <v>13</v>
      </c>
      <c r="EE12">
        <f>SUMIFS(DataRegularSeason20242025!$AA$3:$AA$1315,DataRegularSeason20242025!$B$3:$B$1315, "&lt;=" &amp; EE$1, DataRegularSeason20242025!$D$3:$D$1315, $A12)+SUMIFS(DataRegularSeason20242025!$AB$3:$AB$1315,DataRegularSeason20242025!$B$3:$B$1315, "&lt;=" &amp; EE$1, DataRegularSeason20242025!$E$3:$E$1315, $A12)</f>
        <v>13</v>
      </c>
      <c r="EF12">
        <f>SUMIFS(DataRegularSeason20242025!$AA$3:$AA$1315,DataRegularSeason20242025!$B$3:$B$1315, "&lt;=" &amp; EF$1, DataRegularSeason20242025!$D$3:$D$1315, $A12)+SUMIFS(DataRegularSeason20242025!$AB$3:$AB$1315,DataRegularSeason20242025!$B$3:$B$1315, "&lt;=" &amp; EF$1, DataRegularSeason20242025!$E$3:$E$1315, $A12)</f>
        <v>13</v>
      </c>
      <c r="EG12">
        <f>SUMIFS(DataRegularSeason20242025!$AA$3:$AA$1315,DataRegularSeason20242025!$B$3:$B$1315, "&lt;=" &amp; EG$1, DataRegularSeason20242025!$D$3:$D$1315, $A12)+SUMIFS(DataRegularSeason20242025!$AB$3:$AB$1315,DataRegularSeason20242025!$B$3:$B$1315, "&lt;=" &amp; EG$1, DataRegularSeason20242025!$E$3:$E$1315, $A12)</f>
        <v>13</v>
      </c>
      <c r="EH12">
        <f>SUMIFS(DataRegularSeason20242025!$AA$3:$AA$1315,DataRegularSeason20242025!$B$3:$B$1315, "&lt;=" &amp; EH$1, DataRegularSeason20242025!$D$3:$D$1315, $A12)+SUMIFS(DataRegularSeason20242025!$AB$3:$AB$1315,DataRegularSeason20242025!$B$3:$B$1315, "&lt;=" &amp; EH$1, DataRegularSeason20242025!$E$3:$E$1315, $A12)</f>
        <v>13</v>
      </c>
      <c r="EI12">
        <f>SUMIFS(DataRegularSeason20242025!$AA$3:$AA$1315,DataRegularSeason20242025!$B$3:$B$1315, "&lt;=" &amp; EI$1, DataRegularSeason20242025!$D$3:$D$1315, $A12)+SUMIFS(DataRegularSeason20242025!$AB$3:$AB$1315,DataRegularSeason20242025!$B$3:$B$1315, "&lt;=" &amp; EI$1, DataRegularSeason20242025!$E$3:$E$1315, $A12)</f>
        <v>13</v>
      </c>
      <c r="EJ12">
        <f>SUMIFS(DataRegularSeason20242025!$AA$3:$AA$1315,DataRegularSeason20242025!$B$3:$B$1315, "&lt;=" &amp; EJ$1, DataRegularSeason20242025!$D$3:$D$1315, $A12)+SUMIFS(DataRegularSeason20242025!$AB$3:$AB$1315,DataRegularSeason20242025!$B$3:$B$1315, "&lt;=" &amp; EJ$1, DataRegularSeason20242025!$E$3:$E$1315, $A12)</f>
        <v>13</v>
      </c>
      <c r="EK12">
        <f>SUMIFS(DataRegularSeason20242025!$AA$3:$AA$1315,DataRegularSeason20242025!$B$3:$B$1315, "&lt;=" &amp; EK$1, DataRegularSeason20242025!$D$3:$D$1315, $A12)+SUMIFS(DataRegularSeason20242025!$AB$3:$AB$1315,DataRegularSeason20242025!$B$3:$B$1315, "&lt;=" &amp; EK$1, DataRegularSeason20242025!$E$3:$E$1315, $A12)</f>
        <v>13</v>
      </c>
      <c r="EL12">
        <f>SUMIFS(DataRegularSeason20242025!$AA$3:$AA$1315,DataRegularSeason20242025!$B$3:$B$1315, "&lt;=" &amp; EL$1, DataRegularSeason20242025!$D$3:$D$1315, $A12)+SUMIFS(DataRegularSeason20242025!$AB$3:$AB$1315,DataRegularSeason20242025!$B$3:$B$1315, "&lt;=" &amp; EL$1, DataRegularSeason20242025!$E$3:$E$1315, $A12)</f>
        <v>13</v>
      </c>
      <c r="EM12">
        <f>SUMIFS(DataRegularSeason20242025!$AA$3:$AA$1315,DataRegularSeason20242025!$B$3:$B$1315, "&lt;=" &amp; EM$1, DataRegularSeason20242025!$D$3:$D$1315, $A12)+SUMIFS(DataRegularSeason20242025!$AB$3:$AB$1315,DataRegularSeason20242025!$B$3:$B$1315, "&lt;=" &amp; EM$1, DataRegularSeason20242025!$E$3:$E$1315, $A12)</f>
        <v>13</v>
      </c>
      <c r="EN12">
        <f>SUMIFS(DataRegularSeason20242025!$AA$3:$AA$1315,DataRegularSeason20242025!$B$3:$B$1315, "&lt;=" &amp; EN$1, DataRegularSeason20242025!$D$3:$D$1315, $A12)+SUMIFS(DataRegularSeason20242025!$AB$3:$AB$1315,DataRegularSeason20242025!$B$3:$B$1315, "&lt;=" &amp; EN$1, DataRegularSeason20242025!$E$3:$E$1315, $A12)</f>
        <v>13</v>
      </c>
      <c r="EO12">
        <f>SUMIFS(DataRegularSeason20242025!$AA$3:$AA$1315,DataRegularSeason20242025!$B$3:$B$1315, "&lt;=" &amp; EO$1, DataRegularSeason20242025!$D$3:$D$1315, $A12)+SUMIFS(DataRegularSeason20242025!$AB$3:$AB$1315,DataRegularSeason20242025!$B$3:$B$1315, "&lt;=" &amp; EO$1, DataRegularSeason20242025!$E$3:$E$1315, $A12)</f>
        <v>13</v>
      </c>
      <c r="EP12">
        <f>SUMIFS(DataRegularSeason20242025!$AA$3:$AA$1315,DataRegularSeason20242025!$B$3:$B$1315, "&lt;=" &amp; EP$1, DataRegularSeason20242025!$D$3:$D$1315, $A12)+SUMIFS(DataRegularSeason20242025!$AB$3:$AB$1315,DataRegularSeason20242025!$B$3:$B$1315, "&lt;=" &amp; EP$1, DataRegularSeason20242025!$E$3:$E$1315, $A12)</f>
        <v>13</v>
      </c>
      <c r="EQ12">
        <f>SUMIFS(DataRegularSeason20242025!$AA$3:$AA$1315,DataRegularSeason20242025!$B$3:$B$1315, "&lt;=" &amp; EQ$1, DataRegularSeason20242025!$D$3:$D$1315, $A12)+SUMIFS(DataRegularSeason20242025!$AB$3:$AB$1315,DataRegularSeason20242025!$B$3:$B$1315, "&lt;=" &amp; EQ$1, DataRegularSeason20242025!$E$3:$E$1315, $A12)</f>
        <v>13</v>
      </c>
      <c r="ER12">
        <f>SUMIFS(DataRegularSeason20242025!$AA$3:$AA$1315,DataRegularSeason20242025!$B$3:$B$1315, "&lt;=" &amp; ER$1, DataRegularSeason20242025!$D$3:$D$1315, $A12)+SUMIFS(DataRegularSeason20242025!$AB$3:$AB$1315,DataRegularSeason20242025!$B$3:$B$1315, "&lt;=" &amp; ER$1, DataRegularSeason20242025!$E$3:$E$1315, $A12)</f>
        <v>13</v>
      </c>
      <c r="ES12">
        <f>SUMIFS(DataRegularSeason20242025!$AA$3:$AA$1315,DataRegularSeason20242025!$B$3:$B$1315, "&lt;=" &amp; ES$1, DataRegularSeason20242025!$D$3:$D$1315, $A12)+SUMIFS(DataRegularSeason20242025!$AB$3:$AB$1315,DataRegularSeason20242025!$B$3:$B$1315, "&lt;=" &amp; ES$1, DataRegularSeason20242025!$E$3:$E$1315, $A12)</f>
        <v>13</v>
      </c>
      <c r="ET12">
        <f>SUMIFS(DataRegularSeason20242025!$AA$3:$AA$1315,DataRegularSeason20242025!$B$3:$B$1315, "&lt;=" &amp; ET$1, DataRegularSeason20242025!$D$3:$D$1315, $A12)+SUMIFS(DataRegularSeason20242025!$AB$3:$AB$1315,DataRegularSeason20242025!$B$3:$B$1315, "&lt;=" &amp; ET$1, DataRegularSeason20242025!$E$3:$E$1315, $A12)</f>
        <v>13</v>
      </c>
      <c r="EU12">
        <f>SUMIFS(DataRegularSeason20242025!$AA$3:$AA$1315,DataRegularSeason20242025!$B$3:$B$1315, "&lt;=" &amp; EU$1, DataRegularSeason20242025!$D$3:$D$1315, $A12)+SUMIFS(DataRegularSeason20242025!$AB$3:$AB$1315,DataRegularSeason20242025!$B$3:$B$1315, "&lt;=" &amp; EU$1, DataRegularSeason20242025!$E$3:$E$1315, $A12)</f>
        <v>13</v>
      </c>
      <c r="EV12">
        <f>SUMIFS(DataRegularSeason20242025!$AA$3:$AA$1315,DataRegularSeason20242025!$B$3:$B$1315, "&lt;=" &amp; EV$1, DataRegularSeason20242025!$D$3:$D$1315, $A12)+SUMIFS(DataRegularSeason20242025!$AB$3:$AB$1315,DataRegularSeason20242025!$B$3:$B$1315, "&lt;=" &amp; EV$1, DataRegularSeason20242025!$E$3:$E$1315, $A12)</f>
        <v>13</v>
      </c>
      <c r="EW12">
        <f>SUMIFS(DataRegularSeason20242025!$AA$3:$AA$1315,DataRegularSeason20242025!$B$3:$B$1315, "&lt;=" &amp; EW$1, DataRegularSeason20242025!$D$3:$D$1315, $A12)+SUMIFS(DataRegularSeason20242025!$AB$3:$AB$1315,DataRegularSeason20242025!$B$3:$B$1315, "&lt;=" &amp; EW$1, DataRegularSeason20242025!$E$3:$E$1315, $A12)</f>
        <v>13</v>
      </c>
      <c r="EX12">
        <f>SUMIFS(DataRegularSeason20242025!$AA$3:$AA$1315,DataRegularSeason20242025!$B$3:$B$1315, "&lt;=" &amp; EX$1, DataRegularSeason20242025!$D$3:$D$1315, $A12)+SUMIFS(DataRegularSeason20242025!$AB$3:$AB$1315,DataRegularSeason20242025!$B$3:$B$1315, "&lt;=" &amp; EX$1, DataRegularSeason20242025!$E$3:$E$1315, $A12)</f>
        <v>13</v>
      </c>
      <c r="EY12">
        <f>SUMIFS(DataRegularSeason20242025!$AA$3:$AA$1315,DataRegularSeason20242025!$B$3:$B$1315, "&lt;=" &amp; EY$1, DataRegularSeason20242025!$D$3:$D$1315, $A12)+SUMIFS(DataRegularSeason20242025!$AB$3:$AB$1315,DataRegularSeason20242025!$B$3:$B$1315, "&lt;=" &amp; EY$1, DataRegularSeason20242025!$E$3:$E$1315, $A12)</f>
        <v>13</v>
      </c>
      <c r="EZ12">
        <f>SUMIFS(DataRegularSeason20242025!$AA$3:$AA$1315,DataRegularSeason20242025!$B$3:$B$1315, "&lt;=" &amp; EZ$1, DataRegularSeason20242025!$D$3:$D$1315, $A12)+SUMIFS(DataRegularSeason20242025!$AB$3:$AB$1315,DataRegularSeason20242025!$B$3:$B$1315, "&lt;=" &amp; EZ$1, DataRegularSeason20242025!$E$3:$E$1315, $A12)</f>
        <v>13</v>
      </c>
      <c r="FA12">
        <f>SUMIFS(DataRegularSeason20242025!$AA$3:$AA$1315,DataRegularSeason20242025!$B$3:$B$1315, "&lt;=" &amp; FA$1, DataRegularSeason20242025!$D$3:$D$1315, $A12)+SUMIFS(DataRegularSeason20242025!$AB$3:$AB$1315,DataRegularSeason20242025!$B$3:$B$1315, "&lt;=" &amp; FA$1, DataRegularSeason20242025!$E$3:$E$1315, $A12)</f>
        <v>13</v>
      </c>
      <c r="FB12">
        <f>SUMIFS(DataRegularSeason20242025!$AA$3:$AA$1315,DataRegularSeason20242025!$B$3:$B$1315, "&lt;=" &amp; FB$1, DataRegularSeason20242025!$D$3:$D$1315, $A12)+SUMIFS(DataRegularSeason20242025!$AB$3:$AB$1315,DataRegularSeason20242025!$B$3:$B$1315, "&lt;=" &amp; FB$1, DataRegularSeason20242025!$E$3:$E$1315, $A12)</f>
        <v>13</v>
      </c>
      <c r="FC12">
        <f>SUMIFS(DataRegularSeason20242025!$AA$3:$AA$1315,DataRegularSeason20242025!$B$3:$B$1315, "&lt;=" &amp; FC$1, DataRegularSeason20242025!$D$3:$D$1315, $A12)+SUMIFS(DataRegularSeason20242025!$AB$3:$AB$1315,DataRegularSeason20242025!$B$3:$B$1315, "&lt;=" &amp; FC$1, DataRegularSeason20242025!$E$3:$E$1315, $A12)</f>
        <v>13</v>
      </c>
      <c r="FD12">
        <f>SUMIFS(DataRegularSeason20242025!$AA$3:$AA$1315,DataRegularSeason20242025!$B$3:$B$1315, "&lt;=" &amp; FD$1, DataRegularSeason20242025!$D$3:$D$1315, $A12)+SUMIFS(DataRegularSeason20242025!$AB$3:$AB$1315,DataRegularSeason20242025!$B$3:$B$1315, "&lt;=" &amp; FD$1, DataRegularSeason20242025!$E$3:$E$1315, $A12)</f>
        <v>13</v>
      </c>
      <c r="FE12">
        <f>SUMIFS(DataRegularSeason20242025!$AA$3:$AA$1315,DataRegularSeason20242025!$B$3:$B$1315, "&lt;=" &amp; FE$1, DataRegularSeason20242025!$D$3:$D$1315, $A12)+SUMIFS(DataRegularSeason20242025!$AB$3:$AB$1315,DataRegularSeason20242025!$B$3:$B$1315, "&lt;=" &amp; FE$1, DataRegularSeason20242025!$E$3:$E$1315, $A12)</f>
        <v>13</v>
      </c>
      <c r="FF12">
        <f>SUMIFS(DataRegularSeason20242025!$AA$3:$AA$1315,DataRegularSeason20242025!$B$3:$B$1315, "&lt;=" &amp; FF$1, DataRegularSeason20242025!$D$3:$D$1315, $A12)+SUMIFS(DataRegularSeason20242025!$AB$3:$AB$1315,DataRegularSeason20242025!$B$3:$B$1315, "&lt;=" &amp; FF$1, DataRegularSeason20242025!$E$3:$E$1315, $A12)</f>
        <v>13</v>
      </c>
      <c r="FG12">
        <f>SUMIFS(DataRegularSeason20242025!$AA$3:$AA$1315,DataRegularSeason20242025!$B$3:$B$1315, "&lt;=" &amp; FG$1, DataRegularSeason20242025!$D$3:$D$1315, $A12)+SUMIFS(DataRegularSeason20242025!$AB$3:$AB$1315,DataRegularSeason20242025!$B$3:$B$1315, "&lt;=" &amp; FG$1, DataRegularSeason20242025!$E$3:$E$1315, $A12)</f>
        <v>13</v>
      </c>
      <c r="FH12">
        <f>SUMIFS(DataRegularSeason20242025!$AA$3:$AA$1315,DataRegularSeason20242025!$B$3:$B$1315, "&lt;=" &amp; FH$1, DataRegularSeason20242025!$D$3:$D$1315, $A12)+SUMIFS(DataRegularSeason20242025!$AB$3:$AB$1315,DataRegularSeason20242025!$B$3:$B$1315, "&lt;=" &amp; FH$1, DataRegularSeason20242025!$E$3:$E$1315, $A12)</f>
        <v>13</v>
      </c>
      <c r="FI12">
        <f>SUMIFS(DataRegularSeason20242025!$AA$3:$AA$1315,DataRegularSeason20242025!$B$3:$B$1315, "&lt;=" &amp; FI$1, DataRegularSeason20242025!$D$3:$D$1315, $A12)+SUMIFS(DataRegularSeason20242025!$AB$3:$AB$1315,DataRegularSeason20242025!$B$3:$B$1315, "&lt;=" &amp; FI$1, DataRegularSeason20242025!$E$3:$E$1315, $A12)</f>
        <v>13</v>
      </c>
      <c r="FJ12">
        <f>SUMIFS(DataRegularSeason20242025!$AA$3:$AA$1315,DataRegularSeason20242025!$B$3:$B$1315, "&lt;=" &amp; FJ$1, DataRegularSeason20242025!$D$3:$D$1315, $A12)+SUMIFS(DataRegularSeason20242025!$AB$3:$AB$1315,DataRegularSeason20242025!$B$3:$B$1315, "&lt;=" &amp; FJ$1, DataRegularSeason20242025!$E$3:$E$1315, $A12)</f>
        <v>13</v>
      </c>
      <c r="FK12">
        <f>SUMIFS(DataRegularSeason20242025!$AA$3:$AA$1315,DataRegularSeason20242025!$B$3:$B$1315, "&lt;=" &amp; FK$1, DataRegularSeason20242025!$D$3:$D$1315, $A12)+SUMIFS(DataRegularSeason20242025!$AB$3:$AB$1315,DataRegularSeason20242025!$B$3:$B$1315, "&lt;=" &amp; FK$1, DataRegularSeason20242025!$E$3:$E$1315, $A12)</f>
        <v>13</v>
      </c>
      <c r="FL12">
        <f>SUMIFS(DataRegularSeason20242025!$AA$3:$AA$1315,DataRegularSeason20242025!$B$3:$B$1315, "&lt;=" &amp; FL$1, DataRegularSeason20242025!$D$3:$D$1315, $A12)+SUMIFS(DataRegularSeason20242025!$AB$3:$AB$1315,DataRegularSeason20242025!$B$3:$B$1315, "&lt;=" &amp; FL$1, DataRegularSeason20242025!$E$3:$E$1315, $A12)</f>
        <v>13</v>
      </c>
      <c r="FM12">
        <f>SUMIFS(DataRegularSeason20242025!$AA$3:$AA$1315,DataRegularSeason20242025!$B$3:$B$1315, "&lt;=" &amp; FM$1, DataRegularSeason20242025!$D$3:$D$1315, $A12)+SUMIFS(DataRegularSeason20242025!$AB$3:$AB$1315,DataRegularSeason20242025!$B$3:$B$1315, "&lt;=" &amp; FM$1, DataRegularSeason20242025!$E$3:$E$1315, $A12)</f>
        <v>13</v>
      </c>
      <c r="FN12">
        <f>SUMIFS(DataRegularSeason20242025!$AA$3:$AA$1315,DataRegularSeason20242025!$B$3:$B$1315, "&lt;=" &amp; FN$1, DataRegularSeason20242025!$D$3:$D$1315, $A12)+SUMIFS(DataRegularSeason20242025!$AB$3:$AB$1315,DataRegularSeason20242025!$B$3:$B$1315, "&lt;=" &amp; FN$1, DataRegularSeason20242025!$E$3:$E$1315, $A12)</f>
        <v>13</v>
      </c>
      <c r="FO12">
        <f>SUMIFS(DataRegularSeason20242025!$AA$3:$AA$1315,DataRegularSeason20242025!$B$3:$B$1315, "&lt;=" &amp; FO$1, DataRegularSeason20242025!$D$3:$D$1315, $A12)+SUMIFS(DataRegularSeason20242025!$AB$3:$AB$1315,DataRegularSeason20242025!$B$3:$B$1315, "&lt;=" &amp; FO$1, DataRegularSeason20242025!$E$3:$E$1315, $A12)</f>
        <v>13</v>
      </c>
      <c r="FP12">
        <f>SUMIFS(DataRegularSeason20242025!$AA$3:$AA$1315,DataRegularSeason20242025!$B$3:$B$1315, "&lt;=" &amp; FP$1, DataRegularSeason20242025!$D$3:$D$1315, $A12)+SUMIFS(DataRegularSeason20242025!$AB$3:$AB$1315,DataRegularSeason20242025!$B$3:$B$1315, "&lt;=" &amp; FP$1, DataRegularSeason20242025!$E$3:$E$1315, $A12)</f>
        <v>13</v>
      </c>
      <c r="FQ12">
        <f>SUMIFS(DataRegularSeason20242025!$AA$3:$AA$1315,DataRegularSeason20242025!$B$3:$B$1315, "&lt;=" &amp; FQ$1, DataRegularSeason20242025!$D$3:$D$1315, $A12)+SUMIFS(DataRegularSeason20242025!$AB$3:$AB$1315,DataRegularSeason20242025!$B$3:$B$1315, "&lt;=" &amp; FQ$1, DataRegularSeason20242025!$E$3:$E$1315, $A12)</f>
        <v>13</v>
      </c>
      <c r="FR12">
        <f>SUMIFS(DataRegularSeason20242025!$AA$3:$AA$1315,DataRegularSeason20242025!$B$3:$B$1315, "&lt;=" &amp; FR$1, DataRegularSeason20242025!$D$3:$D$1315, $A12)+SUMIFS(DataRegularSeason20242025!$AB$3:$AB$1315,DataRegularSeason20242025!$B$3:$B$1315, "&lt;=" &amp; FR$1, DataRegularSeason20242025!$E$3:$E$1315, $A12)</f>
        <v>13</v>
      </c>
      <c r="FS12">
        <f>SUMIFS(DataRegularSeason20242025!$AA$3:$AA$1315,DataRegularSeason20242025!$B$3:$B$1315, "&lt;=" &amp; FS$1, DataRegularSeason20242025!$D$3:$D$1315, $A12)+SUMIFS(DataRegularSeason20242025!$AB$3:$AB$1315,DataRegularSeason20242025!$B$3:$B$1315, "&lt;=" &amp; FS$1, DataRegularSeason20242025!$E$3:$E$1315, $A12)</f>
        <v>13</v>
      </c>
      <c r="FT12">
        <f>SUMIFS(DataRegularSeason20242025!$AA$3:$AA$1315,DataRegularSeason20242025!$B$3:$B$1315, "&lt;=" &amp; FT$1, DataRegularSeason20242025!$D$3:$D$1315, $A12)+SUMIFS(DataRegularSeason20242025!$AB$3:$AB$1315,DataRegularSeason20242025!$B$3:$B$1315, "&lt;=" &amp; FT$1, DataRegularSeason20242025!$E$3:$E$1315, $A12)</f>
        <v>13</v>
      </c>
      <c r="FU12">
        <f>SUMIFS(DataRegularSeason20242025!$AA$3:$AA$1315,DataRegularSeason20242025!$B$3:$B$1315, "&lt;=" &amp; FU$1, DataRegularSeason20242025!$D$3:$D$1315, $A12)+SUMIFS(DataRegularSeason20242025!$AB$3:$AB$1315,DataRegularSeason20242025!$B$3:$B$1315, "&lt;=" &amp; FU$1, DataRegularSeason20242025!$E$3:$E$1315, $A12)</f>
        <v>13</v>
      </c>
      <c r="FV12">
        <f>SUMIFS(DataRegularSeason20242025!$AA$3:$AA$1315,DataRegularSeason20242025!$B$3:$B$1315, "&lt;=" &amp; FV$1, DataRegularSeason20242025!$D$3:$D$1315, $A12)+SUMIFS(DataRegularSeason20242025!$AB$3:$AB$1315,DataRegularSeason20242025!$B$3:$B$1315, "&lt;=" &amp; FV$1, DataRegularSeason20242025!$E$3:$E$1315, $A12)</f>
        <v>13</v>
      </c>
      <c r="FW12">
        <f>SUMIFS(DataRegularSeason20242025!$AA$3:$AA$1315,DataRegularSeason20242025!$B$3:$B$1315, "&lt;=" &amp; FW$1, DataRegularSeason20242025!$D$3:$D$1315, $A12)+SUMIFS(DataRegularSeason20242025!$AB$3:$AB$1315,DataRegularSeason20242025!$B$3:$B$1315, "&lt;=" &amp; FW$1, DataRegularSeason20242025!$E$3:$E$1315, $A12)</f>
        <v>13</v>
      </c>
      <c r="FX12">
        <f>SUMIFS(DataRegularSeason20242025!$AA$3:$AA$1315,DataRegularSeason20242025!$B$3:$B$1315, "&lt;=" &amp; FX$1, DataRegularSeason20242025!$D$3:$D$1315, $A12)+SUMIFS(DataRegularSeason20242025!$AB$3:$AB$1315,DataRegularSeason20242025!$B$3:$B$1315, "&lt;=" &amp; FX$1, DataRegularSeason20242025!$E$3:$E$1315, $A12)</f>
        <v>13</v>
      </c>
      <c r="FY12">
        <f>SUMIFS(DataRegularSeason20242025!$AA$3:$AA$1315,DataRegularSeason20242025!$B$3:$B$1315, "&lt;=" &amp; FY$1, DataRegularSeason20242025!$D$3:$D$1315, $A12)+SUMIFS(DataRegularSeason20242025!$AB$3:$AB$1315,DataRegularSeason20242025!$B$3:$B$1315, "&lt;=" &amp; FY$1, DataRegularSeason20242025!$E$3:$E$1315, $A12)</f>
        <v>13</v>
      </c>
      <c r="FZ12">
        <f>SUMIFS(DataRegularSeason20242025!$AA$3:$AA$1315,DataRegularSeason20242025!$B$3:$B$1315, "&lt;=" &amp; FZ$1, DataRegularSeason20242025!$D$3:$D$1315, $A12)+SUMIFS(DataRegularSeason20242025!$AB$3:$AB$1315,DataRegularSeason20242025!$B$3:$B$1315, "&lt;=" &amp; FZ$1, DataRegularSeason20242025!$E$3:$E$1315, $A12)</f>
        <v>13</v>
      </c>
      <c r="GA12">
        <f>SUMIFS(DataRegularSeason20242025!$AA$3:$AA$1315,DataRegularSeason20242025!$B$3:$B$1315, "&lt;=" &amp; GA$1, DataRegularSeason20242025!$D$3:$D$1315, $A12)+SUMIFS(DataRegularSeason20242025!$AB$3:$AB$1315,DataRegularSeason20242025!$B$3:$B$1315, "&lt;=" &amp; GA$1, DataRegularSeason20242025!$E$3:$E$1315, $A12)</f>
        <v>13</v>
      </c>
      <c r="GB12">
        <f>SUMIFS(DataRegularSeason20242025!$AA$3:$AA$1315,DataRegularSeason20242025!$B$3:$B$1315, "&lt;=" &amp; GB$1, DataRegularSeason20242025!$D$3:$D$1315, $A12)+SUMIFS(DataRegularSeason20242025!$AB$3:$AB$1315,DataRegularSeason20242025!$B$3:$B$1315, "&lt;=" &amp; GB$1, DataRegularSeason20242025!$E$3:$E$1315, $A12)</f>
        <v>13</v>
      </c>
      <c r="GC12">
        <f>SUMIFS(DataRegularSeason20242025!$AA$3:$AA$1315,DataRegularSeason20242025!$B$3:$B$1315, "&lt;=" &amp; GC$1, DataRegularSeason20242025!$D$3:$D$1315, $A12)+SUMIFS(DataRegularSeason20242025!$AB$3:$AB$1315,DataRegularSeason20242025!$B$3:$B$1315, "&lt;=" &amp; GC$1, DataRegularSeason20242025!$E$3:$E$1315, $A12)</f>
        <v>13</v>
      </c>
      <c r="GD12">
        <f>SUMIFS(DataRegularSeason20242025!$AA$3:$AA$1315,DataRegularSeason20242025!$B$3:$B$1315, "&lt;=" &amp; GD$1, DataRegularSeason20242025!$D$3:$D$1315, $A12)+SUMIFS(DataRegularSeason20242025!$AB$3:$AB$1315,DataRegularSeason20242025!$B$3:$B$1315, "&lt;=" &amp; GD$1, DataRegularSeason20242025!$E$3:$E$1315, $A12)</f>
        <v>13</v>
      </c>
      <c r="GE12">
        <f>SUMIFS(DataRegularSeason20242025!$AA$3:$AA$1315,DataRegularSeason20242025!$B$3:$B$1315, "&lt;=" &amp; GE$1, DataRegularSeason20242025!$D$3:$D$1315, $A12)+SUMIFS(DataRegularSeason20242025!$AB$3:$AB$1315,DataRegularSeason20242025!$B$3:$B$1315, "&lt;=" &amp; GE$1, DataRegularSeason20242025!$E$3:$E$1315, $A12)</f>
        <v>13</v>
      </c>
      <c r="GF12">
        <f>SUMIFS(DataRegularSeason20242025!$AA$3:$AA$1315,DataRegularSeason20242025!$B$3:$B$1315, "&lt;=" &amp; GF$1, DataRegularSeason20242025!$D$3:$D$1315, $A12)+SUMIFS(DataRegularSeason20242025!$AB$3:$AB$1315,DataRegularSeason20242025!$B$3:$B$1315, "&lt;=" &amp; GF$1, DataRegularSeason20242025!$E$3:$E$1315, $A12)</f>
        <v>13</v>
      </c>
      <c r="GG12">
        <f>SUMIFS(DataRegularSeason20242025!$AA$3:$AA$1315,DataRegularSeason20242025!$B$3:$B$1315, "&lt;=" &amp; GG$1, DataRegularSeason20242025!$D$3:$D$1315, $A12)+SUMIFS(DataRegularSeason20242025!$AB$3:$AB$1315,DataRegularSeason20242025!$B$3:$B$1315, "&lt;=" &amp; GG$1, DataRegularSeason20242025!$E$3:$E$1315, $A12)</f>
        <v>13</v>
      </c>
      <c r="GH12">
        <f>SUMIFS(DataRegularSeason20242025!$AA$3:$AA$1315,DataRegularSeason20242025!$B$3:$B$1315, "&lt;=" &amp; GH$1, DataRegularSeason20242025!$D$3:$D$1315, $A12)+SUMIFS(DataRegularSeason20242025!$AB$3:$AB$1315,DataRegularSeason20242025!$B$3:$B$1315, "&lt;=" &amp; GH$1, DataRegularSeason20242025!$E$3:$E$1315, $A12)</f>
        <v>13</v>
      </c>
      <c r="GI12">
        <f>SUMIFS(DataRegularSeason20242025!$AA$3:$AA$1315,DataRegularSeason20242025!$B$3:$B$1315, "&lt;=" &amp; GI$1, DataRegularSeason20242025!$D$3:$D$1315, $A12)+SUMIFS(DataRegularSeason20242025!$AB$3:$AB$1315,DataRegularSeason20242025!$B$3:$B$1315, "&lt;=" &amp; GI$1, DataRegularSeason20242025!$E$3:$E$1315, $A12)</f>
        <v>13</v>
      </c>
      <c r="GJ12">
        <f>SUMIFS(DataRegularSeason20242025!$AA$3:$AA$1315,DataRegularSeason20242025!$B$3:$B$1315, "&lt;=" &amp; GJ$1, DataRegularSeason20242025!$D$3:$D$1315, $A12)+SUMIFS(DataRegularSeason20242025!$AB$3:$AB$1315,DataRegularSeason20242025!$B$3:$B$1315, "&lt;=" &amp; GJ$1, DataRegularSeason20242025!$E$3:$E$1315, $A12)</f>
        <v>13</v>
      </c>
      <c r="GK12">
        <f>SUMIFS(DataRegularSeason20242025!$AA$3:$AA$1315,DataRegularSeason20242025!$B$3:$B$1315, "&lt;=" &amp; GK$1, DataRegularSeason20242025!$D$3:$D$1315, $A12)+SUMIFS(DataRegularSeason20242025!$AB$3:$AB$1315,DataRegularSeason20242025!$B$3:$B$1315, "&lt;=" &amp; GK$1, DataRegularSeason20242025!$E$3:$E$1315, $A12)</f>
        <v>13</v>
      </c>
      <c r="GL12">
        <f>SUMIFS(DataRegularSeason20242025!$AA$3:$AA$1315,DataRegularSeason20242025!$B$3:$B$1315, "&lt;=" &amp; GL$1, DataRegularSeason20242025!$D$3:$D$1315, $A12)+SUMIFS(DataRegularSeason20242025!$AB$3:$AB$1315,DataRegularSeason20242025!$B$3:$B$1315, "&lt;=" &amp; GL$1, DataRegularSeason20242025!$E$3:$E$1315, $A12)</f>
        <v>13</v>
      </c>
      <c r="GM12">
        <f>SUMIFS(DataRegularSeason20242025!$AA$3:$AA$1315,DataRegularSeason20242025!$B$3:$B$1315, "&lt;=" &amp; GM$1, DataRegularSeason20242025!$D$3:$D$1315, $A12)+SUMIFS(DataRegularSeason20242025!$AB$3:$AB$1315,DataRegularSeason20242025!$B$3:$B$1315, "&lt;=" &amp; GM$1, DataRegularSeason20242025!$E$3:$E$1315, $A12)</f>
        <v>13</v>
      </c>
      <c r="GN12">
        <f>SUMIFS(DataRegularSeason20242025!$AA$3:$AA$1315,DataRegularSeason20242025!$B$3:$B$1315, "&lt;=" &amp; GN$1, DataRegularSeason20242025!$D$3:$D$1315, $A12)+SUMIFS(DataRegularSeason20242025!$AB$3:$AB$1315,DataRegularSeason20242025!$B$3:$B$1315, "&lt;=" &amp; GN$1, DataRegularSeason20242025!$E$3:$E$1315, $A12)</f>
        <v>13</v>
      </c>
      <c r="GO12">
        <f>SUMIFS(DataRegularSeason20242025!$AA$3:$AA$1315,DataRegularSeason20242025!$B$3:$B$1315, "&lt;=" &amp; GO$1, DataRegularSeason20242025!$D$3:$D$1315, $A12)+SUMIFS(DataRegularSeason20242025!$AB$3:$AB$1315,DataRegularSeason20242025!$B$3:$B$1315, "&lt;=" &amp; GO$1, DataRegularSeason20242025!$E$3:$E$1315, $A12)</f>
        <v>13</v>
      </c>
      <c r="GP12">
        <f>SUMIFS(DataRegularSeason20242025!$AA$3:$AA$1315,DataRegularSeason20242025!$B$3:$B$1315, "&lt;=" &amp; GP$1, DataRegularSeason20242025!$D$3:$D$1315, $A12)+SUMIFS(DataRegularSeason20242025!$AB$3:$AB$1315,DataRegularSeason20242025!$B$3:$B$1315, "&lt;=" &amp; GP$1, DataRegularSeason20242025!$E$3:$E$1315, $A12)</f>
        <v>13</v>
      </c>
      <c r="GQ12">
        <f>SUMIFS(DataRegularSeason20242025!$AA$3:$AA$1315,DataRegularSeason20242025!$B$3:$B$1315, "&lt;=" &amp; GQ$1, DataRegularSeason20242025!$D$3:$D$1315, $A12)+SUMIFS(DataRegularSeason20242025!$AB$3:$AB$1315,DataRegularSeason20242025!$B$3:$B$1315, "&lt;=" &amp; GQ$1, DataRegularSeason20242025!$E$3:$E$1315, $A12)</f>
        <v>13</v>
      </c>
      <c r="GR12">
        <f>SUMIFS(DataRegularSeason20242025!$AA$3:$AA$1315,DataRegularSeason20242025!$B$3:$B$1315, "&lt;=" &amp; GR$1, DataRegularSeason20242025!$D$3:$D$1315, $A12)+SUMIFS(DataRegularSeason20242025!$AB$3:$AB$1315,DataRegularSeason20242025!$B$3:$B$1315, "&lt;=" &amp; GR$1, DataRegularSeason20242025!$E$3:$E$1315, $A12)</f>
        <v>13</v>
      </c>
      <c r="GS12">
        <f>SUMIFS(DataRegularSeason20242025!$AA$3:$AA$1315,DataRegularSeason20242025!$B$3:$B$1315, "&lt;=" &amp; GS$1, DataRegularSeason20242025!$D$3:$D$1315, $A12)+SUMIFS(DataRegularSeason20242025!$AB$3:$AB$1315,DataRegularSeason20242025!$B$3:$B$1315, "&lt;=" &amp; GS$1, DataRegularSeason20242025!$E$3:$E$1315, $A12)</f>
        <v>13</v>
      </c>
      <c r="GT12">
        <f>SUMIFS(DataRegularSeason20242025!$AA$3:$AA$1315,DataRegularSeason20242025!$B$3:$B$1315, "&lt;=" &amp; GT$1, DataRegularSeason20242025!$D$3:$D$1315, $A12)+SUMIFS(DataRegularSeason20242025!$AB$3:$AB$1315,DataRegularSeason20242025!$B$3:$B$1315, "&lt;=" &amp; GT$1, DataRegularSeason20242025!$E$3:$E$1315, $A12)</f>
        <v>13</v>
      </c>
      <c r="GU12">
        <f>SUMIFS(DataRegularSeason20242025!$AA$3:$AA$1315,DataRegularSeason20242025!$B$3:$B$1315, "&lt;=" &amp; GU$1, DataRegularSeason20242025!$D$3:$D$1315, $A12)+SUMIFS(DataRegularSeason20242025!$AB$3:$AB$1315,DataRegularSeason20242025!$B$3:$B$1315, "&lt;=" &amp; GU$1, DataRegularSeason20242025!$E$3:$E$1315, $A12)</f>
        <v>13</v>
      </c>
    </row>
    <row r="13" spans="1:275" x14ac:dyDescent="0.25">
      <c r="A13" t="s">
        <v>46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0</v>
      </c>
      <c r="N13">
        <f>SUMIFS(DataRegularSeason20242025!$AA$3:$AA$1315,DataRegularSeason20242025!$B$3:$B$1315, "&lt;=" &amp; N$1, DataRegularSeason20242025!$D$3:$D$1315, $A13)+SUMIFS(DataRegularSeason20242025!$AB$3:$AB$1315,DataRegularSeason20242025!$B$3:$B$1315, "&lt;=" &amp; N$1, DataRegularSeason20242025!$E$3:$E$1315, $A13)</f>
        <v>0</v>
      </c>
      <c r="O13">
        <f>SUMIFS(DataRegularSeason20242025!$AA$3:$AA$1315,DataRegularSeason20242025!$B$3:$B$1315, "&lt;=" &amp; O$1, DataRegularSeason20242025!$D$3:$D$1315, $A13)+SUMIFS(DataRegularSeason20242025!$AB$3:$AB$1315,DataRegularSeason20242025!$B$3:$B$1315, "&lt;=" &amp; O$1, DataRegularSeason20242025!$E$3:$E$1315, $A13)</f>
        <v>0</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8</v>
      </c>
      <c r="X13">
        <f>SUMIFS(DataRegularSeason20242025!$AA$3:$AA$1315,DataRegularSeason20242025!$B$3:$B$1315, "&lt;=" &amp; X$1, DataRegularSeason20242025!$D$3:$D$1315, $A13)+SUMIFS(DataRegularSeason20242025!$AB$3:$AB$1315,DataRegularSeason20242025!$B$3:$B$1315, "&lt;=" &amp; X$1, DataRegularSeason20242025!$E$3:$E$1315, $A13)</f>
        <v>10</v>
      </c>
      <c r="Y13">
        <f>SUMIFS(DataRegularSeason20242025!$AA$3:$AA$1315,DataRegularSeason20242025!$B$3:$B$1315, "&lt;=" &amp; Y$1, DataRegularSeason20242025!$D$3:$D$1315, $A13)+SUMIFS(DataRegularSeason20242025!$AB$3:$AB$1315,DataRegularSeason20242025!$B$3:$B$1315, "&lt;=" &amp; Y$1, DataRegularSeason20242025!$E$3:$E$1315, $A13)</f>
        <v>10</v>
      </c>
      <c r="Z13">
        <f>SUMIFS(DataRegularSeason20242025!$AA$3:$AA$1315,DataRegularSeason20242025!$B$3:$B$1315, "&lt;=" &amp; Z$1, DataRegularSeason20242025!$D$3:$D$1315, $A13)+SUMIFS(DataRegularSeason20242025!$AB$3:$AB$1315,DataRegularSeason20242025!$B$3:$B$1315, "&lt;=" &amp; Z$1, DataRegularSeason20242025!$E$3:$E$1315, $A13)</f>
        <v>10</v>
      </c>
      <c r="AA13">
        <f>SUMIFS(DataRegularSeason20242025!$AA$3:$AA$1315,DataRegularSeason20242025!$B$3:$B$1315, "&lt;=" &amp; AA$1, DataRegularSeason20242025!$D$3:$D$1315, $A13)+SUMIFS(DataRegularSeason20242025!$AB$3:$AB$1315,DataRegularSeason20242025!$B$3:$B$1315, "&lt;=" &amp; AA$1, DataRegularSeason20242025!$E$3:$E$1315, $A13)</f>
        <v>10</v>
      </c>
      <c r="AB13">
        <f>SUMIFS(DataRegularSeason20242025!$AA$3:$AA$1315,DataRegularSeason20242025!$B$3:$B$1315, "&lt;=" &amp; AB$1, DataRegularSeason20242025!$D$3:$D$1315, $A13)+SUMIFS(DataRegularSeason20242025!$AB$3:$AB$1315,DataRegularSeason20242025!$B$3:$B$1315, "&lt;=" &amp; AB$1, DataRegularSeason20242025!$E$3:$E$1315, $A13)</f>
        <v>10</v>
      </c>
      <c r="AC13">
        <f>SUMIFS(DataRegularSeason20242025!$AA$3:$AA$1315,DataRegularSeason20242025!$B$3:$B$1315, "&lt;=" &amp; AC$1, DataRegularSeason20242025!$D$3:$D$1315, $A13)+SUMIFS(DataRegularSeason20242025!$AB$3:$AB$1315,DataRegularSeason20242025!$B$3:$B$1315, "&lt;=" &amp; AC$1, DataRegularSeason20242025!$E$3:$E$1315, $A13)</f>
        <v>10</v>
      </c>
      <c r="AD13">
        <f>SUMIFS(DataRegularSeason20242025!$AA$3:$AA$1315,DataRegularSeason20242025!$B$3:$B$1315, "&lt;=" &amp; AD$1, DataRegularSeason20242025!$D$3:$D$1315, $A13)+SUMIFS(DataRegularSeason20242025!$AB$3:$AB$1315,DataRegularSeason20242025!$B$3:$B$1315, "&lt;=" &amp; AD$1, DataRegularSeason20242025!$E$3:$E$1315, $A13)</f>
        <v>12</v>
      </c>
      <c r="AE13">
        <f>SUMIFS(DataRegularSeason20242025!$AA$3:$AA$1315,DataRegularSeason20242025!$B$3:$B$1315, "&lt;=" &amp; AE$1, DataRegularSeason20242025!$D$3:$D$1315, $A13)+SUMIFS(DataRegularSeason20242025!$AB$3:$AB$1315,DataRegularSeason20242025!$B$3:$B$1315, "&lt;=" &amp; AE$1, DataRegularSeason20242025!$E$3:$E$1315, $A13)</f>
        <v>12</v>
      </c>
      <c r="AF13">
        <f>SUMIFS(DataRegularSeason20242025!$AA$3:$AA$1315,DataRegularSeason20242025!$B$3:$B$1315, "&lt;=" &amp; AF$1, DataRegularSeason20242025!$D$3:$D$1315, $A13)+SUMIFS(DataRegularSeason20242025!$AB$3:$AB$1315,DataRegularSeason20242025!$B$3:$B$1315, "&lt;=" &amp; AF$1, DataRegularSeason20242025!$E$3:$E$1315, $A13)</f>
        <v>14</v>
      </c>
      <c r="AG13">
        <f>SUMIFS(DataRegularSeason20242025!$AA$3:$AA$1315,DataRegularSeason20242025!$B$3:$B$1315, "&lt;=" &amp; AG$1, DataRegularSeason20242025!$D$3:$D$1315, $A13)+SUMIFS(DataRegularSeason20242025!$AB$3:$AB$1315,DataRegularSeason20242025!$B$3:$B$1315, "&lt;=" &amp; AG$1, DataRegularSeason20242025!$E$3:$E$1315, $A13)</f>
        <v>14</v>
      </c>
      <c r="AH13">
        <f>SUMIFS(DataRegularSeason20242025!$AA$3:$AA$1315,DataRegularSeason20242025!$B$3:$B$1315, "&lt;=" &amp; AH$1, DataRegularSeason20242025!$D$3:$D$1315, $A13)+SUMIFS(DataRegularSeason20242025!$AB$3:$AB$1315,DataRegularSeason20242025!$B$3:$B$1315, "&lt;=" &amp; AH$1, DataRegularSeason20242025!$E$3:$E$1315, $A13)</f>
        <v>14</v>
      </c>
      <c r="AI13">
        <f>SUMIFS(DataRegularSeason20242025!$AA$3:$AA$1315,DataRegularSeason20242025!$B$3:$B$1315, "&lt;=" &amp; AI$1, DataRegularSeason20242025!$D$3:$D$1315, $A13)+SUMIFS(DataRegularSeason20242025!$AB$3:$AB$1315,DataRegularSeason20242025!$B$3:$B$1315, "&lt;=" &amp; AI$1, DataRegularSeason20242025!$E$3:$E$1315, $A13)</f>
        <v>14</v>
      </c>
      <c r="AJ13">
        <f>SUMIFS(DataRegularSeason20242025!$AA$3:$AA$1315,DataRegularSeason20242025!$B$3:$B$1315, "&lt;=" &amp; AJ$1, DataRegularSeason20242025!$D$3:$D$1315, $A13)+SUMIFS(DataRegularSeason20242025!$AB$3:$AB$1315,DataRegularSeason20242025!$B$3:$B$1315, "&lt;=" &amp; AJ$1, DataRegularSeason20242025!$E$3:$E$1315, $A13)</f>
        <v>14</v>
      </c>
      <c r="AK13">
        <f>SUMIFS(DataRegularSeason20242025!$AA$3:$AA$1315,DataRegularSeason20242025!$B$3:$B$1315, "&lt;=" &amp; AK$1, DataRegularSeason20242025!$D$3:$D$1315, $A13)+SUMIFS(DataRegularSeason20242025!$AB$3:$AB$1315,DataRegularSeason20242025!$B$3:$B$1315, "&lt;=" &amp; AK$1, DataRegularSeason20242025!$E$3:$E$1315, $A13)</f>
        <v>14</v>
      </c>
      <c r="AL13">
        <f>SUMIFS(DataRegularSeason20242025!$AA$3:$AA$1315,DataRegularSeason20242025!$B$3:$B$1315, "&lt;=" &amp; AL$1, DataRegularSeason20242025!$D$3:$D$1315, $A13)+SUMIFS(DataRegularSeason20242025!$AB$3:$AB$1315,DataRegularSeason20242025!$B$3:$B$1315, "&lt;=" &amp; AL$1, DataRegularSeason20242025!$E$3:$E$1315, $A13)</f>
        <v>14</v>
      </c>
      <c r="AM13">
        <f>SUMIFS(DataRegularSeason20242025!$AA$3:$AA$1315,DataRegularSeason20242025!$B$3:$B$1315, "&lt;=" &amp; AM$1, DataRegularSeason20242025!$D$3:$D$1315, $A13)+SUMIFS(DataRegularSeason20242025!$AB$3:$AB$1315,DataRegularSeason20242025!$B$3:$B$1315, "&lt;=" &amp; AM$1, DataRegularSeason20242025!$E$3:$E$1315, $A13)</f>
        <v>14</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14</v>
      </c>
      <c r="AT13">
        <f>SUMIFS(DataRegularSeason20242025!$AA$3:$AA$1315,DataRegularSeason20242025!$B$3:$B$1315, "&lt;=" &amp; AT$1, DataRegularSeason20242025!$D$3:$D$1315, $A13)+SUMIFS(DataRegularSeason20242025!$AB$3:$AB$1315,DataRegularSeason20242025!$B$3:$B$1315, "&lt;=" &amp; AT$1, DataRegularSeason20242025!$E$3:$E$1315, $A13)</f>
        <v>14</v>
      </c>
      <c r="AU13">
        <f>SUMIFS(DataRegularSeason20242025!$AA$3:$AA$1315,DataRegularSeason20242025!$B$3:$B$1315, "&lt;=" &amp; AU$1, DataRegularSeason20242025!$D$3:$D$1315, $A13)+SUMIFS(DataRegularSeason20242025!$AB$3:$AB$1315,DataRegularSeason20242025!$B$3:$B$1315, "&lt;=" &amp; AU$1, DataRegularSeason20242025!$E$3:$E$1315, $A13)</f>
        <v>14</v>
      </c>
      <c r="AV13">
        <f>SUMIFS(DataRegularSeason20242025!$AA$3:$AA$1315,DataRegularSeason20242025!$B$3:$B$1315, "&lt;=" &amp; AV$1, DataRegularSeason20242025!$D$3:$D$1315, $A13)+SUMIFS(DataRegularSeason20242025!$AB$3:$AB$1315,DataRegularSeason20242025!$B$3:$B$1315, "&lt;=" &amp; AV$1, DataRegularSeason20242025!$E$3:$E$1315, $A13)</f>
        <v>14</v>
      </c>
      <c r="AW13">
        <f>SUMIFS(DataRegularSeason20242025!$AA$3:$AA$1315,DataRegularSeason20242025!$B$3:$B$1315, "&lt;=" &amp; AW$1, DataRegularSeason20242025!$D$3:$D$1315, $A13)+SUMIFS(DataRegularSeason20242025!$AB$3:$AB$1315,DataRegularSeason20242025!$B$3:$B$1315, "&lt;=" &amp; AW$1, DataRegularSeason20242025!$E$3:$E$1315, $A13)</f>
        <v>14</v>
      </c>
      <c r="AX13">
        <f>SUMIFS(DataRegularSeason20242025!$AA$3:$AA$1315,DataRegularSeason20242025!$B$3:$B$1315, "&lt;=" &amp; AX$1, DataRegularSeason20242025!$D$3:$D$1315, $A13)+SUMIFS(DataRegularSeason20242025!$AB$3:$AB$1315,DataRegularSeason20242025!$B$3:$B$1315, "&lt;=" &amp; AX$1, DataRegularSeason20242025!$E$3:$E$1315, $A13)</f>
        <v>14</v>
      </c>
      <c r="AY13">
        <f>SUMIFS(DataRegularSeason20242025!$AA$3:$AA$1315,DataRegularSeason20242025!$B$3:$B$1315, "&lt;=" &amp; AY$1, DataRegularSeason20242025!$D$3:$D$1315, $A13)+SUMIFS(DataRegularSeason20242025!$AB$3:$AB$1315,DataRegularSeason20242025!$B$3:$B$1315, "&lt;=" &amp; AY$1, DataRegularSeason20242025!$E$3:$E$1315, $A13)</f>
        <v>14</v>
      </c>
      <c r="AZ13">
        <f>SUMIFS(DataRegularSeason20242025!$AA$3:$AA$1315,DataRegularSeason20242025!$B$3:$B$1315, "&lt;=" &amp; AZ$1, DataRegularSeason20242025!$D$3:$D$1315, $A13)+SUMIFS(DataRegularSeason20242025!$AB$3:$AB$1315,DataRegularSeason20242025!$B$3:$B$1315, "&lt;=" &amp; AZ$1, DataRegularSeason20242025!$E$3:$E$1315, $A13)</f>
        <v>14</v>
      </c>
      <c r="BA13">
        <f>SUMIFS(DataRegularSeason20242025!$AA$3:$AA$1315,DataRegularSeason20242025!$B$3:$B$1315, "&lt;=" &amp; BA$1, DataRegularSeason20242025!$D$3:$D$1315, $A13)+SUMIFS(DataRegularSeason20242025!$AB$3:$AB$1315,DataRegularSeason20242025!$B$3:$B$1315, "&lt;=" &amp; BA$1, DataRegularSeason20242025!$E$3:$E$1315, $A13)</f>
        <v>14</v>
      </c>
      <c r="BB13">
        <f>SUMIFS(DataRegularSeason20242025!$AA$3:$AA$1315,DataRegularSeason20242025!$B$3:$B$1315, "&lt;=" &amp; BB$1, DataRegularSeason20242025!$D$3:$D$1315, $A13)+SUMIFS(DataRegularSeason20242025!$AB$3:$AB$1315,DataRegularSeason20242025!$B$3:$B$1315, "&lt;=" &amp; BB$1, DataRegularSeason20242025!$E$3:$E$1315, $A13)</f>
        <v>14</v>
      </c>
      <c r="BC13">
        <f>SUMIFS(DataRegularSeason20242025!$AA$3:$AA$1315,DataRegularSeason20242025!$B$3:$B$1315, "&lt;=" &amp; BC$1, DataRegularSeason20242025!$D$3:$D$1315, $A13)+SUMIFS(DataRegularSeason20242025!$AB$3:$AB$1315,DataRegularSeason20242025!$B$3:$B$1315, "&lt;=" &amp; BC$1, DataRegularSeason20242025!$E$3:$E$1315, $A13)</f>
        <v>14</v>
      </c>
      <c r="BD13">
        <f>SUMIFS(DataRegularSeason20242025!$AA$3:$AA$1315,DataRegularSeason20242025!$B$3:$B$1315, "&lt;=" &amp; BD$1, DataRegularSeason20242025!$D$3:$D$1315, $A13)+SUMIFS(DataRegularSeason20242025!$AB$3:$AB$1315,DataRegularSeason20242025!$B$3:$B$1315, "&lt;=" &amp; BD$1, DataRegularSeason20242025!$E$3:$E$1315, $A13)</f>
        <v>14</v>
      </c>
      <c r="BE13">
        <f>SUMIFS(DataRegularSeason20242025!$AA$3:$AA$1315,DataRegularSeason20242025!$B$3:$B$1315, "&lt;=" &amp; BE$1, DataRegularSeason20242025!$D$3:$D$1315, $A13)+SUMIFS(DataRegularSeason20242025!$AB$3:$AB$1315,DataRegularSeason20242025!$B$3:$B$1315, "&lt;=" &amp; BE$1, DataRegularSeason20242025!$E$3:$E$1315, $A13)</f>
        <v>14</v>
      </c>
      <c r="BF13">
        <f>SUMIFS(DataRegularSeason20242025!$AA$3:$AA$1315,DataRegularSeason20242025!$B$3:$B$1315, "&lt;=" &amp; BF$1, DataRegularSeason20242025!$D$3:$D$1315, $A13)+SUMIFS(DataRegularSeason20242025!$AB$3:$AB$1315,DataRegularSeason20242025!$B$3:$B$1315, "&lt;=" &amp; BF$1, DataRegularSeason20242025!$E$3:$E$1315, $A13)</f>
        <v>14</v>
      </c>
      <c r="BG13">
        <f>SUMIFS(DataRegularSeason20242025!$AA$3:$AA$1315,DataRegularSeason20242025!$B$3:$B$1315, "&lt;=" &amp; BG$1, DataRegularSeason20242025!$D$3:$D$1315, $A13)+SUMIFS(DataRegularSeason20242025!$AB$3:$AB$1315,DataRegularSeason20242025!$B$3:$B$1315, "&lt;=" &amp; BG$1, DataRegularSeason20242025!$E$3:$E$1315, $A13)</f>
        <v>14</v>
      </c>
      <c r="BH13">
        <f>SUMIFS(DataRegularSeason20242025!$AA$3:$AA$1315,DataRegularSeason20242025!$B$3:$B$1315, "&lt;=" &amp; BH$1, DataRegularSeason20242025!$D$3:$D$1315, $A13)+SUMIFS(DataRegularSeason20242025!$AB$3:$AB$1315,DataRegularSeason20242025!$B$3:$B$1315, "&lt;=" &amp; BH$1, DataRegularSeason20242025!$E$3:$E$1315, $A13)</f>
        <v>14</v>
      </c>
      <c r="BI13">
        <f>SUMIFS(DataRegularSeason20242025!$AA$3:$AA$1315,DataRegularSeason20242025!$B$3:$B$1315, "&lt;=" &amp; BI$1, DataRegularSeason20242025!$D$3:$D$1315, $A13)+SUMIFS(DataRegularSeason20242025!$AB$3:$AB$1315,DataRegularSeason20242025!$B$3:$B$1315, "&lt;=" &amp; BI$1, DataRegularSeason20242025!$E$3:$E$1315, $A13)</f>
        <v>14</v>
      </c>
      <c r="BJ13">
        <f>SUMIFS(DataRegularSeason20242025!$AA$3:$AA$1315,DataRegularSeason20242025!$B$3:$B$1315, "&lt;=" &amp; BJ$1, DataRegularSeason20242025!$D$3:$D$1315, $A13)+SUMIFS(DataRegularSeason20242025!$AB$3:$AB$1315,DataRegularSeason20242025!$B$3:$B$1315, "&lt;=" &amp; BJ$1, DataRegularSeason20242025!$E$3:$E$1315, $A13)</f>
        <v>14</v>
      </c>
      <c r="BK13">
        <f>SUMIFS(DataRegularSeason20242025!$AA$3:$AA$1315,DataRegularSeason20242025!$B$3:$B$1315, "&lt;=" &amp; BK$1, DataRegularSeason20242025!$D$3:$D$1315, $A13)+SUMIFS(DataRegularSeason20242025!$AB$3:$AB$1315,DataRegularSeason20242025!$B$3:$B$1315, "&lt;=" &amp; BK$1, DataRegularSeason20242025!$E$3:$E$1315, $A13)</f>
        <v>14</v>
      </c>
      <c r="BL13">
        <f>SUMIFS(DataRegularSeason20242025!$AA$3:$AA$1315,DataRegularSeason20242025!$B$3:$B$1315, "&lt;=" &amp; BL$1, DataRegularSeason20242025!$D$3:$D$1315, $A13)+SUMIFS(DataRegularSeason20242025!$AB$3:$AB$1315,DataRegularSeason20242025!$B$3:$B$1315, "&lt;=" &amp; BL$1, DataRegularSeason20242025!$E$3:$E$1315, $A13)</f>
        <v>14</v>
      </c>
      <c r="BM13">
        <f>SUMIFS(DataRegularSeason20242025!$AA$3:$AA$1315,DataRegularSeason20242025!$B$3:$B$1315, "&lt;=" &amp; BM$1, DataRegularSeason20242025!$D$3:$D$1315, $A13)+SUMIFS(DataRegularSeason20242025!$AB$3:$AB$1315,DataRegularSeason20242025!$B$3:$B$1315, "&lt;=" &amp; BM$1, DataRegularSeason20242025!$E$3:$E$1315, $A13)</f>
        <v>14</v>
      </c>
      <c r="BN13">
        <f>SUMIFS(DataRegularSeason20242025!$AA$3:$AA$1315,DataRegularSeason20242025!$B$3:$B$1315, "&lt;=" &amp; BN$1, DataRegularSeason20242025!$D$3:$D$1315, $A13)+SUMIFS(DataRegularSeason20242025!$AB$3:$AB$1315,DataRegularSeason20242025!$B$3:$B$1315, "&lt;=" &amp; BN$1, DataRegularSeason20242025!$E$3:$E$1315, $A13)</f>
        <v>14</v>
      </c>
      <c r="BO13">
        <f>SUMIFS(DataRegularSeason20242025!$AA$3:$AA$1315,DataRegularSeason20242025!$B$3:$B$1315, "&lt;=" &amp; BO$1, DataRegularSeason20242025!$D$3:$D$1315, $A13)+SUMIFS(DataRegularSeason20242025!$AB$3:$AB$1315,DataRegularSeason20242025!$B$3:$B$1315, "&lt;=" &amp; BO$1, DataRegularSeason20242025!$E$3:$E$1315, $A13)</f>
        <v>14</v>
      </c>
      <c r="BP13">
        <f>SUMIFS(DataRegularSeason20242025!$AA$3:$AA$1315,DataRegularSeason20242025!$B$3:$B$1315, "&lt;=" &amp; BP$1, DataRegularSeason20242025!$D$3:$D$1315, $A13)+SUMIFS(DataRegularSeason20242025!$AB$3:$AB$1315,DataRegularSeason20242025!$B$3:$B$1315, "&lt;=" &amp; BP$1, DataRegularSeason20242025!$E$3:$E$1315, $A13)</f>
        <v>14</v>
      </c>
      <c r="BQ13">
        <f>SUMIFS(DataRegularSeason20242025!$AA$3:$AA$1315,DataRegularSeason20242025!$B$3:$B$1315, "&lt;=" &amp; BQ$1, DataRegularSeason20242025!$D$3:$D$1315, $A13)+SUMIFS(DataRegularSeason20242025!$AB$3:$AB$1315,DataRegularSeason20242025!$B$3:$B$1315, "&lt;=" &amp; BQ$1, DataRegularSeason20242025!$E$3:$E$1315, $A13)</f>
        <v>14</v>
      </c>
      <c r="BR13">
        <f>SUMIFS(DataRegularSeason20242025!$AA$3:$AA$1315,DataRegularSeason20242025!$B$3:$B$1315, "&lt;=" &amp; BR$1, DataRegularSeason20242025!$D$3:$D$1315, $A13)+SUMIFS(DataRegularSeason20242025!$AB$3:$AB$1315,DataRegularSeason20242025!$B$3:$B$1315, "&lt;=" &amp; BR$1, DataRegularSeason20242025!$E$3:$E$1315, $A13)</f>
        <v>14</v>
      </c>
      <c r="BS13">
        <f>SUMIFS(DataRegularSeason20242025!$AA$3:$AA$1315,DataRegularSeason20242025!$B$3:$B$1315, "&lt;=" &amp; BS$1, DataRegularSeason20242025!$D$3:$D$1315, $A13)+SUMIFS(DataRegularSeason20242025!$AB$3:$AB$1315,DataRegularSeason20242025!$B$3:$B$1315, "&lt;=" &amp; BS$1, DataRegularSeason20242025!$E$3:$E$1315, $A13)</f>
        <v>14</v>
      </c>
      <c r="BT13">
        <f>SUMIFS(DataRegularSeason20242025!$AA$3:$AA$1315,DataRegularSeason20242025!$B$3:$B$1315, "&lt;=" &amp; BT$1, DataRegularSeason20242025!$D$3:$D$1315, $A13)+SUMIFS(DataRegularSeason20242025!$AB$3:$AB$1315,DataRegularSeason20242025!$B$3:$B$1315, "&lt;=" &amp; BT$1, DataRegularSeason20242025!$E$3:$E$1315, $A13)</f>
        <v>14</v>
      </c>
      <c r="BU13">
        <f>SUMIFS(DataRegularSeason20242025!$AA$3:$AA$1315,DataRegularSeason20242025!$B$3:$B$1315, "&lt;=" &amp; BU$1, DataRegularSeason20242025!$D$3:$D$1315, $A13)+SUMIFS(DataRegularSeason20242025!$AB$3:$AB$1315,DataRegularSeason20242025!$B$3:$B$1315, "&lt;=" &amp; BU$1, DataRegularSeason20242025!$E$3:$E$1315, $A13)</f>
        <v>14</v>
      </c>
      <c r="BV13">
        <f>SUMIFS(DataRegularSeason20242025!$AA$3:$AA$1315,DataRegularSeason20242025!$B$3:$B$1315, "&lt;=" &amp; BV$1, DataRegularSeason20242025!$D$3:$D$1315, $A13)+SUMIFS(DataRegularSeason20242025!$AB$3:$AB$1315,DataRegularSeason20242025!$B$3:$B$1315, "&lt;=" &amp; BV$1, DataRegularSeason20242025!$E$3:$E$1315, $A13)</f>
        <v>14</v>
      </c>
      <c r="BW13">
        <f>SUMIFS(DataRegularSeason20242025!$AA$3:$AA$1315,DataRegularSeason20242025!$B$3:$B$1315, "&lt;=" &amp; BW$1, DataRegularSeason20242025!$D$3:$D$1315, $A13)+SUMIFS(DataRegularSeason20242025!$AB$3:$AB$1315,DataRegularSeason20242025!$B$3:$B$1315, "&lt;=" &amp; BW$1, DataRegularSeason20242025!$E$3:$E$1315, $A13)</f>
        <v>14</v>
      </c>
      <c r="BX13">
        <f>SUMIFS(DataRegularSeason20242025!$AA$3:$AA$1315,DataRegularSeason20242025!$B$3:$B$1315, "&lt;=" &amp; BX$1, DataRegularSeason20242025!$D$3:$D$1315, $A13)+SUMIFS(DataRegularSeason20242025!$AB$3:$AB$1315,DataRegularSeason20242025!$B$3:$B$1315, "&lt;=" &amp; BX$1, DataRegularSeason20242025!$E$3:$E$1315, $A13)</f>
        <v>14</v>
      </c>
      <c r="BY13">
        <f>SUMIFS(DataRegularSeason20242025!$AA$3:$AA$1315,DataRegularSeason20242025!$B$3:$B$1315, "&lt;=" &amp; BY$1, DataRegularSeason20242025!$D$3:$D$1315, $A13)+SUMIFS(DataRegularSeason20242025!$AB$3:$AB$1315,DataRegularSeason20242025!$B$3:$B$1315, "&lt;=" &amp; BY$1, DataRegularSeason20242025!$E$3:$E$1315, $A13)</f>
        <v>14</v>
      </c>
      <c r="BZ13">
        <f>SUMIFS(DataRegularSeason20242025!$AA$3:$AA$1315,DataRegularSeason20242025!$B$3:$B$1315, "&lt;=" &amp; BZ$1, DataRegularSeason20242025!$D$3:$D$1315, $A13)+SUMIFS(DataRegularSeason20242025!$AB$3:$AB$1315,DataRegularSeason20242025!$B$3:$B$1315, "&lt;=" &amp; BZ$1, DataRegularSeason20242025!$E$3:$E$1315, $A13)</f>
        <v>14</v>
      </c>
      <c r="CA13">
        <f>SUMIFS(DataRegularSeason20242025!$AA$3:$AA$1315,DataRegularSeason20242025!$B$3:$B$1315, "&lt;=" &amp; CA$1, DataRegularSeason20242025!$D$3:$D$1315, $A13)+SUMIFS(DataRegularSeason20242025!$AB$3:$AB$1315,DataRegularSeason20242025!$B$3:$B$1315, "&lt;=" &amp; CA$1, DataRegularSeason20242025!$E$3:$E$1315, $A13)</f>
        <v>14</v>
      </c>
      <c r="CB13">
        <f>SUMIFS(DataRegularSeason20242025!$AA$3:$AA$1315,DataRegularSeason20242025!$B$3:$B$1315, "&lt;=" &amp; CB$1, DataRegularSeason20242025!$D$3:$D$1315, $A13)+SUMIFS(DataRegularSeason20242025!$AB$3:$AB$1315,DataRegularSeason20242025!$B$3:$B$1315, "&lt;=" &amp; CB$1, DataRegularSeason20242025!$E$3:$E$1315, $A13)</f>
        <v>14</v>
      </c>
      <c r="CC13">
        <f>SUMIFS(DataRegularSeason20242025!$AA$3:$AA$1315,DataRegularSeason20242025!$B$3:$B$1315, "&lt;=" &amp; CC$1, DataRegularSeason20242025!$D$3:$D$1315, $A13)+SUMIFS(DataRegularSeason20242025!$AB$3:$AB$1315,DataRegularSeason20242025!$B$3:$B$1315, "&lt;=" &amp; CC$1, DataRegularSeason20242025!$E$3:$E$1315, $A13)</f>
        <v>14</v>
      </c>
      <c r="CD13">
        <f>SUMIFS(DataRegularSeason20242025!$AA$3:$AA$1315,DataRegularSeason20242025!$B$3:$B$1315, "&lt;=" &amp; CD$1, DataRegularSeason20242025!$D$3:$D$1315, $A13)+SUMIFS(DataRegularSeason20242025!$AB$3:$AB$1315,DataRegularSeason20242025!$B$3:$B$1315, "&lt;=" &amp; CD$1, DataRegularSeason20242025!$E$3:$E$1315, $A13)</f>
        <v>14</v>
      </c>
      <c r="CE13">
        <f>SUMIFS(DataRegularSeason20242025!$AA$3:$AA$1315,DataRegularSeason20242025!$B$3:$B$1315, "&lt;=" &amp; CE$1, DataRegularSeason20242025!$D$3:$D$1315, $A13)+SUMIFS(DataRegularSeason20242025!$AB$3:$AB$1315,DataRegularSeason20242025!$B$3:$B$1315, "&lt;=" &amp; CE$1, DataRegularSeason20242025!$E$3:$E$1315, $A13)</f>
        <v>14</v>
      </c>
      <c r="CF13">
        <f>SUMIFS(DataRegularSeason20242025!$AA$3:$AA$1315,DataRegularSeason20242025!$B$3:$B$1315, "&lt;=" &amp; CF$1, DataRegularSeason20242025!$D$3:$D$1315, $A13)+SUMIFS(DataRegularSeason20242025!$AB$3:$AB$1315,DataRegularSeason20242025!$B$3:$B$1315, "&lt;=" &amp; CF$1, DataRegularSeason20242025!$E$3:$E$1315, $A13)</f>
        <v>14</v>
      </c>
      <c r="CG13">
        <f>SUMIFS(DataRegularSeason20242025!$AA$3:$AA$1315,DataRegularSeason20242025!$B$3:$B$1315, "&lt;=" &amp; CG$1, DataRegularSeason20242025!$D$3:$D$1315, $A13)+SUMIFS(DataRegularSeason20242025!$AB$3:$AB$1315,DataRegularSeason20242025!$B$3:$B$1315, "&lt;=" &amp; CG$1, DataRegularSeason20242025!$E$3:$E$1315, $A13)</f>
        <v>14</v>
      </c>
      <c r="CH13">
        <f>SUMIFS(DataRegularSeason20242025!$AA$3:$AA$1315,DataRegularSeason20242025!$B$3:$B$1315, "&lt;=" &amp; CH$1, DataRegularSeason20242025!$D$3:$D$1315, $A13)+SUMIFS(DataRegularSeason20242025!$AB$3:$AB$1315,DataRegularSeason20242025!$B$3:$B$1315, "&lt;=" &amp; CH$1, DataRegularSeason20242025!$E$3:$E$1315, $A13)</f>
        <v>14</v>
      </c>
      <c r="CI13">
        <f>SUMIFS(DataRegularSeason20242025!$AA$3:$AA$1315,DataRegularSeason20242025!$B$3:$B$1315, "&lt;=" &amp; CI$1, DataRegularSeason20242025!$D$3:$D$1315, $A13)+SUMIFS(DataRegularSeason20242025!$AB$3:$AB$1315,DataRegularSeason20242025!$B$3:$B$1315, "&lt;=" &amp; CI$1, DataRegularSeason20242025!$E$3:$E$1315, $A13)</f>
        <v>14</v>
      </c>
      <c r="CJ13">
        <f>SUMIFS(DataRegularSeason20242025!$AA$3:$AA$1315,DataRegularSeason20242025!$B$3:$B$1315, "&lt;=" &amp; CJ$1, DataRegularSeason20242025!$D$3:$D$1315, $A13)+SUMIFS(DataRegularSeason20242025!$AB$3:$AB$1315,DataRegularSeason20242025!$B$3:$B$1315, "&lt;=" &amp; CJ$1, DataRegularSeason20242025!$E$3:$E$1315, $A13)</f>
        <v>14</v>
      </c>
      <c r="CK13">
        <f>SUMIFS(DataRegularSeason20242025!$AA$3:$AA$1315,DataRegularSeason20242025!$B$3:$B$1315, "&lt;=" &amp; CK$1, DataRegularSeason20242025!$D$3:$D$1315, $A13)+SUMIFS(DataRegularSeason20242025!$AB$3:$AB$1315,DataRegularSeason20242025!$B$3:$B$1315, "&lt;=" &amp; CK$1, DataRegularSeason20242025!$E$3:$E$1315, $A13)</f>
        <v>14</v>
      </c>
      <c r="CL13">
        <f>SUMIFS(DataRegularSeason20242025!$AA$3:$AA$1315,DataRegularSeason20242025!$B$3:$B$1315, "&lt;=" &amp; CL$1, DataRegularSeason20242025!$D$3:$D$1315, $A13)+SUMIFS(DataRegularSeason20242025!$AB$3:$AB$1315,DataRegularSeason20242025!$B$3:$B$1315, "&lt;=" &amp; CL$1, DataRegularSeason20242025!$E$3:$E$1315, $A13)</f>
        <v>14</v>
      </c>
      <c r="CM13">
        <f>SUMIFS(DataRegularSeason20242025!$AA$3:$AA$1315,DataRegularSeason20242025!$B$3:$B$1315, "&lt;=" &amp; CM$1, DataRegularSeason20242025!$D$3:$D$1315, $A13)+SUMIFS(DataRegularSeason20242025!$AB$3:$AB$1315,DataRegularSeason20242025!$B$3:$B$1315, "&lt;=" &amp; CM$1, DataRegularSeason20242025!$E$3:$E$1315, $A13)</f>
        <v>14</v>
      </c>
      <c r="CN13">
        <f>SUMIFS(DataRegularSeason20242025!$AA$3:$AA$1315,DataRegularSeason20242025!$B$3:$B$1315, "&lt;=" &amp; CN$1, DataRegularSeason20242025!$D$3:$D$1315, $A13)+SUMIFS(DataRegularSeason20242025!$AB$3:$AB$1315,DataRegularSeason20242025!$B$3:$B$1315, "&lt;=" &amp; CN$1, DataRegularSeason20242025!$E$3:$E$1315, $A13)</f>
        <v>14</v>
      </c>
      <c r="CO13">
        <f>SUMIFS(DataRegularSeason20242025!$AA$3:$AA$1315,DataRegularSeason20242025!$B$3:$B$1315, "&lt;=" &amp; CO$1, DataRegularSeason20242025!$D$3:$D$1315, $A13)+SUMIFS(DataRegularSeason20242025!$AB$3:$AB$1315,DataRegularSeason20242025!$B$3:$B$1315, "&lt;=" &amp; CO$1, DataRegularSeason20242025!$E$3:$E$1315, $A13)</f>
        <v>14</v>
      </c>
      <c r="CP13">
        <f>SUMIFS(DataRegularSeason20242025!$AA$3:$AA$1315,DataRegularSeason20242025!$B$3:$B$1315, "&lt;=" &amp; CP$1, DataRegularSeason20242025!$D$3:$D$1315, $A13)+SUMIFS(DataRegularSeason20242025!$AB$3:$AB$1315,DataRegularSeason20242025!$B$3:$B$1315, "&lt;=" &amp; CP$1, DataRegularSeason20242025!$E$3:$E$1315, $A13)</f>
        <v>14</v>
      </c>
      <c r="CQ13">
        <f>SUMIFS(DataRegularSeason20242025!$AA$3:$AA$1315,DataRegularSeason20242025!$B$3:$B$1315, "&lt;=" &amp; CQ$1, DataRegularSeason20242025!$D$3:$D$1315, $A13)+SUMIFS(DataRegularSeason20242025!$AB$3:$AB$1315,DataRegularSeason20242025!$B$3:$B$1315, "&lt;=" &amp; CQ$1, DataRegularSeason20242025!$E$3:$E$1315, $A13)</f>
        <v>14</v>
      </c>
      <c r="CR13">
        <f>SUMIFS(DataRegularSeason20242025!$AA$3:$AA$1315,DataRegularSeason20242025!$B$3:$B$1315, "&lt;=" &amp; CR$1, DataRegularSeason20242025!$D$3:$D$1315, $A13)+SUMIFS(DataRegularSeason20242025!$AB$3:$AB$1315,DataRegularSeason20242025!$B$3:$B$1315, "&lt;=" &amp; CR$1, DataRegularSeason20242025!$E$3:$E$1315, $A13)</f>
        <v>14</v>
      </c>
      <c r="CS13">
        <f>SUMIFS(DataRegularSeason20242025!$AA$3:$AA$1315,DataRegularSeason20242025!$B$3:$B$1315, "&lt;=" &amp; CS$1, DataRegularSeason20242025!$D$3:$D$1315, $A13)+SUMIFS(DataRegularSeason20242025!$AB$3:$AB$1315,DataRegularSeason20242025!$B$3:$B$1315, "&lt;=" &amp; CS$1, DataRegularSeason20242025!$E$3:$E$1315, $A13)</f>
        <v>14</v>
      </c>
      <c r="CT13">
        <f>SUMIFS(DataRegularSeason20242025!$AA$3:$AA$1315,DataRegularSeason20242025!$B$3:$B$1315, "&lt;=" &amp; CT$1, DataRegularSeason20242025!$D$3:$D$1315, $A13)+SUMIFS(DataRegularSeason20242025!$AB$3:$AB$1315,DataRegularSeason20242025!$B$3:$B$1315, "&lt;=" &amp; CT$1, DataRegularSeason20242025!$E$3:$E$1315, $A13)</f>
        <v>14</v>
      </c>
      <c r="CU13">
        <f>SUMIFS(DataRegularSeason20242025!$AA$3:$AA$1315,DataRegularSeason20242025!$B$3:$B$1315, "&lt;=" &amp; CU$1, DataRegularSeason20242025!$D$3:$D$1315, $A13)+SUMIFS(DataRegularSeason20242025!$AB$3:$AB$1315,DataRegularSeason20242025!$B$3:$B$1315, "&lt;=" &amp; CU$1, DataRegularSeason20242025!$E$3:$E$1315, $A13)</f>
        <v>14</v>
      </c>
      <c r="CV13">
        <f>SUMIFS(DataRegularSeason20242025!$AA$3:$AA$1315,DataRegularSeason20242025!$B$3:$B$1315, "&lt;=" &amp; CV$1, DataRegularSeason20242025!$D$3:$D$1315, $A13)+SUMIFS(DataRegularSeason20242025!$AB$3:$AB$1315,DataRegularSeason20242025!$B$3:$B$1315, "&lt;=" &amp; CV$1, DataRegularSeason20242025!$E$3:$E$1315, $A13)</f>
        <v>14</v>
      </c>
      <c r="CW13">
        <f>SUMIFS(DataRegularSeason20242025!$AA$3:$AA$1315,DataRegularSeason20242025!$B$3:$B$1315, "&lt;=" &amp; CW$1, DataRegularSeason20242025!$D$3:$D$1315, $A13)+SUMIFS(DataRegularSeason20242025!$AB$3:$AB$1315,DataRegularSeason20242025!$B$3:$B$1315, "&lt;=" &amp; CW$1, DataRegularSeason20242025!$E$3:$E$1315, $A13)</f>
        <v>14</v>
      </c>
      <c r="CX13">
        <f>SUMIFS(DataRegularSeason20242025!$AA$3:$AA$1315,DataRegularSeason20242025!$B$3:$B$1315, "&lt;=" &amp; CX$1, DataRegularSeason20242025!$D$3:$D$1315, $A13)+SUMIFS(DataRegularSeason20242025!$AB$3:$AB$1315,DataRegularSeason20242025!$B$3:$B$1315, "&lt;=" &amp; CX$1, DataRegularSeason20242025!$E$3:$E$1315, $A13)</f>
        <v>14</v>
      </c>
      <c r="CY13">
        <f>SUMIFS(DataRegularSeason20242025!$AA$3:$AA$1315,DataRegularSeason20242025!$B$3:$B$1315, "&lt;=" &amp; CY$1, DataRegularSeason20242025!$D$3:$D$1315, $A13)+SUMIFS(DataRegularSeason20242025!$AB$3:$AB$1315,DataRegularSeason20242025!$B$3:$B$1315, "&lt;=" &amp; CY$1, DataRegularSeason20242025!$E$3:$E$1315, $A13)</f>
        <v>14</v>
      </c>
      <c r="CZ13">
        <f>SUMIFS(DataRegularSeason20242025!$AA$3:$AA$1315,DataRegularSeason20242025!$B$3:$B$1315, "&lt;=" &amp; CZ$1, DataRegularSeason20242025!$D$3:$D$1315, $A13)+SUMIFS(DataRegularSeason20242025!$AB$3:$AB$1315,DataRegularSeason20242025!$B$3:$B$1315, "&lt;=" &amp; CZ$1, DataRegularSeason20242025!$E$3:$E$1315, $A13)</f>
        <v>14</v>
      </c>
      <c r="DA13">
        <f>SUMIFS(DataRegularSeason20242025!$AA$3:$AA$1315,DataRegularSeason20242025!$B$3:$B$1315, "&lt;=" &amp; DA$1, DataRegularSeason20242025!$D$3:$D$1315, $A13)+SUMIFS(DataRegularSeason20242025!$AB$3:$AB$1315,DataRegularSeason20242025!$B$3:$B$1315, "&lt;=" &amp; DA$1, DataRegularSeason20242025!$E$3:$E$1315, $A13)</f>
        <v>14</v>
      </c>
      <c r="DB13">
        <f>SUMIFS(DataRegularSeason20242025!$AA$3:$AA$1315,DataRegularSeason20242025!$B$3:$B$1315, "&lt;=" &amp; DB$1, DataRegularSeason20242025!$D$3:$D$1315, $A13)+SUMIFS(DataRegularSeason20242025!$AB$3:$AB$1315,DataRegularSeason20242025!$B$3:$B$1315, "&lt;=" &amp; DB$1, DataRegularSeason20242025!$E$3:$E$1315, $A13)</f>
        <v>14</v>
      </c>
      <c r="DC13">
        <f>SUMIFS(DataRegularSeason20242025!$AA$3:$AA$1315,DataRegularSeason20242025!$B$3:$B$1315, "&lt;=" &amp; DC$1, DataRegularSeason20242025!$D$3:$D$1315, $A13)+SUMIFS(DataRegularSeason20242025!$AB$3:$AB$1315,DataRegularSeason20242025!$B$3:$B$1315, "&lt;=" &amp; DC$1, DataRegularSeason20242025!$E$3:$E$1315, $A13)</f>
        <v>14</v>
      </c>
      <c r="DD13">
        <f>SUMIFS(DataRegularSeason20242025!$AA$3:$AA$1315,DataRegularSeason20242025!$B$3:$B$1315, "&lt;=" &amp; DD$1, DataRegularSeason20242025!$D$3:$D$1315, $A13)+SUMIFS(DataRegularSeason20242025!$AB$3:$AB$1315,DataRegularSeason20242025!$B$3:$B$1315, "&lt;=" &amp; DD$1, DataRegularSeason20242025!$E$3:$E$1315, $A13)</f>
        <v>14</v>
      </c>
      <c r="DE13">
        <f>SUMIFS(DataRegularSeason20242025!$AA$3:$AA$1315,DataRegularSeason20242025!$B$3:$B$1315, "&lt;=" &amp; DE$1, DataRegularSeason20242025!$D$3:$D$1315, $A13)+SUMIFS(DataRegularSeason20242025!$AB$3:$AB$1315,DataRegularSeason20242025!$B$3:$B$1315, "&lt;=" &amp; DE$1, DataRegularSeason20242025!$E$3:$E$1315, $A13)</f>
        <v>14</v>
      </c>
      <c r="DF13">
        <f>SUMIFS(DataRegularSeason20242025!$AA$3:$AA$1315,DataRegularSeason20242025!$B$3:$B$1315, "&lt;=" &amp; DF$1, DataRegularSeason20242025!$D$3:$D$1315, $A13)+SUMIFS(DataRegularSeason20242025!$AB$3:$AB$1315,DataRegularSeason20242025!$B$3:$B$1315, "&lt;=" &amp; DF$1, DataRegularSeason20242025!$E$3:$E$1315, $A13)</f>
        <v>14</v>
      </c>
      <c r="DG13">
        <f>SUMIFS(DataRegularSeason20242025!$AA$3:$AA$1315,DataRegularSeason20242025!$B$3:$B$1315, "&lt;=" &amp; DG$1, DataRegularSeason20242025!$D$3:$D$1315, $A13)+SUMIFS(DataRegularSeason20242025!$AB$3:$AB$1315,DataRegularSeason20242025!$B$3:$B$1315, "&lt;=" &amp; DG$1, DataRegularSeason20242025!$E$3:$E$1315, $A13)</f>
        <v>14</v>
      </c>
      <c r="DH13">
        <f>SUMIFS(DataRegularSeason20242025!$AA$3:$AA$1315,DataRegularSeason20242025!$B$3:$B$1315, "&lt;=" &amp; DH$1, DataRegularSeason20242025!$D$3:$D$1315, $A13)+SUMIFS(DataRegularSeason20242025!$AB$3:$AB$1315,DataRegularSeason20242025!$B$3:$B$1315, "&lt;=" &amp; DH$1, DataRegularSeason20242025!$E$3:$E$1315, $A13)</f>
        <v>14</v>
      </c>
      <c r="DI13">
        <f>SUMIFS(DataRegularSeason20242025!$AA$3:$AA$1315,DataRegularSeason20242025!$B$3:$B$1315, "&lt;=" &amp; DI$1, DataRegularSeason20242025!$D$3:$D$1315, $A13)+SUMIFS(DataRegularSeason20242025!$AB$3:$AB$1315,DataRegularSeason20242025!$B$3:$B$1315, "&lt;=" &amp; DI$1, DataRegularSeason20242025!$E$3:$E$1315, $A13)</f>
        <v>14</v>
      </c>
      <c r="DJ13">
        <f>SUMIFS(DataRegularSeason20242025!$AA$3:$AA$1315,DataRegularSeason20242025!$B$3:$B$1315, "&lt;=" &amp; DJ$1, DataRegularSeason20242025!$D$3:$D$1315, $A13)+SUMIFS(DataRegularSeason20242025!$AB$3:$AB$1315,DataRegularSeason20242025!$B$3:$B$1315, "&lt;=" &amp; DJ$1, DataRegularSeason20242025!$E$3:$E$1315, $A13)</f>
        <v>14</v>
      </c>
      <c r="DK13">
        <f>SUMIFS(DataRegularSeason20242025!$AA$3:$AA$1315,DataRegularSeason20242025!$B$3:$B$1315, "&lt;=" &amp; DK$1, DataRegularSeason20242025!$D$3:$D$1315, $A13)+SUMIFS(DataRegularSeason20242025!$AB$3:$AB$1315,DataRegularSeason20242025!$B$3:$B$1315, "&lt;=" &amp; DK$1, DataRegularSeason20242025!$E$3:$E$1315, $A13)</f>
        <v>14</v>
      </c>
      <c r="DL13">
        <f>SUMIFS(DataRegularSeason20242025!$AA$3:$AA$1315,DataRegularSeason20242025!$B$3:$B$1315, "&lt;=" &amp; DL$1, DataRegularSeason20242025!$D$3:$D$1315, $A13)+SUMIFS(DataRegularSeason20242025!$AB$3:$AB$1315,DataRegularSeason20242025!$B$3:$B$1315, "&lt;=" &amp; DL$1, DataRegularSeason20242025!$E$3:$E$1315, $A13)</f>
        <v>14</v>
      </c>
      <c r="DM13">
        <f>SUMIFS(DataRegularSeason20242025!$AA$3:$AA$1315,DataRegularSeason20242025!$B$3:$B$1315, "&lt;=" &amp; DM$1, DataRegularSeason20242025!$D$3:$D$1315, $A13)+SUMIFS(DataRegularSeason20242025!$AB$3:$AB$1315,DataRegularSeason20242025!$B$3:$B$1315, "&lt;=" &amp; DM$1, DataRegularSeason20242025!$E$3:$E$1315, $A13)</f>
        <v>14</v>
      </c>
      <c r="DN13">
        <f>SUMIFS(DataRegularSeason20242025!$AA$3:$AA$1315,DataRegularSeason20242025!$B$3:$B$1315, "&lt;=" &amp; DN$1, DataRegularSeason20242025!$D$3:$D$1315, $A13)+SUMIFS(DataRegularSeason20242025!$AB$3:$AB$1315,DataRegularSeason20242025!$B$3:$B$1315, "&lt;=" &amp; DN$1, DataRegularSeason20242025!$E$3:$E$1315, $A13)</f>
        <v>14</v>
      </c>
      <c r="DO13">
        <f>SUMIFS(DataRegularSeason20242025!$AA$3:$AA$1315,DataRegularSeason20242025!$B$3:$B$1315, "&lt;=" &amp; DO$1, DataRegularSeason20242025!$D$3:$D$1315, $A13)+SUMIFS(DataRegularSeason20242025!$AB$3:$AB$1315,DataRegularSeason20242025!$B$3:$B$1315, "&lt;=" &amp; DO$1, DataRegularSeason20242025!$E$3:$E$1315, $A13)</f>
        <v>14</v>
      </c>
      <c r="DP13">
        <f>SUMIFS(DataRegularSeason20242025!$AA$3:$AA$1315,DataRegularSeason20242025!$B$3:$B$1315, "&lt;=" &amp; DP$1, DataRegularSeason20242025!$D$3:$D$1315, $A13)+SUMIFS(DataRegularSeason20242025!$AB$3:$AB$1315,DataRegularSeason20242025!$B$3:$B$1315, "&lt;=" &amp; DP$1, DataRegularSeason20242025!$E$3:$E$1315, $A13)</f>
        <v>14</v>
      </c>
      <c r="DQ13">
        <f>SUMIFS(DataRegularSeason20242025!$AA$3:$AA$1315,DataRegularSeason20242025!$B$3:$B$1315, "&lt;=" &amp; DQ$1, DataRegularSeason20242025!$D$3:$D$1315, $A13)+SUMIFS(DataRegularSeason20242025!$AB$3:$AB$1315,DataRegularSeason20242025!$B$3:$B$1315, "&lt;=" &amp; DQ$1, DataRegularSeason20242025!$E$3:$E$1315, $A13)</f>
        <v>14</v>
      </c>
      <c r="DR13">
        <f>SUMIFS(DataRegularSeason20242025!$AA$3:$AA$1315,DataRegularSeason20242025!$B$3:$B$1315, "&lt;=" &amp; DR$1, DataRegularSeason20242025!$D$3:$D$1315, $A13)+SUMIFS(DataRegularSeason20242025!$AB$3:$AB$1315,DataRegularSeason20242025!$B$3:$B$1315, "&lt;=" &amp; DR$1, DataRegularSeason20242025!$E$3:$E$1315, $A13)</f>
        <v>14</v>
      </c>
      <c r="DS13">
        <f>SUMIFS(DataRegularSeason20242025!$AA$3:$AA$1315,DataRegularSeason20242025!$B$3:$B$1315, "&lt;=" &amp; DS$1, DataRegularSeason20242025!$D$3:$D$1315, $A13)+SUMIFS(DataRegularSeason20242025!$AB$3:$AB$1315,DataRegularSeason20242025!$B$3:$B$1315, "&lt;=" &amp; DS$1, DataRegularSeason20242025!$E$3:$E$1315, $A13)</f>
        <v>14</v>
      </c>
      <c r="DT13">
        <f>SUMIFS(DataRegularSeason20242025!$AA$3:$AA$1315,DataRegularSeason20242025!$B$3:$B$1315, "&lt;=" &amp; DT$1, DataRegularSeason20242025!$D$3:$D$1315, $A13)+SUMIFS(DataRegularSeason20242025!$AB$3:$AB$1315,DataRegularSeason20242025!$B$3:$B$1315, "&lt;=" &amp; DT$1, DataRegularSeason20242025!$E$3:$E$1315, $A13)</f>
        <v>14</v>
      </c>
      <c r="DU13">
        <f>SUMIFS(DataRegularSeason20242025!$AA$3:$AA$1315,DataRegularSeason20242025!$B$3:$B$1315, "&lt;=" &amp; DU$1, DataRegularSeason20242025!$D$3:$D$1315, $A13)+SUMIFS(DataRegularSeason20242025!$AB$3:$AB$1315,DataRegularSeason20242025!$B$3:$B$1315, "&lt;=" &amp; DU$1, DataRegularSeason20242025!$E$3:$E$1315, $A13)</f>
        <v>14</v>
      </c>
      <c r="DV13">
        <f>SUMIFS(DataRegularSeason20242025!$AA$3:$AA$1315,DataRegularSeason20242025!$B$3:$B$1315, "&lt;=" &amp; DV$1, DataRegularSeason20242025!$D$3:$D$1315, $A13)+SUMIFS(DataRegularSeason20242025!$AB$3:$AB$1315,DataRegularSeason20242025!$B$3:$B$1315, "&lt;=" &amp; DV$1, DataRegularSeason20242025!$E$3:$E$1315, $A13)</f>
        <v>14</v>
      </c>
      <c r="DW13">
        <f>SUMIFS(DataRegularSeason20242025!$AA$3:$AA$1315,DataRegularSeason20242025!$B$3:$B$1315, "&lt;=" &amp; DW$1, DataRegularSeason20242025!$D$3:$D$1315, $A13)+SUMIFS(DataRegularSeason20242025!$AB$3:$AB$1315,DataRegularSeason20242025!$B$3:$B$1315, "&lt;=" &amp; DW$1, DataRegularSeason20242025!$E$3:$E$1315, $A13)</f>
        <v>14</v>
      </c>
      <c r="DX13">
        <f>SUMIFS(DataRegularSeason20242025!$AA$3:$AA$1315,DataRegularSeason20242025!$B$3:$B$1315, "&lt;=" &amp; DX$1, DataRegularSeason20242025!$D$3:$D$1315, $A13)+SUMIFS(DataRegularSeason20242025!$AB$3:$AB$1315,DataRegularSeason20242025!$B$3:$B$1315, "&lt;=" &amp; DX$1, DataRegularSeason20242025!$E$3:$E$1315, $A13)</f>
        <v>14</v>
      </c>
      <c r="DY13">
        <f>SUMIFS(DataRegularSeason20242025!$AA$3:$AA$1315,DataRegularSeason20242025!$B$3:$B$1315, "&lt;=" &amp; DY$1, DataRegularSeason20242025!$D$3:$D$1315, $A13)+SUMIFS(DataRegularSeason20242025!$AB$3:$AB$1315,DataRegularSeason20242025!$B$3:$B$1315, "&lt;=" &amp; DY$1, DataRegularSeason20242025!$E$3:$E$1315, $A13)</f>
        <v>14</v>
      </c>
      <c r="DZ13">
        <f>SUMIFS(DataRegularSeason20242025!$AA$3:$AA$1315,DataRegularSeason20242025!$B$3:$B$1315, "&lt;=" &amp; DZ$1, DataRegularSeason20242025!$D$3:$D$1315, $A13)+SUMIFS(DataRegularSeason20242025!$AB$3:$AB$1315,DataRegularSeason20242025!$B$3:$B$1315, "&lt;=" &amp; DZ$1, DataRegularSeason20242025!$E$3:$E$1315, $A13)</f>
        <v>14</v>
      </c>
      <c r="EA13">
        <f>SUMIFS(DataRegularSeason20242025!$AA$3:$AA$1315,DataRegularSeason20242025!$B$3:$B$1315, "&lt;=" &amp; EA$1, DataRegularSeason20242025!$D$3:$D$1315, $A13)+SUMIFS(DataRegularSeason20242025!$AB$3:$AB$1315,DataRegularSeason20242025!$B$3:$B$1315, "&lt;=" &amp; EA$1, DataRegularSeason20242025!$E$3:$E$1315, $A13)</f>
        <v>14</v>
      </c>
      <c r="EB13">
        <f>SUMIFS(DataRegularSeason20242025!$AA$3:$AA$1315,DataRegularSeason20242025!$B$3:$B$1315, "&lt;=" &amp; EB$1, DataRegularSeason20242025!$D$3:$D$1315, $A13)+SUMIFS(DataRegularSeason20242025!$AB$3:$AB$1315,DataRegularSeason20242025!$B$3:$B$1315, "&lt;=" &amp; EB$1, DataRegularSeason20242025!$E$3:$E$1315, $A13)</f>
        <v>14</v>
      </c>
      <c r="EC13">
        <f>SUMIFS(DataRegularSeason20242025!$AA$3:$AA$1315,DataRegularSeason20242025!$B$3:$B$1315, "&lt;=" &amp; EC$1, DataRegularSeason20242025!$D$3:$D$1315, $A13)+SUMIFS(DataRegularSeason20242025!$AB$3:$AB$1315,DataRegularSeason20242025!$B$3:$B$1315, "&lt;=" &amp; EC$1, DataRegularSeason20242025!$E$3:$E$1315, $A13)</f>
        <v>14</v>
      </c>
      <c r="ED13">
        <f>SUMIFS(DataRegularSeason20242025!$AA$3:$AA$1315,DataRegularSeason20242025!$B$3:$B$1315, "&lt;=" &amp; ED$1, DataRegularSeason20242025!$D$3:$D$1315, $A13)+SUMIFS(DataRegularSeason20242025!$AB$3:$AB$1315,DataRegularSeason20242025!$B$3:$B$1315, "&lt;=" &amp; ED$1, DataRegularSeason20242025!$E$3:$E$1315, $A13)</f>
        <v>14</v>
      </c>
      <c r="EE13">
        <f>SUMIFS(DataRegularSeason20242025!$AA$3:$AA$1315,DataRegularSeason20242025!$B$3:$B$1315, "&lt;=" &amp; EE$1, DataRegularSeason20242025!$D$3:$D$1315, $A13)+SUMIFS(DataRegularSeason20242025!$AB$3:$AB$1315,DataRegularSeason20242025!$B$3:$B$1315, "&lt;=" &amp; EE$1, DataRegularSeason20242025!$E$3:$E$1315, $A13)</f>
        <v>14</v>
      </c>
      <c r="EF13">
        <f>SUMIFS(DataRegularSeason20242025!$AA$3:$AA$1315,DataRegularSeason20242025!$B$3:$B$1315, "&lt;=" &amp; EF$1, DataRegularSeason20242025!$D$3:$D$1315, $A13)+SUMIFS(DataRegularSeason20242025!$AB$3:$AB$1315,DataRegularSeason20242025!$B$3:$B$1315, "&lt;=" &amp; EF$1, DataRegularSeason20242025!$E$3:$E$1315, $A13)</f>
        <v>14</v>
      </c>
      <c r="EG13">
        <f>SUMIFS(DataRegularSeason20242025!$AA$3:$AA$1315,DataRegularSeason20242025!$B$3:$B$1315, "&lt;=" &amp; EG$1, DataRegularSeason20242025!$D$3:$D$1315, $A13)+SUMIFS(DataRegularSeason20242025!$AB$3:$AB$1315,DataRegularSeason20242025!$B$3:$B$1315, "&lt;=" &amp; EG$1, DataRegularSeason20242025!$E$3:$E$1315, $A13)</f>
        <v>14</v>
      </c>
      <c r="EH13">
        <f>SUMIFS(DataRegularSeason20242025!$AA$3:$AA$1315,DataRegularSeason20242025!$B$3:$B$1315, "&lt;=" &amp; EH$1, DataRegularSeason20242025!$D$3:$D$1315, $A13)+SUMIFS(DataRegularSeason20242025!$AB$3:$AB$1315,DataRegularSeason20242025!$B$3:$B$1315, "&lt;=" &amp; EH$1, DataRegularSeason20242025!$E$3:$E$1315, $A13)</f>
        <v>14</v>
      </c>
      <c r="EI13">
        <f>SUMIFS(DataRegularSeason20242025!$AA$3:$AA$1315,DataRegularSeason20242025!$B$3:$B$1315, "&lt;=" &amp; EI$1, DataRegularSeason20242025!$D$3:$D$1315, $A13)+SUMIFS(DataRegularSeason20242025!$AB$3:$AB$1315,DataRegularSeason20242025!$B$3:$B$1315, "&lt;=" &amp; EI$1, DataRegularSeason20242025!$E$3:$E$1315, $A13)</f>
        <v>14</v>
      </c>
      <c r="EJ13">
        <f>SUMIFS(DataRegularSeason20242025!$AA$3:$AA$1315,DataRegularSeason20242025!$B$3:$B$1315, "&lt;=" &amp; EJ$1, DataRegularSeason20242025!$D$3:$D$1315, $A13)+SUMIFS(DataRegularSeason20242025!$AB$3:$AB$1315,DataRegularSeason20242025!$B$3:$B$1315, "&lt;=" &amp; EJ$1, DataRegularSeason20242025!$E$3:$E$1315, $A13)</f>
        <v>14</v>
      </c>
      <c r="EK13">
        <f>SUMIFS(DataRegularSeason20242025!$AA$3:$AA$1315,DataRegularSeason20242025!$B$3:$B$1315, "&lt;=" &amp; EK$1, DataRegularSeason20242025!$D$3:$D$1315, $A13)+SUMIFS(DataRegularSeason20242025!$AB$3:$AB$1315,DataRegularSeason20242025!$B$3:$B$1315, "&lt;=" &amp; EK$1, DataRegularSeason20242025!$E$3:$E$1315, $A13)</f>
        <v>14</v>
      </c>
      <c r="EL13">
        <f>SUMIFS(DataRegularSeason20242025!$AA$3:$AA$1315,DataRegularSeason20242025!$B$3:$B$1315, "&lt;=" &amp; EL$1, DataRegularSeason20242025!$D$3:$D$1315, $A13)+SUMIFS(DataRegularSeason20242025!$AB$3:$AB$1315,DataRegularSeason20242025!$B$3:$B$1315, "&lt;=" &amp; EL$1, DataRegularSeason20242025!$E$3:$E$1315, $A13)</f>
        <v>14</v>
      </c>
      <c r="EM13">
        <f>SUMIFS(DataRegularSeason20242025!$AA$3:$AA$1315,DataRegularSeason20242025!$B$3:$B$1315, "&lt;=" &amp; EM$1, DataRegularSeason20242025!$D$3:$D$1315, $A13)+SUMIFS(DataRegularSeason20242025!$AB$3:$AB$1315,DataRegularSeason20242025!$B$3:$B$1315, "&lt;=" &amp; EM$1, DataRegularSeason20242025!$E$3:$E$1315, $A13)</f>
        <v>14</v>
      </c>
      <c r="EN13">
        <f>SUMIFS(DataRegularSeason20242025!$AA$3:$AA$1315,DataRegularSeason20242025!$B$3:$B$1315, "&lt;=" &amp; EN$1, DataRegularSeason20242025!$D$3:$D$1315, $A13)+SUMIFS(DataRegularSeason20242025!$AB$3:$AB$1315,DataRegularSeason20242025!$B$3:$B$1315, "&lt;=" &amp; EN$1, DataRegularSeason20242025!$E$3:$E$1315, $A13)</f>
        <v>14</v>
      </c>
      <c r="EO13">
        <f>SUMIFS(DataRegularSeason20242025!$AA$3:$AA$1315,DataRegularSeason20242025!$B$3:$B$1315, "&lt;=" &amp; EO$1, DataRegularSeason20242025!$D$3:$D$1315, $A13)+SUMIFS(DataRegularSeason20242025!$AB$3:$AB$1315,DataRegularSeason20242025!$B$3:$B$1315, "&lt;=" &amp; EO$1, DataRegularSeason20242025!$E$3:$E$1315, $A13)</f>
        <v>14</v>
      </c>
      <c r="EP13">
        <f>SUMIFS(DataRegularSeason20242025!$AA$3:$AA$1315,DataRegularSeason20242025!$B$3:$B$1315, "&lt;=" &amp; EP$1, DataRegularSeason20242025!$D$3:$D$1315, $A13)+SUMIFS(DataRegularSeason20242025!$AB$3:$AB$1315,DataRegularSeason20242025!$B$3:$B$1315, "&lt;=" &amp; EP$1, DataRegularSeason20242025!$E$3:$E$1315, $A13)</f>
        <v>14</v>
      </c>
      <c r="EQ13">
        <f>SUMIFS(DataRegularSeason20242025!$AA$3:$AA$1315,DataRegularSeason20242025!$B$3:$B$1315, "&lt;=" &amp; EQ$1, DataRegularSeason20242025!$D$3:$D$1315, $A13)+SUMIFS(DataRegularSeason20242025!$AB$3:$AB$1315,DataRegularSeason20242025!$B$3:$B$1315, "&lt;=" &amp; EQ$1, DataRegularSeason20242025!$E$3:$E$1315, $A13)</f>
        <v>14</v>
      </c>
      <c r="ER13">
        <f>SUMIFS(DataRegularSeason20242025!$AA$3:$AA$1315,DataRegularSeason20242025!$B$3:$B$1315, "&lt;=" &amp; ER$1, DataRegularSeason20242025!$D$3:$D$1315, $A13)+SUMIFS(DataRegularSeason20242025!$AB$3:$AB$1315,DataRegularSeason20242025!$B$3:$B$1315, "&lt;=" &amp; ER$1, DataRegularSeason20242025!$E$3:$E$1315, $A13)</f>
        <v>14</v>
      </c>
      <c r="ES13">
        <f>SUMIFS(DataRegularSeason20242025!$AA$3:$AA$1315,DataRegularSeason20242025!$B$3:$B$1315, "&lt;=" &amp; ES$1, DataRegularSeason20242025!$D$3:$D$1315, $A13)+SUMIFS(DataRegularSeason20242025!$AB$3:$AB$1315,DataRegularSeason20242025!$B$3:$B$1315, "&lt;=" &amp; ES$1, DataRegularSeason20242025!$E$3:$E$1315, $A13)</f>
        <v>14</v>
      </c>
      <c r="ET13">
        <f>SUMIFS(DataRegularSeason20242025!$AA$3:$AA$1315,DataRegularSeason20242025!$B$3:$B$1315, "&lt;=" &amp; ET$1, DataRegularSeason20242025!$D$3:$D$1315, $A13)+SUMIFS(DataRegularSeason20242025!$AB$3:$AB$1315,DataRegularSeason20242025!$B$3:$B$1315, "&lt;=" &amp; ET$1, DataRegularSeason20242025!$E$3:$E$1315, $A13)</f>
        <v>14</v>
      </c>
      <c r="EU13">
        <f>SUMIFS(DataRegularSeason20242025!$AA$3:$AA$1315,DataRegularSeason20242025!$B$3:$B$1315, "&lt;=" &amp; EU$1, DataRegularSeason20242025!$D$3:$D$1315, $A13)+SUMIFS(DataRegularSeason20242025!$AB$3:$AB$1315,DataRegularSeason20242025!$B$3:$B$1315, "&lt;=" &amp; EU$1, DataRegularSeason20242025!$E$3:$E$1315, $A13)</f>
        <v>14</v>
      </c>
      <c r="EV13">
        <f>SUMIFS(DataRegularSeason20242025!$AA$3:$AA$1315,DataRegularSeason20242025!$B$3:$B$1315, "&lt;=" &amp; EV$1, DataRegularSeason20242025!$D$3:$D$1315, $A13)+SUMIFS(DataRegularSeason20242025!$AB$3:$AB$1315,DataRegularSeason20242025!$B$3:$B$1315, "&lt;=" &amp; EV$1, DataRegularSeason20242025!$E$3:$E$1315, $A13)</f>
        <v>14</v>
      </c>
      <c r="EW13">
        <f>SUMIFS(DataRegularSeason20242025!$AA$3:$AA$1315,DataRegularSeason20242025!$B$3:$B$1315, "&lt;=" &amp; EW$1, DataRegularSeason20242025!$D$3:$D$1315, $A13)+SUMIFS(DataRegularSeason20242025!$AB$3:$AB$1315,DataRegularSeason20242025!$B$3:$B$1315, "&lt;=" &amp; EW$1, DataRegularSeason20242025!$E$3:$E$1315, $A13)</f>
        <v>14</v>
      </c>
      <c r="EX13">
        <f>SUMIFS(DataRegularSeason20242025!$AA$3:$AA$1315,DataRegularSeason20242025!$B$3:$B$1315, "&lt;=" &amp; EX$1, DataRegularSeason20242025!$D$3:$D$1315, $A13)+SUMIFS(DataRegularSeason20242025!$AB$3:$AB$1315,DataRegularSeason20242025!$B$3:$B$1315, "&lt;=" &amp; EX$1, DataRegularSeason20242025!$E$3:$E$1315, $A13)</f>
        <v>14</v>
      </c>
      <c r="EY13">
        <f>SUMIFS(DataRegularSeason20242025!$AA$3:$AA$1315,DataRegularSeason20242025!$B$3:$B$1315, "&lt;=" &amp; EY$1, DataRegularSeason20242025!$D$3:$D$1315, $A13)+SUMIFS(DataRegularSeason20242025!$AB$3:$AB$1315,DataRegularSeason20242025!$B$3:$B$1315, "&lt;=" &amp; EY$1, DataRegularSeason20242025!$E$3:$E$1315, $A13)</f>
        <v>14</v>
      </c>
      <c r="EZ13">
        <f>SUMIFS(DataRegularSeason20242025!$AA$3:$AA$1315,DataRegularSeason20242025!$B$3:$B$1315, "&lt;=" &amp; EZ$1, DataRegularSeason20242025!$D$3:$D$1315, $A13)+SUMIFS(DataRegularSeason20242025!$AB$3:$AB$1315,DataRegularSeason20242025!$B$3:$B$1315, "&lt;=" &amp; EZ$1, DataRegularSeason20242025!$E$3:$E$1315, $A13)</f>
        <v>14</v>
      </c>
      <c r="FA13">
        <f>SUMIFS(DataRegularSeason20242025!$AA$3:$AA$1315,DataRegularSeason20242025!$B$3:$B$1315, "&lt;=" &amp; FA$1, DataRegularSeason20242025!$D$3:$D$1315, $A13)+SUMIFS(DataRegularSeason20242025!$AB$3:$AB$1315,DataRegularSeason20242025!$B$3:$B$1315, "&lt;=" &amp; FA$1, DataRegularSeason20242025!$E$3:$E$1315, $A13)</f>
        <v>14</v>
      </c>
      <c r="FB13">
        <f>SUMIFS(DataRegularSeason20242025!$AA$3:$AA$1315,DataRegularSeason20242025!$B$3:$B$1315, "&lt;=" &amp; FB$1, DataRegularSeason20242025!$D$3:$D$1315, $A13)+SUMIFS(DataRegularSeason20242025!$AB$3:$AB$1315,DataRegularSeason20242025!$B$3:$B$1315, "&lt;=" &amp; FB$1, DataRegularSeason20242025!$E$3:$E$1315, $A13)</f>
        <v>14</v>
      </c>
      <c r="FC13">
        <f>SUMIFS(DataRegularSeason20242025!$AA$3:$AA$1315,DataRegularSeason20242025!$B$3:$B$1315, "&lt;=" &amp; FC$1, DataRegularSeason20242025!$D$3:$D$1315, $A13)+SUMIFS(DataRegularSeason20242025!$AB$3:$AB$1315,DataRegularSeason20242025!$B$3:$B$1315, "&lt;=" &amp; FC$1, DataRegularSeason20242025!$E$3:$E$1315, $A13)</f>
        <v>14</v>
      </c>
      <c r="FD13">
        <f>SUMIFS(DataRegularSeason20242025!$AA$3:$AA$1315,DataRegularSeason20242025!$B$3:$B$1315, "&lt;=" &amp; FD$1, DataRegularSeason20242025!$D$3:$D$1315, $A13)+SUMIFS(DataRegularSeason20242025!$AB$3:$AB$1315,DataRegularSeason20242025!$B$3:$B$1315, "&lt;=" &amp; FD$1, DataRegularSeason20242025!$E$3:$E$1315, $A13)</f>
        <v>14</v>
      </c>
      <c r="FE13">
        <f>SUMIFS(DataRegularSeason20242025!$AA$3:$AA$1315,DataRegularSeason20242025!$B$3:$B$1315, "&lt;=" &amp; FE$1, DataRegularSeason20242025!$D$3:$D$1315, $A13)+SUMIFS(DataRegularSeason20242025!$AB$3:$AB$1315,DataRegularSeason20242025!$B$3:$B$1315, "&lt;=" &amp; FE$1, DataRegularSeason20242025!$E$3:$E$1315, $A13)</f>
        <v>14</v>
      </c>
      <c r="FF13">
        <f>SUMIFS(DataRegularSeason20242025!$AA$3:$AA$1315,DataRegularSeason20242025!$B$3:$B$1315, "&lt;=" &amp; FF$1, DataRegularSeason20242025!$D$3:$D$1315, $A13)+SUMIFS(DataRegularSeason20242025!$AB$3:$AB$1315,DataRegularSeason20242025!$B$3:$B$1315, "&lt;=" &amp; FF$1, DataRegularSeason20242025!$E$3:$E$1315, $A13)</f>
        <v>14</v>
      </c>
      <c r="FG13">
        <f>SUMIFS(DataRegularSeason20242025!$AA$3:$AA$1315,DataRegularSeason20242025!$B$3:$B$1315, "&lt;=" &amp; FG$1, DataRegularSeason20242025!$D$3:$D$1315, $A13)+SUMIFS(DataRegularSeason20242025!$AB$3:$AB$1315,DataRegularSeason20242025!$B$3:$B$1315, "&lt;=" &amp; FG$1, DataRegularSeason20242025!$E$3:$E$1315, $A13)</f>
        <v>14</v>
      </c>
      <c r="FH13">
        <f>SUMIFS(DataRegularSeason20242025!$AA$3:$AA$1315,DataRegularSeason20242025!$B$3:$B$1315, "&lt;=" &amp; FH$1, DataRegularSeason20242025!$D$3:$D$1315, $A13)+SUMIFS(DataRegularSeason20242025!$AB$3:$AB$1315,DataRegularSeason20242025!$B$3:$B$1315, "&lt;=" &amp; FH$1, DataRegularSeason20242025!$E$3:$E$1315, $A13)</f>
        <v>14</v>
      </c>
      <c r="FI13">
        <f>SUMIFS(DataRegularSeason20242025!$AA$3:$AA$1315,DataRegularSeason20242025!$B$3:$B$1315, "&lt;=" &amp; FI$1, DataRegularSeason20242025!$D$3:$D$1315, $A13)+SUMIFS(DataRegularSeason20242025!$AB$3:$AB$1315,DataRegularSeason20242025!$B$3:$B$1315, "&lt;=" &amp; FI$1, DataRegularSeason20242025!$E$3:$E$1315, $A13)</f>
        <v>14</v>
      </c>
      <c r="FJ13">
        <f>SUMIFS(DataRegularSeason20242025!$AA$3:$AA$1315,DataRegularSeason20242025!$B$3:$B$1315, "&lt;=" &amp; FJ$1, DataRegularSeason20242025!$D$3:$D$1315, $A13)+SUMIFS(DataRegularSeason20242025!$AB$3:$AB$1315,DataRegularSeason20242025!$B$3:$B$1315, "&lt;=" &amp; FJ$1, DataRegularSeason20242025!$E$3:$E$1315, $A13)</f>
        <v>14</v>
      </c>
      <c r="FK13">
        <f>SUMIFS(DataRegularSeason20242025!$AA$3:$AA$1315,DataRegularSeason20242025!$B$3:$B$1315, "&lt;=" &amp; FK$1, DataRegularSeason20242025!$D$3:$D$1315, $A13)+SUMIFS(DataRegularSeason20242025!$AB$3:$AB$1315,DataRegularSeason20242025!$B$3:$B$1315, "&lt;=" &amp; FK$1, DataRegularSeason20242025!$E$3:$E$1315, $A13)</f>
        <v>14</v>
      </c>
      <c r="FL13">
        <f>SUMIFS(DataRegularSeason20242025!$AA$3:$AA$1315,DataRegularSeason20242025!$B$3:$B$1315, "&lt;=" &amp; FL$1, DataRegularSeason20242025!$D$3:$D$1315, $A13)+SUMIFS(DataRegularSeason20242025!$AB$3:$AB$1315,DataRegularSeason20242025!$B$3:$B$1315, "&lt;=" &amp; FL$1, DataRegularSeason20242025!$E$3:$E$1315, $A13)</f>
        <v>14</v>
      </c>
      <c r="FM13">
        <f>SUMIFS(DataRegularSeason20242025!$AA$3:$AA$1315,DataRegularSeason20242025!$B$3:$B$1315, "&lt;=" &amp; FM$1, DataRegularSeason20242025!$D$3:$D$1315, $A13)+SUMIFS(DataRegularSeason20242025!$AB$3:$AB$1315,DataRegularSeason20242025!$B$3:$B$1315, "&lt;=" &amp; FM$1, DataRegularSeason20242025!$E$3:$E$1315, $A13)</f>
        <v>14</v>
      </c>
      <c r="FN13">
        <f>SUMIFS(DataRegularSeason20242025!$AA$3:$AA$1315,DataRegularSeason20242025!$B$3:$B$1315, "&lt;=" &amp; FN$1, DataRegularSeason20242025!$D$3:$D$1315, $A13)+SUMIFS(DataRegularSeason20242025!$AB$3:$AB$1315,DataRegularSeason20242025!$B$3:$B$1315, "&lt;=" &amp; FN$1, DataRegularSeason20242025!$E$3:$E$1315, $A13)</f>
        <v>14</v>
      </c>
      <c r="FO13">
        <f>SUMIFS(DataRegularSeason20242025!$AA$3:$AA$1315,DataRegularSeason20242025!$B$3:$B$1315, "&lt;=" &amp; FO$1, DataRegularSeason20242025!$D$3:$D$1315, $A13)+SUMIFS(DataRegularSeason20242025!$AB$3:$AB$1315,DataRegularSeason20242025!$B$3:$B$1315, "&lt;=" &amp; FO$1, DataRegularSeason20242025!$E$3:$E$1315, $A13)</f>
        <v>14</v>
      </c>
      <c r="FP13">
        <f>SUMIFS(DataRegularSeason20242025!$AA$3:$AA$1315,DataRegularSeason20242025!$B$3:$B$1315, "&lt;=" &amp; FP$1, DataRegularSeason20242025!$D$3:$D$1315, $A13)+SUMIFS(DataRegularSeason20242025!$AB$3:$AB$1315,DataRegularSeason20242025!$B$3:$B$1315, "&lt;=" &amp; FP$1, DataRegularSeason20242025!$E$3:$E$1315, $A13)</f>
        <v>14</v>
      </c>
      <c r="FQ13">
        <f>SUMIFS(DataRegularSeason20242025!$AA$3:$AA$1315,DataRegularSeason20242025!$B$3:$B$1315, "&lt;=" &amp; FQ$1, DataRegularSeason20242025!$D$3:$D$1315, $A13)+SUMIFS(DataRegularSeason20242025!$AB$3:$AB$1315,DataRegularSeason20242025!$B$3:$B$1315, "&lt;=" &amp; FQ$1, DataRegularSeason20242025!$E$3:$E$1315, $A13)</f>
        <v>14</v>
      </c>
      <c r="FR13">
        <f>SUMIFS(DataRegularSeason20242025!$AA$3:$AA$1315,DataRegularSeason20242025!$B$3:$B$1315, "&lt;=" &amp; FR$1, DataRegularSeason20242025!$D$3:$D$1315, $A13)+SUMIFS(DataRegularSeason20242025!$AB$3:$AB$1315,DataRegularSeason20242025!$B$3:$B$1315, "&lt;=" &amp; FR$1, DataRegularSeason20242025!$E$3:$E$1315, $A13)</f>
        <v>14</v>
      </c>
      <c r="FS13">
        <f>SUMIFS(DataRegularSeason20242025!$AA$3:$AA$1315,DataRegularSeason20242025!$B$3:$B$1315, "&lt;=" &amp; FS$1, DataRegularSeason20242025!$D$3:$D$1315, $A13)+SUMIFS(DataRegularSeason20242025!$AB$3:$AB$1315,DataRegularSeason20242025!$B$3:$B$1315, "&lt;=" &amp; FS$1, DataRegularSeason20242025!$E$3:$E$1315, $A13)</f>
        <v>14</v>
      </c>
      <c r="FT13">
        <f>SUMIFS(DataRegularSeason20242025!$AA$3:$AA$1315,DataRegularSeason20242025!$B$3:$B$1315, "&lt;=" &amp; FT$1, DataRegularSeason20242025!$D$3:$D$1315, $A13)+SUMIFS(DataRegularSeason20242025!$AB$3:$AB$1315,DataRegularSeason20242025!$B$3:$B$1315, "&lt;=" &amp; FT$1, DataRegularSeason20242025!$E$3:$E$1315, $A13)</f>
        <v>14</v>
      </c>
      <c r="FU13">
        <f>SUMIFS(DataRegularSeason20242025!$AA$3:$AA$1315,DataRegularSeason20242025!$B$3:$B$1315, "&lt;=" &amp; FU$1, DataRegularSeason20242025!$D$3:$D$1315, $A13)+SUMIFS(DataRegularSeason20242025!$AB$3:$AB$1315,DataRegularSeason20242025!$B$3:$B$1315, "&lt;=" &amp; FU$1, DataRegularSeason20242025!$E$3:$E$1315, $A13)</f>
        <v>14</v>
      </c>
      <c r="FV13">
        <f>SUMIFS(DataRegularSeason20242025!$AA$3:$AA$1315,DataRegularSeason20242025!$B$3:$B$1315, "&lt;=" &amp; FV$1, DataRegularSeason20242025!$D$3:$D$1315, $A13)+SUMIFS(DataRegularSeason20242025!$AB$3:$AB$1315,DataRegularSeason20242025!$B$3:$B$1315, "&lt;=" &amp; FV$1, DataRegularSeason20242025!$E$3:$E$1315, $A13)</f>
        <v>14</v>
      </c>
      <c r="FW13">
        <f>SUMIFS(DataRegularSeason20242025!$AA$3:$AA$1315,DataRegularSeason20242025!$B$3:$B$1315, "&lt;=" &amp; FW$1, DataRegularSeason20242025!$D$3:$D$1315, $A13)+SUMIFS(DataRegularSeason20242025!$AB$3:$AB$1315,DataRegularSeason20242025!$B$3:$B$1315, "&lt;=" &amp; FW$1, DataRegularSeason20242025!$E$3:$E$1315, $A13)</f>
        <v>14</v>
      </c>
      <c r="FX13">
        <f>SUMIFS(DataRegularSeason20242025!$AA$3:$AA$1315,DataRegularSeason20242025!$B$3:$B$1315, "&lt;=" &amp; FX$1, DataRegularSeason20242025!$D$3:$D$1315, $A13)+SUMIFS(DataRegularSeason20242025!$AB$3:$AB$1315,DataRegularSeason20242025!$B$3:$B$1315, "&lt;=" &amp; FX$1, DataRegularSeason20242025!$E$3:$E$1315, $A13)</f>
        <v>14</v>
      </c>
      <c r="FY13">
        <f>SUMIFS(DataRegularSeason20242025!$AA$3:$AA$1315,DataRegularSeason20242025!$B$3:$B$1315, "&lt;=" &amp; FY$1, DataRegularSeason20242025!$D$3:$D$1315, $A13)+SUMIFS(DataRegularSeason20242025!$AB$3:$AB$1315,DataRegularSeason20242025!$B$3:$B$1315, "&lt;=" &amp; FY$1, DataRegularSeason20242025!$E$3:$E$1315, $A13)</f>
        <v>14</v>
      </c>
      <c r="FZ13">
        <f>SUMIFS(DataRegularSeason20242025!$AA$3:$AA$1315,DataRegularSeason20242025!$B$3:$B$1315, "&lt;=" &amp; FZ$1, DataRegularSeason20242025!$D$3:$D$1315, $A13)+SUMIFS(DataRegularSeason20242025!$AB$3:$AB$1315,DataRegularSeason20242025!$B$3:$B$1315, "&lt;=" &amp; FZ$1, DataRegularSeason20242025!$E$3:$E$1315, $A13)</f>
        <v>14</v>
      </c>
      <c r="GA13">
        <f>SUMIFS(DataRegularSeason20242025!$AA$3:$AA$1315,DataRegularSeason20242025!$B$3:$B$1315, "&lt;=" &amp; GA$1, DataRegularSeason20242025!$D$3:$D$1315, $A13)+SUMIFS(DataRegularSeason20242025!$AB$3:$AB$1315,DataRegularSeason20242025!$B$3:$B$1315, "&lt;=" &amp; GA$1, DataRegularSeason20242025!$E$3:$E$1315, $A13)</f>
        <v>14</v>
      </c>
      <c r="GB13">
        <f>SUMIFS(DataRegularSeason20242025!$AA$3:$AA$1315,DataRegularSeason20242025!$B$3:$B$1315, "&lt;=" &amp; GB$1, DataRegularSeason20242025!$D$3:$D$1315, $A13)+SUMIFS(DataRegularSeason20242025!$AB$3:$AB$1315,DataRegularSeason20242025!$B$3:$B$1315, "&lt;=" &amp; GB$1, DataRegularSeason20242025!$E$3:$E$1315, $A13)</f>
        <v>14</v>
      </c>
      <c r="GC13">
        <f>SUMIFS(DataRegularSeason20242025!$AA$3:$AA$1315,DataRegularSeason20242025!$B$3:$B$1315, "&lt;=" &amp; GC$1, DataRegularSeason20242025!$D$3:$D$1315, $A13)+SUMIFS(DataRegularSeason20242025!$AB$3:$AB$1315,DataRegularSeason20242025!$B$3:$B$1315, "&lt;=" &amp; GC$1, DataRegularSeason20242025!$E$3:$E$1315, $A13)</f>
        <v>14</v>
      </c>
      <c r="GD13">
        <f>SUMIFS(DataRegularSeason20242025!$AA$3:$AA$1315,DataRegularSeason20242025!$B$3:$B$1315, "&lt;=" &amp; GD$1, DataRegularSeason20242025!$D$3:$D$1315, $A13)+SUMIFS(DataRegularSeason20242025!$AB$3:$AB$1315,DataRegularSeason20242025!$B$3:$B$1315, "&lt;=" &amp; GD$1, DataRegularSeason20242025!$E$3:$E$1315, $A13)</f>
        <v>14</v>
      </c>
      <c r="GE13">
        <f>SUMIFS(DataRegularSeason20242025!$AA$3:$AA$1315,DataRegularSeason20242025!$B$3:$B$1315, "&lt;=" &amp; GE$1, DataRegularSeason20242025!$D$3:$D$1315, $A13)+SUMIFS(DataRegularSeason20242025!$AB$3:$AB$1315,DataRegularSeason20242025!$B$3:$B$1315, "&lt;=" &amp; GE$1, DataRegularSeason20242025!$E$3:$E$1315, $A13)</f>
        <v>14</v>
      </c>
      <c r="GF13">
        <f>SUMIFS(DataRegularSeason20242025!$AA$3:$AA$1315,DataRegularSeason20242025!$B$3:$B$1315, "&lt;=" &amp; GF$1, DataRegularSeason20242025!$D$3:$D$1315, $A13)+SUMIFS(DataRegularSeason20242025!$AB$3:$AB$1315,DataRegularSeason20242025!$B$3:$B$1315, "&lt;=" &amp; GF$1, DataRegularSeason20242025!$E$3:$E$1315, $A13)</f>
        <v>14</v>
      </c>
      <c r="GG13">
        <f>SUMIFS(DataRegularSeason20242025!$AA$3:$AA$1315,DataRegularSeason20242025!$B$3:$B$1315, "&lt;=" &amp; GG$1, DataRegularSeason20242025!$D$3:$D$1315, $A13)+SUMIFS(DataRegularSeason20242025!$AB$3:$AB$1315,DataRegularSeason20242025!$B$3:$B$1315, "&lt;=" &amp; GG$1, DataRegularSeason20242025!$E$3:$E$1315, $A13)</f>
        <v>14</v>
      </c>
      <c r="GH13">
        <f>SUMIFS(DataRegularSeason20242025!$AA$3:$AA$1315,DataRegularSeason20242025!$B$3:$B$1315, "&lt;=" &amp; GH$1, DataRegularSeason20242025!$D$3:$D$1315, $A13)+SUMIFS(DataRegularSeason20242025!$AB$3:$AB$1315,DataRegularSeason20242025!$B$3:$B$1315, "&lt;=" &amp; GH$1, DataRegularSeason20242025!$E$3:$E$1315, $A13)</f>
        <v>14</v>
      </c>
      <c r="GI13">
        <f>SUMIFS(DataRegularSeason20242025!$AA$3:$AA$1315,DataRegularSeason20242025!$B$3:$B$1315, "&lt;=" &amp; GI$1, DataRegularSeason20242025!$D$3:$D$1315, $A13)+SUMIFS(DataRegularSeason20242025!$AB$3:$AB$1315,DataRegularSeason20242025!$B$3:$B$1315, "&lt;=" &amp; GI$1, DataRegularSeason20242025!$E$3:$E$1315, $A13)</f>
        <v>14</v>
      </c>
      <c r="GJ13">
        <f>SUMIFS(DataRegularSeason20242025!$AA$3:$AA$1315,DataRegularSeason20242025!$B$3:$B$1315, "&lt;=" &amp; GJ$1, DataRegularSeason20242025!$D$3:$D$1315, $A13)+SUMIFS(DataRegularSeason20242025!$AB$3:$AB$1315,DataRegularSeason20242025!$B$3:$B$1315, "&lt;=" &amp; GJ$1, DataRegularSeason20242025!$E$3:$E$1315, $A13)</f>
        <v>14</v>
      </c>
      <c r="GK13">
        <f>SUMIFS(DataRegularSeason20242025!$AA$3:$AA$1315,DataRegularSeason20242025!$B$3:$B$1315, "&lt;=" &amp; GK$1, DataRegularSeason20242025!$D$3:$D$1315, $A13)+SUMIFS(DataRegularSeason20242025!$AB$3:$AB$1315,DataRegularSeason20242025!$B$3:$B$1315, "&lt;=" &amp; GK$1, DataRegularSeason20242025!$E$3:$E$1315, $A13)</f>
        <v>14</v>
      </c>
      <c r="GL13">
        <f>SUMIFS(DataRegularSeason20242025!$AA$3:$AA$1315,DataRegularSeason20242025!$B$3:$B$1315, "&lt;=" &amp; GL$1, DataRegularSeason20242025!$D$3:$D$1315, $A13)+SUMIFS(DataRegularSeason20242025!$AB$3:$AB$1315,DataRegularSeason20242025!$B$3:$B$1315, "&lt;=" &amp; GL$1, DataRegularSeason20242025!$E$3:$E$1315, $A13)</f>
        <v>14</v>
      </c>
      <c r="GM13">
        <f>SUMIFS(DataRegularSeason20242025!$AA$3:$AA$1315,DataRegularSeason20242025!$B$3:$B$1315, "&lt;=" &amp; GM$1, DataRegularSeason20242025!$D$3:$D$1315, $A13)+SUMIFS(DataRegularSeason20242025!$AB$3:$AB$1315,DataRegularSeason20242025!$B$3:$B$1315, "&lt;=" &amp; GM$1, DataRegularSeason20242025!$E$3:$E$1315, $A13)</f>
        <v>14</v>
      </c>
      <c r="GN13">
        <f>SUMIFS(DataRegularSeason20242025!$AA$3:$AA$1315,DataRegularSeason20242025!$B$3:$B$1315, "&lt;=" &amp; GN$1, DataRegularSeason20242025!$D$3:$D$1315, $A13)+SUMIFS(DataRegularSeason20242025!$AB$3:$AB$1315,DataRegularSeason20242025!$B$3:$B$1315, "&lt;=" &amp; GN$1, DataRegularSeason20242025!$E$3:$E$1315, $A13)</f>
        <v>14</v>
      </c>
      <c r="GO13">
        <f>SUMIFS(DataRegularSeason20242025!$AA$3:$AA$1315,DataRegularSeason20242025!$B$3:$B$1315, "&lt;=" &amp; GO$1, DataRegularSeason20242025!$D$3:$D$1315, $A13)+SUMIFS(DataRegularSeason20242025!$AB$3:$AB$1315,DataRegularSeason20242025!$B$3:$B$1315, "&lt;=" &amp; GO$1, DataRegularSeason20242025!$E$3:$E$1315, $A13)</f>
        <v>14</v>
      </c>
      <c r="GP13">
        <f>SUMIFS(DataRegularSeason20242025!$AA$3:$AA$1315,DataRegularSeason20242025!$B$3:$B$1315, "&lt;=" &amp; GP$1, DataRegularSeason20242025!$D$3:$D$1315, $A13)+SUMIFS(DataRegularSeason20242025!$AB$3:$AB$1315,DataRegularSeason20242025!$B$3:$B$1315, "&lt;=" &amp; GP$1, DataRegularSeason20242025!$E$3:$E$1315, $A13)</f>
        <v>14</v>
      </c>
      <c r="GQ13">
        <f>SUMIFS(DataRegularSeason20242025!$AA$3:$AA$1315,DataRegularSeason20242025!$B$3:$B$1315, "&lt;=" &amp; GQ$1, DataRegularSeason20242025!$D$3:$D$1315, $A13)+SUMIFS(DataRegularSeason20242025!$AB$3:$AB$1315,DataRegularSeason20242025!$B$3:$B$1315, "&lt;=" &amp; GQ$1, DataRegularSeason20242025!$E$3:$E$1315, $A13)</f>
        <v>14</v>
      </c>
      <c r="GR13">
        <f>SUMIFS(DataRegularSeason20242025!$AA$3:$AA$1315,DataRegularSeason20242025!$B$3:$B$1315, "&lt;=" &amp; GR$1, DataRegularSeason20242025!$D$3:$D$1315, $A13)+SUMIFS(DataRegularSeason20242025!$AB$3:$AB$1315,DataRegularSeason20242025!$B$3:$B$1315, "&lt;=" &amp; GR$1, DataRegularSeason20242025!$E$3:$E$1315, $A13)</f>
        <v>14</v>
      </c>
      <c r="GS13">
        <f>SUMIFS(DataRegularSeason20242025!$AA$3:$AA$1315,DataRegularSeason20242025!$B$3:$B$1315, "&lt;=" &amp; GS$1, DataRegularSeason20242025!$D$3:$D$1315, $A13)+SUMIFS(DataRegularSeason20242025!$AB$3:$AB$1315,DataRegularSeason20242025!$B$3:$B$1315, "&lt;=" &amp; GS$1, DataRegularSeason20242025!$E$3:$E$1315, $A13)</f>
        <v>14</v>
      </c>
      <c r="GT13">
        <f>SUMIFS(DataRegularSeason20242025!$AA$3:$AA$1315,DataRegularSeason20242025!$B$3:$B$1315, "&lt;=" &amp; GT$1, DataRegularSeason20242025!$D$3:$D$1315, $A13)+SUMIFS(DataRegularSeason20242025!$AB$3:$AB$1315,DataRegularSeason20242025!$B$3:$B$1315, "&lt;=" &amp; GT$1, DataRegularSeason20242025!$E$3:$E$1315, $A13)</f>
        <v>14</v>
      </c>
      <c r="GU13">
        <f>SUMIFS(DataRegularSeason20242025!$AA$3:$AA$1315,DataRegularSeason20242025!$B$3:$B$1315, "&lt;=" &amp; GU$1, DataRegularSeason20242025!$D$3:$D$1315, $A13)+SUMIFS(DataRegularSeason20242025!$AB$3:$AB$1315,DataRegularSeason20242025!$B$3:$B$1315, "&lt;=" &amp; GU$1, DataRegularSeason20242025!$E$3:$E$1315, $A13)</f>
        <v>14</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11</v>
      </c>
      <c r="AL14">
        <f>SUMIFS(DataRegularSeason20242025!$AA$3:$AA$1315,DataRegularSeason20242025!$B$3:$B$1315, "&lt;=" &amp; AL$1, DataRegularSeason20242025!$D$3:$D$1315, $A14)+SUMIFS(DataRegularSeason20242025!$AB$3:$AB$1315,DataRegularSeason20242025!$B$3:$B$1315, "&lt;=" &amp; AL$1, DataRegularSeason20242025!$E$3:$E$1315, $A14)</f>
        <v>11</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11</v>
      </c>
      <c r="AP14">
        <f>SUMIFS(DataRegularSeason20242025!$AA$3:$AA$1315,DataRegularSeason20242025!$B$3:$B$1315, "&lt;=" &amp; AP$1, DataRegularSeason20242025!$D$3:$D$1315, $A14)+SUMIFS(DataRegularSeason20242025!$AB$3:$AB$1315,DataRegularSeason20242025!$B$3:$B$1315, "&lt;=" &amp; AP$1, DataRegularSeason20242025!$E$3:$E$1315, $A14)</f>
        <v>11</v>
      </c>
      <c r="AQ14">
        <f>SUMIFS(DataRegularSeason20242025!$AA$3:$AA$1315,DataRegularSeason20242025!$B$3:$B$1315, "&lt;=" &amp; AQ$1, DataRegularSeason20242025!$D$3:$D$1315, $A14)+SUMIFS(DataRegularSeason20242025!$AB$3:$AB$1315,DataRegularSeason20242025!$B$3:$B$1315, "&lt;=" &amp; AQ$1, DataRegularSeason20242025!$E$3:$E$1315, $A14)</f>
        <v>11</v>
      </c>
      <c r="AR14">
        <f>SUMIFS(DataRegularSeason20242025!$AA$3:$AA$1315,DataRegularSeason20242025!$B$3:$B$1315, "&lt;=" &amp; AR$1, DataRegularSeason20242025!$D$3:$D$1315, $A14)+SUMIFS(DataRegularSeason20242025!$AB$3:$AB$1315,DataRegularSeason20242025!$B$3:$B$1315, "&lt;=" &amp; AR$1, DataRegularSeason20242025!$E$3:$E$1315, $A14)</f>
        <v>11</v>
      </c>
      <c r="AS14">
        <f>SUMIFS(DataRegularSeason20242025!$AA$3:$AA$1315,DataRegularSeason20242025!$B$3:$B$1315, "&lt;=" &amp; AS$1, DataRegularSeason20242025!$D$3:$D$1315, $A14)+SUMIFS(DataRegularSeason20242025!$AB$3:$AB$1315,DataRegularSeason20242025!$B$3:$B$1315, "&lt;=" &amp; AS$1, DataRegularSeason20242025!$E$3:$E$1315, $A14)</f>
        <v>11</v>
      </c>
      <c r="AT14">
        <f>SUMIFS(DataRegularSeason20242025!$AA$3:$AA$1315,DataRegularSeason20242025!$B$3:$B$1315, "&lt;=" &amp; AT$1, DataRegularSeason20242025!$D$3:$D$1315, $A14)+SUMIFS(DataRegularSeason20242025!$AB$3:$AB$1315,DataRegularSeason20242025!$B$3:$B$1315, "&lt;=" &amp; AT$1, DataRegularSeason20242025!$E$3:$E$1315, $A14)</f>
        <v>11</v>
      </c>
      <c r="AU14">
        <f>SUMIFS(DataRegularSeason20242025!$AA$3:$AA$1315,DataRegularSeason20242025!$B$3:$B$1315, "&lt;=" &amp; AU$1, DataRegularSeason20242025!$D$3:$D$1315, $A14)+SUMIFS(DataRegularSeason20242025!$AB$3:$AB$1315,DataRegularSeason20242025!$B$3:$B$1315, "&lt;=" &amp; AU$1, DataRegularSeason20242025!$E$3:$E$1315, $A14)</f>
        <v>11</v>
      </c>
      <c r="AV14">
        <f>SUMIFS(DataRegularSeason20242025!$AA$3:$AA$1315,DataRegularSeason20242025!$B$3:$B$1315, "&lt;=" &amp; AV$1, DataRegularSeason20242025!$D$3:$D$1315, $A14)+SUMIFS(DataRegularSeason20242025!$AB$3:$AB$1315,DataRegularSeason20242025!$B$3:$B$1315, "&lt;=" &amp; AV$1, DataRegularSeason20242025!$E$3:$E$1315, $A14)</f>
        <v>11</v>
      </c>
      <c r="AW14">
        <f>SUMIFS(DataRegularSeason20242025!$AA$3:$AA$1315,DataRegularSeason20242025!$B$3:$B$1315, "&lt;=" &amp; AW$1, DataRegularSeason20242025!$D$3:$D$1315, $A14)+SUMIFS(DataRegularSeason20242025!$AB$3:$AB$1315,DataRegularSeason20242025!$B$3:$B$1315, "&lt;=" &amp; AW$1, DataRegularSeason20242025!$E$3:$E$1315, $A14)</f>
        <v>11</v>
      </c>
      <c r="AX14">
        <f>SUMIFS(DataRegularSeason20242025!$AA$3:$AA$1315,DataRegularSeason20242025!$B$3:$B$1315, "&lt;=" &amp; AX$1, DataRegularSeason20242025!$D$3:$D$1315, $A14)+SUMIFS(DataRegularSeason20242025!$AB$3:$AB$1315,DataRegularSeason20242025!$B$3:$B$1315, "&lt;=" &amp; AX$1, DataRegularSeason20242025!$E$3:$E$1315, $A14)</f>
        <v>11</v>
      </c>
      <c r="AY14">
        <f>SUMIFS(DataRegularSeason20242025!$AA$3:$AA$1315,DataRegularSeason20242025!$B$3:$B$1315, "&lt;=" &amp; AY$1, DataRegularSeason20242025!$D$3:$D$1315, $A14)+SUMIFS(DataRegularSeason20242025!$AB$3:$AB$1315,DataRegularSeason20242025!$B$3:$B$1315, "&lt;=" &amp; AY$1, DataRegularSeason20242025!$E$3:$E$1315, $A14)</f>
        <v>11</v>
      </c>
      <c r="AZ14">
        <f>SUMIFS(DataRegularSeason20242025!$AA$3:$AA$1315,DataRegularSeason20242025!$B$3:$B$1315, "&lt;=" &amp; AZ$1, DataRegularSeason20242025!$D$3:$D$1315, $A14)+SUMIFS(DataRegularSeason20242025!$AB$3:$AB$1315,DataRegularSeason20242025!$B$3:$B$1315, "&lt;=" &amp; AZ$1, DataRegularSeason20242025!$E$3:$E$1315, $A14)</f>
        <v>11</v>
      </c>
      <c r="BA14">
        <f>SUMIFS(DataRegularSeason20242025!$AA$3:$AA$1315,DataRegularSeason20242025!$B$3:$B$1315, "&lt;=" &amp; BA$1, DataRegularSeason20242025!$D$3:$D$1315, $A14)+SUMIFS(DataRegularSeason20242025!$AB$3:$AB$1315,DataRegularSeason20242025!$B$3:$B$1315, "&lt;=" &amp; BA$1, DataRegularSeason20242025!$E$3:$E$1315, $A14)</f>
        <v>11</v>
      </c>
      <c r="BB14">
        <f>SUMIFS(DataRegularSeason20242025!$AA$3:$AA$1315,DataRegularSeason20242025!$B$3:$B$1315, "&lt;=" &amp; BB$1, DataRegularSeason20242025!$D$3:$D$1315, $A14)+SUMIFS(DataRegularSeason20242025!$AB$3:$AB$1315,DataRegularSeason20242025!$B$3:$B$1315, "&lt;=" &amp; BB$1, DataRegularSeason20242025!$E$3:$E$1315, $A14)</f>
        <v>11</v>
      </c>
      <c r="BC14">
        <f>SUMIFS(DataRegularSeason20242025!$AA$3:$AA$1315,DataRegularSeason20242025!$B$3:$B$1315, "&lt;=" &amp; BC$1, DataRegularSeason20242025!$D$3:$D$1315, $A14)+SUMIFS(DataRegularSeason20242025!$AB$3:$AB$1315,DataRegularSeason20242025!$B$3:$B$1315, "&lt;=" &amp; BC$1, DataRegularSeason20242025!$E$3:$E$1315, $A14)</f>
        <v>11</v>
      </c>
      <c r="BD14">
        <f>SUMIFS(DataRegularSeason20242025!$AA$3:$AA$1315,DataRegularSeason20242025!$B$3:$B$1315, "&lt;=" &amp; BD$1, DataRegularSeason20242025!$D$3:$D$1315, $A14)+SUMIFS(DataRegularSeason20242025!$AB$3:$AB$1315,DataRegularSeason20242025!$B$3:$B$1315, "&lt;=" &amp; BD$1, DataRegularSeason20242025!$E$3:$E$1315, $A14)</f>
        <v>11</v>
      </c>
      <c r="BE14">
        <f>SUMIFS(DataRegularSeason20242025!$AA$3:$AA$1315,DataRegularSeason20242025!$B$3:$B$1315, "&lt;=" &amp; BE$1, DataRegularSeason20242025!$D$3:$D$1315, $A14)+SUMIFS(DataRegularSeason20242025!$AB$3:$AB$1315,DataRegularSeason20242025!$B$3:$B$1315, "&lt;=" &amp; BE$1, DataRegularSeason20242025!$E$3:$E$1315, $A14)</f>
        <v>11</v>
      </c>
      <c r="BF14">
        <f>SUMIFS(DataRegularSeason20242025!$AA$3:$AA$1315,DataRegularSeason20242025!$B$3:$B$1315, "&lt;=" &amp; BF$1, DataRegularSeason20242025!$D$3:$D$1315, $A14)+SUMIFS(DataRegularSeason20242025!$AB$3:$AB$1315,DataRegularSeason20242025!$B$3:$B$1315, "&lt;=" &amp; BF$1, DataRegularSeason20242025!$E$3:$E$1315, $A14)</f>
        <v>11</v>
      </c>
      <c r="BG14">
        <f>SUMIFS(DataRegularSeason20242025!$AA$3:$AA$1315,DataRegularSeason20242025!$B$3:$B$1315, "&lt;=" &amp; BG$1, DataRegularSeason20242025!$D$3:$D$1315, $A14)+SUMIFS(DataRegularSeason20242025!$AB$3:$AB$1315,DataRegularSeason20242025!$B$3:$B$1315, "&lt;=" &amp; BG$1, DataRegularSeason20242025!$E$3:$E$1315, $A14)</f>
        <v>11</v>
      </c>
      <c r="BH14">
        <f>SUMIFS(DataRegularSeason20242025!$AA$3:$AA$1315,DataRegularSeason20242025!$B$3:$B$1315, "&lt;=" &amp; BH$1, DataRegularSeason20242025!$D$3:$D$1315, $A14)+SUMIFS(DataRegularSeason20242025!$AB$3:$AB$1315,DataRegularSeason20242025!$B$3:$B$1315, "&lt;=" &amp; BH$1, DataRegularSeason20242025!$E$3:$E$1315, $A14)</f>
        <v>11</v>
      </c>
      <c r="BI14">
        <f>SUMIFS(DataRegularSeason20242025!$AA$3:$AA$1315,DataRegularSeason20242025!$B$3:$B$1315, "&lt;=" &amp; BI$1, DataRegularSeason20242025!$D$3:$D$1315, $A14)+SUMIFS(DataRegularSeason20242025!$AB$3:$AB$1315,DataRegularSeason20242025!$B$3:$B$1315, "&lt;=" &amp; BI$1, DataRegularSeason20242025!$E$3:$E$1315, $A14)</f>
        <v>11</v>
      </c>
      <c r="BJ14">
        <f>SUMIFS(DataRegularSeason20242025!$AA$3:$AA$1315,DataRegularSeason20242025!$B$3:$B$1315, "&lt;=" &amp; BJ$1, DataRegularSeason20242025!$D$3:$D$1315, $A14)+SUMIFS(DataRegularSeason20242025!$AB$3:$AB$1315,DataRegularSeason20242025!$B$3:$B$1315, "&lt;=" &amp; BJ$1, DataRegularSeason20242025!$E$3:$E$1315, $A14)</f>
        <v>11</v>
      </c>
      <c r="BK14">
        <f>SUMIFS(DataRegularSeason20242025!$AA$3:$AA$1315,DataRegularSeason20242025!$B$3:$B$1315, "&lt;=" &amp; BK$1, DataRegularSeason20242025!$D$3:$D$1315, $A14)+SUMIFS(DataRegularSeason20242025!$AB$3:$AB$1315,DataRegularSeason20242025!$B$3:$B$1315, "&lt;=" &amp; BK$1, DataRegularSeason20242025!$E$3:$E$1315, $A14)</f>
        <v>11</v>
      </c>
      <c r="BL14">
        <f>SUMIFS(DataRegularSeason20242025!$AA$3:$AA$1315,DataRegularSeason20242025!$B$3:$B$1315, "&lt;=" &amp; BL$1, DataRegularSeason20242025!$D$3:$D$1315, $A14)+SUMIFS(DataRegularSeason20242025!$AB$3:$AB$1315,DataRegularSeason20242025!$B$3:$B$1315, "&lt;=" &amp; BL$1, DataRegularSeason20242025!$E$3:$E$1315, $A14)</f>
        <v>11</v>
      </c>
      <c r="BM14">
        <f>SUMIFS(DataRegularSeason20242025!$AA$3:$AA$1315,DataRegularSeason20242025!$B$3:$B$1315, "&lt;=" &amp; BM$1, DataRegularSeason20242025!$D$3:$D$1315, $A14)+SUMIFS(DataRegularSeason20242025!$AB$3:$AB$1315,DataRegularSeason20242025!$B$3:$B$1315, "&lt;=" &amp; BM$1, DataRegularSeason20242025!$E$3:$E$1315, $A14)</f>
        <v>11</v>
      </c>
      <c r="BN14">
        <f>SUMIFS(DataRegularSeason20242025!$AA$3:$AA$1315,DataRegularSeason20242025!$B$3:$B$1315, "&lt;=" &amp; BN$1, DataRegularSeason20242025!$D$3:$D$1315, $A14)+SUMIFS(DataRegularSeason20242025!$AB$3:$AB$1315,DataRegularSeason20242025!$B$3:$B$1315, "&lt;=" &amp; BN$1, DataRegularSeason20242025!$E$3:$E$1315, $A14)</f>
        <v>11</v>
      </c>
      <c r="BO14">
        <f>SUMIFS(DataRegularSeason20242025!$AA$3:$AA$1315,DataRegularSeason20242025!$B$3:$B$1315, "&lt;=" &amp; BO$1, DataRegularSeason20242025!$D$3:$D$1315, $A14)+SUMIFS(DataRegularSeason20242025!$AB$3:$AB$1315,DataRegularSeason20242025!$B$3:$B$1315, "&lt;=" &amp; BO$1, DataRegularSeason20242025!$E$3:$E$1315, $A14)</f>
        <v>11</v>
      </c>
      <c r="BP14">
        <f>SUMIFS(DataRegularSeason20242025!$AA$3:$AA$1315,DataRegularSeason20242025!$B$3:$B$1315, "&lt;=" &amp; BP$1, DataRegularSeason20242025!$D$3:$D$1315, $A14)+SUMIFS(DataRegularSeason20242025!$AB$3:$AB$1315,DataRegularSeason20242025!$B$3:$B$1315, "&lt;=" &amp; BP$1, DataRegularSeason20242025!$E$3:$E$1315, $A14)</f>
        <v>11</v>
      </c>
      <c r="BQ14">
        <f>SUMIFS(DataRegularSeason20242025!$AA$3:$AA$1315,DataRegularSeason20242025!$B$3:$B$1315, "&lt;=" &amp; BQ$1, DataRegularSeason20242025!$D$3:$D$1315, $A14)+SUMIFS(DataRegularSeason20242025!$AB$3:$AB$1315,DataRegularSeason20242025!$B$3:$B$1315, "&lt;=" &amp; BQ$1, DataRegularSeason20242025!$E$3:$E$1315, $A14)</f>
        <v>11</v>
      </c>
      <c r="BR14">
        <f>SUMIFS(DataRegularSeason20242025!$AA$3:$AA$1315,DataRegularSeason20242025!$B$3:$B$1315, "&lt;=" &amp; BR$1, DataRegularSeason20242025!$D$3:$D$1315, $A14)+SUMIFS(DataRegularSeason20242025!$AB$3:$AB$1315,DataRegularSeason20242025!$B$3:$B$1315, "&lt;=" &amp; BR$1, DataRegularSeason20242025!$E$3:$E$1315, $A14)</f>
        <v>11</v>
      </c>
      <c r="BS14">
        <f>SUMIFS(DataRegularSeason20242025!$AA$3:$AA$1315,DataRegularSeason20242025!$B$3:$B$1315, "&lt;=" &amp; BS$1, DataRegularSeason20242025!$D$3:$D$1315, $A14)+SUMIFS(DataRegularSeason20242025!$AB$3:$AB$1315,DataRegularSeason20242025!$B$3:$B$1315, "&lt;=" &amp; BS$1, DataRegularSeason20242025!$E$3:$E$1315, $A14)</f>
        <v>11</v>
      </c>
      <c r="BT14">
        <f>SUMIFS(DataRegularSeason20242025!$AA$3:$AA$1315,DataRegularSeason20242025!$B$3:$B$1315, "&lt;=" &amp; BT$1, DataRegularSeason20242025!$D$3:$D$1315, $A14)+SUMIFS(DataRegularSeason20242025!$AB$3:$AB$1315,DataRegularSeason20242025!$B$3:$B$1315, "&lt;=" &amp; BT$1, DataRegularSeason20242025!$E$3:$E$1315, $A14)</f>
        <v>11</v>
      </c>
      <c r="BU14">
        <f>SUMIFS(DataRegularSeason20242025!$AA$3:$AA$1315,DataRegularSeason20242025!$B$3:$B$1315, "&lt;=" &amp; BU$1, DataRegularSeason20242025!$D$3:$D$1315, $A14)+SUMIFS(DataRegularSeason20242025!$AB$3:$AB$1315,DataRegularSeason20242025!$B$3:$B$1315, "&lt;=" &amp; BU$1, DataRegularSeason20242025!$E$3:$E$1315, $A14)</f>
        <v>11</v>
      </c>
      <c r="BV14">
        <f>SUMIFS(DataRegularSeason20242025!$AA$3:$AA$1315,DataRegularSeason20242025!$B$3:$B$1315, "&lt;=" &amp; BV$1, DataRegularSeason20242025!$D$3:$D$1315, $A14)+SUMIFS(DataRegularSeason20242025!$AB$3:$AB$1315,DataRegularSeason20242025!$B$3:$B$1315, "&lt;=" &amp; BV$1, DataRegularSeason20242025!$E$3:$E$1315, $A14)</f>
        <v>11</v>
      </c>
      <c r="BW14">
        <f>SUMIFS(DataRegularSeason20242025!$AA$3:$AA$1315,DataRegularSeason20242025!$B$3:$B$1315, "&lt;=" &amp; BW$1, DataRegularSeason20242025!$D$3:$D$1315, $A14)+SUMIFS(DataRegularSeason20242025!$AB$3:$AB$1315,DataRegularSeason20242025!$B$3:$B$1315, "&lt;=" &amp; BW$1, DataRegularSeason20242025!$E$3:$E$1315, $A14)</f>
        <v>11</v>
      </c>
      <c r="BX14">
        <f>SUMIFS(DataRegularSeason20242025!$AA$3:$AA$1315,DataRegularSeason20242025!$B$3:$B$1315, "&lt;=" &amp; BX$1, DataRegularSeason20242025!$D$3:$D$1315, $A14)+SUMIFS(DataRegularSeason20242025!$AB$3:$AB$1315,DataRegularSeason20242025!$B$3:$B$1315, "&lt;=" &amp; BX$1, DataRegularSeason20242025!$E$3:$E$1315, $A14)</f>
        <v>11</v>
      </c>
      <c r="BY14">
        <f>SUMIFS(DataRegularSeason20242025!$AA$3:$AA$1315,DataRegularSeason20242025!$B$3:$B$1315, "&lt;=" &amp; BY$1, DataRegularSeason20242025!$D$3:$D$1315, $A14)+SUMIFS(DataRegularSeason20242025!$AB$3:$AB$1315,DataRegularSeason20242025!$B$3:$B$1315, "&lt;=" &amp; BY$1, DataRegularSeason20242025!$E$3:$E$1315, $A14)</f>
        <v>11</v>
      </c>
      <c r="BZ14">
        <f>SUMIFS(DataRegularSeason20242025!$AA$3:$AA$1315,DataRegularSeason20242025!$B$3:$B$1315, "&lt;=" &amp; BZ$1, DataRegularSeason20242025!$D$3:$D$1315, $A14)+SUMIFS(DataRegularSeason20242025!$AB$3:$AB$1315,DataRegularSeason20242025!$B$3:$B$1315, "&lt;=" &amp; BZ$1, DataRegularSeason20242025!$E$3:$E$1315, $A14)</f>
        <v>11</v>
      </c>
      <c r="CA14">
        <f>SUMIFS(DataRegularSeason20242025!$AA$3:$AA$1315,DataRegularSeason20242025!$B$3:$B$1315, "&lt;=" &amp; CA$1, DataRegularSeason20242025!$D$3:$D$1315, $A14)+SUMIFS(DataRegularSeason20242025!$AB$3:$AB$1315,DataRegularSeason20242025!$B$3:$B$1315, "&lt;=" &amp; CA$1, DataRegularSeason20242025!$E$3:$E$1315, $A14)</f>
        <v>11</v>
      </c>
      <c r="CB14">
        <f>SUMIFS(DataRegularSeason20242025!$AA$3:$AA$1315,DataRegularSeason20242025!$B$3:$B$1315, "&lt;=" &amp; CB$1, DataRegularSeason20242025!$D$3:$D$1315, $A14)+SUMIFS(DataRegularSeason20242025!$AB$3:$AB$1315,DataRegularSeason20242025!$B$3:$B$1315, "&lt;=" &amp; CB$1, DataRegularSeason20242025!$E$3:$E$1315, $A14)</f>
        <v>11</v>
      </c>
      <c r="CC14">
        <f>SUMIFS(DataRegularSeason20242025!$AA$3:$AA$1315,DataRegularSeason20242025!$B$3:$B$1315, "&lt;=" &amp; CC$1, DataRegularSeason20242025!$D$3:$D$1315, $A14)+SUMIFS(DataRegularSeason20242025!$AB$3:$AB$1315,DataRegularSeason20242025!$B$3:$B$1315, "&lt;=" &amp; CC$1, DataRegularSeason20242025!$E$3:$E$1315, $A14)</f>
        <v>11</v>
      </c>
      <c r="CD14">
        <f>SUMIFS(DataRegularSeason20242025!$AA$3:$AA$1315,DataRegularSeason20242025!$B$3:$B$1315, "&lt;=" &amp; CD$1, DataRegularSeason20242025!$D$3:$D$1315, $A14)+SUMIFS(DataRegularSeason20242025!$AB$3:$AB$1315,DataRegularSeason20242025!$B$3:$B$1315, "&lt;=" &amp; CD$1, DataRegularSeason20242025!$E$3:$E$1315, $A14)</f>
        <v>11</v>
      </c>
      <c r="CE14">
        <f>SUMIFS(DataRegularSeason20242025!$AA$3:$AA$1315,DataRegularSeason20242025!$B$3:$B$1315, "&lt;=" &amp; CE$1, DataRegularSeason20242025!$D$3:$D$1315, $A14)+SUMIFS(DataRegularSeason20242025!$AB$3:$AB$1315,DataRegularSeason20242025!$B$3:$B$1315, "&lt;=" &amp; CE$1, DataRegularSeason20242025!$E$3:$E$1315, $A14)</f>
        <v>11</v>
      </c>
      <c r="CF14">
        <f>SUMIFS(DataRegularSeason20242025!$AA$3:$AA$1315,DataRegularSeason20242025!$B$3:$B$1315, "&lt;=" &amp; CF$1, DataRegularSeason20242025!$D$3:$D$1315, $A14)+SUMIFS(DataRegularSeason20242025!$AB$3:$AB$1315,DataRegularSeason20242025!$B$3:$B$1315, "&lt;=" &amp; CF$1, DataRegularSeason20242025!$E$3:$E$1315, $A14)</f>
        <v>11</v>
      </c>
      <c r="CG14">
        <f>SUMIFS(DataRegularSeason20242025!$AA$3:$AA$1315,DataRegularSeason20242025!$B$3:$B$1315, "&lt;=" &amp; CG$1, DataRegularSeason20242025!$D$3:$D$1315, $A14)+SUMIFS(DataRegularSeason20242025!$AB$3:$AB$1315,DataRegularSeason20242025!$B$3:$B$1315, "&lt;=" &amp; CG$1, DataRegularSeason20242025!$E$3:$E$1315, $A14)</f>
        <v>11</v>
      </c>
      <c r="CH14">
        <f>SUMIFS(DataRegularSeason20242025!$AA$3:$AA$1315,DataRegularSeason20242025!$B$3:$B$1315, "&lt;=" &amp; CH$1, DataRegularSeason20242025!$D$3:$D$1315, $A14)+SUMIFS(DataRegularSeason20242025!$AB$3:$AB$1315,DataRegularSeason20242025!$B$3:$B$1315, "&lt;=" &amp; CH$1, DataRegularSeason20242025!$E$3:$E$1315, $A14)</f>
        <v>11</v>
      </c>
      <c r="CI14">
        <f>SUMIFS(DataRegularSeason20242025!$AA$3:$AA$1315,DataRegularSeason20242025!$B$3:$B$1315, "&lt;=" &amp; CI$1, DataRegularSeason20242025!$D$3:$D$1315, $A14)+SUMIFS(DataRegularSeason20242025!$AB$3:$AB$1315,DataRegularSeason20242025!$B$3:$B$1315, "&lt;=" &amp; CI$1, DataRegularSeason20242025!$E$3:$E$1315, $A14)</f>
        <v>11</v>
      </c>
      <c r="CJ14">
        <f>SUMIFS(DataRegularSeason20242025!$AA$3:$AA$1315,DataRegularSeason20242025!$B$3:$B$1315, "&lt;=" &amp; CJ$1, DataRegularSeason20242025!$D$3:$D$1315, $A14)+SUMIFS(DataRegularSeason20242025!$AB$3:$AB$1315,DataRegularSeason20242025!$B$3:$B$1315, "&lt;=" &amp; CJ$1, DataRegularSeason20242025!$E$3:$E$1315, $A14)</f>
        <v>11</v>
      </c>
      <c r="CK14">
        <f>SUMIFS(DataRegularSeason20242025!$AA$3:$AA$1315,DataRegularSeason20242025!$B$3:$B$1315, "&lt;=" &amp; CK$1, DataRegularSeason20242025!$D$3:$D$1315, $A14)+SUMIFS(DataRegularSeason20242025!$AB$3:$AB$1315,DataRegularSeason20242025!$B$3:$B$1315, "&lt;=" &amp; CK$1, DataRegularSeason20242025!$E$3:$E$1315, $A14)</f>
        <v>11</v>
      </c>
      <c r="CL14">
        <f>SUMIFS(DataRegularSeason20242025!$AA$3:$AA$1315,DataRegularSeason20242025!$B$3:$B$1315, "&lt;=" &amp; CL$1, DataRegularSeason20242025!$D$3:$D$1315, $A14)+SUMIFS(DataRegularSeason20242025!$AB$3:$AB$1315,DataRegularSeason20242025!$B$3:$B$1315, "&lt;=" &amp; CL$1, DataRegularSeason20242025!$E$3:$E$1315, $A14)</f>
        <v>11</v>
      </c>
      <c r="CM14">
        <f>SUMIFS(DataRegularSeason20242025!$AA$3:$AA$1315,DataRegularSeason20242025!$B$3:$B$1315, "&lt;=" &amp; CM$1, DataRegularSeason20242025!$D$3:$D$1315, $A14)+SUMIFS(DataRegularSeason20242025!$AB$3:$AB$1315,DataRegularSeason20242025!$B$3:$B$1315, "&lt;=" &amp; CM$1, DataRegularSeason20242025!$E$3:$E$1315, $A14)</f>
        <v>11</v>
      </c>
      <c r="CN14">
        <f>SUMIFS(DataRegularSeason20242025!$AA$3:$AA$1315,DataRegularSeason20242025!$B$3:$B$1315, "&lt;=" &amp; CN$1, DataRegularSeason20242025!$D$3:$D$1315, $A14)+SUMIFS(DataRegularSeason20242025!$AB$3:$AB$1315,DataRegularSeason20242025!$B$3:$B$1315, "&lt;=" &amp; CN$1, DataRegularSeason20242025!$E$3:$E$1315, $A14)</f>
        <v>11</v>
      </c>
      <c r="CO14">
        <f>SUMIFS(DataRegularSeason20242025!$AA$3:$AA$1315,DataRegularSeason20242025!$B$3:$B$1315, "&lt;=" &amp; CO$1, DataRegularSeason20242025!$D$3:$D$1315, $A14)+SUMIFS(DataRegularSeason20242025!$AB$3:$AB$1315,DataRegularSeason20242025!$B$3:$B$1315, "&lt;=" &amp; CO$1, DataRegularSeason20242025!$E$3:$E$1315, $A14)</f>
        <v>11</v>
      </c>
      <c r="CP14">
        <f>SUMIFS(DataRegularSeason20242025!$AA$3:$AA$1315,DataRegularSeason20242025!$B$3:$B$1315, "&lt;=" &amp; CP$1, DataRegularSeason20242025!$D$3:$D$1315, $A14)+SUMIFS(DataRegularSeason20242025!$AB$3:$AB$1315,DataRegularSeason20242025!$B$3:$B$1315, "&lt;=" &amp; CP$1, DataRegularSeason20242025!$E$3:$E$1315, $A14)</f>
        <v>11</v>
      </c>
      <c r="CQ14">
        <f>SUMIFS(DataRegularSeason20242025!$AA$3:$AA$1315,DataRegularSeason20242025!$B$3:$B$1315, "&lt;=" &amp; CQ$1, DataRegularSeason20242025!$D$3:$D$1315, $A14)+SUMIFS(DataRegularSeason20242025!$AB$3:$AB$1315,DataRegularSeason20242025!$B$3:$B$1315, "&lt;=" &amp; CQ$1, DataRegularSeason20242025!$E$3:$E$1315, $A14)</f>
        <v>11</v>
      </c>
      <c r="CR14">
        <f>SUMIFS(DataRegularSeason20242025!$AA$3:$AA$1315,DataRegularSeason20242025!$B$3:$B$1315, "&lt;=" &amp; CR$1, DataRegularSeason20242025!$D$3:$D$1315, $A14)+SUMIFS(DataRegularSeason20242025!$AB$3:$AB$1315,DataRegularSeason20242025!$B$3:$B$1315, "&lt;=" &amp; CR$1, DataRegularSeason20242025!$E$3:$E$1315, $A14)</f>
        <v>11</v>
      </c>
      <c r="CS14">
        <f>SUMIFS(DataRegularSeason20242025!$AA$3:$AA$1315,DataRegularSeason20242025!$B$3:$B$1315, "&lt;=" &amp; CS$1, DataRegularSeason20242025!$D$3:$D$1315, $A14)+SUMIFS(DataRegularSeason20242025!$AB$3:$AB$1315,DataRegularSeason20242025!$B$3:$B$1315, "&lt;=" &amp; CS$1, DataRegularSeason20242025!$E$3:$E$1315, $A14)</f>
        <v>11</v>
      </c>
      <c r="CT14">
        <f>SUMIFS(DataRegularSeason20242025!$AA$3:$AA$1315,DataRegularSeason20242025!$B$3:$B$1315, "&lt;=" &amp; CT$1, DataRegularSeason20242025!$D$3:$D$1315, $A14)+SUMIFS(DataRegularSeason20242025!$AB$3:$AB$1315,DataRegularSeason20242025!$B$3:$B$1315, "&lt;=" &amp; CT$1, DataRegularSeason20242025!$E$3:$E$1315, $A14)</f>
        <v>11</v>
      </c>
      <c r="CU14">
        <f>SUMIFS(DataRegularSeason20242025!$AA$3:$AA$1315,DataRegularSeason20242025!$B$3:$B$1315, "&lt;=" &amp; CU$1, DataRegularSeason20242025!$D$3:$D$1315, $A14)+SUMIFS(DataRegularSeason20242025!$AB$3:$AB$1315,DataRegularSeason20242025!$B$3:$B$1315, "&lt;=" &amp; CU$1, DataRegularSeason20242025!$E$3:$E$1315, $A14)</f>
        <v>11</v>
      </c>
      <c r="CV14">
        <f>SUMIFS(DataRegularSeason20242025!$AA$3:$AA$1315,DataRegularSeason20242025!$B$3:$B$1315, "&lt;=" &amp; CV$1, DataRegularSeason20242025!$D$3:$D$1315, $A14)+SUMIFS(DataRegularSeason20242025!$AB$3:$AB$1315,DataRegularSeason20242025!$B$3:$B$1315, "&lt;=" &amp; CV$1, DataRegularSeason20242025!$E$3:$E$1315, $A14)</f>
        <v>11</v>
      </c>
      <c r="CW14">
        <f>SUMIFS(DataRegularSeason20242025!$AA$3:$AA$1315,DataRegularSeason20242025!$B$3:$B$1315, "&lt;=" &amp; CW$1, DataRegularSeason20242025!$D$3:$D$1315, $A14)+SUMIFS(DataRegularSeason20242025!$AB$3:$AB$1315,DataRegularSeason20242025!$B$3:$B$1315, "&lt;=" &amp; CW$1, DataRegularSeason20242025!$E$3:$E$1315, $A14)</f>
        <v>11</v>
      </c>
      <c r="CX14">
        <f>SUMIFS(DataRegularSeason20242025!$AA$3:$AA$1315,DataRegularSeason20242025!$B$3:$B$1315, "&lt;=" &amp; CX$1, DataRegularSeason20242025!$D$3:$D$1315, $A14)+SUMIFS(DataRegularSeason20242025!$AB$3:$AB$1315,DataRegularSeason20242025!$B$3:$B$1315, "&lt;=" &amp; CX$1, DataRegularSeason20242025!$E$3:$E$1315, $A14)</f>
        <v>11</v>
      </c>
      <c r="CY14">
        <f>SUMIFS(DataRegularSeason20242025!$AA$3:$AA$1315,DataRegularSeason20242025!$B$3:$B$1315, "&lt;=" &amp; CY$1, DataRegularSeason20242025!$D$3:$D$1315, $A14)+SUMIFS(DataRegularSeason20242025!$AB$3:$AB$1315,DataRegularSeason20242025!$B$3:$B$1315, "&lt;=" &amp; CY$1, DataRegularSeason20242025!$E$3:$E$1315, $A14)</f>
        <v>11</v>
      </c>
      <c r="CZ14">
        <f>SUMIFS(DataRegularSeason20242025!$AA$3:$AA$1315,DataRegularSeason20242025!$B$3:$B$1315, "&lt;=" &amp; CZ$1, DataRegularSeason20242025!$D$3:$D$1315, $A14)+SUMIFS(DataRegularSeason20242025!$AB$3:$AB$1315,DataRegularSeason20242025!$B$3:$B$1315, "&lt;=" &amp; CZ$1, DataRegularSeason20242025!$E$3:$E$1315, $A14)</f>
        <v>11</v>
      </c>
      <c r="DA14">
        <f>SUMIFS(DataRegularSeason20242025!$AA$3:$AA$1315,DataRegularSeason20242025!$B$3:$B$1315, "&lt;=" &amp; DA$1, DataRegularSeason20242025!$D$3:$D$1315, $A14)+SUMIFS(DataRegularSeason20242025!$AB$3:$AB$1315,DataRegularSeason20242025!$B$3:$B$1315, "&lt;=" &amp; DA$1, DataRegularSeason20242025!$E$3:$E$1315, $A14)</f>
        <v>11</v>
      </c>
      <c r="DB14">
        <f>SUMIFS(DataRegularSeason20242025!$AA$3:$AA$1315,DataRegularSeason20242025!$B$3:$B$1315, "&lt;=" &amp; DB$1, DataRegularSeason20242025!$D$3:$D$1315, $A14)+SUMIFS(DataRegularSeason20242025!$AB$3:$AB$1315,DataRegularSeason20242025!$B$3:$B$1315, "&lt;=" &amp; DB$1, DataRegularSeason20242025!$E$3:$E$1315, $A14)</f>
        <v>11</v>
      </c>
      <c r="DC14">
        <f>SUMIFS(DataRegularSeason20242025!$AA$3:$AA$1315,DataRegularSeason20242025!$B$3:$B$1315, "&lt;=" &amp; DC$1, DataRegularSeason20242025!$D$3:$D$1315, $A14)+SUMIFS(DataRegularSeason20242025!$AB$3:$AB$1315,DataRegularSeason20242025!$B$3:$B$1315, "&lt;=" &amp; DC$1, DataRegularSeason20242025!$E$3:$E$1315, $A14)</f>
        <v>11</v>
      </c>
      <c r="DD14">
        <f>SUMIFS(DataRegularSeason20242025!$AA$3:$AA$1315,DataRegularSeason20242025!$B$3:$B$1315, "&lt;=" &amp; DD$1, DataRegularSeason20242025!$D$3:$D$1315, $A14)+SUMIFS(DataRegularSeason20242025!$AB$3:$AB$1315,DataRegularSeason20242025!$B$3:$B$1315, "&lt;=" &amp; DD$1, DataRegularSeason20242025!$E$3:$E$1315, $A14)</f>
        <v>11</v>
      </c>
      <c r="DE14">
        <f>SUMIFS(DataRegularSeason20242025!$AA$3:$AA$1315,DataRegularSeason20242025!$B$3:$B$1315, "&lt;=" &amp; DE$1, DataRegularSeason20242025!$D$3:$D$1315, $A14)+SUMIFS(DataRegularSeason20242025!$AB$3:$AB$1315,DataRegularSeason20242025!$B$3:$B$1315, "&lt;=" &amp; DE$1, DataRegularSeason20242025!$E$3:$E$1315, $A14)</f>
        <v>11</v>
      </c>
      <c r="DF14">
        <f>SUMIFS(DataRegularSeason20242025!$AA$3:$AA$1315,DataRegularSeason20242025!$B$3:$B$1315, "&lt;=" &amp; DF$1, DataRegularSeason20242025!$D$3:$D$1315, $A14)+SUMIFS(DataRegularSeason20242025!$AB$3:$AB$1315,DataRegularSeason20242025!$B$3:$B$1315, "&lt;=" &amp; DF$1, DataRegularSeason20242025!$E$3:$E$1315, $A14)</f>
        <v>11</v>
      </c>
      <c r="DG14">
        <f>SUMIFS(DataRegularSeason20242025!$AA$3:$AA$1315,DataRegularSeason20242025!$B$3:$B$1315, "&lt;=" &amp; DG$1, DataRegularSeason20242025!$D$3:$D$1315, $A14)+SUMIFS(DataRegularSeason20242025!$AB$3:$AB$1315,DataRegularSeason20242025!$B$3:$B$1315, "&lt;=" &amp; DG$1, DataRegularSeason20242025!$E$3:$E$1315, $A14)</f>
        <v>11</v>
      </c>
      <c r="DH14">
        <f>SUMIFS(DataRegularSeason20242025!$AA$3:$AA$1315,DataRegularSeason20242025!$B$3:$B$1315, "&lt;=" &amp; DH$1, DataRegularSeason20242025!$D$3:$D$1315, $A14)+SUMIFS(DataRegularSeason20242025!$AB$3:$AB$1315,DataRegularSeason20242025!$B$3:$B$1315, "&lt;=" &amp; DH$1, DataRegularSeason20242025!$E$3:$E$1315, $A14)</f>
        <v>11</v>
      </c>
      <c r="DI14">
        <f>SUMIFS(DataRegularSeason20242025!$AA$3:$AA$1315,DataRegularSeason20242025!$B$3:$B$1315, "&lt;=" &amp; DI$1, DataRegularSeason20242025!$D$3:$D$1315, $A14)+SUMIFS(DataRegularSeason20242025!$AB$3:$AB$1315,DataRegularSeason20242025!$B$3:$B$1315, "&lt;=" &amp; DI$1, DataRegularSeason20242025!$E$3:$E$1315, $A14)</f>
        <v>11</v>
      </c>
      <c r="DJ14">
        <f>SUMIFS(DataRegularSeason20242025!$AA$3:$AA$1315,DataRegularSeason20242025!$B$3:$B$1315, "&lt;=" &amp; DJ$1, DataRegularSeason20242025!$D$3:$D$1315, $A14)+SUMIFS(DataRegularSeason20242025!$AB$3:$AB$1315,DataRegularSeason20242025!$B$3:$B$1315, "&lt;=" &amp; DJ$1, DataRegularSeason20242025!$E$3:$E$1315, $A14)</f>
        <v>11</v>
      </c>
      <c r="DK14">
        <f>SUMIFS(DataRegularSeason20242025!$AA$3:$AA$1315,DataRegularSeason20242025!$B$3:$B$1315, "&lt;=" &amp; DK$1, DataRegularSeason20242025!$D$3:$D$1315, $A14)+SUMIFS(DataRegularSeason20242025!$AB$3:$AB$1315,DataRegularSeason20242025!$B$3:$B$1315, "&lt;=" &amp; DK$1, DataRegularSeason20242025!$E$3:$E$1315, $A14)</f>
        <v>11</v>
      </c>
      <c r="DL14">
        <f>SUMIFS(DataRegularSeason20242025!$AA$3:$AA$1315,DataRegularSeason20242025!$B$3:$B$1315, "&lt;=" &amp; DL$1, DataRegularSeason20242025!$D$3:$D$1315, $A14)+SUMIFS(DataRegularSeason20242025!$AB$3:$AB$1315,DataRegularSeason20242025!$B$3:$B$1315, "&lt;=" &amp; DL$1, DataRegularSeason20242025!$E$3:$E$1315, $A14)</f>
        <v>11</v>
      </c>
      <c r="DM14">
        <f>SUMIFS(DataRegularSeason20242025!$AA$3:$AA$1315,DataRegularSeason20242025!$B$3:$B$1315, "&lt;=" &amp; DM$1, DataRegularSeason20242025!$D$3:$D$1315, $A14)+SUMIFS(DataRegularSeason20242025!$AB$3:$AB$1315,DataRegularSeason20242025!$B$3:$B$1315, "&lt;=" &amp; DM$1, DataRegularSeason20242025!$E$3:$E$1315, $A14)</f>
        <v>11</v>
      </c>
      <c r="DN14">
        <f>SUMIFS(DataRegularSeason20242025!$AA$3:$AA$1315,DataRegularSeason20242025!$B$3:$B$1315, "&lt;=" &amp; DN$1, DataRegularSeason20242025!$D$3:$D$1315, $A14)+SUMIFS(DataRegularSeason20242025!$AB$3:$AB$1315,DataRegularSeason20242025!$B$3:$B$1315, "&lt;=" &amp; DN$1, DataRegularSeason20242025!$E$3:$E$1315, $A14)</f>
        <v>11</v>
      </c>
      <c r="DO14">
        <f>SUMIFS(DataRegularSeason20242025!$AA$3:$AA$1315,DataRegularSeason20242025!$B$3:$B$1315, "&lt;=" &amp; DO$1, DataRegularSeason20242025!$D$3:$D$1315, $A14)+SUMIFS(DataRegularSeason20242025!$AB$3:$AB$1315,DataRegularSeason20242025!$B$3:$B$1315, "&lt;=" &amp; DO$1, DataRegularSeason20242025!$E$3:$E$1315, $A14)</f>
        <v>11</v>
      </c>
      <c r="DP14">
        <f>SUMIFS(DataRegularSeason20242025!$AA$3:$AA$1315,DataRegularSeason20242025!$B$3:$B$1315, "&lt;=" &amp; DP$1, DataRegularSeason20242025!$D$3:$D$1315, $A14)+SUMIFS(DataRegularSeason20242025!$AB$3:$AB$1315,DataRegularSeason20242025!$B$3:$B$1315, "&lt;=" &amp; DP$1, DataRegularSeason20242025!$E$3:$E$1315, $A14)</f>
        <v>11</v>
      </c>
      <c r="DQ14">
        <f>SUMIFS(DataRegularSeason20242025!$AA$3:$AA$1315,DataRegularSeason20242025!$B$3:$B$1315, "&lt;=" &amp; DQ$1, DataRegularSeason20242025!$D$3:$D$1315, $A14)+SUMIFS(DataRegularSeason20242025!$AB$3:$AB$1315,DataRegularSeason20242025!$B$3:$B$1315, "&lt;=" &amp; DQ$1, DataRegularSeason20242025!$E$3:$E$1315, $A14)</f>
        <v>11</v>
      </c>
      <c r="DR14">
        <f>SUMIFS(DataRegularSeason20242025!$AA$3:$AA$1315,DataRegularSeason20242025!$B$3:$B$1315, "&lt;=" &amp; DR$1, DataRegularSeason20242025!$D$3:$D$1315, $A14)+SUMIFS(DataRegularSeason20242025!$AB$3:$AB$1315,DataRegularSeason20242025!$B$3:$B$1315, "&lt;=" &amp; DR$1, DataRegularSeason20242025!$E$3:$E$1315, $A14)</f>
        <v>11</v>
      </c>
      <c r="DS14">
        <f>SUMIFS(DataRegularSeason20242025!$AA$3:$AA$1315,DataRegularSeason20242025!$B$3:$B$1315, "&lt;=" &amp; DS$1, DataRegularSeason20242025!$D$3:$D$1315, $A14)+SUMIFS(DataRegularSeason20242025!$AB$3:$AB$1315,DataRegularSeason20242025!$B$3:$B$1315, "&lt;=" &amp; DS$1, DataRegularSeason20242025!$E$3:$E$1315, $A14)</f>
        <v>11</v>
      </c>
      <c r="DT14">
        <f>SUMIFS(DataRegularSeason20242025!$AA$3:$AA$1315,DataRegularSeason20242025!$B$3:$B$1315, "&lt;=" &amp; DT$1, DataRegularSeason20242025!$D$3:$D$1315, $A14)+SUMIFS(DataRegularSeason20242025!$AB$3:$AB$1315,DataRegularSeason20242025!$B$3:$B$1315, "&lt;=" &amp; DT$1, DataRegularSeason20242025!$E$3:$E$1315, $A14)</f>
        <v>11</v>
      </c>
      <c r="DU14">
        <f>SUMIFS(DataRegularSeason20242025!$AA$3:$AA$1315,DataRegularSeason20242025!$B$3:$B$1315, "&lt;=" &amp; DU$1, DataRegularSeason20242025!$D$3:$D$1315, $A14)+SUMIFS(DataRegularSeason20242025!$AB$3:$AB$1315,DataRegularSeason20242025!$B$3:$B$1315, "&lt;=" &amp; DU$1, DataRegularSeason20242025!$E$3:$E$1315, $A14)</f>
        <v>11</v>
      </c>
      <c r="DV14">
        <f>SUMIFS(DataRegularSeason20242025!$AA$3:$AA$1315,DataRegularSeason20242025!$B$3:$B$1315, "&lt;=" &amp; DV$1, DataRegularSeason20242025!$D$3:$D$1315, $A14)+SUMIFS(DataRegularSeason20242025!$AB$3:$AB$1315,DataRegularSeason20242025!$B$3:$B$1315, "&lt;=" &amp; DV$1, DataRegularSeason20242025!$E$3:$E$1315, $A14)</f>
        <v>11</v>
      </c>
      <c r="DW14">
        <f>SUMIFS(DataRegularSeason20242025!$AA$3:$AA$1315,DataRegularSeason20242025!$B$3:$B$1315, "&lt;=" &amp; DW$1, DataRegularSeason20242025!$D$3:$D$1315, $A14)+SUMIFS(DataRegularSeason20242025!$AB$3:$AB$1315,DataRegularSeason20242025!$B$3:$B$1315, "&lt;=" &amp; DW$1, DataRegularSeason20242025!$E$3:$E$1315, $A14)</f>
        <v>11</v>
      </c>
      <c r="DX14">
        <f>SUMIFS(DataRegularSeason20242025!$AA$3:$AA$1315,DataRegularSeason20242025!$B$3:$B$1315, "&lt;=" &amp; DX$1, DataRegularSeason20242025!$D$3:$D$1315, $A14)+SUMIFS(DataRegularSeason20242025!$AB$3:$AB$1315,DataRegularSeason20242025!$B$3:$B$1315, "&lt;=" &amp; DX$1, DataRegularSeason20242025!$E$3:$E$1315, $A14)</f>
        <v>11</v>
      </c>
      <c r="DY14">
        <f>SUMIFS(DataRegularSeason20242025!$AA$3:$AA$1315,DataRegularSeason20242025!$B$3:$B$1315, "&lt;=" &amp; DY$1, DataRegularSeason20242025!$D$3:$D$1315, $A14)+SUMIFS(DataRegularSeason20242025!$AB$3:$AB$1315,DataRegularSeason20242025!$B$3:$B$1315, "&lt;=" &amp; DY$1, DataRegularSeason20242025!$E$3:$E$1315, $A14)</f>
        <v>11</v>
      </c>
      <c r="DZ14">
        <f>SUMIFS(DataRegularSeason20242025!$AA$3:$AA$1315,DataRegularSeason20242025!$B$3:$B$1315, "&lt;=" &amp; DZ$1, DataRegularSeason20242025!$D$3:$D$1315, $A14)+SUMIFS(DataRegularSeason20242025!$AB$3:$AB$1315,DataRegularSeason20242025!$B$3:$B$1315, "&lt;=" &amp; DZ$1, DataRegularSeason20242025!$E$3:$E$1315, $A14)</f>
        <v>11</v>
      </c>
      <c r="EA14">
        <f>SUMIFS(DataRegularSeason20242025!$AA$3:$AA$1315,DataRegularSeason20242025!$B$3:$B$1315, "&lt;=" &amp; EA$1, DataRegularSeason20242025!$D$3:$D$1315, $A14)+SUMIFS(DataRegularSeason20242025!$AB$3:$AB$1315,DataRegularSeason20242025!$B$3:$B$1315, "&lt;=" &amp; EA$1, DataRegularSeason20242025!$E$3:$E$1315, $A14)</f>
        <v>11</v>
      </c>
      <c r="EB14">
        <f>SUMIFS(DataRegularSeason20242025!$AA$3:$AA$1315,DataRegularSeason20242025!$B$3:$B$1315, "&lt;=" &amp; EB$1, DataRegularSeason20242025!$D$3:$D$1315, $A14)+SUMIFS(DataRegularSeason20242025!$AB$3:$AB$1315,DataRegularSeason20242025!$B$3:$B$1315, "&lt;=" &amp; EB$1, DataRegularSeason20242025!$E$3:$E$1315, $A14)</f>
        <v>11</v>
      </c>
      <c r="EC14">
        <f>SUMIFS(DataRegularSeason20242025!$AA$3:$AA$1315,DataRegularSeason20242025!$B$3:$B$1315, "&lt;=" &amp; EC$1, DataRegularSeason20242025!$D$3:$D$1315, $A14)+SUMIFS(DataRegularSeason20242025!$AB$3:$AB$1315,DataRegularSeason20242025!$B$3:$B$1315, "&lt;=" &amp; EC$1, DataRegularSeason20242025!$E$3:$E$1315, $A14)</f>
        <v>11</v>
      </c>
      <c r="ED14">
        <f>SUMIFS(DataRegularSeason20242025!$AA$3:$AA$1315,DataRegularSeason20242025!$B$3:$B$1315, "&lt;=" &amp; ED$1, DataRegularSeason20242025!$D$3:$D$1315, $A14)+SUMIFS(DataRegularSeason20242025!$AB$3:$AB$1315,DataRegularSeason20242025!$B$3:$B$1315, "&lt;=" &amp; ED$1, DataRegularSeason20242025!$E$3:$E$1315, $A14)</f>
        <v>11</v>
      </c>
      <c r="EE14">
        <f>SUMIFS(DataRegularSeason20242025!$AA$3:$AA$1315,DataRegularSeason20242025!$B$3:$B$1315, "&lt;=" &amp; EE$1, DataRegularSeason20242025!$D$3:$D$1315, $A14)+SUMIFS(DataRegularSeason20242025!$AB$3:$AB$1315,DataRegularSeason20242025!$B$3:$B$1315, "&lt;=" &amp; EE$1, DataRegularSeason20242025!$E$3:$E$1315, $A14)</f>
        <v>11</v>
      </c>
      <c r="EF14">
        <f>SUMIFS(DataRegularSeason20242025!$AA$3:$AA$1315,DataRegularSeason20242025!$B$3:$B$1315, "&lt;=" &amp; EF$1, DataRegularSeason20242025!$D$3:$D$1315, $A14)+SUMIFS(DataRegularSeason20242025!$AB$3:$AB$1315,DataRegularSeason20242025!$B$3:$B$1315, "&lt;=" &amp; EF$1, DataRegularSeason20242025!$E$3:$E$1315, $A14)</f>
        <v>11</v>
      </c>
      <c r="EG14">
        <f>SUMIFS(DataRegularSeason20242025!$AA$3:$AA$1315,DataRegularSeason20242025!$B$3:$B$1315, "&lt;=" &amp; EG$1, DataRegularSeason20242025!$D$3:$D$1315, $A14)+SUMIFS(DataRegularSeason20242025!$AB$3:$AB$1315,DataRegularSeason20242025!$B$3:$B$1315, "&lt;=" &amp; EG$1, DataRegularSeason20242025!$E$3:$E$1315, $A14)</f>
        <v>11</v>
      </c>
      <c r="EH14">
        <f>SUMIFS(DataRegularSeason20242025!$AA$3:$AA$1315,DataRegularSeason20242025!$B$3:$B$1315, "&lt;=" &amp; EH$1, DataRegularSeason20242025!$D$3:$D$1315, $A14)+SUMIFS(DataRegularSeason20242025!$AB$3:$AB$1315,DataRegularSeason20242025!$B$3:$B$1315, "&lt;=" &amp; EH$1, DataRegularSeason20242025!$E$3:$E$1315, $A14)</f>
        <v>11</v>
      </c>
      <c r="EI14">
        <f>SUMIFS(DataRegularSeason20242025!$AA$3:$AA$1315,DataRegularSeason20242025!$B$3:$B$1315, "&lt;=" &amp; EI$1, DataRegularSeason20242025!$D$3:$D$1315, $A14)+SUMIFS(DataRegularSeason20242025!$AB$3:$AB$1315,DataRegularSeason20242025!$B$3:$B$1315, "&lt;=" &amp; EI$1, DataRegularSeason20242025!$E$3:$E$1315, $A14)</f>
        <v>11</v>
      </c>
      <c r="EJ14">
        <f>SUMIFS(DataRegularSeason20242025!$AA$3:$AA$1315,DataRegularSeason20242025!$B$3:$B$1315, "&lt;=" &amp; EJ$1, DataRegularSeason20242025!$D$3:$D$1315, $A14)+SUMIFS(DataRegularSeason20242025!$AB$3:$AB$1315,DataRegularSeason20242025!$B$3:$B$1315, "&lt;=" &amp; EJ$1, DataRegularSeason20242025!$E$3:$E$1315, $A14)</f>
        <v>11</v>
      </c>
      <c r="EK14">
        <f>SUMIFS(DataRegularSeason20242025!$AA$3:$AA$1315,DataRegularSeason20242025!$B$3:$B$1315, "&lt;=" &amp; EK$1, DataRegularSeason20242025!$D$3:$D$1315, $A14)+SUMIFS(DataRegularSeason20242025!$AB$3:$AB$1315,DataRegularSeason20242025!$B$3:$B$1315, "&lt;=" &amp; EK$1, DataRegularSeason20242025!$E$3:$E$1315, $A14)</f>
        <v>11</v>
      </c>
      <c r="EL14">
        <f>SUMIFS(DataRegularSeason20242025!$AA$3:$AA$1315,DataRegularSeason20242025!$B$3:$B$1315, "&lt;=" &amp; EL$1, DataRegularSeason20242025!$D$3:$D$1315, $A14)+SUMIFS(DataRegularSeason20242025!$AB$3:$AB$1315,DataRegularSeason20242025!$B$3:$B$1315, "&lt;=" &amp; EL$1, DataRegularSeason20242025!$E$3:$E$1315, $A14)</f>
        <v>11</v>
      </c>
      <c r="EM14">
        <f>SUMIFS(DataRegularSeason20242025!$AA$3:$AA$1315,DataRegularSeason20242025!$B$3:$B$1315, "&lt;=" &amp; EM$1, DataRegularSeason20242025!$D$3:$D$1315, $A14)+SUMIFS(DataRegularSeason20242025!$AB$3:$AB$1315,DataRegularSeason20242025!$B$3:$B$1315, "&lt;=" &amp; EM$1, DataRegularSeason20242025!$E$3:$E$1315, $A14)</f>
        <v>11</v>
      </c>
      <c r="EN14">
        <f>SUMIFS(DataRegularSeason20242025!$AA$3:$AA$1315,DataRegularSeason20242025!$B$3:$B$1315, "&lt;=" &amp; EN$1, DataRegularSeason20242025!$D$3:$D$1315, $A14)+SUMIFS(DataRegularSeason20242025!$AB$3:$AB$1315,DataRegularSeason20242025!$B$3:$B$1315, "&lt;=" &amp; EN$1, DataRegularSeason20242025!$E$3:$E$1315, $A14)</f>
        <v>11</v>
      </c>
      <c r="EO14">
        <f>SUMIFS(DataRegularSeason20242025!$AA$3:$AA$1315,DataRegularSeason20242025!$B$3:$B$1315, "&lt;=" &amp; EO$1, DataRegularSeason20242025!$D$3:$D$1315, $A14)+SUMIFS(DataRegularSeason20242025!$AB$3:$AB$1315,DataRegularSeason20242025!$B$3:$B$1315, "&lt;=" &amp; EO$1, DataRegularSeason20242025!$E$3:$E$1315, $A14)</f>
        <v>11</v>
      </c>
      <c r="EP14">
        <f>SUMIFS(DataRegularSeason20242025!$AA$3:$AA$1315,DataRegularSeason20242025!$B$3:$B$1315, "&lt;=" &amp; EP$1, DataRegularSeason20242025!$D$3:$D$1315, $A14)+SUMIFS(DataRegularSeason20242025!$AB$3:$AB$1315,DataRegularSeason20242025!$B$3:$B$1315, "&lt;=" &amp; EP$1, DataRegularSeason20242025!$E$3:$E$1315, $A14)</f>
        <v>11</v>
      </c>
      <c r="EQ14">
        <f>SUMIFS(DataRegularSeason20242025!$AA$3:$AA$1315,DataRegularSeason20242025!$B$3:$B$1315, "&lt;=" &amp; EQ$1, DataRegularSeason20242025!$D$3:$D$1315, $A14)+SUMIFS(DataRegularSeason20242025!$AB$3:$AB$1315,DataRegularSeason20242025!$B$3:$B$1315, "&lt;=" &amp; EQ$1, DataRegularSeason20242025!$E$3:$E$1315, $A14)</f>
        <v>11</v>
      </c>
      <c r="ER14">
        <f>SUMIFS(DataRegularSeason20242025!$AA$3:$AA$1315,DataRegularSeason20242025!$B$3:$B$1315, "&lt;=" &amp; ER$1, DataRegularSeason20242025!$D$3:$D$1315, $A14)+SUMIFS(DataRegularSeason20242025!$AB$3:$AB$1315,DataRegularSeason20242025!$B$3:$B$1315, "&lt;=" &amp; ER$1, DataRegularSeason20242025!$E$3:$E$1315, $A14)</f>
        <v>11</v>
      </c>
      <c r="ES14">
        <f>SUMIFS(DataRegularSeason20242025!$AA$3:$AA$1315,DataRegularSeason20242025!$B$3:$B$1315, "&lt;=" &amp; ES$1, DataRegularSeason20242025!$D$3:$D$1315, $A14)+SUMIFS(DataRegularSeason20242025!$AB$3:$AB$1315,DataRegularSeason20242025!$B$3:$B$1315, "&lt;=" &amp; ES$1, DataRegularSeason20242025!$E$3:$E$1315, $A14)</f>
        <v>11</v>
      </c>
      <c r="ET14">
        <f>SUMIFS(DataRegularSeason20242025!$AA$3:$AA$1315,DataRegularSeason20242025!$B$3:$B$1315, "&lt;=" &amp; ET$1, DataRegularSeason20242025!$D$3:$D$1315, $A14)+SUMIFS(DataRegularSeason20242025!$AB$3:$AB$1315,DataRegularSeason20242025!$B$3:$B$1315, "&lt;=" &amp; ET$1, DataRegularSeason20242025!$E$3:$E$1315, $A14)</f>
        <v>11</v>
      </c>
      <c r="EU14">
        <f>SUMIFS(DataRegularSeason20242025!$AA$3:$AA$1315,DataRegularSeason20242025!$B$3:$B$1315, "&lt;=" &amp; EU$1, DataRegularSeason20242025!$D$3:$D$1315, $A14)+SUMIFS(DataRegularSeason20242025!$AB$3:$AB$1315,DataRegularSeason20242025!$B$3:$B$1315, "&lt;=" &amp; EU$1, DataRegularSeason20242025!$E$3:$E$1315, $A14)</f>
        <v>11</v>
      </c>
      <c r="EV14">
        <f>SUMIFS(DataRegularSeason20242025!$AA$3:$AA$1315,DataRegularSeason20242025!$B$3:$B$1315, "&lt;=" &amp; EV$1, DataRegularSeason20242025!$D$3:$D$1315, $A14)+SUMIFS(DataRegularSeason20242025!$AB$3:$AB$1315,DataRegularSeason20242025!$B$3:$B$1315, "&lt;=" &amp; EV$1, DataRegularSeason20242025!$E$3:$E$1315, $A14)</f>
        <v>11</v>
      </c>
      <c r="EW14">
        <f>SUMIFS(DataRegularSeason20242025!$AA$3:$AA$1315,DataRegularSeason20242025!$B$3:$B$1315, "&lt;=" &amp; EW$1, DataRegularSeason20242025!$D$3:$D$1315, $A14)+SUMIFS(DataRegularSeason20242025!$AB$3:$AB$1315,DataRegularSeason20242025!$B$3:$B$1315, "&lt;=" &amp; EW$1, DataRegularSeason20242025!$E$3:$E$1315, $A14)</f>
        <v>11</v>
      </c>
      <c r="EX14">
        <f>SUMIFS(DataRegularSeason20242025!$AA$3:$AA$1315,DataRegularSeason20242025!$B$3:$B$1315, "&lt;=" &amp; EX$1, DataRegularSeason20242025!$D$3:$D$1315, $A14)+SUMIFS(DataRegularSeason20242025!$AB$3:$AB$1315,DataRegularSeason20242025!$B$3:$B$1315, "&lt;=" &amp; EX$1, DataRegularSeason20242025!$E$3:$E$1315, $A14)</f>
        <v>11</v>
      </c>
      <c r="EY14">
        <f>SUMIFS(DataRegularSeason20242025!$AA$3:$AA$1315,DataRegularSeason20242025!$B$3:$B$1315, "&lt;=" &amp; EY$1, DataRegularSeason20242025!$D$3:$D$1315, $A14)+SUMIFS(DataRegularSeason20242025!$AB$3:$AB$1315,DataRegularSeason20242025!$B$3:$B$1315, "&lt;=" &amp; EY$1, DataRegularSeason20242025!$E$3:$E$1315, $A14)</f>
        <v>11</v>
      </c>
      <c r="EZ14">
        <f>SUMIFS(DataRegularSeason20242025!$AA$3:$AA$1315,DataRegularSeason20242025!$B$3:$B$1315, "&lt;=" &amp; EZ$1, DataRegularSeason20242025!$D$3:$D$1315, $A14)+SUMIFS(DataRegularSeason20242025!$AB$3:$AB$1315,DataRegularSeason20242025!$B$3:$B$1315, "&lt;=" &amp; EZ$1, DataRegularSeason20242025!$E$3:$E$1315, $A14)</f>
        <v>11</v>
      </c>
      <c r="FA14">
        <f>SUMIFS(DataRegularSeason20242025!$AA$3:$AA$1315,DataRegularSeason20242025!$B$3:$B$1315, "&lt;=" &amp; FA$1, DataRegularSeason20242025!$D$3:$D$1315, $A14)+SUMIFS(DataRegularSeason20242025!$AB$3:$AB$1315,DataRegularSeason20242025!$B$3:$B$1315, "&lt;=" &amp; FA$1, DataRegularSeason20242025!$E$3:$E$1315, $A14)</f>
        <v>11</v>
      </c>
      <c r="FB14">
        <f>SUMIFS(DataRegularSeason20242025!$AA$3:$AA$1315,DataRegularSeason20242025!$B$3:$B$1315, "&lt;=" &amp; FB$1, DataRegularSeason20242025!$D$3:$D$1315, $A14)+SUMIFS(DataRegularSeason20242025!$AB$3:$AB$1315,DataRegularSeason20242025!$B$3:$B$1315, "&lt;=" &amp; FB$1, DataRegularSeason20242025!$E$3:$E$1315, $A14)</f>
        <v>11</v>
      </c>
      <c r="FC14">
        <f>SUMIFS(DataRegularSeason20242025!$AA$3:$AA$1315,DataRegularSeason20242025!$B$3:$B$1315, "&lt;=" &amp; FC$1, DataRegularSeason20242025!$D$3:$D$1315, $A14)+SUMIFS(DataRegularSeason20242025!$AB$3:$AB$1315,DataRegularSeason20242025!$B$3:$B$1315, "&lt;=" &amp; FC$1, DataRegularSeason20242025!$E$3:$E$1315, $A14)</f>
        <v>11</v>
      </c>
      <c r="FD14">
        <f>SUMIFS(DataRegularSeason20242025!$AA$3:$AA$1315,DataRegularSeason20242025!$B$3:$B$1315, "&lt;=" &amp; FD$1, DataRegularSeason20242025!$D$3:$D$1315, $A14)+SUMIFS(DataRegularSeason20242025!$AB$3:$AB$1315,DataRegularSeason20242025!$B$3:$B$1315, "&lt;=" &amp; FD$1, DataRegularSeason20242025!$E$3:$E$1315, $A14)</f>
        <v>11</v>
      </c>
      <c r="FE14">
        <f>SUMIFS(DataRegularSeason20242025!$AA$3:$AA$1315,DataRegularSeason20242025!$B$3:$B$1315, "&lt;=" &amp; FE$1, DataRegularSeason20242025!$D$3:$D$1315, $A14)+SUMIFS(DataRegularSeason20242025!$AB$3:$AB$1315,DataRegularSeason20242025!$B$3:$B$1315, "&lt;=" &amp; FE$1, DataRegularSeason20242025!$E$3:$E$1315, $A14)</f>
        <v>11</v>
      </c>
      <c r="FF14">
        <f>SUMIFS(DataRegularSeason20242025!$AA$3:$AA$1315,DataRegularSeason20242025!$B$3:$B$1315, "&lt;=" &amp; FF$1, DataRegularSeason20242025!$D$3:$D$1315, $A14)+SUMIFS(DataRegularSeason20242025!$AB$3:$AB$1315,DataRegularSeason20242025!$B$3:$B$1315, "&lt;=" &amp; FF$1, DataRegularSeason20242025!$E$3:$E$1315, $A14)</f>
        <v>11</v>
      </c>
      <c r="FG14">
        <f>SUMIFS(DataRegularSeason20242025!$AA$3:$AA$1315,DataRegularSeason20242025!$B$3:$B$1315, "&lt;=" &amp; FG$1, DataRegularSeason20242025!$D$3:$D$1315, $A14)+SUMIFS(DataRegularSeason20242025!$AB$3:$AB$1315,DataRegularSeason20242025!$B$3:$B$1315, "&lt;=" &amp; FG$1, DataRegularSeason20242025!$E$3:$E$1315, $A14)</f>
        <v>11</v>
      </c>
      <c r="FH14">
        <f>SUMIFS(DataRegularSeason20242025!$AA$3:$AA$1315,DataRegularSeason20242025!$B$3:$B$1315, "&lt;=" &amp; FH$1, DataRegularSeason20242025!$D$3:$D$1315, $A14)+SUMIFS(DataRegularSeason20242025!$AB$3:$AB$1315,DataRegularSeason20242025!$B$3:$B$1315, "&lt;=" &amp; FH$1, DataRegularSeason20242025!$E$3:$E$1315, $A14)</f>
        <v>11</v>
      </c>
      <c r="FI14">
        <f>SUMIFS(DataRegularSeason20242025!$AA$3:$AA$1315,DataRegularSeason20242025!$B$3:$B$1315, "&lt;=" &amp; FI$1, DataRegularSeason20242025!$D$3:$D$1315, $A14)+SUMIFS(DataRegularSeason20242025!$AB$3:$AB$1315,DataRegularSeason20242025!$B$3:$B$1315, "&lt;=" &amp; FI$1, DataRegularSeason20242025!$E$3:$E$1315, $A14)</f>
        <v>11</v>
      </c>
      <c r="FJ14">
        <f>SUMIFS(DataRegularSeason20242025!$AA$3:$AA$1315,DataRegularSeason20242025!$B$3:$B$1315, "&lt;=" &amp; FJ$1, DataRegularSeason20242025!$D$3:$D$1315, $A14)+SUMIFS(DataRegularSeason20242025!$AB$3:$AB$1315,DataRegularSeason20242025!$B$3:$B$1315, "&lt;=" &amp; FJ$1, DataRegularSeason20242025!$E$3:$E$1315, $A14)</f>
        <v>11</v>
      </c>
      <c r="FK14">
        <f>SUMIFS(DataRegularSeason20242025!$AA$3:$AA$1315,DataRegularSeason20242025!$B$3:$B$1315, "&lt;=" &amp; FK$1, DataRegularSeason20242025!$D$3:$D$1315, $A14)+SUMIFS(DataRegularSeason20242025!$AB$3:$AB$1315,DataRegularSeason20242025!$B$3:$B$1315, "&lt;=" &amp; FK$1, DataRegularSeason20242025!$E$3:$E$1315, $A14)</f>
        <v>11</v>
      </c>
      <c r="FL14">
        <f>SUMIFS(DataRegularSeason20242025!$AA$3:$AA$1315,DataRegularSeason20242025!$B$3:$B$1315, "&lt;=" &amp; FL$1, DataRegularSeason20242025!$D$3:$D$1315, $A14)+SUMIFS(DataRegularSeason20242025!$AB$3:$AB$1315,DataRegularSeason20242025!$B$3:$B$1315, "&lt;=" &amp; FL$1, DataRegularSeason20242025!$E$3:$E$1315, $A14)</f>
        <v>11</v>
      </c>
      <c r="FM14">
        <f>SUMIFS(DataRegularSeason20242025!$AA$3:$AA$1315,DataRegularSeason20242025!$B$3:$B$1315, "&lt;=" &amp; FM$1, DataRegularSeason20242025!$D$3:$D$1315, $A14)+SUMIFS(DataRegularSeason20242025!$AB$3:$AB$1315,DataRegularSeason20242025!$B$3:$B$1315, "&lt;=" &amp; FM$1, DataRegularSeason20242025!$E$3:$E$1315, $A14)</f>
        <v>11</v>
      </c>
      <c r="FN14">
        <f>SUMIFS(DataRegularSeason20242025!$AA$3:$AA$1315,DataRegularSeason20242025!$B$3:$B$1315, "&lt;=" &amp; FN$1, DataRegularSeason20242025!$D$3:$D$1315, $A14)+SUMIFS(DataRegularSeason20242025!$AB$3:$AB$1315,DataRegularSeason20242025!$B$3:$B$1315, "&lt;=" &amp; FN$1, DataRegularSeason20242025!$E$3:$E$1315, $A14)</f>
        <v>11</v>
      </c>
      <c r="FO14">
        <f>SUMIFS(DataRegularSeason20242025!$AA$3:$AA$1315,DataRegularSeason20242025!$B$3:$B$1315, "&lt;=" &amp; FO$1, DataRegularSeason20242025!$D$3:$D$1315, $A14)+SUMIFS(DataRegularSeason20242025!$AB$3:$AB$1315,DataRegularSeason20242025!$B$3:$B$1315, "&lt;=" &amp; FO$1, DataRegularSeason20242025!$E$3:$E$1315, $A14)</f>
        <v>11</v>
      </c>
      <c r="FP14">
        <f>SUMIFS(DataRegularSeason20242025!$AA$3:$AA$1315,DataRegularSeason20242025!$B$3:$B$1315, "&lt;=" &amp; FP$1, DataRegularSeason20242025!$D$3:$D$1315, $A14)+SUMIFS(DataRegularSeason20242025!$AB$3:$AB$1315,DataRegularSeason20242025!$B$3:$B$1315, "&lt;=" &amp; FP$1, DataRegularSeason20242025!$E$3:$E$1315, $A14)</f>
        <v>11</v>
      </c>
      <c r="FQ14">
        <f>SUMIFS(DataRegularSeason20242025!$AA$3:$AA$1315,DataRegularSeason20242025!$B$3:$B$1315, "&lt;=" &amp; FQ$1, DataRegularSeason20242025!$D$3:$D$1315, $A14)+SUMIFS(DataRegularSeason20242025!$AB$3:$AB$1315,DataRegularSeason20242025!$B$3:$B$1315, "&lt;=" &amp; FQ$1, DataRegularSeason20242025!$E$3:$E$1315, $A14)</f>
        <v>11</v>
      </c>
      <c r="FR14">
        <f>SUMIFS(DataRegularSeason20242025!$AA$3:$AA$1315,DataRegularSeason20242025!$B$3:$B$1315, "&lt;=" &amp; FR$1, DataRegularSeason20242025!$D$3:$D$1315, $A14)+SUMIFS(DataRegularSeason20242025!$AB$3:$AB$1315,DataRegularSeason20242025!$B$3:$B$1315, "&lt;=" &amp; FR$1, DataRegularSeason20242025!$E$3:$E$1315, $A14)</f>
        <v>11</v>
      </c>
      <c r="FS14">
        <f>SUMIFS(DataRegularSeason20242025!$AA$3:$AA$1315,DataRegularSeason20242025!$B$3:$B$1315, "&lt;=" &amp; FS$1, DataRegularSeason20242025!$D$3:$D$1315, $A14)+SUMIFS(DataRegularSeason20242025!$AB$3:$AB$1315,DataRegularSeason20242025!$B$3:$B$1315, "&lt;=" &amp; FS$1, DataRegularSeason20242025!$E$3:$E$1315, $A14)</f>
        <v>11</v>
      </c>
      <c r="FT14">
        <f>SUMIFS(DataRegularSeason20242025!$AA$3:$AA$1315,DataRegularSeason20242025!$B$3:$B$1315, "&lt;=" &amp; FT$1, DataRegularSeason20242025!$D$3:$D$1315, $A14)+SUMIFS(DataRegularSeason20242025!$AB$3:$AB$1315,DataRegularSeason20242025!$B$3:$B$1315, "&lt;=" &amp; FT$1, DataRegularSeason20242025!$E$3:$E$1315, $A14)</f>
        <v>11</v>
      </c>
      <c r="FU14">
        <f>SUMIFS(DataRegularSeason20242025!$AA$3:$AA$1315,DataRegularSeason20242025!$B$3:$B$1315, "&lt;=" &amp; FU$1, DataRegularSeason20242025!$D$3:$D$1315, $A14)+SUMIFS(DataRegularSeason20242025!$AB$3:$AB$1315,DataRegularSeason20242025!$B$3:$B$1315, "&lt;=" &amp; FU$1, DataRegularSeason20242025!$E$3:$E$1315, $A14)</f>
        <v>11</v>
      </c>
      <c r="FV14">
        <f>SUMIFS(DataRegularSeason20242025!$AA$3:$AA$1315,DataRegularSeason20242025!$B$3:$B$1315, "&lt;=" &amp; FV$1, DataRegularSeason20242025!$D$3:$D$1315, $A14)+SUMIFS(DataRegularSeason20242025!$AB$3:$AB$1315,DataRegularSeason20242025!$B$3:$B$1315, "&lt;=" &amp; FV$1, DataRegularSeason20242025!$E$3:$E$1315, $A14)</f>
        <v>11</v>
      </c>
      <c r="FW14">
        <f>SUMIFS(DataRegularSeason20242025!$AA$3:$AA$1315,DataRegularSeason20242025!$B$3:$B$1315, "&lt;=" &amp; FW$1, DataRegularSeason20242025!$D$3:$D$1315, $A14)+SUMIFS(DataRegularSeason20242025!$AB$3:$AB$1315,DataRegularSeason20242025!$B$3:$B$1315, "&lt;=" &amp; FW$1, DataRegularSeason20242025!$E$3:$E$1315, $A14)</f>
        <v>11</v>
      </c>
      <c r="FX14">
        <f>SUMIFS(DataRegularSeason20242025!$AA$3:$AA$1315,DataRegularSeason20242025!$B$3:$B$1315, "&lt;=" &amp; FX$1, DataRegularSeason20242025!$D$3:$D$1315, $A14)+SUMIFS(DataRegularSeason20242025!$AB$3:$AB$1315,DataRegularSeason20242025!$B$3:$B$1315, "&lt;=" &amp; FX$1, DataRegularSeason20242025!$E$3:$E$1315, $A14)</f>
        <v>11</v>
      </c>
      <c r="FY14">
        <f>SUMIFS(DataRegularSeason20242025!$AA$3:$AA$1315,DataRegularSeason20242025!$B$3:$B$1315, "&lt;=" &amp; FY$1, DataRegularSeason20242025!$D$3:$D$1315, $A14)+SUMIFS(DataRegularSeason20242025!$AB$3:$AB$1315,DataRegularSeason20242025!$B$3:$B$1315, "&lt;=" &amp; FY$1, DataRegularSeason20242025!$E$3:$E$1315, $A14)</f>
        <v>11</v>
      </c>
      <c r="FZ14">
        <f>SUMIFS(DataRegularSeason20242025!$AA$3:$AA$1315,DataRegularSeason20242025!$B$3:$B$1315, "&lt;=" &amp; FZ$1, DataRegularSeason20242025!$D$3:$D$1315, $A14)+SUMIFS(DataRegularSeason20242025!$AB$3:$AB$1315,DataRegularSeason20242025!$B$3:$B$1315, "&lt;=" &amp; FZ$1, DataRegularSeason20242025!$E$3:$E$1315, $A14)</f>
        <v>11</v>
      </c>
      <c r="GA14">
        <f>SUMIFS(DataRegularSeason20242025!$AA$3:$AA$1315,DataRegularSeason20242025!$B$3:$B$1315, "&lt;=" &amp; GA$1, DataRegularSeason20242025!$D$3:$D$1315, $A14)+SUMIFS(DataRegularSeason20242025!$AB$3:$AB$1315,DataRegularSeason20242025!$B$3:$B$1315, "&lt;=" &amp; GA$1, DataRegularSeason20242025!$E$3:$E$1315, $A14)</f>
        <v>11</v>
      </c>
      <c r="GB14">
        <f>SUMIFS(DataRegularSeason20242025!$AA$3:$AA$1315,DataRegularSeason20242025!$B$3:$B$1315, "&lt;=" &amp; GB$1, DataRegularSeason20242025!$D$3:$D$1315, $A14)+SUMIFS(DataRegularSeason20242025!$AB$3:$AB$1315,DataRegularSeason20242025!$B$3:$B$1315, "&lt;=" &amp; GB$1, DataRegularSeason20242025!$E$3:$E$1315, $A14)</f>
        <v>11</v>
      </c>
      <c r="GC14">
        <f>SUMIFS(DataRegularSeason20242025!$AA$3:$AA$1315,DataRegularSeason20242025!$B$3:$B$1315, "&lt;=" &amp; GC$1, DataRegularSeason20242025!$D$3:$D$1315, $A14)+SUMIFS(DataRegularSeason20242025!$AB$3:$AB$1315,DataRegularSeason20242025!$B$3:$B$1315, "&lt;=" &amp; GC$1, DataRegularSeason20242025!$E$3:$E$1315, $A14)</f>
        <v>11</v>
      </c>
      <c r="GD14">
        <f>SUMIFS(DataRegularSeason20242025!$AA$3:$AA$1315,DataRegularSeason20242025!$B$3:$B$1315, "&lt;=" &amp; GD$1, DataRegularSeason20242025!$D$3:$D$1315, $A14)+SUMIFS(DataRegularSeason20242025!$AB$3:$AB$1315,DataRegularSeason20242025!$B$3:$B$1315, "&lt;=" &amp; GD$1, DataRegularSeason20242025!$E$3:$E$1315, $A14)</f>
        <v>11</v>
      </c>
      <c r="GE14">
        <f>SUMIFS(DataRegularSeason20242025!$AA$3:$AA$1315,DataRegularSeason20242025!$B$3:$B$1315, "&lt;=" &amp; GE$1, DataRegularSeason20242025!$D$3:$D$1315, $A14)+SUMIFS(DataRegularSeason20242025!$AB$3:$AB$1315,DataRegularSeason20242025!$B$3:$B$1315, "&lt;=" &amp; GE$1, DataRegularSeason20242025!$E$3:$E$1315, $A14)</f>
        <v>11</v>
      </c>
      <c r="GF14">
        <f>SUMIFS(DataRegularSeason20242025!$AA$3:$AA$1315,DataRegularSeason20242025!$B$3:$B$1315, "&lt;=" &amp; GF$1, DataRegularSeason20242025!$D$3:$D$1315, $A14)+SUMIFS(DataRegularSeason20242025!$AB$3:$AB$1315,DataRegularSeason20242025!$B$3:$B$1315, "&lt;=" &amp; GF$1, DataRegularSeason20242025!$E$3:$E$1315, $A14)</f>
        <v>11</v>
      </c>
      <c r="GG14">
        <f>SUMIFS(DataRegularSeason20242025!$AA$3:$AA$1315,DataRegularSeason20242025!$B$3:$B$1315, "&lt;=" &amp; GG$1, DataRegularSeason20242025!$D$3:$D$1315, $A14)+SUMIFS(DataRegularSeason20242025!$AB$3:$AB$1315,DataRegularSeason20242025!$B$3:$B$1315, "&lt;=" &amp; GG$1, DataRegularSeason20242025!$E$3:$E$1315, $A14)</f>
        <v>11</v>
      </c>
      <c r="GH14">
        <f>SUMIFS(DataRegularSeason20242025!$AA$3:$AA$1315,DataRegularSeason20242025!$B$3:$B$1315, "&lt;=" &amp; GH$1, DataRegularSeason20242025!$D$3:$D$1315, $A14)+SUMIFS(DataRegularSeason20242025!$AB$3:$AB$1315,DataRegularSeason20242025!$B$3:$B$1315, "&lt;=" &amp; GH$1, DataRegularSeason20242025!$E$3:$E$1315, $A14)</f>
        <v>11</v>
      </c>
      <c r="GI14">
        <f>SUMIFS(DataRegularSeason20242025!$AA$3:$AA$1315,DataRegularSeason20242025!$B$3:$B$1315, "&lt;=" &amp; GI$1, DataRegularSeason20242025!$D$3:$D$1315, $A14)+SUMIFS(DataRegularSeason20242025!$AB$3:$AB$1315,DataRegularSeason20242025!$B$3:$B$1315, "&lt;=" &amp; GI$1, DataRegularSeason20242025!$E$3:$E$1315, $A14)</f>
        <v>11</v>
      </c>
      <c r="GJ14">
        <f>SUMIFS(DataRegularSeason20242025!$AA$3:$AA$1315,DataRegularSeason20242025!$B$3:$B$1315, "&lt;=" &amp; GJ$1, DataRegularSeason20242025!$D$3:$D$1315, $A14)+SUMIFS(DataRegularSeason20242025!$AB$3:$AB$1315,DataRegularSeason20242025!$B$3:$B$1315, "&lt;=" &amp; GJ$1, DataRegularSeason20242025!$E$3:$E$1315, $A14)</f>
        <v>11</v>
      </c>
      <c r="GK14">
        <f>SUMIFS(DataRegularSeason20242025!$AA$3:$AA$1315,DataRegularSeason20242025!$B$3:$B$1315, "&lt;=" &amp; GK$1, DataRegularSeason20242025!$D$3:$D$1315, $A14)+SUMIFS(DataRegularSeason20242025!$AB$3:$AB$1315,DataRegularSeason20242025!$B$3:$B$1315, "&lt;=" &amp; GK$1, DataRegularSeason20242025!$E$3:$E$1315, $A14)</f>
        <v>11</v>
      </c>
      <c r="GL14">
        <f>SUMIFS(DataRegularSeason20242025!$AA$3:$AA$1315,DataRegularSeason20242025!$B$3:$B$1315, "&lt;=" &amp; GL$1, DataRegularSeason20242025!$D$3:$D$1315, $A14)+SUMIFS(DataRegularSeason20242025!$AB$3:$AB$1315,DataRegularSeason20242025!$B$3:$B$1315, "&lt;=" &amp; GL$1, DataRegularSeason20242025!$E$3:$E$1315, $A14)</f>
        <v>11</v>
      </c>
      <c r="GM14">
        <f>SUMIFS(DataRegularSeason20242025!$AA$3:$AA$1315,DataRegularSeason20242025!$B$3:$B$1315, "&lt;=" &amp; GM$1, DataRegularSeason20242025!$D$3:$D$1315, $A14)+SUMIFS(DataRegularSeason20242025!$AB$3:$AB$1315,DataRegularSeason20242025!$B$3:$B$1315, "&lt;=" &amp; GM$1, DataRegularSeason20242025!$E$3:$E$1315, $A14)</f>
        <v>11</v>
      </c>
      <c r="GN14">
        <f>SUMIFS(DataRegularSeason20242025!$AA$3:$AA$1315,DataRegularSeason20242025!$B$3:$B$1315, "&lt;=" &amp; GN$1, DataRegularSeason20242025!$D$3:$D$1315, $A14)+SUMIFS(DataRegularSeason20242025!$AB$3:$AB$1315,DataRegularSeason20242025!$B$3:$B$1315, "&lt;=" &amp; GN$1, DataRegularSeason20242025!$E$3:$E$1315, $A14)</f>
        <v>11</v>
      </c>
      <c r="GO14">
        <f>SUMIFS(DataRegularSeason20242025!$AA$3:$AA$1315,DataRegularSeason20242025!$B$3:$B$1315, "&lt;=" &amp; GO$1, DataRegularSeason20242025!$D$3:$D$1315, $A14)+SUMIFS(DataRegularSeason20242025!$AB$3:$AB$1315,DataRegularSeason20242025!$B$3:$B$1315, "&lt;=" &amp; GO$1, DataRegularSeason20242025!$E$3:$E$1315, $A14)</f>
        <v>11</v>
      </c>
      <c r="GP14">
        <f>SUMIFS(DataRegularSeason20242025!$AA$3:$AA$1315,DataRegularSeason20242025!$B$3:$B$1315, "&lt;=" &amp; GP$1, DataRegularSeason20242025!$D$3:$D$1315, $A14)+SUMIFS(DataRegularSeason20242025!$AB$3:$AB$1315,DataRegularSeason20242025!$B$3:$B$1315, "&lt;=" &amp; GP$1, DataRegularSeason20242025!$E$3:$E$1315, $A14)</f>
        <v>11</v>
      </c>
      <c r="GQ14">
        <f>SUMIFS(DataRegularSeason20242025!$AA$3:$AA$1315,DataRegularSeason20242025!$B$3:$B$1315, "&lt;=" &amp; GQ$1, DataRegularSeason20242025!$D$3:$D$1315, $A14)+SUMIFS(DataRegularSeason20242025!$AB$3:$AB$1315,DataRegularSeason20242025!$B$3:$B$1315, "&lt;=" &amp; GQ$1, DataRegularSeason20242025!$E$3:$E$1315, $A14)</f>
        <v>11</v>
      </c>
      <c r="GR14">
        <f>SUMIFS(DataRegularSeason20242025!$AA$3:$AA$1315,DataRegularSeason20242025!$B$3:$B$1315, "&lt;=" &amp; GR$1, DataRegularSeason20242025!$D$3:$D$1315, $A14)+SUMIFS(DataRegularSeason20242025!$AB$3:$AB$1315,DataRegularSeason20242025!$B$3:$B$1315, "&lt;=" &amp; GR$1, DataRegularSeason20242025!$E$3:$E$1315, $A14)</f>
        <v>11</v>
      </c>
      <c r="GS14">
        <f>SUMIFS(DataRegularSeason20242025!$AA$3:$AA$1315,DataRegularSeason20242025!$B$3:$B$1315, "&lt;=" &amp; GS$1, DataRegularSeason20242025!$D$3:$D$1315, $A14)+SUMIFS(DataRegularSeason20242025!$AB$3:$AB$1315,DataRegularSeason20242025!$B$3:$B$1315, "&lt;=" &amp; GS$1, DataRegularSeason20242025!$E$3:$E$1315, $A14)</f>
        <v>11</v>
      </c>
      <c r="GT14">
        <f>SUMIFS(DataRegularSeason20242025!$AA$3:$AA$1315,DataRegularSeason20242025!$B$3:$B$1315, "&lt;=" &amp; GT$1, DataRegularSeason20242025!$D$3:$D$1315, $A14)+SUMIFS(DataRegularSeason20242025!$AB$3:$AB$1315,DataRegularSeason20242025!$B$3:$B$1315, "&lt;=" &amp; GT$1, DataRegularSeason20242025!$E$3:$E$1315, $A14)</f>
        <v>11</v>
      </c>
      <c r="GU14">
        <f>SUMIFS(DataRegularSeason20242025!$AA$3:$AA$1315,DataRegularSeason20242025!$B$3:$B$1315, "&lt;=" &amp; GU$1, DataRegularSeason20242025!$D$3:$D$1315, $A14)+SUMIFS(DataRegularSeason20242025!$AB$3:$AB$1315,DataRegularSeason20242025!$B$3:$B$1315, "&lt;=" &amp; GU$1, DataRegularSeason20242025!$E$3:$E$1315, $A14)</f>
        <v>11</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9</v>
      </c>
      <c r="AN15">
        <f>SUMIFS(DataRegularSeason20242025!$AA$3:$AA$1315,DataRegularSeason20242025!$B$3:$B$1315, "&lt;=" &amp; AN$1, DataRegularSeason20242025!$D$3:$D$1315, $A15)+SUMIFS(DataRegularSeason20242025!$AB$3:$AB$1315,DataRegularSeason20242025!$B$3:$B$1315, "&lt;=" &amp; AN$1, DataRegularSeason20242025!$E$3:$E$1315, $A15)</f>
        <v>9</v>
      </c>
      <c r="AO15">
        <f>SUMIFS(DataRegularSeason20242025!$AA$3:$AA$1315,DataRegularSeason20242025!$B$3:$B$1315, "&lt;=" &amp; AO$1, DataRegularSeason20242025!$D$3:$D$1315, $A15)+SUMIFS(DataRegularSeason20242025!$AB$3:$AB$1315,DataRegularSeason20242025!$B$3:$B$1315, "&lt;=" &amp; AO$1, DataRegularSeason20242025!$E$3:$E$1315, $A15)</f>
        <v>9</v>
      </c>
      <c r="AP15">
        <f>SUMIFS(DataRegularSeason20242025!$AA$3:$AA$1315,DataRegularSeason20242025!$B$3:$B$1315, "&lt;=" &amp; AP$1, DataRegularSeason20242025!$D$3:$D$1315, $A15)+SUMIFS(DataRegularSeason20242025!$AB$3:$AB$1315,DataRegularSeason20242025!$B$3:$B$1315, "&lt;=" &amp; AP$1, DataRegularSeason20242025!$E$3:$E$1315, $A15)</f>
        <v>9</v>
      </c>
      <c r="AQ15">
        <f>SUMIFS(DataRegularSeason20242025!$AA$3:$AA$1315,DataRegularSeason20242025!$B$3:$B$1315, "&lt;=" &amp; AQ$1, DataRegularSeason20242025!$D$3:$D$1315, $A15)+SUMIFS(DataRegularSeason20242025!$AB$3:$AB$1315,DataRegularSeason20242025!$B$3:$B$1315, "&lt;=" &amp; AQ$1, DataRegularSeason20242025!$E$3:$E$1315, $A15)</f>
        <v>9</v>
      </c>
      <c r="AR15">
        <f>SUMIFS(DataRegularSeason20242025!$AA$3:$AA$1315,DataRegularSeason20242025!$B$3:$B$1315, "&lt;=" &amp; AR$1, DataRegularSeason20242025!$D$3:$D$1315, $A15)+SUMIFS(DataRegularSeason20242025!$AB$3:$AB$1315,DataRegularSeason20242025!$B$3:$B$1315, "&lt;=" &amp; AR$1, DataRegularSeason20242025!$E$3:$E$1315, $A15)</f>
        <v>9</v>
      </c>
      <c r="AS15">
        <f>SUMIFS(DataRegularSeason20242025!$AA$3:$AA$1315,DataRegularSeason20242025!$B$3:$B$1315, "&lt;=" &amp; AS$1, DataRegularSeason20242025!$D$3:$D$1315, $A15)+SUMIFS(DataRegularSeason20242025!$AB$3:$AB$1315,DataRegularSeason20242025!$B$3:$B$1315, "&lt;=" &amp; AS$1, DataRegularSeason20242025!$E$3:$E$1315, $A15)</f>
        <v>9</v>
      </c>
      <c r="AT15">
        <f>SUMIFS(DataRegularSeason20242025!$AA$3:$AA$1315,DataRegularSeason20242025!$B$3:$B$1315, "&lt;=" &amp; AT$1, DataRegularSeason20242025!$D$3:$D$1315, $A15)+SUMIFS(DataRegularSeason20242025!$AB$3:$AB$1315,DataRegularSeason20242025!$B$3:$B$1315, "&lt;=" &amp; AT$1, DataRegularSeason20242025!$E$3:$E$1315, $A15)</f>
        <v>9</v>
      </c>
      <c r="AU15">
        <f>SUMIFS(DataRegularSeason20242025!$AA$3:$AA$1315,DataRegularSeason20242025!$B$3:$B$1315, "&lt;=" &amp; AU$1, DataRegularSeason20242025!$D$3:$D$1315, $A15)+SUMIFS(DataRegularSeason20242025!$AB$3:$AB$1315,DataRegularSeason20242025!$B$3:$B$1315, "&lt;=" &amp; AU$1, DataRegularSeason20242025!$E$3:$E$1315, $A15)</f>
        <v>9</v>
      </c>
      <c r="AV15">
        <f>SUMIFS(DataRegularSeason20242025!$AA$3:$AA$1315,DataRegularSeason20242025!$B$3:$B$1315, "&lt;=" &amp; AV$1, DataRegularSeason20242025!$D$3:$D$1315, $A15)+SUMIFS(DataRegularSeason20242025!$AB$3:$AB$1315,DataRegularSeason20242025!$B$3:$B$1315, "&lt;=" &amp; AV$1, DataRegularSeason20242025!$E$3:$E$1315, $A15)</f>
        <v>9</v>
      </c>
      <c r="AW15">
        <f>SUMIFS(DataRegularSeason20242025!$AA$3:$AA$1315,DataRegularSeason20242025!$B$3:$B$1315, "&lt;=" &amp; AW$1, DataRegularSeason20242025!$D$3:$D$1315, $A15)+SUMIFS(DataRegularSeason20242025!$AB$3:$AB$1315,DataRegularSeason20242025!$B$3:$B$1315, "&lt;=" &amp; AW$1, DataRegularSeason20242025!$E$3:$E$1315, $A15)</f>
        <v>9</v>
      </c>
      <c r="AX15">
        <f>SUMIFS(DataRegularSeason20242025!$AA$3:$AA$1315,DataRegularSeason20242025!$B$3:$B$1315, "&lt;=" &amp; AX$1, DataRegularSeason20242025!$D$3:$D$1315, $A15)+SUMIFS(DataRegularSeason20242025!$AB$3:$AB$1315,DataRegularSeason20242025!$B$3:$B$1315, "&lt;=" &amp; AX$1, DataRegularSeason20242025!$E$3:$E$1315, $A15)</f>
        <v>9</v>
      </c>
      <c r="AY15">
        <f>SUMIFS(DataRegularSeason20242025!$AA$3:$AA$1315,DataRegularSeason20242025!$B$3:$B$1315, "&lt;=" &amp; AY$1, DataRegularSeason20242025!$D$3:$D$1315, $A15)+SUMIFS(DataRegularSeason20242025!$AB$3:$AB$1315,DataRegularSeason20242025!$B$3:$B$1315, "&lt;=" &amp; AY$1, DataRegularSeason20242025!$E$3:$E$1315, $A15)</f>
        <v>9</v>
      </c>
      <c r="AZ15">
        <f>SUMIFS(DataRegularSeason20242025!$AA$3:$AA$1315,DataRegularSeason20242025!$B$3:$B$1315, "&lt;=" &amp; AZ$1, DataRegularSeason20242025!$D$3:$D$1315, $A15)+SUMIFS(DataRegularSeason20242025!$AB$3:$AB$1315,DataRegularSeason20242025!$B$3:$B$1315, "&lt;=" &amp; AZ$1, DataRegularSeason20242025!$E$3:$E$1315, $A15)</f>
        <v>9</v>
      </c>
      <c r="BA15">
        <f>SUMIFS(DataRegularSeason20242025!$AA$3:$AA$1315,DataRegularSeason20242025!$B$3:$B$1315, "&lt;=" &amp; BA$1, DataRegularSeason20242025!$D$3:$D$1315, $A15)+SUMIFS(DataRegularSeason20242025!$AB$3:$AB$1315,DataRegularSeason20242025!$B$3:$B$1315, "&lt;=" &amp; BA$1, DataRegularSeason20242025!$E$3:$E$1315, $A15)</f>
        <v>9</v>
      </c>
      <c r="BB15">
        <f>SUMIFS(DataRegularSeason20242025!$AA$3:$AA$1315,DataRegularSeason20242025!$B$3:$B$1315, "&lt;=" &amp; BB$1, DataRegularSeason20242025!$D$3:$D$1315, $A15)+SUMIFS(DataRegularSeason20242025!$AB$3:$AB$1315,DataRegularSeason20242025!$B$3:$B$1315, "&lt;=" &amp; BB$1, DataRegularSeason20242025!$E$3:$E$1315, $A15)</f>
        <v>9</v>
      </c>
      <c r="BC15">
        <f>SUMIFS(DataRegularSeason20242025!$AA$3:$AA$1315,DataRegularSeason20242025!$B$3:$B$1315, "&lt;=" &amp; BC$1, DataRegularSeason20242025!$D$3:$D$1315, $A15)+SUMIFS(DataRegularSeason20242025!$AB$3:$AB$1315,DataRegularSeason20242025!$B$3:$B$1315, "&lt;=" &amp; BC$1, DataRegularSeason20242025!$E$3:$E$1315, $A15)</f>
        <v>9</v>
      </c>
      <c r="BD15">
        <f>SUMIFS(DataRegularSeason20242025!$AA$3:$AA$1315,DataRegularSeason20242025!$B$3:$B$1315, "&lt;=" &amp; BD$1, DataRegularSeason20242025!$D$3:$D$1315, $A15)+SUMIFS(DataRegularSeason20242025!$AB$3:$AB$1315,DataRegularSeason20242025!$B$3:$B$1315, "&lt;=" &amp; BD$1, DataRegularSeason20242025!$E$3:$E$1315, $A15)</f>
        <v>9</v>
      </c>
      <c r="BE15">
        <f>SUMIFS(DataRegularSeason20242025!$AA$3:$AA$1315,DataRegularSeason20242025!$B$3:$B$1315, "&lt;=" &amp; BE$1, DataRegularSeason20242025!$D$3:$D$1315, $A15)+SUMIFS(DataRegularSeason20242025!$AB$3:$AB$1315,DataRegularSeason20242025!$B$3:$B$1315, "&lt;=" &amp; BE$1, DataRegularSeason20242025!$E$3:$E$1315, $A15)</f>
        <v>9</v>
      </c>
      <c r="BF15">
        <f>SUMIFS(DataRegularSeason20242025!$AA$3:$AA$1315,DataRegularSeason20242025!$B$3:$B$1315, "&lt;=" &amp; BF$1, DataRegularSeason20242025!$D$3:$D$1315, $A15)+SUMIFS(DataRegularSeason20242025!$AB$3:$AB$1315,DataRegularSeason20242025!$B$3:$B$1315, "&lt;=" &amp; BF$1, DataRegularSeason20242025!$E$3:$E$1315, $A15)</f>
        <v>9</v>
      </c>
      <c r="BG15">
        <f>SUMIFS(DataRegularSeason20242025!$AA$3:$AA$1315,DataRegularSeason20242025!$B$3:$B$1315, "&lt;=" &amp; BG$1, DataRegularSeason20242025!$D$3:$D$1315, $A15)+SUMIFS(DataRegularSeason20242025!$AB$3:$AB$1315,DataRegularSeason20242025!$B$3:$B$1315, "&lt;=" &amp; BG$1, DataRegularSeason20242025!$E$3:$E$1315, $A15)</f>
        <v>9</v>
      </c>
      <c r="BH15">
        <f>SUMIFS(DataRegularSeason20242025!$AA$3:$AA$1315,DataRegularSeason20242025!$B$3:$B$1315, "&lt;=" &amp; BH$1, DataRegularSeason20242025!$D$3:$D$1315, $A15)+SUMIFS(DataRegularSeason20242025!$AB$3:$AB$1315,DataRegularSeason20242025!$B$3:$B$1315, "&lt;=" &amp; BH$1, DataRegularSeason20242025!$E$3:$E$1315, $A15)</f>
        <v>9</v>
      </c>
      <c r="BI15">
        <f>SUMIFS(DataRegularSeason20242025!$AA$3:$AA$1315,DataRegularSeason20242025!$B$3:$B$1315, "&lt;=" &amp; BI$1, DataRegularSeason20242025!$D$3:$D$1315, $A15)+SUMIFS(DataRegularSeason20242025!$AB$3:$AB$1315,DataRegularSeason20242025!$B$3:$B$1315, "&lt;=" &amp; BI$1, DataRegularSeason20242025!$E$3:$E$1315, $A15)</f>
        <v>9</v>
      </c>
      <c r="BJ15">
        <f>SUMIFS(DataRegularSeason20242025!$AA$3:$AA$1315,DataRegularSeason20242025!$B$3:$B$1315, "&lt;=" &amp; BJ$1, DataRegularSeason20242025!$D$3:$D$1315, $A15)+SUMIFS(DataRegularSeason20242025!$AB$3:$AB$1315,DataRegularSeason20242025!$B$3:$B$1315, "&lt;=" &amp; BJ$1, DataRegularSeason20242025!$E$3:$E$1315, $A15)</f>
        <v>9</v>
      </c>
      <c r="BK15">
        <f>SUMIFS(DataRegularSeason20242025!$AA$3:$AA$1315,DataRegularSeason20242025!$B$3:$B$1315, "&lt;=" &amp; BK$1, DataRegularSeason20242025!$D$3:$D$1315, $A15)+SUMIFS(DataRegularSeason20242025!$AB$3:$AB$1315,DataRegularSeason20242025!$B$3:$B$1315, "&lt;=" &amp; BK$1, DataRegularSeason20242025!$E$3:$E$1315, $A15)</f>
        <v>9</v>
      </c>
      <c r="BL15">
        <f>SUMIFS(DataRegularSeason20242025!$AA$3:$AA$1315,DataRegularSeason20242025!$B$3:$B$1315, "&lt;=" &amp; BL$1, DataRegularSeason20242025!$D$3:$D$1315, $A15)+SUMIFS(DataRegularSeason20242025!$AB$3:$AB$1315,DataRegularSeason20242025!$B$3:$B$1315, "&lt;=" &amp; BL$1, DataRegularSeason20242025!$E$3:$E$1315, $A15)</f>
        <v>9</v>
      </c>
      <c r="BM15">
        <f>SUMIFS(DataRegularSeason20242025!$AA$3:$AA$1315,DataRegularSeason20242025!$B$3:$B$1315, "&lt;=" &amp; BM$1, DataRegularSeason20242025!$D$3:$D$1315, $A15)+SUMIFS(DataRegularSeason20242025!$AB$3:$AB$1315,DataRegularSeason20242025!$B$3:$B$1315, "&lt;=" &amp; BM$1, DataRegularSeason20242025!$E$3:$E$1315, $A15)</f>
        <v>9</v>
      </c>
      <c r="BN15">
        <f>SUMIFS(DataRegularSeason20242025!$AA$3:$AA$1315,DataRegularSeason20242025!$B$3:$B$1315, "&lt;=" &amp; BN$1, DataRegularSeason20242025!$D$3:$D$1315, $A15)+SUMIFS(DataRegularSeason20242025!$AB$3:$AB$1315,DataRegularSeason20242025!$B$3:$B$1315, "&lt;=" &amp; BN$1, DataRegularSeason20242025!$E$3:$E$1315, $A15)</f>
        <v>9</v>
      </c>
      <c r="BO15">
        <f>SUMIFS(DataRegularSeason20242025!$AA$3:$AA$1315,DataRegularSeason20242025!$B$3:$B$1315, "&lt;=" &amp; BO$1, DataRegularSeason20242025!$D$3:$D$1315, $A15)+SUMIFS(DataRegularSeason20242025!$AB$3:$AB$1315,DataRegularSeason20242025!$B$3:$B$1315, "&lt;=" &amp; BO$1, DataRegularSeason20242025!$E$3:$E$1315, $A15)</f>
        <v>9</v>
      </c>
      <c r="BP15">
        <f>SUMIFS(DataRegularSeason20242025!$AA$3:$AA$1315,DataRegularSeason20242025!$B$3:$B$1315, "&lt;=" &amp; BP$1, DataRegularSeason20242025!$D$3:$D$1315, $A15)+SUMIFS(DataRegularSeason20242025!$AB$3:$AB$1315,DataRegularSeason20242025!$B$3:$B$1315, "&lt;=" &amp; BP$1, DataRegularSeason20242025!$E$3:$E$1315, $A15)</f>
        <v>9</v>
      </c>
      <c r="BQ15">
        <f>SUMIFS(DataRegularSeason20242025!$AA$3:$AA$1315,DataRegularSeason20242025!$B$3:$B$1315, "&lt;=" &amp; BQ$1, DataRegularSeason20242025!$D$3:$D$1315, $A15)+SUMIFS(DataRegularSeason20242025!$AB$3:$AB$1315,DataRegularSeason20242025!$B$3:$B$1315, "&lt;=" &amp; BQ$1, DataRegularSeason20242025!$E$3:$E$1315, $A15)</f>
        <v>9</v>
      </c>
      <c r="BR15">
        <f>SUMIFS(DataRegularSeason20242025!$AA$3:$AA$1315,DataRegularSeason20242025!$B$3:$B$1315, "&lt;=" &amp; BR$1, DataRegularSeason20242025!$D$3:$D$1315, $A15)+SUMIFS(DataRegularSeason20242025!$AB$3:$AB$1315,DataRegularSeason20242025!$B$3:$B$1315, "&lt;=" &amp; BR$1, DataRegularSeason20242025!$E$3:$E$1315, $A15)</f>
        <v>9</v>
      </c>
      <c r="BS15">
        <f>SUMIFS(DataRegularSeason20242025!$AA$3:$AA$1315,DataRegularSeason20242025!$B$3:$B$1315, "&lt;=" &amp; BS$1, DataRegularSeason20242025!$D$3:$D$1315, $A15)+SUMIFS(DataRegularSeason20242025!$AB$3:$AB$1315,DataRegularSeason20242025!$B$3:$B$1315, "&lt;=" &amp; BS$1, DataRegularSeason20242025!$E$3:$E$1315, $A15)</f>
        <v>9</v>
      </c>
      <c r="BT15">
        <f>SUMIFS(DataRegularSeason20242025!$AA$3:$AA$1315,DataRegularSeason20242025!$B$3:$B$1315, "&lt;=" &amp; BT$1, DataRegularSeason20242025!$D$3:$D$1315, $A15)+SUMIFS(DataRegularSeason20242025!$AB$3:$AB$1315,DataRegularSeason20242025!$B$3:$B$1315, "&lt;=" &amp; BT$1, DataRegularSeason20242025!$E$3:$E$1315, $A15)</f>
        <v>9</v>
      </c>
      <c r="BU15">
        <f>SUMIFS(DataRegularSeason20242025!$AA$3:$AA$1315,DataRegularSeason20242025!$B$3:$B$1315, "&lt;=" &amp; BU$1, DataRegularSeason20242025!$D$3:$D$1315, $A15)+SUMIFS(DataRegularSeason20242025!$AB$3:$AB$1315,DataRegularSeason20242025!$B$3:$B$1315, "&lt;=" &amp; BU$1, DataRegularSeason20242025!$E$3:$E$1315, $A15)</f>
        <v>9</v>
      </c>
      <c r="BV15">
        <f>SUMIFS(DataRegularSeason20242025!$AA$3:$AA$1315,DataRegularSeason20242025!$B$3:$B$1315, "&lt;=" &amp; BV$1, DataRegularSeason20242025!$D$3:$D$1315, $A15)+SUMIFS(DataRegularSeason20242025!$AB$3:$AB$1315,DataRegularSeason20242025!$B$3:$B$1315, "&lt;=" &amp; BV$1, DataRegularSeason20242025!$E$3:$E$1315, $A15)</f>
        <v>9</v>
      </c>
      <c r="BW15">
        <f>SUMIFS(DataRegularSeason20242025!$AA$3:$AA$1315,DataRegularSeason20242025!$B$3:$B$1315, "&lt;=" &amp; BW$1, DataRegularSeason20242025!$D$3:$D$1315, $A15)+SUMIFS(DataRegularSeason20242025!$AB$3:$AB$1315,DataRegularSeason20242025!$B$3:$B$1315, "&lt;=" &amp; BW$1, DataRegularSeason20242025!$E$3:$E$1315, $A15)</f>
        <v>9</v>
      </c>
      <c r="BX15">
        <f>SUMIFS(DataRegularSeason20242025!$AA$3:$AA$1315,DataRegularSeason20242025!$B$3:$B$1315, "&lt;=" &amp; BX$1, DataRegularSeason20242025!$D$3:$D$1315, $A15)+SUMIFS(DataRegularSeason20242025!$AB$3:$AB$1315,DataRegularSeason20242025!$B$3:$B$1315, "&lt;=" &amp; BX$1, DataRegularSeason20242025!$E$3:$E$1315, $A15)</f>
        <v>9</v>
      </c>
      <c r="BY15">
        <f>SUMIFS(DataRegularSeason20242025!$AA$3:$AA$1315,DataRegularSeason20242025!$B$3:$B$1315, "&lt;=" &amp; BY$1, DataRegularSeason20242025!$D$3:$D$1315, $A15)+SUMIFS(DataRegularSeason20242025!$AB$3:$AB$1315,DataRegularSeason20242025!$B$3:$B$1315, "&lt;=" &amp; BY$1, DataRegularSeason20242025!$E$3:$E$1315, $A15)</f>
        <v>9</v>
      </c>
      <c r="BZ15">
        <f>SUMIFS(DataRegularSeason20242025!$AA$3:$AA$1315,DataRegularSeason20242025!$B$3:$B$1315, "&lt;=" &amp; BZ$1, DataRegularSeason20242025!$D$3:$D$1315, $A15)+SUMIFS(DataRegularSeason20242025!$AB$3:$AB$1315,DataRegularSeason20242025!$B$3:$B$1315, "&lt;=" &amp; BZ$1, DataRegularSeason20242025!$E$3:$E$1315, $A15)</f>
        <v>9</v>
      </c>
      <c r="CA15">
        <f>SUMIFS(DataRegularSeason20242025!$AA$3:$AA$1315,DataRegularSeason20242025!$B$3:$B$1315, "&lt;=" &amp; CA$1, DataRegularSeason20242025!$D$3:$D$1315, $A15)+SUMIFS(DataRegularSeason20242025!$AB$3:$AB$1315,DataRegularSeason20242025!$B$3:$B$1315, "&lt;=" &amp; CA$1, DataRegularSeason20242025!$E$3:$E$1315, $A15)</f>
        <v>9</v>
      </c>
      <c r="CB15">
        <f>SUMIFS(DataRegularSeason20242025!$AA$3:$AA$1315,DataRegularSeason20242025!$B$3:$B$1315, "&lt;=" &amp; CB$1, DataRegularSeason20242025!$D$3:$D$1315, $A15)+SUMIFS(DataRegularSeason20242025!$AB$3:$AB$1315,DataRegularSeason20242025!$B$3:$B$1315, "&lt;=" &amp; CB$1, DataRegularSeason20242025!$E$3:$E$1315, $A15)</f>
        <v>9</v>
      </c>
      <c r="CC15">
        <f>SUMIFS(DataRegularSeason20242025!$AA$3:$AA$1315,DataRegularSeason20242025!$B$3:$B$1315, "&lt;=" &amp; CC$1, DataRegularSeason20242025!$D$3:$D$1315, $A15)+SUMIFS(DataRegularSeason20242025!$AB$3:$AB$1315,DataRegularSeason20242025!$B$3:$B$1315, "&lt;=" &amp; CC$1, DataRegularSeason20242025!$E$3:$E$1315, $A15)</f>
        <v>9</v>
      </c>
      <c r="CD15">
        <f>SUMIFS(DataRegularSeason20242025!$AA$3:$AA$1315,DataRegularSeason20242025!$B$3:$B$1315, "&lt;=" &amp; CD$1, DataRegularSeason20242025!$D$3:$D$1315, $A15)+SUMIFS(DataRegularSeason20242025!$AB$3:$AB$1315,DataRegularSeason20242025!$B$3:$B$1315, "&lt;=" &amp; CD$1, DataRegularSeason20242025!$E$3:$E$1315, $A15)</f>
        <v>9</v>
      </c>
      <c r="CE15">
        <f>SUMIFS(DataRegularSeason20242025!$AA$3:$AA$1315,DataRegularSeason20242025!$B$3:$B$1315, "&lt;=" &amp; CE$1, DataRegularSeason20242025!$D$3:$D$1315, $A15)+SUMIFS(DataRegularSeason20242025!$AB$3:$AB$1315,DataRegularSeason20242025!$B$3:$B$1315, "&lt;=" &amp; CE$1, DataRegularSeason20242025!$E$3:$E$1315, $A15)</f>
        <v>9</v>
      </c>
      <c r="CF15">
        <f>SUMIFS(DataRegularSeason20242025!$AA$3:$AA$1315,DataRegularSeason20242025!$B$3:$B$1315, "&lt;=" &amp; CF$1, DataRegularSeason20242025!$D$3:$D$1315, $A15)+SUMIFS(DataRegularSeason20242025!$AB$3:$AB$1315,DataRegularSeason20242025!$B$3:$B$1315, "&lt;=" &amp; CF$1, DataRegularSeason20242025!$E$3:$E$1315, $A15)</f>
        <v>9</v>
      </c>
      <c r="CG15">
        <f>SUMIFS(DataRegularSeason20242025!$AA$3:$AA$1315,DataRegularSeason20242025!$B$3:$B$1315, "&lt;=" &amp; CG$1, DataRegularSeason20242025!$D$3:$D$1315, $A15)+SUMIFS(DataRegularSeason20242025!$AB$3:$AB$1315,DataRegularSeason20242025!$B$3:$B$1315, "&lt;=" &amp; CG$1, DataRegularSeason20242025!$E$3:$E$1315, $A15)</f>
        <v>9</v>
      </c>
      <c r="CH15">
        <f>SUMIFS(DataRegularSeason20242025!$AA$3:$AA$1315,DataRegularSeason20242025!$B$3:$B$1315, "&lt;=" &amp; CH$1, DataRegularSeason20242025!$D$3:$D$1315, $A15)+SUMIFS(DataRegularSeason20242025!$AB$3:$AB$1315,DataRegularSeason20242025!$B$3:$B$1315, "&lt;=" &amp; CH$1, DataRegularSeason20242025!$E$3:$E$1315, $A15)</f>
        <v>9</v>
      </c>
      <c r="CI15">
        <f>SUMIFS(DataRegularSeason20242025!$AA$3:$AA$1315,DataRegularSeason20242025!$B$3:$B$1315, "&lt;=" &amp; CI$1, DataRegularSeason20242025!$D$3:$D$1315, $A15)+SUMIFS(DataRegularSeason20242025!$AB$3:$AB$1315,DataRegularSeason20242025!$B$3:$B$1315, "&lt;=" &amp; CI$1, DataRegularSeason20242025!$E$3:$E$1315, $A15)</f>
        <v>9</v>
      </c>
      <c r="CJ15">
        <f>SUMIFS(DataRegularSeason20242025!$AA$3:$AA$1315,DataRegularSeason20242025!$B$3:$B$1315, "&lt;=" &amp; CJ$1, DataRegularSeason20242025!$D$3:$D$1315, $A15)+SUMIFS(DataRegularSeason20242025!$AB$3:$AB$1315,DataRegularSeason20242025!$B$3:$B$1315, "&lt;=" &amp; CJ$1, DataRegularSeason20242025!$E$3:$E$1315, $A15)</f>
        <v>9</v>
      </c>
      <c r="CK15">
        <f>SUMIFS(DataRegularSeason20242025!$AA$3:$AA$1315,DataRegularSeason20242025!$B$3:$B$1315, "&lt;=" &amp; CK$1, DataRegularSeason20242025!$D$3:$D$1315, $A15)+SUMIFS(DataRegularSeason20242025!$AB$3:$AB$1315,DataRegularSeason20242025!$B$3:$B$1315, "&lt;=" &amp; CK$1, DataRegularSeason20242025!$E$3:$E$1315, $A15)</f>
        <v>9</v>
      </c>
      <c r="CL15">
        <f>SUMIFS(DataRegularSeason20242025!$AA$3:$AA$1315,DataRegularSeason20242025!$B$3:$B$1315, "&lt;=" &amp; CL$1, DataRegularSeason20242025!$D$3:$D$1315, $A15)+SUMIFS(DataRegularSeason20242025!$AB$3:$AB$1315,DataRegularSeason20242025!$B$3:$B$1315, "&lt;=" &amp; CL$1, DataRegularSeason20242025!$E$3:$E$1315, $A15)</f>
        <v>9</v>
      </c>
      <c r="CM15">
        <f>SUMIFS(DataRegularSeason20242025!$AA$3:$AA$1315,DataRegularSeason20242025!$B$3:$B$1315, "&lt;=" &amp; CM$1, DataRegularSeason20242025!$D$3:$D$1315, $A15)+SUMIFS(DataRegularSeason20242025!$AB$3:$AB$1315,DataRegularSeason20242025!$B$3:$B$1315, "&lt;=" &amp; CM$1, DataRegularSeason20242025!$E$3:$E$1315, $A15)</f>
        <v>9</v>
      </c>
      <c r="CN15">
        <f>SUMIFS(DataRegularSeason20242025!$AA$3:$AA$1315,DataRegularSeason20242025!$B$3:$B$1315, "&lt;=" &amp; CN$1, DataRegularSeason20242025!$D$3:$D$1315, $A15)+SUMIFS(DataRegularSeason20242025!$AB$3:$AB$1315,DataRegularSeason20242025!$B$3:$B$1315, "&lt;=" &amp; CN$1, DataRegularSeason20242025!$E$3:$E$1315, $A15)</f>
        <v>9</v>
      </c>
      <c r="CO15">
        <f>SUMIFS(DataRegularSeason20242025!$AA$3:$AA$1315,DataRegularSeason20242025!$B$3:$B$1315, "&lt;=" &amp; CO$1, DataRegularSeason20242025!$D$3:$D$1315, $A15)+SUMIFS(DataRegularSeason20242025!$AB$3:$AB$1315,DataRegularSeason20242025!$B$3:$B$1315, "&lt;=" &amp; CO$1, DataRegularSeason20242025!$E$3:$E$1315, $A15)</f>
        <v>9</v>
      </c>
      <c r="CP15">
        <f>SUMIFS(DataRegularSeason20242025!$AA$3:$AA$1315,DataRegularSeason20242025!$B$3:$B$1315, "&lt;=" &amp; CP$1, DataRegularSeason20242025!$D$3:$D$1315, $A15)+SUMIFS(DataRegularSeason20242025!$AB$3:$AB$1315,DataRegularSeason20242025!$B$3:$B$1315, "&lt;=" &amp; CP$1, DataRegularSeason20242025!$E$3:$E$1315, $A15)</f>
        <v>9</v>
      </c>
      <c r="CQ15">
        <f>SUMIFS(DataRegularSeason20242025!$AA$3:$AA$1315,DataRegularSeason20242025!$B$3:$B$1315, "&lt;=" &amp; CQ$1, DataRegularSeason20242025!$D$3:$D$1315, $A15)+SUMIFS(DataRegularSeason20242025!$AB$3:$AB$1315,DataRegularSeason20242025!$B$3:$B$1315, "&lt;=" &amp; CQ$1, DataRegularSeason20242025!$E$3:$E$1315, $A15)</f>
        <v>9</v>
      </c>
      <c r="CR15">
        <f>SUMIFS(DataRegularSeason20242025!$AA$3:$AA$1315,DataRegularSeason20242025!$B$3:$B$1315, "&lt;=" &amp; CR$1, DataRegularSeason20242025!$D$3:$D$1315, $A15)+SUMIFS(DataRegularSeason20242025!$AB$3:$AB$1315,DataRegularSeason20242025!$B$3:$B$1315, "&lt;=" &amp; CR$1, DataRegularSeason20242025!$E$3:$E$1315, $A15)</f>
        <v>9</v>
      </c>
      <c r="CS15">
        <f>SUMIFS(DataRegularSeason20242025!$AA$3:$AA$1315,DataRegularSeason20242025!$B$3:$B$1315, "&lt;=" &amp; CS$1, DataRegularSeason20242025!$D$3:$D$1315, $A15)+SUMIFS(DataRegularSeason20242025!$AB$3:$AB$1315,DataRegularSeason20242025!$B$3:$B$1315, "&lt;=" &amp; CS$1, DataRegularSeason20242025!$E$3:$E$1315, $A15)</f>
        <v>9</v>
      </c>
      <c r="CT15">
        <f>SUMIFS(DataRegularSeason20242025!$AA$3:$AA$1315,DataRegularSeason20242025!$B$3:$B$1315, "&lt;=" &amp; CT$1, DataRegularSeason20242025!$D$3:$D$1315, $A15)+SUMIFS(DataRegularSeason20242025!$AB$3:$AB$1315,DataRegularSeason20242025!$B$3:$B$1315, "&lt;=" &amp; CT$1, DataRegularSeason20242025!$E$3:$E$1315, $A15)</f>
        <v>9</v>
      </c>
      <c r="CU15">
        <f>SUMIFS(DataRegularSeason20242025!$AA$3:$AA$1315,DataRegularSeason20242025!$B$3:$B$1315, "&lt;=" &amp; CU$1, DataRegularSeason20242025!$D$3:$D$1315, $A15)+SUMIFS(DataRegularSeason20242025!$AB$3:$AB$1315,DataRegularSeason20242025!$B$3:$B$1315, "&lt;=" &amp; CU$1, DataRegularSeason20242025!$E$3:$E$1315, $A15)</f>
        <v>9</v>
      </c>
      <c r="CV15">
        <f>SUMIFS(DataRegularSeason20242025!$AA$3:$AA$1315,DataRegularSeason20242025!$B$3:$B$1315, "&lt;=" &amp; CV$1, DataRegularSeason20242025!$D$3:$D$1315, $A15)+SUMIFS(DataRegularSeason20242025!$AB$3:$AB$1315,DataRegularSeason20242025!$B$3:$B$1315, "&lt;=" &amp; CV$1, DataRegularSeason20242025!$E$3:$E$1315, $A15)</f>
        <v>9</v>
      </c>
      <c r="CW15">
        <f>SUMIFS(DataRegularSeason20242025!$AA$3:$AA$1315,DataRegularSeason20242025!$B$3:$B$1315, "&lt;=" &amp; CW$1, DataRegularSeason20242025!$D$3:$D$1315, $A15)+SUMIFS(DataRegularSeason20242025!$AB$3:$AB$1315,DataRegularSeason20242025!$B$3:$B$1315, "&lt;=" &amp; CW$1, DataRegularSeason20242025!$E$3:$E$1315, $A15)</f>
        <v>9</v>
      </c>
      <c r="CX15">
        <f>SUMIFS(DataRegularSeason20242025!$AA$3:$AA$1315,DataRegularSeason20242025!$B$3:$B$1315, "&lt;=" &amp; CX$1, DataRegularSeason20242025!$D$3:$D$1315, $A15)+SUMIFS(DataRegularSeason20242025!$AB$3:$AB$1315,DataRegularSeason20242025!$B$3:$B$1315, "&lt;=" &amp; CX$1, DataRegularSeason20242025!$E$3:$E$1315, $A15)</f>
        <v>9</v>
      </c>
      <c r="CY15">
        <f>SUMIFS(DataRegularSeason20242025!$AA$3:$AA$1315,DataRegularSeason20242025!$B$3:$B$1315, "&lt;=" &amp; CY$1, DataRegularSeason20242025!$D$3:$D$1315, $A15)+SUMIFS(DataRegularSeason20242025!$AB$3:$AB$1315,DataRegularSeason20242025!$B$3:$B$1315, "&lt;=" &amp; CY$1, DataRegularSeason20242025!$E$3:$E$1315, $A15)</f>
        <v>9</v>
      </c>
      <c r="CZ15">
        <f>SUMIFS(DataRegularSeason20242025!$AA$3:$AA$1315,DataRegularSeason20242025!$B$3:$B$1315, "&lt;=" &amp; CZ$1, DataRegularSeason20242025!$D$3:$D$1315, $A15)+SUMIFS(DataRegularSeason20242025!$AB$3:$AB$1315,DataRegularSeason20242025!$B$3:$B$1315, "&lt;=" &amp; CZ$1, DataRegularSeason20242025!$E$3:$E$1315, $A15)</f>
        <v>9</v>
      </c>
      <c r="DA15">
        <f>SUMIFS(DataRegularSeason20242025!$AA$3:$AA$1315,DataRegularSeason20242025!$B$3:$B$1315, "&lt;=" &amp; DA$1, DataRegularSeason20242025!$D$3:$D$1315, $A15)+SUMIFS(DataRegularSeason20242025!$AB$3:$AB$1315,DataRegularSeason20242025!$B$3:$B$1315, "&lt;=" &amp; DA$1, DataRegularSeason20242025!$E$3:$E$1315, $A15)</f>
        <v>9</v>
      </c>
      <c r="DB15">
        <f>SUMIFS(DataRegularSeason20242025!$AA$3:$AA$1315,DataRegularSeason20242025!$B$3:$B$1315, "&lt;=" &amp; DB$1, DataRegularSeason20242025!$D$3:$D$1315, $A15)+SUMIFS(DataRegularSeason20242025!$AB$3:$AB$1315,DataRegularSeason20242025!$B$3:$B$1315, "&lt;=" &amp; DB$1, DataRegularSeason20242025!$E$3:$E$1315, $A15)</f>
        <v>9</v>
      </c>
      <c r="DC15">
        <f>SUMIFS(DataRegularSeason20242025!$AA$3:$AA$1315,DataRegularSeason20242025!$B$3:$B$1315, "&lt;=" &amp; DC$1, DataRegularSeason20242025!$D$3:$D$1315, $A15)+SUMIFS(DataRegularSeason20242025!$AB$3:$AB$1315,DataRegularSeason20242025!$B$3:$B$1315, "&lt;=" &amp; DC$1, DataRegularSeason20242025!$E$3:$E$1315, $A15)</f>
        <v>9</v>
      </c>
      <c r="DD15">
        <f>SUMIFS(DataRegularSeason20242025!$AA$3:$AA$1315,DataRegularSeason20242025!$B$3:$B$1315, "&lt;=" &amp; DD$1, DataRegularSeason20242025!$D$3:$D$1315, $A15)+SUMIFS(DataRegularSeason20242025!$AB$3:$AB$1315,DataRegularSeason20242025!$B$3:$B$1315, "&lt;=" &amp; DD$1, DataRegularSeason20242025!$E$3:$E$1315, $A15)</f>
        <v>9</v>
      </c>
      <c r="DE15">
        <f>SUMIFS(DataRegularSeason20242025!$AA$3:$AA$1315,DataRegularSeason20242025!$B$3:$B$1315, "&lt;=" &amp; DE$1, DataRegularSeason20242025!$D$3:$D$1315, $A15)+SUMIFS(DataRegularSeason20242025!$AB$3:$AB$1315,DataRegularSeason20242025!$B$3:$B$1315, "&lt;=" &amp; DE$1, DataRegularSeason20242025!$E$3:$E$1315, $A15)</f>
        <v>9</v>
      </c>
      <c r="DF15">
        <f>SUMIFS(DataRegularSeason20242025!$AA$3:$AA$1315,DataRegularSeason20242025!$B$3:$B$1315, "&lt;=" &amp; DF$1, DataRegularSeason20242025!$D$3:$D$1315, $A15)+SUMIFS(DataRegularSeason20242025!$AB$3:$AB$1315,DataRegularSeason20242025!$B$3:$B$1315, "&lt;=" &amp; DF$1, DataRegularSeason20242025!$E$3:$E$1315, $A15)</f>
        <v>9</v>
      </c>
      <c r="DG15">
        <f>SUMIFS(DataRegularSeason20242025!$AA$3:$AA$1315,DataRegularSeason20242025!$B$3:$B$1315, "&lt;=" &amp; DG$1, DataRegularSeason20242025!$D$3:$D$1315, $A15)+SUMIFS(DataRegularSeason20242025!$AB$3:$AB$1315,DataRegularSeason20242025!$B$3:$B$1315, "&lt;=" &amp; DG$1, DataRegularSeason20242025!$E$3:$E$1315, $A15)</f>
        <v>9</v>
      </c>
      <c r="DH15">
        <f>SUMIFS(DataRegularSeason20242025!$AA$3:$AA$1315,DataRegularSeason20242025!$B$3:$B$1315, "&lt;=" &amp; DH$1, DataRegularSeason20242025!$D$3:$D$1315, $A15)+SUMIFS(DataRegularSeason20242025!$AB$3:$AB$1315,DataRegularSeason20242025!$B$3:$B$1315, "&lt;=" &amp; DH$1, DataRegularSeason20242025!$E$3:$E$1315, $A15)</f>
        <v>9</v>
      </c>
      <c r="DI15">
        <f>SUMIFS(DataRegularSeason20242025!$AA$3:$AA$1315,DataRegularSeason20242025!$B$3:$B$1315, "&lt;=" &amp; DI$1, DataRegularSeason20242025!$D$3:$D$1315, $A15)+SUMIFS(DataRegularSeason20242025!$AB$3:$AB$1315,DataRegularSeason20242025!$B$3:$B$1315, "&lt;=" &amp; DI$1, DataRegularSeason20242025!$E$3:$E$1315, $A15)</f>
        <v>9</v>
      </c>
      <c r="DJ15">
        <f>SUMIFS(DataRegularSeason20242025!$AA$3:$AA$1315,DataRegularSeason20242025!$B$3:$B$1315, "&lt;=" &amp; DJ$1, DataRegularSeason20242025!$D$3:$D$1315, $A15)+SUMIFS(DataRegularSeason20242025!$AB$3:$AB$1315,DataRegularSeason20242025!$B$3:$B$1315, "&lt;=" &amp; DJ$1, DataRegularSeason20242025!$E$3:$E$1315, $A15)</f>
        <v>9</v>
      </c>
      <c r="DK15">
        <f>SUMIFS(DataRegularSeason20242025!$AA$3:$AA$1315,DataRegularSeason20242025!$B$3:$B$1315, "&lt;=" &amp; DK$1, DataRegularSeason20242025!$D$3:$D$1315, $A15)+SUMIFS(DataRegularSeason20242025!$AB$3:$AB$1315,DataRegularSeason20242025!$B$3:$B$1315, "&lt;=" &amp; DK$1, DataRegularSeason20242025!$E$3:$E$1315, $A15)</f>
        <v>9</v>
      </c>
      <c r="DL15">
        <f>SUMIFS(DataRegularSeason20242025!$AA$3:$AA$1315,DataRegularSeason20242025!$B$3:$B$1315, "&lt;=" &amp; DL$1, DataRegularSeason20242025!$D$3:$D$1315, $A15)+SUMIFS(DataRegularSeason20242025!$AB$3:$AB$1315,DataRegularSeason20242025!$B$3:$B$1315, "&lt;=" &amp; DL$1, DataRegularSeason20242025!$E$3:$E$1315, $A15)</f>
        <v>9</v>
      </c>
      <c r="DM15">
        <f>SUMIFS(DataRegularSeason20242025!$AA$3:$AA$1315,DataRegularSeason20242025!$B$3:$B$1315, "&lt;=" &amp; DM$1, DataRegularSeason20242025!$D$3:$D$1315, $A15)+SUMIFS(DataRegularSeason20242025!$AB$3:$AB$1315,DataRegularSeason20242025!$B$3:$B$1315, "&lt;=" &amp; DM$1, DataRegularSeason20242025!$E$3:$E$1315, $A15)</f>
        <v>9</v>
      </c>
      <c r="DN15">
        <f>SUMIFS(DataRegularSeason20242025!$AA$3:$AA$1315,DataRegularSeason20242025!$B$3:$B$1315, "&lt;=" &amp; DN$1, DataRegularSeason20242025!$D$3:$D$1315, $A15)+SUMIFS(DataRegularSeason20242025!$AB$3:$AB$1315,DataRegularSeason20242025!$B$3:$B$1315, "&lt;=" &amp; DN$1, DataRegularSeason20242025!$E$3:$E$1315, $A15)</f>
        <v>9</v>
      </c>
      <c r="DO15">
        <f>SUMIFS(DataRegularSeason20242025!$AA$3:$AA$1315,DataRegularSeason20242025!$B$3:$B$1315, "&lt;=" &amp; DO$1, DataRegularSeason20242025!$D$3:$D$1315, $A15)+SUMIFS(DataRegularSeason20242025!$AB$3:$AB$1315,DataRegularSeason20242025!$B$3:$B$1315, "&lt;=" &amp; DO$1, DataRegularSeason20242025!$E$3:$E$1315, $A15)</f>
        <v>9</v>
      </c>
      <c r="DP15">
        <f>SUMIFS(DataRegularSeason20242025!$AA$3:$AA$1315,DataRegularSeason20242025!$B$3:$B$1315, "&lt;=" &amp; DP$1, DataRegularSeason20242025!$D$3:$D$1315, $A15)+SUMIFS(DataRegularSeason20242025!$AB$3:$AB$1315,DataRegularSeason20242025!$B$3:$B$1315, "&lt;=" &amp; DP$1, DataRegularSeason20242025!$E$3:$E$1315, $A15)</f>
        <v>9</v>
      </c>
      <c r="DQ15">
        <f>SUMIFS(DataRegularSeason20242025!$AA$3:$AA$1315,DataRegularSeason20242025!$B$3:$B$1315, "&lt;=" &amp; DQ$1, DataRegularSeason20242025!$D$3:$D$1315, $A15)+SUMIFS(DataRegularSeason20242025!$AB$3:$AB$1315,DataRegularSeason20242025!$B$3:$B$1315, "&lt;=" &amp; DQ$1, DataRegularSeason20242025!$E$3:$E$1315, $A15)</f>
        <v>9</v>
      </c>
      <c r="DR15">
        <f>SUMIFS(DataRegularSeason20242025!$AA$3:$AA$1315,DataRegularSeason20242025!$B$3:$B$1315, "&lt;=" &amp; DR$1, DataRegularSeason20242025!$D$3:$D$1315, $A15)+SUMIFS(DataRegularSeason20242025!$AB$3:$AB$1315,DataRegularSeason20242025!$B$3:$B$1315, "&lt;=" &amp; DR$1, DataRegularSeason20242025!$E$3:$E$1315, $A15)</f>
        <v>9</v>
      </c>
      <c r="DS15">
        <f>SUMIFS(DataRegularSeason20242025!$AA$3:$AA$1315,DataRegularSeason20242025!$B$3:$B$1315, "&lt;=" &amp; DS$1, DataRegularSeason20242025!$D$3:$D$1315, $A15)+SUMIFS(DataRegularSeason20242025!$AB$3:$AB$1315,DataRegularSeason20242025!$B$3:$B$1315, "&lt;=" &amp; DS$1, DataRegularSeason20242025!$E$3:$E$1315, $A15)</f>
        <v>9</v>
      </c>
      <c r="DT15">
        <f>SUMIFS(DataRegularSeason20242025!$AA$3:$AA$1315,DataRegularSeason20242025!$B$3:$B$1315, "&lt;=" &amp; DT$1, DataRegularSeason20242025!$D$3:$D$1315, $A15)+SUMIFS(DataRegularSeason20242025!$AB$3:$AB$1315,DataRegularSeason20242025!$B$3:$B$1315, "&lt;=" &amp; DT$1, DataRegularSeason20242025!$E$3:$E$1315, $A15)</f>
        <v>9</v>
      </c>
      <c r="DU15">
        <f>SUMIFS(DataRegularSeason20242025!$AA$3:$AA$1315,DataRegularSeason20242025!$B$3:$B$1315, "&lt;=" &amp; DU$1, DataRegularSeason20242025!$D$3:$D$1315, $A15)+SUMIFS(DataRegularSeason20242025!$AB$3:$AB$1315,DataRegularSeason20242025!$B$3:$B$1315, "&lt;=" &amp; DU$1, DataRegularSeason20242025!$E$3:$E$1315, $A15)</f>
        <v>9</v>
      </c>
      <c r="DV15">
        <f>SUMIFS(DataRegularSeason20242025!$AA$3:$AA$1315,DataRegularSeason20242025!$B$3:$B$1315, "&lt;=" &amp; DV$1, DataRegularSeason20242025!$D$3:$D$1315, $A15)+SUMIFS(DataRegularSeason20242025!$AB$3:$AB$1315,DataRegularSeason20242025!$B$3:$B$1315, "&lt;=" &amp; DV$1, DataRegularSeason20242025!$E$3:$E$1315, $A15)</f>
        <v>9</v>
      </c>
      <c r="DW15">
        <f>SUMIFS(DataRegularSeason20242025!$AA$3:$AA$1315,DataRegularSeason20242025!$B$3:$B$1315, "&lt;=" &amp; DW$1, DataRegularSeason20242025!$D$3:$D$1315, $A15)+SUMIFS(DataRegularSeason20242025!$AB$3:$AB$1315,DataRegularSeason20242025!$B$3:$B$1315, "&lt;=" &amp; DW$1, DataRegularSeason20242025!$E$3:$E$1315, $A15)</f>
        <v>9</v>
      </c>
      <c r="DX15">
        <f>SUMIFS(DataRegularSeason20242025!$AA$3:$AA$1315,DataRegularSeason20242025!$B$3:$B$1315, "&lt;=" &amp; DX$1, DataRegularSeason20242025!$D$3:$D$1315, $A15)+SUMIFS(DataRegularSeason20242025!$AB$3:$AB$1315,DataRegularSeason20242025!$B$3:$B$1315, "&lt;=" &amp; DX$1, DataRegularSeason20242025!$E$3:$E$1315, $A15)</f>
        <v>9</v>
      </c>
      <c r="DY15">
        <f>SUMIFS(DataRegularSeason20242025!$AA$3:$AA$1315,DataRegularSeason20242025!$B$3:$B$1315, "&lt;=" &amp; DY$1, DataRegularSeason20242025!$D$3:$D$1315, $A15)+SUMIFS(DataRegularSeason20242025!$AB$3:$AB$1315,DataRegularSeason20242025!$B$3:$B$1315, "&lt;=" &amp; DY$1, DataRegularSeason20242025!$E$3:$E$1315, $A15)</f>
        <v>9</v>
      </c>
      <c r="DZ15">
        <f>SUMIFS(DataRegularSeason20242025!$AA$3:$AA$1315,DataRegularSeason20242025!$B$3:$B$1315, "&lt;=" &amp; DZ$1, DataRegularSeason20242025!$D$3:$D$1315, $A15)+SUMIFS(DataRegularSeason20242025!$AB$3:$AB$1315,DataRegularSeason20242025!$B$3:$B$1315, "&lt;=" &amp; DZ$1, DataRegularSeason20242025!$E$3:$E$1315, $A15)</f>
        <v>9</v>
      </c>
      <c r="EA15">
        <f>SUMIFS(DataRegularSeason20242025!$AA$3:$AA$1315,DataRegularSeason20242025!$B$3:$B$1315, "&lt;=" &amp; EA$1, DataRegularSeason20242025!$D$3:$D$1315, $A15)+SUMIFS(DataRegularSeason20242025!$AB$3:$AB$1315,DataRegularSeason20242025!$B$3:$B$1315, "&lt;=" &amp; EA$1, DataRegularSeason20242025!$E$3:$E$1315, $A15)</f>
        <v>9</v>
      </c>
      <c r="EB15">
        <f>SUMIFS(DataRegularSeason20242025!$AA$3:$AA$1315,DataRegularSeason20242025!$B$3:$B$1315, "&lt;=" &amp; EB$1, DataRegularSeason20242025!$D$3:$D$1315, $A15)+SUMIFS(DataRegularSeason20242025!$AB$3:$AB$1315,DataRegularSeason20242025!$B$3:$B$1315, "&lt;=" &amp; EB$1, DataRegularSeason20242025!$E$3:$E$1315, $A15)</f>
        <v>9</v>
      </c>
      <c r="EC15">
        <f>SUMIFS(DataRegularSeason20242025!$AA$3:$AA$1315,DataRegularSeason20242025!$B$3:$B$1315, "&lt;=" &amp; EC$1, DataRegularSeason20242025!$D$3:$D$1315, $A15)+SUMIFS(DataRegularSeason20242025!$AB$3:$AB$1315,DataRegularSeason20242025!$B$3:$B$1315, "&lt;=" &amp; EC$1, DataRegularSeason20242025!$E$3:$E$1315, $A15)</f>
        <v>9</v>
      </c>
      <c r="ED15">
        <f>SUMIFS(DataRegularSeason20242025!$AA$3:$AA$1315,DataRegularSeason20242025!$B$3:$B$1315, "&lt;=" &amp; ED$1, DataRegularSeason20242025!$D$3:$D$1315, $A15)+SUMIFS(DataRegularSeason20242025!$AB$3:$AB$1315,DataRegularSeason20242025!$B$3:$B$1315, "&lt;=" &amp; ED$1, DataRegularSeason20242025!$E$3:$E$1315, $A15)</f>
        <v>9</v>
      </c>
      <c r="EE15">
        <f>SUMIFS(DataRegularSeason20242025!$AA$3:$AA$1315,DataRegularSeason20242025!$B$3:$B$1315, "&lt;=" &amp; EE$1, DataRegularSeason20242025!$D$3:$D$1315, $A15)+SUMIFS(DataRegularSeason20242025!$AB$3:$AB$1315,DataRegularSeason20242025!$B$3:$B$1315, "&lt;=" &amp; EE$1, DataRegularSeason20242025!$E$3:$E$1315, $A15)</f>
        <v>9</v>
      </c>
      <c r="EF15">
        <f>SUMIFS(DataRegularSeason20242025!$AA$3:$AA$1315,DataRegularSeason20242025!$B$3:$B$1315, "&lt;=" &amp; EF$1, DataRegularSeason20242025!$D$3:$D$1315, $A15)+SUMIFS(DataRegularSeason20242025!$AB$3:$AB$1315,DataRegularSeason20242025!$B$3:$B$1315, "&lt;=" &amp; EF$1, DataRegularSeason20242025!$E$3:$E$1315, $A15)</f>
        <v>9</v>
      </c>
      <c r="EG15">
        <f>SUMIFS(DataRegularSeason20242025!$AA$3:$AA$1315,DataRegularSeason20242025!$B$3:$B$1315, "&lt;=" &amp; EG$1, DataRegularSeason20242025!$D$3:$D$1315, $A15)+SUMIFS(DataRegularSeason20242025!$AB$3:$AB$1315,DataRegularSeason20242025!$B$3:$B$1315, "&lt;=" &amp; EG$1, DataRegularSeason20242025!$E$3:$E$1315, $A15)</f>
        <v>9</v>
      </c>
      <c r="EH15">
        <f>SUMIFS(DataRegularSeason20242025!$AA$3:$AA$1315,DataRegularSeason20242025!$B$3:$B$1315, "&lt;=" &amp; EH$1, DataRegularSeason20242025!$D$3:$D$1315, $A15)+SUMIFS(DataRegularSeason20242025!$AB$3:$AB$1315,DataRegularSeason20242025!$B$3:$B$1315, "&lt;=" &amp; EH$1, DataRegularSeason20242025!$E$3:$E$1315, $A15)</f>
        <v>9</v>
      </c>
      <c r="EI15">
        <f>SUMIFS(DataRegularSeason20242025!$AA$3:$AA$1315,DataRegularSeason20242025!$B$3:$B$1315, "&lt;=" &amp; EI$1, DataRegularSeason20242025!$D$3:$D$1315, $A15)+SUMIFS(DataRegularSeason20242025!$AB$3:$AB$1315,DataRegularSeason20242025!$B$3:$B$1315, "&lt;=" &amp; EI$1, DataRegularSeason20242025!$E$3:$E$1315, $A15)</f>
        <v>9</v>
      </c>
      <c r="EJ15">
        <f>SUMIFS(DataRegularSeason20242025!$AA$3:$AA$1315,DataRegularSeason20242025!$B$3:$B$1315, "&lt;=" &amp; EJ$1, DataRegularSeason20242025!$D$3:$D$1315, $A15)+SUMIFS(DataRegularSeason20242025!$AB$3:$AB$1315,DataRegularSeason20242025!$B$3:$B$1315, "&lt;=" &amp; EJ$1, DataRegularSeason20242025!$E$3:$E$1315, $A15)</f>
        <v>9</v>
      </c>
      <c r="EK15">
        <f>SUMIFS(DataRegularSeason20242025!$AA$3:$AA$1315,DataRegularSeason20242025!$B$3:$B$1315, "&lt;=" &amp; EK$1, DataRegularSeason20242025!$D$3:$D$1315, $A15)+SUMIFS(DataRegularSeason20242025!$AB$3:$AB$1315,DataRegularSeason20242025!$B$3:$B$1315, "&lt;=" &amp; EK$1, DataRegularSeason20242025!$E$3:$E$1315, $A15)</f>
        <v>9</v>
      </c>
      <c r="EL15">
        <f>SUMIFS(DataRegularSeason20242025!$AA$3:$AA$1315,DataRegularSeason20242025!$B$3:$B$1315, "&lt;=" &amp; EL$1, DataRegularSeason20242025!$D$3:$D$1315, $A15)+SUMIFS(DataRegularSeason20242025!$AB$3:$AB$1315,DataRegularSeason20242025!$B$3:$B$1315, "&lt;=" &amp; EL$1, DataRegularSeason20242025!$E$3:$E$1315, $A15)</f>
        <v>9</v>
      </c>
      <c r="EM15">
        <f>SUMIFS(DataRegularSeason20242025!$AA$3:$AA$1315,DataRegularSeason20242025!$B$3:$B$1315, "&lt;=" &amp; EM$1, DataRegularSeason20242025!$D$3:$D$1315, $A15)+SUMIFS(DataRegularSeason20242025!$AB$3:$AB$1315,DataRegularSeason20242025!$B$3:$B$1315, "&lt;=" &amp; EM$1, DataRegularSeason20242025!$E$3:$E$1315, $A15)</f>
        <v>9</v>
      </c>
      <c r="EN15">
        <f>SUMIFS(DataRegularSeason20242025!$AA$3:$AA$1315,DataRegularSeason20242025!$B$3:$B$1315, "&lt;=" &amp; EN$1, DataRegularSeason20242025!$D$3:$D$1315, $A15)+SUMIFS(DataRegularSeason20242025!$AB$3:$AB$1315,DataRegularSeason20242025!$B$3:$B$1315, "&lt;=" &amp; EN$1, DataRegularSeason20242025!$E$3:$E$1315, $A15)</f>
        <v>9</v>
      </c>
      <c r="EO15">
        <f>SUMIFS(DataRegularSeason20242025!$AA$3:$AA$1315,DataRegularSeason20242025!$B$3:$B$1315, "&lt;=" &amp; EO$1, DataRegularSeason20242025!$D$3:$D$1315, $A15)+SUMIFS(DataRegularSeason20242025!$AB$3:$AB$1315,DataRegularSeason20242025!$B$3:$B$1315, "&lt;=" &amp; EO$1, DataRegularSeason20242025!$E$3:$E$1315, $A15)</f>
        <v>9</v>
      </c>
      <c r="EP15">
        <f>SUMIFS(DataRegularSeason20242025!$AA$3:$AA$1315,DataRegularSeason20242025!$B$3:$B$1315, "&lt;=" &amp; EP$1, DataRegularSeason20242025!$D$3:$D$1315, $A15)+SUMIFS(DataRegularSeason20242025!$AB$3:$AB$1315,DataRegularSeason20242025!$B$3:$B$1315, "&lt;=" &amp; EP$1, DataRegularSeason20242025!$E$3:$E$1315, $A15)</f>
        <v>9</v>
      </c>
      <c r="EQ15">
        <f>SUMIFS(DataRegularSeason20242025!$AA$3:$AA$1315,DataRegularSeason20242025!$B$3:$B$1315, "&lt;=" &amp; EQ$1, DataRegularSeason20242025!$D$3:$D$1315, $A15)+SUMIFS(DataRegularSeason20242025!$AB$3:$AB$1315,DataRegularSeason20242025!$B$3:$B$1315, "&lt;=" &amp; EQ$1, DataRegularSeason20242025!$E$3:$E$1315, $A15)</f>
        <v>9</v>
      </c>
      <c r="ER15">
        <f>SUMIFS(DataRegularSeason20242025!$AA$3:$AA$1315,DataRegularSeason20242025!$B$3:$B$1315, "&lt;=" &amp; ER$1, DataRegularSeason20242025!$D$3:$D$1315, $A15)+SUMIFS(DataRegularSeason20242025!$AB$3:$AB$1315,DataRegularSeason20242025!$B$3:$B$1315, "&lt;=" &amp; ER$1, DataRegularSeason20242025!$E$3:$E$1315, $A15)</f>
        <v>9</v>
      </c>
      <c r="ES15">
        <f>SUMIFS(DataRegularSeason20242025!$AA$3:$AA$1315,DataRegularSeason20242025!$B$3:$B$1315, "&lt;=" &amp; ES$1, DataRegularSeason20242025!$D$3:$D$1315, $A15)+SUMIFS(DataRegularSeason20242025!$AB$3:$AB$1315,DataRegularSeason20242025!$B$3:$B$1315, "&lt;=" &amp; ES$1, DataRegularSeason20242025!$E$3:$E$1315, $A15)</f>
        <v>9</v>
      </c>
      <c r="ET15">
        <f>SUMIFS(DataRegularSeason20242025!$AA$3:$AA$1315,DataRegularSeason20242025!$B$3:$B$1315, "&lt;=" &amp; ET$1, DataRegularSeason20242025!$D$3:$D$1315, $A15)+SUMIFS(DataRegularSeason20242025!$AB$3:$AB$1315,DataRegularSeason20242025!$B$3:$B$1315, "&lt;=" &amp; ET$1, DataRegularSeason20242025!$E$3:$E$1315, $A15)</f>
        <v>9</v>
      </c>
      <c r="EU15">
        <f>SUMIFS(DataRegularSeason20242025!$AA$3:$AA$1315,DataRegularSeason20242025!$B$3:$B$1315, "&lt;=" &amp; EU$1, DataRegularSeason20242025!$D$3:$D$1315, $A15)+SUMIFS(DataRegularSeason20242025!$AB$3:$AB$1315,DataRegularSeason20242025!$B$3:$B$1315, "&lt;=" &amp; EU$1, DataRegularSeason20242025!$E$3:$E$1315, $A15)</f>
        <v>9</v>
      </c>
      <c r="EV15">
        <f>SUMIFS(DataRegularSeason20242025!$AA$3:$AA$1315,DataRegularSeason20242025!$B$3:$B$1315, "&lt;=" &amp; EV$1, DataRegularSeason20242025!$D$3:$D$1315, $A15)+SUMIFS(DataRegularSeason20242025!$AB$3:$AB$1315,DataRegularSeason20242025!$B$3:$B$1315, "&lt;=" &amp; EV$1, DataRegularSeason20242025!$E$3:$E$1315, $A15)</f>
        <v>9</v>
      </c>
      <c r="EW15">
        <f>SUMIFS(DataRegularSeason20242025!$AA$3:$AA$1315,DataRegularSeason20242025!$B$3:$B$1315, "&lt;=" &amp; EW$1, DataRegularSeason20242025!$D$3:$D$1315, $A15)+SUMIFS(DataRegularSeason20242025!$AB$3:$AB$1315,DataRegularSeason20242025!$B$3:$B$1315, "&lt;=" &amp; EW$1, DataRegularSeason20242025!$E$3:$E$1315, $A15)</f>
        <v>9</v>
      </c>
      <c r="EX15">
        <f>SUMIFS(DataRegularSeason20242025!$AA$3:$AA$1315,DataRegularSeason20242025!$B$3:$B$1315, "&lt;=" &amp; EX$1, DataRegularSeason20242025!$D$3:$D$1315, $A15)+SUMIFS(DataRegularSeason20242025!$AB$3:$AB$1315,DataRegularSeason20242025!$B$3:$B$1315, "&lt;=" &amp; EX$1, DataRegularSeason20242025!$E$3:$E$1315, $A15)</f>
        <v>9</v>
      </c>
      <c r="EY15">
        <f>SUMIFS(DataRegularSeason20242025!$AA$3:$AA$1315,DataRegularSeason20242025!$B$3:$B$1315, "&lt;=" &amp; EY$1, DataRegularSeason20242025!$D$3:$D$1315, $A15)+SUMIFS(DataRegularSeason20242025!$AB$3:$AB$1315,DataRegularSeason20242025!$B$3:$B$1315, "&lt;=" &amp; EY$1, DataRegularSeason20242025!$E$3:$E$1315, $A15)</f>
        <v>9</v>
      </c>
      <c r="EZ15">
        <f>SUMIFS(DataRegularSeason20242025!$AA$3:$AA$1315,DataRegularSeason20242025!$B$3:$B$1315, "&lt;=" &amp; EZ$1, DataRegularSeason20242025!$D$3:$D$1315, $A15)+SUMIFS(DataRegularSeason20242025!$AB$3:$AB$1315,DataRegularSeason20242025!$B$3:$B$1315, "&lt;=" &amp; EZ$1, DataRegularSeason20242025!$E$3:$E$1315, $A15)</f>
        <v>9</v>
      </c>
      <c r="FA15">
        <f>SUMIFS(DataRegularSeason20242025!$AA$3:$AA$1315,DataRegularSeason20242025!$B$3:$B$1315, "&lt;=" &amp; FA$1, DataRegularSeason20242025!$D$3:$D$1315, $A15)+SUMIFS(DataRegularSeason20242025!$AB$3:$AB$1315,DataRegularSeason20242025!$B$3:$B$1315, "&lt;=" &amp; FA$1, DataRegularSeason20242025!$E$3:$E$1315, $A15)</f>
        <v>9</v>
      </c>
      <c r="FB15">
        <f>SUMIFS(DataRegularSeason20242025!$AA$3:$AA$1315,DataRegularSeason20242025!$B$3:$B$1315, "&lt;=" &amp; FB$1, DataRegularSeason20242025!$D$3:$D$1315, $A15)+SUMIFS(DataRegularSeason20242025!$AB$3:$AB$1315,DataRegularSeason20242025!$B$3:$B$1315, "&lt;=" &amp; FB$1, DataRegularSeason20242025!$E$3:$E$1315, $A15)</f>
        <v>9</v>
      </c>
      <c r="FC15">
        <f>SUMIFS(DataRegularSeason20242025!$AA$3:$AA$1315,DataRegularSeason20242025!$B$3:$B$1315, "&lt;=" &amp; FC$1, DataRegularSeason20242025!$D$3:$D$1315, $A15)+SUMIFS(DataRegularSeason20242025!$AB$3:$AB$1315,DataRegularSeason20242025!$B$3:$B$1315, "&lt;=" &amp; FC$1, DataRegularSeason20242025!$E$3:$E$1315, $A15)</f>
        <v>9</v>
      </c>
      <c r="FD15">
        <f>SUMIFS(DataRegularSeason20242025!$AA$3:$AA$1315,DataRegularSeason20242025!$B$3:$B$1315, "&lt;=" &amp; FD$1, DataRegularSeason20242025!$D$3:$D$1315, $A15)+SUMIFS(DataRegularSeason20242025!$AB$3:$AB$1315,DataRegularSeason20242025!$B$3:$B$1315, "&lt;=" &amp; FD$1, DataRegularSeason20242025!$E$3:$E$1315, $A15)</f>
        <v>9</v>
      </c>
      <c r="FE15">
        <f>SUMIFS(DataRegularSeason20242025!$AA$3:$AA$1315,DataRegularSeason20242025!$B$3:$B$1315, "&lt;=" &amp; FE$1, DataRegularSeason20242025!$D$3:$D$1315, $A15)+SUMIFS(DataRegularSeason20242025!$AB$3:$AB$1315,DataRegularSeason20242025!$B$3:$B$1315, "&lt;=" &amp; FE$1, DataRegularSeason20242025!$E$3:$E$1315, $A15)</f>
        <v>9</v>
      </c>
      <c r="FF15">
        <f>SUMIFS(DataRegularSeason20242025!$AA$3:$AA$1315,DataRegularSeason20242025!$B$3:$B$1315, "&lt;=" &amp; FF$1, DataRegularSeason20242025!$D$3:$D$1315, $A15)+SUMIFS(DataRegularSeason20242025!$AB$3:$AB$1315,DataRegularSeason20242025!$B$3:$B$1315, "&lt;=" &amp; FF$1, DataRegularSeason20242025!$E$3:$E$1315, $A15)</f>
        <v>9</v>
      </c>
      <c r="FG15">
        <f>SUMIFS(DataRegularSeason20242025!$AA$3:$AA$1315,DataRegularSeason20242025!$B$3:$B$1315, "&lt;=" &amp; FG$1, DataRegularSeason20242025!$D$3:$D$1315, $A15)+SUMIFS(DataRegularSeason20242025!$AB$3:$AB$1315,DataRegularSeason20242025!$B$3:$B$1315, "&lt;=" &amp; FG$1, DataRegularSeason20242025!$E$3:$E$1315, $A15)</f>
        <v>9</v>
      </c>
      <c r="FH15">
        <f>SUMIFS(DataRegularSeason20242025!$AA$3:$AA$1315,DataRegularSeason20242025!$B$3:$B$1315, "&lt;=" &amp; FH$1, DataRegularSeason20242025!$D$3:$D$1315, $A15)+SUMIFS(DataRegularSeason20242025!$AB$3:$AB$1315,DataRegularSeason20242025!$B$3:$B$1315, "&lt;=" &amp; FH$1, DataRegularSeason20242025!$E$3:$E$1315, $A15)</f>
        <v>9</v>
      </c>
      <c r="FI15">
        <f>SUMIFS(DataRegularSeason20242025!$AA$3:$AA$1315,DataRegularSeason20242025!$B$3:$B$1315, "&lt;=" &amp; FI$1, DataRegularSeason20242025!$D$3:$D$1315, $A15)+SUMIFS(DataRegularSeason20242025!$AB$3:$AB$1315,DataRegularSeason20242025!$B$3:$B$1315, "&lt;=" &amp; FI$1, DataRegularSeason20242025!$E$3:$E$1315, $A15)</f>
        <v>9</v>
      </c>
      <c r="FJ15">
        <f>SUMIFS(DataRegularSeason20242025!$AA$3:$AA$1315,DataRegularSeason20242025!$B$3:$B$1315, "&lt;=" &amp; FJ$1, DataRegularSeason20242025!$D$3:$D$1315, $A15)+SUMIFS(DataRegularSeason20242025!$AB$3:$AB$1315,DataRegularSeason20242025!$B$3:$B$1315, "&lt;=" &amp; FJ$1, DataRegularSeason20242025!$E$3:$E$1315, $A15)</f>
        <v>9</v>
      </c>
      <c r="FK15">
        <f>SUMIFS(DataRegularSeason20242025!$AA$3:$AA$1315,DataRegularSeason20242025!$B$3:$B$1315, "&lt;=" &amp; FK$1, DataRegularSeason20242025!$D$3:$D$1315, $A15)+SUMIFS(DataRegularSeason20242025!$AB$3:$AB$1315,DataRegularSeason20242025!$B$3:$B$1315, "&lt;=" &amp; FK$1, DataRegularSeason20242025!$E$3:$E$1315, $A15)</f>
        <v>9</v>
      </c>
      <c r="FL15">
        <f>SUMIFS(DataRegularSeason20242025!$AA$3:$AA$1315,DataRegularSeason20242025!$B$3:$B$1315, "&lt;=" &amp; FL$1, DataRegularSeason20242025!$D$3:$D$1315, $A15)+SUMIFS(DataRegularSeason20242025!$AB$3:$AB$1315,DataRegularSeason20242025!$B$3:$B$1315, "&lt;=" &amp; FL$1, DataRegularSeason20242025!$E$3:$E$1315, $A15)</f>
        <v>9</v>
      </c>
      <c r="FM15">
        <f>SUMIFS(DataRegularSeason20242025!$AA$3:$AA$1315,DataRegularSeason20242025!$B$3:$B$1315, "&lt;=" &amp; FM$1, DataRegularSeason20242025!$D$3:$D$1315, $A15)+SUMIFS(DataRegularSeason20242025!$AB$3:$AB$1315,DataRegularSeason20242025!$B$3:$B$1315, "&lt;=" &amp; FM$1, DataRegularSeason20242025!$E$3:$E$1315, $A15)</f>
        <v>9</v>
      </c>
      <c r="FN15">
        <f>SUMIFS(DataRegularSeason20242025!$AA$3:$AA$1315,DataRegularSeason20242025!$B$3:$B$1315, "&lt;=" &amp; FN$1, DataRegularSeason20242025!$D$3:$D$1315, $A15)+SUMIFS(DataRegularSeason20242025!$AB$3:$AB$1315,DataRegularSeason20242025!$B$3:$B$1315, "&lt;=" &amp; FN$1, DataRegularSeason20242025!$E$3:$E$1315, $A15)</f>
        <v>9</v>
      </c>
      <c r="FO15">
        <f>SUMIFS(DataRegularSeason20242025!$AA$3:$AA$1315,DataRegularSeason20242025!$B$3:$B$1315, "&lt;=" &amp; FO$1, DataRegularSeason20242025!$D$3:$D$1315, $A15)+SUMIFS(DataRegularSeason20242025!$AB$3:$AB$1315,DataRegularSeason20242025!$B$3:$B$1315, "&lt;=" &amp; FO$1, DataRegularSeason20242025!$E$3:$E$1315, $A15)</f>
        <v>9</v>
      </c>
      <c r="FP15">
        <f>SUMIFS(DataRegularSeason20242025!$AA$3:$AA$1315,DataRegularSeason20242025!$B$3:$B$1315, "&lt;=" &amp; FP$1, DataRegularSeason20242025!$D$3:$D$1315, $A15)+SUMIFS(DataRegularSeason20242025!$AB$3:$AB$1315,DataRegularSeason20242025!$B$3:$B$1315, "&lt;=" &amp; FP$1, DataRegularSeason20242025!$E$3:$E$1315, $A15)</f>
        <v>9</v>
      </c>
      <c r="FQ15">
        <f>SUMIFS(DataRegularSeason20242025!$AA$3:$AA$1315,DataRegularSeason20242025!$B$3:$B$1315, "&lt;=" &amp; FQ$1, DataRegularSeason20242025!$D$3:$D$1315, $A15)+SUMIFS(DataRegularSeason20242025!$AB$3:$AB$1315,DataRegularSeason20242025!$B$3:$B$1315, "&lt;=" &amp; FQ$1, DataRegularSeason20242025!$E$3:$E$1315, $A15)</f>
        <v>9</v>
      </c>
      <c r="FR15">
        <f>SUMIFS(DataRegularSeason20242025!$AA$3:$AA$1315,DataRegularSeason20242025!$B$3:$B$1315, "&lt;=" &amp; FR$1, DataRegularSeason20242025!$D$3:$D$1315, $A15)+SUMIFS(DataRegularSeason20242025!$AB$3:$AB$1315,DataRegularSeason20242025!$B$3:$B$1315, "&lt;=" &amp; FR$1, DataRegularSeason20242025!$E$3:$E$1315, $A15)</f>
        <v>9</v>
      </c>
      <c r="FS15">
        <f>SUMIFS(DataRegularSeason20242025!$AA$3:$AA$1315,DataRegularSeason20242025!$B$3:$B$1315, "&lt;=" &amp; FS$1, DataRegularSeason20242025!$D$3:$D$1315, $A15)+SUMIFS(DataRegularSeason20242025!$AB$3:$AB$1315,DataRegularSeason20242025!$B$3:$B$1315, "&lt;=" &amp; FS$1, DataRegularSeason20242025!$E$3:$E$1315, $A15)</f>
        <v>9</v>
      </c>
      <c r="FT15">
        <f>SUMIFS(DataRegularSeason20242025!$AA$3:$AA$1315,DataRegularSeason20242025!$B$3:$B$1315, "&lt;=" &amp; FT$1, DataRegularSeason20242025!$D$3:$D$1315, $A15)+SUMIFS(DataRegularSeason20242025!$AB$3:$AB$1315,DataRegularSeason20242025!$B$3:$B$1315, "&lt;=" &amp; FT$1, DataRegularSeason20242025!$E$3:$E$1315, $A15)</f>
        <v>9</v>
      </c>
      <c r="FU15">
        <f>SUMIFS(DataRegularSeason20242025!$AA$3:$AA$1315,DataRegularSeason20242025!$B$3:$B$1315, "&lt;=" &amp; FU$1, DataRegularSeason20242025!$D$3:$D$1315, $A15)+SUMIFS(DataRegularSeason20242025!$AB$3:$AB$1315,DataRegularSeason20242025!$B$3:$B$1315, "&lt;=" &amp; FU$1, DataRegularSeason20242025!$E$3:$E$1315, $A15)</f>
        <v>9</v>
      </c>
      <c r="FV15">
        <f>SUMIFS(DataRegularSeason20242025!$AA$3:$AA$1315,DataRegularSeason20242025!$B$3:$B$1315, "&lt;=" &amp; FV$1, DataRegularSeason20242025!$D$3:$D$1315, $A15)+SUMIFS(DataRegularSeason20242025!$AB$3:$AB$1315,DataRegularSeason20242025!$B$3:$B$1315, "&lt;=" &amp; FV$1, DataRegularSeason20242025!$E$3:$E$1315, $A15)</f>
        <v>9</v>
      </c>
      <c r="FW15">
        <f>SUMIFS(DataRegularSeason20242025!$AA$3:$AA$1315,DataRegularSeason20242025!$B$3:$B$1315, "&lt;=" &amp; FW$1, DataRegularSeason20242025!$D$3:$D$1315, $A15)+SUMIFS(DataRegularSeason20242025!$AB$3:$AB$1315,DataRegularSeason20242025!$B$3:$B$1315, "&lt;=" &amp; FW$1, DataRegularSeason20242025!$E$3:$E$1315, $A15)</f>
        <v>9</v>
      </c>
      <c r="FX15">
        <f>SUMIFS(DataRegularSeason20242025!$AA$3:$AA$1315,DataRegularSeason20242025!$B$3:$B$1315, "&lt;=" &amp; FX$1, DataRegularSeason20242025!$D$3:$D$1315, $A15)+SUMIFS(DataRegularSeason20242025!$AB$3:$AB$1315,DataRegularSeason20242025!$B$3:$B$1315, "&lt;=" &amp; FX$1, DataRegularSeason20242025!$E$3:$E$1315, $A15)</f>
        <v>9</v>
      </c>
      <c r="FY15">
        <f>SUMIFS(DataRegularSeason20242025!$AA$3:$AA$1315,DataRegularSeason20242025!$B$3:$B$1315, "&lt;=" &amp; FY$1, DataRegularSeason20242025!$D$3:$D$1315, $A15)+SUMIFS(DataRegularSeason20242025!$AB$3:$AB$1315,DataRegularSeason20242025!$B$3:$B$1315, "&lt;=" &amp; FY$1, DataRegularSeason20242025!$E$3:$E$1315, $A15)</f>
        <v>9</v>
      </c>
      <c r="FZ15">
        <f>SUMIFS(DataRegularSeason20242025!$AA$3:$AA$1315,DataRegularSeason20242025!$B$3:$B$1315, "&lt;=" &amp; FZ$1, DataRegularSeason20242025!$D$3:$D$1315, $A15)+SUMIFS(DataRegularSeason20242025!$AB$3:$AB$1315,DataRegularSeason20242025!$B$3:$B$1315, "&lt;=" &amp; FZ$1, DataRegularSeason20242025!$E$3:$E$1315, $A15)</f>
        <v>9</v>
      </c>
      <c r="GA15">
        <f>SUMIFS(DataRegularSeason20242025!$AA$3:$AA$1315,DataRegularSeason20242025!$B$3:$B$1315, "&lt;=" &amp; GA$1, DataRegularSeason20242025!$D$3:$D$1315, $A15)+SUMIFS(DataRegularSeason20242025!$AB$3:$AB$1315,DataRegularSeason20242025!$B$3:$B$1315, "&lt;=" &amp; GA$1, DataRegularSeason20242025!$E$3:$E$1315, $A15)</f>
        <v>9</v>
      </c>
      <c r="GB15">
        <f>SUMIFS(DataRegularSeason20242025!$AA$3:$AA$1315,DataRegularSeason20242025!$B$3:$B$1315, "&lt;=" &amp; GB$1, DataRegularSeason20242025!$D$3:$D$1315, $A15)+SUMIFS(DataRegularSeason20242025!$AB$3:$AB$1315,DataRegularSeason20242025!$B$3:$B$1315, "&lt;=" &amp; GB$1, DataRegularSeason20242025!$E$3:$E$1315, $A15)</f>
        <v>9</v>
      </c>
      <c r="GC15">
        <f>SUMIFS(DataRegularSeason20242025!$AA$3:$AA$1315,DataRegularSeason20242025!$B$3:$B$1315, "&lt;=" &amp; GC$1, DataRegularSeason20242025!$D$3:$D$1315, $A15)+SUMIFS(DataRegularSeason20242025!$AB$3:$AB$1315,DataRegularSeason20242025!$B$3:$B$1315, "&lt;=" &amp; GC$1, DataRegularSeason20242025!$E$3:$E$1315, $A15)</f>
        <v>9</v>
      </c>
      <c r="GD15">
        <f>SUMIFS(DataRegularSeason20242025!$AA$3:$AA$1315,DataRegularSeason20242025!$B$3:$B$1315, "&lt;=" &amp; GD$1, DataRegularSeason20242025!$D$3:$D$1315, $A15)+SUMIFS(DataRegularSeason20242025!$AB$3:$AB$1315,DataRegularSeason20242025!$B$3:$B$1315, "&lt;=" &amp; GD$1, DataRegularSeason20242025!$E$3:$E$1315, $A15)</f>
        <v>9</v>
      </c>
      <c r="GE15">
        <f>SUMIFS(DataRegularSeason20242025!$AA$3:$AA$1315,DataRegularSeason20242025!$B$3:$B$1315, "&lt;=" &amp; GE$1, DataRegularSeason20242025!$D$3:$D$1315, $A15)+SUMIFS(DataRegularSeason20242025!$AB$3:$AB$1315,DataRegularSeason20242025!$B$3:$B$1315, "&lt;=" &amp; GE$1, DataRegularSeason20242025!$E$3:$E$1315, $A15)</f>
        <v>9</v>
      </c>
      <c r="GF15">
        <f>SUMIFS(DataRegularSeason20242025!$AA$3:$AA$1315,DataRegularSeason20242025!$B$3:$B$1315, "&lt;=" &amp; GF$1, DataRegularSeason20242025!$D$3:$D$1315, $A15)+SUMIFS(DataRegularSeason20242025!$AB$3:$AB$1315,DataRegularSeason20242025!$B$3:$B$1315, "&lt;=" &amp; GF$1, DataRegularSeason20242025!$E$3:$E$1315, $A15)</f>
        <v>9</v>
      </c>
      <c r="GG15">
        <f>SUMIFS(DataRegularSeason20242025!$AA$3:$AA$1315,DataRegularSeason20242025!$B$3:$B$1315, "&lt;=" &amp; GG$1, DataRegularSeason20242025!$D$3:$D$1315, $A15)+SUMIFS(DataRegularSeason20242025!$AB$3:$AB$1315,DataRegularSeason20242025!$B$3:$B$1315, "&lt;=" &amp; GG$1, DataRegularSeason20242025!$E$3:$E$1315, $A15)</f>
        <v>9</v>
      </c>
      <c r="GH15">
        <f>SUMIFS(DataRegularSeason20242025!$AA$3:$AA$1315,DataRegularSeason20242025!$B$3:$B$1315, "&lt;=" &amp; GH$1, DataRegularSeason20242025!$D$3:$D$1315, $A15)+SUMIFS(DataRegularSeason20242025!$AB$3:$AB$1315,DataRegularSeason20242025!$B$3:$B$1315, "&lt;=" &amp; GH$1, DataRegularSeason20242025!$E$3:$E$1315, $A15)</f>
        <v>9</v>
      </c>
      <c r="GI15">
        <f>SUMIFS(DataRegularSeason20242025!$AA$3:$AA$1315,DataRegularSeason20242025!$B$3:$B$1315, "&lt;=" &amp; GI$1, DataRegularSeason20242025!$D$3:$D$1315, $A15)+SUMIFS(DataRegularSeason20242025!$AB$3:$AB$1315,DataRegularSeason20242025!$B$3:$B$1315, "&lt;=" &amp; GI$1, DataRegularSeason20242025!$E$3:$E$1315, $A15)</f>
        <v>9</v>
      </c>
      <c r="GJ15">
        <f>SUMIFS(DataRegularSeason20242025!$AA$3:$AA$1315,DataRegularSeason20242025!$B$3:$B$1315, "&lt;=" &amp; GJ$1, DataRegularSeason20242025!$D$3:$D$1315, $A15)+SUMIFS(DataRegularSeason20242025!$AB$3:$AB$1315,DataRegularSeason20242025!$B$3:$B$1315, "&lt;=" &amp; GJ$1, DataRegularSeason20242025!$E$3:$E$1315, $A15)</f>
        <v>9</v>
      </c>
      <c r="GK15">
        <f>SUMIFS(DataRegularSeason20242025!$AA$3:$AA$1315,DataRegularSeason20242025!$B$3:$B$1315, "&lt;=" &amp; GK$1, DataRegularSeason20242025!$D$3:$D$1315, $A15)+SUMIFS(DataRegularSeason20242025!$AB$3:$AB$1315,DataRegularSeason20242025!$B$3:$B$1315, "&lt;=" &amp; GK$1, DataRegularSeason20242025!$E$3:$E$1315, $A15)</f>
        <v>9</v>
      </c>
      <c r="GL15">
        <f>SUMIFS(DataRegularSeason20242025!$AA$3:$AA$1315,DataRegularSeason20242025!$B$3:$B$1315, "&lt;=" &amp; GL$1, DataRegularSeason20242025!$D$3:$D$1315, $A15)+SUMIFS(DataRegularSeason20242025!$AB$3:$AB$1315,DataRegularSeason20242025!$B$3:$B$1315, "&lt;=" &amp; GL$1, DataRegularSeason20242025!$E$3:$E$1315, $A15)</f>
        <v>9</v>
      </c>
      <c r="GM15">
        <f>SUMIFS(DataRegularSeason20242025!$AA$3:$AA$1315,DataRegularSeason20242025!$B$3:$B$1315, "&lt;=" &amp; GM$1, DataRegularSeason20242025!$D$3:$D$1315, $A15)+SUMIFS(DataRegularSeason20242025!$AB$3:$AB$1315,DataRegularSeason20242025!$B$3:$B$1315, "&lt;=" &amp; GM$1, DataRegularSeason20242025!$E$3:$E$1315, $A15)</f>
        <v>9</v>
      </c>
      <c r="GN15">
        <f>SUMIFS(DataRegularSeason20242025!$AA$3:$AA$1315,DataRegularSeason20242025!$B$3:$B$1315, "&lt;=" &amp; GN$1, DataRegularSeason20242025!$D$3:$D$1315, $A15)+SUMIFS(DataRegularSeason20242025!$AB$3:$AB$1315,DataRegularSeason20242025!$B$3:$B$1315, "&lt;=" &amp; GN$1, DataRegularSeason20242025!$E$3:$E$1315, $A15)</f>
        <v>9</v>
      </c>
      <c r="GO15">
        <f>SUMIFS(DataRegularSeason20242025!$AA$3:$AA$1315,DataRegularSeason20242025!$B$3:$B$1315, "&lt;=" &amp; GO$1, DataRegularSeason20242025!$D$3:$D$1315, $A15)+SUMIFS(DataRegularSeason20242025!$AB$3:$AB$1315,DataRegularSeason20242025!$B$3:$B$1315, "&lt;=" &amp; GO$1, DataRegularSeason20242025!$E$3:$E$1315, $A15)</f>
        <v>9</v>
      </c>
      <c r="GP15">
        <f>SUMIFS(DataRegularSeason20242025!$AA$3:$AA$1315,DataRegularSeason20242025!$B$3:$B$1315, "&lt;=" &amp; GP$1, DataRegularSeason20242025!$D$3:$D$1315, $A15)+SUMIFS(DataRegularSeason20242025!$AB$3:$AB$1315,DataRegularSeason20242025!$B$3:$B$1315, "&lt;=" &amp; GP$1, DataRegularSeason20242025!$E$3:$E$1315, $A15)</f>
        <v>9</v>
      </c>
      <c r="GQ15">
        <f>SUMIFS(DataRegularSeason20242025!$AA$3:$AA$1315,DataRegularSeason20242025!$B$3:$B$1315, "&lt;=" &amp; GQ$1, DataRegularSeason20242025!$D$3:$D$1315, $A15)+SUMIFS(DataRegularSeason20242025!$AB$3:$AB$1315,DataRegularSeason20242025!$B$3:$B$1315, "&lt;=" &amp; GQ$1, DataRegularSeason20242025!$E$3:$E$1315, $A15)</f>
        <v>9</v>
      </c>
      <c r="GR15">
        <f>SUMIFS(DataRegularSeason20242025!$AA$3:$AA$1315,DataRegularSeason20242025!$B$3:$B$1315, "&lt;=" &amp; GR$1, DataRegularSeason20242025!$D$3:$D$1315, $A15)+SUMIFS(DataRegularSeason20242025!$AB$3:$AB$1315,DataRegularSeason20242025!$B$3:$B$1315, "&lt;=" &amp; GR$1, DataRegularSeason20242025!$E$3:$E$1315, $A15)</f>
        <v>9</v>
      </c>
      <c r="GS15">
        <f>SUMIFS(DataRegularSeason20242025!$AA$3:$AA$1315,DataRegularSeason20242025!$B$3:$B$1315, "&lt;=" &amp; GS$1, DataRegularSeason20242025!$D$3:$D$1315, $A15)+SUMIFS(DataRegularSeason20242025!$AB$3:$AB$1315,DataRegularSeason20242025!$B$3:$B$1315, "&lt;=" &amp; GS$1, DataRegularSeason20242025!$E$3:$E$1315, $A15)</f>
        <v>9</v>
      </c>
      <c r="GT15">
        <f>SUMIFS(DataRegularSeason20242025!$AA$3:$AA$1315,DataRegularSeason20242025!$B$3:$B$1315, "&lt;=" &amp; GT$1, DataRegularSeason20242025!$D$3:$D$1315, $A15)+SUMIFS(DataRegularSeason20242025!$AB$3:$AB$1315,DataRegularSeason20242025!$B$3:$B$1315, "&lt;=" &amp; GT$1, DataRegularSeason20242025!$E$3:$E$1315, $A15)</f>
        <v>9</v>
      </c>
      <c r="GU15">
        <f>SUMIFS(DataRegularSeason20242025!$AA$3:$AA$1315,DataRegularSeason20242025!$B$3:$B$1315, "&lt;=" &amp; GU$1, DataRegularSeason20242025!$D$3:$D$1315, $A15)+SUMIFS(DataRegularSeason20242025!$AB$3:$AB$1315,DataRegularSeason20242025!$B$3:$B$1315, "&lt;=" &amp; GU$1, DataRegularSeason20242025!$E$3:$E$1315, $A15)</f>
        <v>9</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8</v>
      </c>
      <c r="AH16">
        <f>SUMIFS(DataRegularSeason20242025!$AA$3:$AA$1315,DataRegularSeason20242025!$B$3:$B$1315, "&lt;=" &amp; AH$1, DataRegularSeason20242025!$D$3:$D$1315, $A16)+SUMIFS(DataRegularSeason20242025!$AB$3:$AB$1315,DataRegularSeason20242025!$B$3:$B$1315, "&lt;=" &amp; AH$1, DataRegularSeason20242025!$E$3:$E$1315, $A16)</f>
        <v>8</v>
      </c>
      <c r="AI16">
        <f>SUMIFS(DataRegularSeason20242025!$AA$3:$AA$1315,DataRegularSeason20242025!$B$3:$B$1315, "&lt;=" &amp; AI$1, DataRegularSeason20242025!$D$3:$D$1315, $A16)+SUMIFS(DataRegularSeason20242025!$AB$3:$AB$1315,DataRegularSeason20242025!$B$3:$B$1315, "&lt;=" &amp; AI$1, DataRegularSeason20242025!$E$3:$E$1315, $A16)</f>
        <v>8</v>
      </c>
      <c r="AJ16">
        <f>SUMIFS(DataRegularSeason20242025!$AA$3:$AA$1315,DataRegularSeason20242025!$B$3:$B$1315, "&lt;=" &amp; AJ$1, DataRegularSeason20242025!$D$3:$D$1315, $A16)+SUMIFS(DataRegularSeason20242025!$AB$3:$AB$1315,DataRegularSeason20242025!$B$3:$B$1315, "&lt;=" &amp; AJ$1, DataRegularSeason20242025!$E$3:$E$1315, $A16)</f>
        <v>8</v>
      </c>
      <c r="AK16">
        <f>SUMIFS(DataRegularSeason20242025!$AA$3:$AA$1315,DataRegularSeason20242025!$B$3:$B$1315, "&lt;=" &amp; AK$1, DataRegularSeason20242025!$D$3:$D$1315, $A16)+SUMIFS(DataRegularSeason20242025!$AB$3:$AB$1315,DataRegularSeason20242025!$B$3:$B$1315, "&lt;=" &amp; AK$1, DataRegularSeason20242025!$E$3:$E$1315, $A16)</f>
        <v>8</v>
      </c>
      <c r="AL16">
        <f>SUMIFS(DataRegularSeason20242025!$AA$3:$AA$1315,DataRegularSeason20242025!$B$3:$B$1315, "&lt;=" &amp; AL$1, DataRegularSeason20242025!$D$3:$D$1315, $A16)+SUMIFS(DataRegularSeason20242025!$AB$3:$AB$1315,DataRegularSeason20242025!$B$3:$B$1315, "&lt;=" &amp; AL$1, DataRegularSeason20242025!$E$3:$E$1315, $A16)</f>
        <v>8</v>
      </c>
      <c r="AM16">
        <f>SUMIFS(DataRegularSeason20242025!$AA$3:$AA$1315,DataRegularSeason20242025!$B$3:$B$1315, "&lt;=" &amp; AM$1, DataRegularSeason20242025!$D$3:$D$1315, $A16)+SUMIFS(DataRegularSeason20242025!$AB$3:$AB$1315,DataRegularSeason20242025!$B$3:$B$1315, "&lt;=" &amp; AM$1, DataRegularSeason20242025!$E$3:$E$1315, $A16)</f>
        <v>8</v>
      </c>
      <c r="AN16">
        <f>SUMIFS(DataRegularSeason20242025!$AA$3:$AA$1315,DataRegularSeason20242025!$B$3:$B$1315, "&lt;=" &amp; AN$1, DataRegularSeason20242025!$D$3:$D$1315, $A16)+SUMIFS(DataRegularSeason20242025!$AB$3:$AB$1315,DataRegularSeason20242025!$B$3:$B$1315, "&lt;=" &amp; AN$1, DataRegularSeason20242025!$E$3:$E$1315, $A16)</f>
        <v>8</v>
      </c>
      <c r="AO16">
        <f>SUMIFS(DataRegularSeason20242025!$AA$3:$AA$1315,DataRegularSeason20242025!$B$3:$B$1315, "&lt;=" &amp; AO$1, DataRegularSeason20242025!$D$3:$D$1315, $A16)+SUMIFS(DataRegularSeason20242025!$AB$3:$AB$1315,DataRegularSeason20242025!$B$3:$B$1315, "&lt;=" &amp; AO$1, DataRegularSeason20242025!$E$3:$E$1315, $A16)</f>
        <v>8</v>
      </c>
      <c r="AP16">
        <f>SUMIFS(DataRegularSeason20242025!$AA$3:$AA$1315,DataRegularSeason20242025!$B$3:$B$1315, "&lt;=" &amp; AP$1, DataRegularSeason20242025!$D$3:$D$1315, $A16)+SUMIFS(DataRegularSeason20242025!$AB$3:$AB$1315,DataRegularSeason20242025!$B$3:$B$1315, "&lt;=" &amp; AP$1, DataRegularSeason20242025!$E$3:$E$1315, $A16)</f>
        <v>8</v>
      </c>
      <c r="AQ16">
        <f>SUMIFS(DataRegularSeason20242025!$AA$3:$AA$1315,DataRegularSeason20242025!$B$3:$B$1315, "&lt;=" &amp; AQ$1, DataRegularSeason20242025!$D$3:$D$1315, $A16)+SUMIFS(DataRegularSeason20242025!$AB$3:$AB$1315,DataRegularSeason20242025!$B$3:$B$1315, "&lt;=" &amp; AQ$1, DataRegularSeason20242025!$E$3:$E$1315, $A16)</f>
        <v>8</v>
      </c>
      <c r="AR16">
        <f>SUMIFS(DataRegularSeason20242025!$AA$3:$AA$1315,DataRegularSeason20242025!$B$3:$B$1315, "&lt;=" &amp; AR$1, DataRegularSeason20242025!$D$3:$D$1315, $A16)+SUMIFS(DataRegularSeason20242025!$AB$3:$AB$1315,DataRegularSeason20242025!$B$3:$B$1315, "&lt;=" &amp; AR$1, DataRegularSeason20242025!$E$3:$E$1315, $A16)</f>
        <v>8</v>
      </c>
      <c r="AS16">
        <f>SUMIFS(DataRegularSeason20242025!$AA$3:$AA$1315,DataRegularSeason20242025!$B$3:$B$1315, "&lt;=" &amp; AS$1, DataRegularSeason20242025!$D$3:$D$1315, $A16)+SUMIFS(DataRegularSeason20242025!$AB$3:$AB$1315,DataRegularSeason20242025!$B$3:$B$1315, "&lt;=" &amp; AS$1, DataRegularSeason20242025!$E$3:$E$1315, $A16)</f>
        <v>8</v>
      </c>
      <c r="AT16">
        <f>SUMIFS(DataRegularSeason20242025!$AA$3:$AA$1315,DataRegularSeason20242025!$B$3:$B$1315, "&lt;=" &amp; AT$1, DataRegularSeason20242025!$D$3:$D$1315, $A16)+SUMIFS(DataRegularSeason20242025!$AB$3:$AB$1315,DataRegularSeason20242025!$B$3:$B$1315, "&lt;=" &amp; AT$1, DataRegularSeason20242025!$E$3:$E$1315, $A16)</f>
        <v>8</v>
      </c>
      <c r="AU16">
        <f>SUMIFS(DataRegularSeason20242025!$AA$3:$AA$1315,DataRegularSeason20242025!$B$3:$B$1315, "&lt;=" &amp; AU$1, DataRegularSeason20242025!$D$3:$D$1315, $A16)+SUMIFS(DataRegularSeason20242025!$AB$3:$AB$1315,DataRegularSeason20242025!$B$3:$B$1315, "&lt;=" &amp; AU$1, DataRegularSeason20242025!$E$3:$E$1315, $A16)</f>
        <v>8</v>
      </c>
      <c r="AV16">
        <f>SUMIFS(DataRegularSeason20242025!$AA$3:$AA$1315,DataRegularSeason20242025!$B$3:$B$1315, "&lt;=" &amp; AV$1, DataRegularSeason20242025!$D$3:$D$1315, $A16)+SUMIFS(DataRegularSeason20242025!$AB$3:$AB$1315,DataRegularSeason20242025!$B$3:$B$1315, "&lt;=" &amp; AV$1, DataRegularSeason20242025!$E$3:$E$1315, $A16)</f>
        <v>8</v>
      </c>
      <c r="AW16">
        <f>SUMIFS(DataRegularSeason20242025!$AA$3:$AA$1315,DataRegularSeason20242025!$B$3:$B$1315, "&lt;=" &amp; AW$1, DataRegularSeason20242025!$D$3:$D$1315, $A16)+SUMIFS(DataRegularSeason20242025!$AB$3:$AB$1315,DataRegularSeason20242025!$B$3:$B$1315, "&lt;=" &amp; AW$1, DataRegularSeason20242025!$E$3:$E$1315, $A16)</f>
        <v>8</v>
      </c>
      <c r="AX16">
        <f>SUMIFS(DataRegularSeason20242025!$AA$3:$AA$1315,DataRegularSeason20242025!$B$3:$B$1315, "&lt;=" &amp; AX$1, DataRegularSeason20242025!$D$3:$D$1315, $A16)+SUMIFS(DataRegularSeason20242025!$AB$3:$AB$1315,DataRegularSeason20242025!$B$3:$B$1315, "&lt;=" &amp; AX$1, DataRegularSeason20242025!$E$3:$E$1315, $A16)</f>
        <v>8</v>
      </c>
      <c r="AY16">
        <f>SUMIFS(DataRegularSeason20242025!$AA$3:$AA$1315,DataRegularSeason20242025!$B$3:$B$1315, "&lt;=" &amp; AY$1, DataRegularSeason20242025!$D$3:$D$1315, $A16)+SUMIFS(DataRegularSeason20242025!$AB$3:$AB$1315,DataRegularSeason20242025!$B$3:$B$1315, "&lt;=" &amp; AY$1, DataRegularSeason20242025!$E$3:$E$1315, $A16)</f>
        <v>8</v>
      </c>
      <c r="AZ16">
        <f>SUMIFS(DataRegularSeason20242025!$AA$3:$AA$1315,DataRegularSeason20242025!$B$3:$B$1315, "&lt;=" &amp; AZ$1, DataRegularSeason20242025!$D$3:$D$1315, $A16)+SUMIFS(DataRegularSeason20242025!$AB$3:$AB$1315,DataRegularSeason20242025!$B$3:$B$1315, "&lt;=" &amp; AZ$1, DataRegularSeason20242025!$E$3:$E$1315, $A16)</f>
        <v>8</v>
      </c>
      <c r="BA16">
        <f>SUMIFS(DataRegularSeason20242025!$AA$3:$AA$1315,DataRegularSeason20242025!$B$3:$B$1315, "&lt;=" &amp; BA$1, DataRegularSeason20242025!$D$3:$D$1315, $A16)+SUMIFS(DataRegularSeason20242025!$AB$3:$AB$1315,DataRegularSeason20242025!$B$3:$B$1315, "&lt;=" &amp; BA$1, DataRegularSeason20242025!$E$3:$E$1315, $A16)</f>
        <v>8</v>
      </c>
      <c r="BB16">
        <f>SUMIFS(DataRegularSeason20242025!$AA$3:$AA$1315,DataRegularSeason20242025!$B$3:$B$1315, "&lt;=" &amp; BB$1, DataRegularSeason20242025!$D$3:$D$1315, $A16)+SUMIFS(DataRegularSeason20242025!$AB$3:$AB$1315,DataRegularSeason20242025!$B$3:$B$1315, "&lt;=" &amp; BB$1, DataRegularSeason20242025!$E$3:$E$1315, $A16)</f>
        <v>8</v>
      </c>
      <c r="BC16">
        <f>SUMIFS(DataRegularSeason20242025!$AA$3:$AA$1315,DataRegularSeason20242025!$B$3:$B$1315, "&lt;=" &amp; BC$1, DataRegularSeason20242025!$D$3:$D$1315, $A16)+SUMIFS(DataRegularSeason20242025!$AB$3:$AB$1315,DataRegularSeason20242025!$B$3:$B$1315, "&lt;=" &amp; BC$1, DataRegularSeason20242025!$E$3:$E$1315, $A16)</f>
        <v>8</v>
      </c>
      <c r="BD16">
        <f>SUMIFS(DataRegularSeason20242025!$AA$3:$AA$1315,DataRegularSeason20242025!$B$3:$B$1315, "&lt;=" &amp; BD$1, DataRegularSeason20242025!$D$3:$D$1315, $A16)+SUMIFS(DataRegularSeason20242025!$AB$3:$AB$1315,DataRegularSeason20242025!$B$3:$B$1315, "&lt;=" &amp; BD$1, DataRegularSeason20242025!$E$3:$E$1315, $A16)</f>
        <v>8</v>
      </c>
      <c r="BE16">
        <f>SUMIFS(DataRegularSeason20242025!$AA$3:$AA$1315,DataRegularSeason20242025!$B$3:$B$1315, "&lt;=" &amp; BE$1, DataRegularSeason20242025!$D$3:$D$1315, $A16)+SUMIFS(DataRegularSeason20242025!$AB$3:$AB$1315,DataRegularSeason20242025!$B$3:$B$1315, "&lt;=" &amp; BE$1, DataRegularSeason20242025!$E$3:$E$1315, $A16)</f>
        <v>8</v>
      </c>
      <c r="BF16">
        <f>SUMIFS(DataRegularSeason20242025!$AA$3:$AA$1315,DataRegularSeason20242025!$B$3:$B$1315, "&lt;=" &amp; BF$1, DataRegularSeason20242025!$D$3:$D$1315, $A16)+SUMIFS(DataRegularSeason20242025!$AB$3:$AB$1315,DataRegularSeason20242025!$B$3:$B$1315, "&lt;=" &amp; BF$1, DataRegularSeason20242025!$E$3:$E$1315, $A16)</f>
        <v>8</v>
      </c>
      <c r="BG16">
        <f>SUMIFS(DataRegularSeason20242025!$AA$3:$AA$1315,DataRegularSeason20242025!$B$3:$B$1315, "&lt;=" &amp; BG$1, DataRegularSeason20242025!$D$3:$D$1315, $A16)+SUMIFS(DataRegularSeason20242025!$AB$3:$AB$1315,DataRegularSeason20242025!$B$3:$B$1315, "&lt;=" &amp; BG$1, DataRegularSeason20242025!$E$3:$E$1315, $A16)</f>
        <v>8</v>
      </c>
      <c r="BH16">
        <f>SUMIFS(DataRegularSeason20242025!$AA$3:$AA$1315,DataRegularSeason20242025!$B$3:$B$1315, "&lt;=" &amp; BH$1, DataRegularSeason20242025!$D$3:$D$1315, $A16)+SUMIFS(DataRegularSeason20242025!$AB$3:$AB$1315,DataRegularSeason20242025!$B$3:$B$1315, "&lt;=" &amp; BH$1, DataRegularSeason20242025!$E$3:$E$1315, $A16)</f>
        <v>8</v>
      </c>
      <c r="BI16">
        <f>SUMIFS(DataRegularSeason20242025!$AA$3:$AA$1315,DataRegularSeason20242025!$B$3:$B$1315, "&lt;=" &amp; BI$1, DataRegularSeason20242025!$D$3:$D$1315, $A16)+SUMIFS(DataRegularSeason20242025!$AB$3:$AB$1315,DataRegularSeason20242025!$B$3:$B$1315, "&lt;=" &amp; BI$1, DataRegularSeason20242025!$E$3:$E$1315, $A16)</f>
        <v>8</v>
      </c>
      <c r="BJ16">
        <f>SUMIFS(DataRegularSeason20242025!$AA$3:$AA$1315,DataRegularSeason20242025!$B$3:$B$1315, "&lt;=" &amp; BJ$1, DataRegularSeason20242025!$D$3:$D$1315, $A16)+SUMIFS(DataRegularSeason20242025!$AB$3:$AB$1315,DataRegularSeason20242025!$B$3:$B$1315, "&lt;=" &amp; BJ$1, DataRegularSeason20242025!$E$3:$E$1315, $A16)</f>
        <v>8</v>
      </c>
      <c r="BK16">
        <f>SUMIFS(DataRegularSeason20242025!$AA$3:$AA$1315,DataRegularSeason20242025!$B$3:$B$1315, "&lt;=" &amp; BK$1, DataRegularSeason20242025!$D$3:$D$1315, $A16)+SUMIFS(DataRegularSeason20242025!$AB$3:$AB$1315,DataRegularSeason20242025!$B$3:$B$1315, "&lt;=" &amp; BK$1, DataRegularSeason20242025!$E$3:$E$1315, $A16)</f>
        <v>8</v>
      </c>
      <c r="BL16">
        <f>SUMIFS(DataRegularSeason20242025!$AA$3:$AA$1315,DataRegularSeason20242025!$B$3:$B$1315, "&lt;=" &amp; BL$1, DataRegularSeason20242025!$D$3:$D$1315, $A16)+SUMIFS(DataRegularSeason20242025!$AB$3:$AB$1315,DataRegularSeason20242025!$B$3:$B$1315, "&lt;=" &amp; BL$1, DataRegularSeason20242025!$E$3:$E$1315, $A16)</f>
        <v>8</v>
      </c>
      <c r="BM16">
        <f>SUMIFS(DataRegularSeason20242025!$AA$3:$AA$1315,DataRegularSeason20242025!$B$3:$B$1315, "&lt;=" &amp; BM$1, DataRegularSeason20242025!$D$3:$D$1315, $A16)+SUMIFS(DataRegularSeason20242025!$AB$3:$AB$1315,DataRegularSeason20242025!$B$3:$B$1315, "&lt;=" &amp; BM$1, DataRegularSeason20242025!$E$3:$E$1315, $A16)</f>
        <v>8</v>
      </c>
      <c r="BN16">
        <f>SUMIFS(DataRegularSeason20242025!$AA$3:$AA$1315,DataRegularSeason20242025!$B$3:$B$1315, "&lt;=" &amp; BN$1, DataRegularSeason20242025!$D$3:$D$1315, $A16)+SUMIFS(DataRegularSeason20242025!$AB$3:$AB$1315,DataRegularSeason20242025!$B$3:$B$1315, "&lt;=" &amp; BN$1, DataRegularSeason20242025!$E$3:$E$1315, $A16)</f>
        <v>8</v>
      </c>
      <c r="BO16">
        <f>SUMIFS(DataRegularSeason20242025!$AA$3:$AA$1315,DataRegularSeason20242025!$B$3:$B$1315, "&lt;=" &amp; BO$1, DataRegularSeason20242025!$D$3:$D$1315, $A16)+SUMIFS(DataRegularSeason20242025!$AB$3:$AB$1315,DataRegularSeason20242025!$B$3:$B$1315, "&lt;=" &amp; BO$1, DataRegularSeason20242025!$E$3:$E$1315, $A16)</f>
        <v>8</v>
      </c>
      <c r="BP16">
        <f>SUMIFS(DataRegularSeason20242025!$AA$3:$AA$1315,DataRegularSeason20242025!$B$3:$B$1315, "&lt;=" &amp; BP$1, DataRegularSeason20242025!$D$3:$D$1315, $A16)+SUMIFS(DataRegularSeason20242025!$AB$3:$AB$1315,DataRegularSeason20242025!$B$3:$B$1315, "&lt;=" &amp; BP$1, DataRegularSeason20242025!$E$3:$E$1315, $A16)</f>
        <v>8</v>
      </c>
      <c r="BQ16">
        <f>SUMIFS(DataRegularSeason20242025!$AA$3:$AA$1315,DataRegularSeason20242025!$B$3:$B$1315, "&lt;=" &amp; BQ$1, DataRegularSeason20242025!$D$3:$D$1315, $A16)+SUMIFS(DataRegularSeason20242025!$AB$3:$AB$1315,DataRegularSeason20242025!$B$3:$B$1315, "&lt;=" &amp; BQ$1, DataRegularSeason20242025!$E$3:$E$1315, $A16)</f>
        <v>8</v>
      </c>
      <c r="BR16">
        <f>SUMIFS(DataRegularSeason20242025!$AA$3:$AA$1315,DataRegularSeason20242025!$B$3:$B$1315, "&lt;=" &amp; BR$1, DataRegularSeason20242025!$D$3:$D$1315, $A16)+SUMIFS(DataRegularSeason20242025!$AB$3:$AB$1315,DataRegularSeason20242025!$B$3:$B$1315, "&lt;=" &amp; BR$1, DataRegularSeason20242025!$E$3:$E$1315, $A16)</f>
        <v>8</v>
      </c>
      <c r="BS16">
        <f>SUMIFS(DataRegularSeason20242025!$AA$3:$AA$1315,DataRegularSeason20242025!$B$3:$B$1315, "&lt;=" &amp; BS$1, DataRegularSeason20242025!$D$3:$D$1315, $A16)+SUMIFS(DataRegularSeason20242025!$AB$3:$AB$1315,DataRegularSeason20242025!$B$3:$B$1315, "&lt;=" &amp; BS$1, DataRegularSeason20242025!$E$3:$E$1315, $A16)</f>
        <v>8</v>
      </c>
      <c r="BT16">
        <f>SUMIFS(DataRegularSeason20242025!$AA$3:$AA$1315,DataRegularSeason20242025!$B$3:$B$1315, "&lt;=" &amp; BT$1, DataRegularSeason20242025!$D$3:$D$1315, $A16)+SUMIFS(DataRegularSeason20242025!$AB$3:$AB$1315,DataRegularSeason20242025!$B$3:$B$1315, "&lt;=" &amp; BT$1, DataRegularSeason20242025!$E$3:$E$1315, $A16)</f>
        <v>8</v>
      </c>
      <c r="BU16">
        <f>SUMIFS(DataRegularSeason20242025!$AA$3:$AA$1315,DataRegularSeason20242025!$B$3:$B$1315, "&lt;=" &amp; BU$1, DataRegularSeason20242025!$D$3:$D$1315, $A16)+SUMIFS(DataRegularSeason20242025!$AB$3:$AB$1315,DataRegularSeason20242025!$B$3:$B$1315, "&lt;=" &amp; BU$1, DataRegularSeason20242025!$E$3:$E$1315, $A16)</f>
        <v>8</v>
      </c>
      <c r="BV16">
        <f>SUMIFS(DataRegularSeason20242025!$AA$3:$AA$1315,DataRegularSeason20242025!$B$3:$B$1315, "&lt;=" &amp; BV$1, DataRegularSeason20242025!$D$3:$D$1315, $A16)+SUMIFS(DataRegularSeason20242025!$AB$3:$AB$1315,DataRegularSeason20242025!$B$3:$B$1315, "&lt;=" &amp; BV$1, DataRegularSeason20242025!$E$3:$E$1315, $A16)</f>
        <v>8</v>
      </c>
      <c r="BW16">
        <f>SUMIFS(DataRegularSeason20242025!$AA$3:$AA$1315,DataRegularSeason20242025!$B$3:$B$1315, "&lt;=" &amp; BW$1, DataRegularSeason20242025!$D$3:$D$1315, $A16)+SUMIFS(DataRegularSeason20242025!$AB$3:$AB$1315,DataRegularSeason20242025!$B$3:$B$1315, "&lt;=" &amp; BW$1, DataRegularSeason20242025!$E$3:$E$1315, $A16)</f>
        <v>8</v>
      </c>
      <c r="BX16">
        <f>SUMIFS(DataRegularSeason20242025!$AA$3:$AA$1315,DataRegularSeason20242025!$B$3:$B$1315, "&lt;=" &amp; BX$1, DataRegularSeason20242025!$D$3:$D$1315, $A16)+SUMIFS(DataRegularSeason20242025!$AB$3:$AB$1315,DataRegularSeason20242025!$B$3:$B$1315, "&lt;=" &amp; BX$1, DataRegularSeason20242025!$E$3:$E$1315, $A16)</f>
        <v>8</v>
      </c>
      <c r="BY16">
        <f>SUMIFS(DataRegularSeason20242025!$AA$3:$AA$1315,DataRegularSeason20242025!$B$3:$B$1315, "&lt;=" &amp; BY$1, DataRegularSeason20242025!$D$3:$D$1315, $A16)+SUMIFS(DataRegularSeason20242025!$AB$3:$AB$1315,DataRegularSeason20242025!$B$3:$B$1315, "&lt;=" &amp; BY$1, DataRegularSeason20242025!$E$3:$E$1315, $A16)</f>
        <v>8</v>
      </c>
      <c r="BZ16">
        <f>SUMIFS(DataRegularSeason20242025!$AA$3:$AA$1315,DataRegularSeason20242025!$B$3:$B$1315, "&lt;=" &amp; BZ$1, DataRegularSeason20242025!$D$3:$D$1315, $A16)+SUMIFS(DataRegularSeason20242025!$AB$3:$AB$1315,DataRegularSeason20242025!$B$3:$B$1315, "&lt;=" &amp; BZ$1, DataRegularSeason20242025!$E$3:$E$1315, $A16)</f>
        <v>8</v>
      </c>
      <c r="CA16">
        <f>SUMIFS(DataRegularSeason20242025!$AA$3:$AA$1315,DataRegularSeason20242025!$B$3:$B$1315, "&lt;=" &amp; CA$1, DataRegularSeason20242025!$D$3:$D$1315, $A16)+SUMIFS(DataRegularSeason20242025!$AB$3:$AB$1315,DataRegularSeason20242025!$B$3:$B$1315, "&lt;=" &amp; CA$1, DataRegularSeason20242025!$E$3:$E$1315, $A16)</f>
        <v>8</v>
      </c>
      <c r="CB16">
        <f>SUMIFS(DataRegularSeason20242025!$AA$3:$AA$1315,DataRegularSeason20242025!$B$3:$B$1315, "&lt;=" &amp; CB$1, DataRegularSeason20242025!$D$3:$D$1315, $A16)+SUMIFS(DataRegularSeason20242025!$AB$3:$AB$1315,DataRegularSeason20242025!$B$3:$B$1315, "&lt;=" &amp; CB$1, DataRegularSeason20242025!$E$3:$E$1315, $A16)</f>
        <v>8</v>
      </c>
      <c r="CC16">
        <f>SUMIFS(DataRegularSeason20242025!$AA$3:$AA$1315,DataRegularSeason20242025!$B$3:$B$1315, "&lt;=" &amp; CC$1, DataRegularSeason20242025!$D$3:$D$1315, $A16)+SUMIFS(DataRegularSeason20242025!$AB$3:$AB$1315,DataRegularSeason20242025!$B$3:$B$1315, "&lt;=" &amp; CC$1, DataRegularSeason20242025!$E$3:$E$1315, $A16)</f>
        <v>8</v>
      </c>
      <c r="CD16">
        <f>SUMIFS(DataRegularSeason20242025!$AA$3:$AA$1315,DataRegularSeason20242025!$B$3:$B$1315, "&lt;=" &amp; CD$1, DataRegularSeason20242025!$D$3:$D$1315, $A16)+SUMIFS(DataRegularSeason20242025!$AB$3:$AB$1315,DataRegularSeason20242025!$B$3:$B$1315, "&lt;=" &amp; CD$1, DataRegularSeason20242025!$E$3:$E$1315, $A16)</f>
        <v>8</v>
      </c>
      <c r="CE16">
        <f>SUMIFS(DataRegularSeason20242025!$AA$3:$AA$1315,DataRegularSeason20242025!$B$3:$B$1315, "&lt;=" &amp; CE$1, DataRegularSeason20242025!$D$3:$D$1315, $A16)+SUMIFS(DataRegularSeason20242025!$AB$3:$AB$1315,DataRegularSeason20242025!$B$3:$B$1315, "&lt;=" &amp; CE$1, DataRegularSeason20242025!$E$3:$E$1315, $A16)</f>
        <v>8</v>
      </c>
      <c r="CF16">
        <f>SUMIFS(DataRegularSeason20242025!$AA$3:$AA$1315,DataRegularSeason20242025!$B$3:$B$1315, "&lt;=" &amp; CF$1, DataRegularSeason20242025!$D$3:$D$1315, $A16)+SUMIFS(DataRegularSeason20242025!$AB$3:$AB$1315,DataRegularSeason20242025!$B$3:$B$1315, "&lt;=" &amp; CF$1, DataRegularSeason20242025!$E$3:$E$1315, $A16)</f>
        <v>8</v>
      </c>
      <c r="CG16">
        <f>SUMIFS(DataRegularSeason20242025!$AA$3:$AA$1315,DataRegularSeason20242025!$B$3:$B$1315, "&lt;=" &amp; CG$1, DataRegularSeason20242025!$D$3:$D$1315, $A16)+SUMIFS(DataRegularSeason20242025!$AB$3:$AB$1315,DataRegularSeason20242025!$B$3:$B$1315, "&lt;=" &amp; CG$1, DataRegularSeason20242025!$E$3:$E$1315, $A16)</f>
        <v>8</v>
      </c>
      <c r="CH16">
        <f>SUMIFS(DataRegularSeason20242025!$AA$3:$AA$1315,DataRegularSeason20242025!$B$3:$B$1315, "&lt;=" &amp; CH$1, DataRegularSeason20242025!$D$3:$D$1315, $A16)+SUMIFS(DataRegularSeason20242025!$AB$3:$AB$1315,DataRegularSeason20242025!$B$3:$B$1315, "&lt;=" &amp; CH$1, DataRegularSeason20242025!$E$3:$E$1315, $A16)</f>
        <v>8</v>
      </c>
      <c r="CI16">
        <f>SUMIFS(DataRegularSeason20242025!$AA$3:$AA$1315,DataRegularSeason20242025!$B$3:$B$1315, "&lt;=" &amp; CI$1, DataRegularSeason20242025!$D$3:$D$1315, $A16)+SUMIFS(DataRegularSeason20242025!$AB$3:$AB$1315,DataRegularSeason20242025!$B$3:$B$1315, "&lt;=" &amp; CI$1, DataRegularSeason20242025!$E$3:$E$1315, $A16)</f>
        <v>8</v>
      </c>
      <c r="CJ16">
        <f>SUMIFS(DataRegularSeason20242025!$AA$3:$AA$1315,DataRegularSeason20242025!$B$3:$B$1315, "&lt;=" &amp; CJ$1, DataRegularSeason20242025!$D$3:$D$1315, $A16)+SUMIFS(DataRegularSeason20242025!$AB$3:$AB$1315,DataRegularSeason20242025!$B$3:$B$1315, "&lt;=" &amp; CJ$1, DataRegularSeason20242025!$E$3:$E$1315, $A16)</f>
        <v>8</v>
      </c>
      <c r="CK16">
        <f>SUMIFS(DataRegularSeason20242025!$AA$3:$AA$1315,DataRegularSeason20242025!$B$3:$B$1315, "&lt;=" &amp; CK$1, DataRegularSeason20242025!$D$3:$D$1315, $A16)+SUMIFS(DataRegularSeason20242025!$AB$3:$AB$1315,DataRegularSeason20242025!$B$3:$B$1315, "&lt;=" &amp; CK$1, DataRegularSeason20242025!$E$3:$E$1315, $A16)</f>
        <v>8</v>
      </c>
      <c r="CL16">
        <f>SUMIFS(DataRegularSeason20242025!$AA$3:$AA$1315,DataRegularSeason20242025!$B$3:$B$1315, "&lt;=" &amp; CL$1, DataRegularSeason20242025!$D$3:$D$1315, $A16)+SUMIFS(DataRegularSeason20242025!$AB$3:$AB$1315,DataRegularSeason20242025!$B$3:$B$1315, "&lt;=" &amp; CL$1, DataRegularSeason20242025!$E$3:$E$1315, $A16)</f>
        <v>8</v>
      </c>
      <c r="CM16">
        <f>SUMIFS(DataRegularSeason20242025!$AA$3:$AA$1315,DataRegularSeason20242025!$B$3:$B$1315, "&lt;=" &amp; CM$1, DataRegularSeason20242025!$D$3:$D$1315, $A16)+SUMIFS(DataRegularSeason20242025!$AB$3:$AB$1315,DataRegularSeason20242025!$B$3:$B$1315, "&lt;=" &amp; CM$1, DataRegularSeason20242025!$E$3:$E$1315, $A16)</f>
        <v>8</v>
      </c>
      <c r="CN16">
        <f>SUMIFS(DataRegularSeason20242025!$AA$3:$AA$1315,DataRegularSeason20242025!$B$3:$B$1315, "&lt;=" &amp; CN$1, DataRegularSeason20242025!$D$3:$D$1315, $A16)+SUMIFS(DataRegularSeason20242025!$AB$3:$AB$1315,DataRegularSeason20242025!$B$3:$B$1315, "&lt;=" &amp; CN$1, DataRegularSeason20242025!$E$3:$E$1315, $A16)</f>
        <v>8</v>
      </c>
      <c r="CO16">
        <f>SUMIFS(DataRegularSeason20242025!$AA$3:$AA$1315,DataRegularSeason20242025!$B$3:$B$1315, "&lt;=" &amp; CO$1, DataRegularSeason20242025!$D$3:$D$1315, $A16)+SUMIFS(DataRegularSeason20242025!$AB$3:$AB$1315,DataRegularSeason20242025!$B$3:$B$1315, "&lt;=" &amp; CO$1, DataRegularSeason20242025!$E$3:$E$1315, $A16)</f>
        <v>8</v>
      </c>
      <c r="CP16">
        <f>SUMIFS(DataRegularSeason20242025!$AA$3:$AA$1315,DataRegularSeason20242025!$B$3:$B$1315, "&lt;=" &amp; CP$1, DataRegularSeason20242025!$D$3:$D$1315, $A16)+SUMIFS(DataRegularSeason20242025!$AB$3:$AB$1315,DataRegularSeason20242025!$B$3:$B$1315, "&lt;=" &amp; CP$1, DataRegularSeason20242025!$E$3:$E$1315, $A16)</f>
        <v>8</v>
      </c>
      <c r="CQ16">
        <f>SUMIFS(DataRegularSeason20242025!$AA$3:$AA$1315,DataRegularSeason20242025!$B$3:$B$1315, "&lt;=" &amp; CQ$1, DataRegularSeason20242025!$D$3:$D$1315, $A16)+SUMIFS(DataRegularSeason20242025!$AB$3:$AB$1315,DataRegularSeason20242025!$B$3:$B$1315, "&lt;=" &amp; CQ$1, DataRegularSeason20242025!$E$3:$E$1315, $A16)</f>
        <v>8</v>
      </c>
      <c r="CR16">
        <f>SUMIFS(DataRegularSeason20242025!$AA$3:$AA$1315,DataRegularSeason20242025!$B$3:$B$1315, "&lt;=" &amp; CR$1, DataRegularSeason20242025!$D$3:$D$1315, $A16)+SUMIFS(DataRegularSeason20242025!$AB$3:$AB$1315,DataRegularSeason20242025!$B$3:$B$1315, "&lt;=" &amp; CR$1, DataRegularSeason20242025!$E$3:$E$1315, $A16)</f>
        <v>8</v>
      </c>
      <c r="CS16">
        <f>SUMIFS(DataRegularSeason20242025!$AA$3:$AA$1315,DataRegularSeason20242025!$B$3:$B$1315, "&lt;=" &amp; CS$1, DataRegularSeason20242025!$D$3:$D$1315, $A16)+SUMIFS(DataRegularSeason20242025!$AB$3:$AB$1315,DataRegularSeason20242025!$B$3:$B$1315, "&lt;=" &amp; CS$1, DataRegularSeason20242025!$E$3:$E$1315, $A16)</f>
        <v>8</v>
      </c>
      <c r="CT16">
        <f>SUMIFS(DataRegularSeason20242025!$AA$3:$AA$1315,DataRegularSeason20242025!$B$3:$B$1315, "&lt;=" &amp; CT$1, DataRegularSeason20242025!$D$3:$D$1315, $A16)+SUMIFS(DataRegularSeason20242025!$AB$3:$AB$1315,DataRegularSeason20242025!$B$3:$B$1315, "&lt;=" &amp; CT$1, DataRegularSeason20242025!$E$3:$E$1315, $A16)</f>
        <v>8</v>
      </c>
      <c r="CU16">
        <f>SUMIFS(DataRegularSeason20242025!$AA$3:$AA$1315,DataRegularSeason20242025!$B$3:$B$1315, "&lt;=" &amp; CU$1, DataRegularSeason20242025!$D$3:$D$1315, $A16)+SUMIFS(DataRegularSeason20242025!$AB$3:$AB$1315,DataRegularSeason20242025!$B$3:$B$1315, "&lt;=" &amp; CU$1, DataRegularSeason20242025!$E$3:$E$1315, $A16)</f>
        <v>8</v>
      </c>
      <c r="CV16">
        <f>SUMIFS(DataRegularSeason20242025!$AA$3:$AA$1315,DataRegularSeason20242025!$B$3:$B$1315, "&lt;=" &amp; CV$1, DataRegularSeason20242025!$D$3:$D$1315, $A16)+SUMIFS(DataRegularSeason20242025!$AB$3:$AB$1315,DataRegularSeason20242025!$B$3:$B$1315, "&lt;=" &amp; CV$1, DataRegularSeason20242025!$E$3:$E$1315, $A16)</f>
        <v>8</v>
      </c>
      <c r="CW16">
        <f>SUMIFS(DataRegularSeason20242025!$AA$3:$AA$1315,DataRegularSeason20242025!$B$3:$B$1315, "&lt;=" &amp; CW$1, DataRegularSeason20242025!$D$3:$D$1315, $A16)+SUMIFS(DataRegularSeason20242025!$AB$3:$AB$1315,DataRegularSeason20242025!$B$3:$B$1315, "&lt;=" &amp; CW$1, DataRegularSeason20242025!$E$3:$E$1315, $A16)</f>
        <v>8</v>
      </c>
      <c r="CX16">
        <f>SUMIFS(DataRegularSeason20242025!$AA$3:$AA$1315,DataRegularSeason20242025!$B$3:$B$1315, "&lt;=" &amp; CX$1, DataRegularSeason20242025!$D$3:$D$1315, $A16)+SUMIFS(DataRegularSeason20242025!$AB$3:$AB$1315,DataRegularSeason20242025!$B$3:$B$1315, "&lt;=" &amp; CX$1, DataRegularSeason20242025!$E$3:$E$1315, $A16)</f>
        <v>8</v>
      </c>
      <c r="CY16">
        <f>SUMIFS(DataRegularSeason20242025!$AA$3:$AA$1315,DataRegularSeason20242025!$B$3:$B$1315, "&lt;=" &amp; CY$1, DataRegularSeason20242025!$D$3:$D$1315, $A16)+SUMIFS(DataRegularSeason20242025!$AB$3:$AB$1315,DataRegularSeason20242025!$B$3:$B$1315, "&lt;=" &amp; CY$1, DataRegularSeason20242025!$E$3:$E$1315, $A16)</f>
        <v>8</v>
      </c>
      <c r="CZ16">
        <f>SUMIFS(DataRegularSeason20242025!$AA$3:$AA$1315,DataRegularSeason20242025!$B$3:$B$1315, "&lt;=" &amp; CZ$1, DataRegularSeason20242025!$D$3:$D$1315, $A16)+SUMIFS(DataRegularSeason20242025!$AB$3:$AB$1315,DataRegularSeason20242025!$B$3:$B$1315, "&lt;=" &amp; CZ$1, DataRegularSeason20242025!$E$3:$E$1315, $A16)</f>
        <v>8</v>
      </c>
      <c r="DA16">
        <f>SUMIFS(DataRegularSeason20242025!$AA$3:$AA$1315,DataRegularSeason20242025!$B$3:$B$1315, "&lt;=" &amp; DA$1, DataRegularSeason20242025!$D$3:$D$1315, $A16)+SUMIFS(DataRegularSeason20242025!$AB$3:$AB$1315,DataRegularSeason20242025!$B$3:$B$1315, "&lt;=" &amp; DA$1, DataRegularSeason20242025!$E$3:$E$1315, $A16)</f>
        <v>8</v>
      </c>
      <c r="DB16">
        <f>SUMIFS(DataRegularSeason20242025!$AA$3:$AA$1315,DataRegularSeason20242025!$B$3:$B$1315, "&lt;=" &amp; DB$1, DataRegularSeason20242025!$D$3:$D$1315, $A16)+SUMIFS(DataRegularSeason20242025!$AB$3:$AB$1315,DataRegularSeason20242025!$B$3:$B$1315, "&lt;=" &amp; DB$1, DataRegularSeason20242025!$E$3:$E$1315, $A16)</f>
        <v>8</v>
      </c>
      <c r="DC16">
        <f>SUMIFS(DataRegularSeason20242025!$AA$3:$AA$1315,DataRegularSeason20242025!$B$3:$B$1315, "&lt;=" &amp; DC$1, DataRegularSeason20242025!$D$3:$D$1315, $A16)+SUMIFS(DataRegularSeason20242025!$AB$3:$AB$1315,DataRegularSeason20242025!$B$3:$B$1315, "&lt;=" &amp; DC$1, DataRegularSeason20242025!$E$3:$E$1315, $A16)</f>
        <v>8</v>
      </c>
      <c r="DD16">
        <f>SUMIFS(DataRegularSeason20242025!$AA$3:$AA$1315,DataRegularSeason20242025!$B$3:$B$1315, "&lt;=" &amp; DD$1, DataRegularSeason20242025!$D$3:$D$1315, $A16)+SUMIFS(DataRegularSeason20242025!$AB$3:$AB$1315,DataRegularSeason20242025!$B$3:$B$1315, "&lt;=" &amp; DD$1, DataRegularSeason20242025!$E$3:$E$1315, $A16)</f>
        <v>8</v>
      </c>
      <c r="DE16">
        <f>SUMIFS(DataRegularSeason20242025!$AA$3:$AA$1315,DataRegularSeason20242025!$B$3:$B$1315, "&lt;=" &amp; DE$1, DataRegularSeason20242025!$D$3:$D$1315, $A16)+SUMIFS(DataRegularSeason20242025!$AB$3:$AB$1315,DataRegularSeason20242025!$B$3:$B$1315, "&lt;=" &amp; DE$1, DataRegularSeason20242025!$E$3:$E$1315, $A16)</f>
        <v>8</v>
      </c>
      <c r="DF16">
        <f>SUMIFS(DataRegularSeason20242025!$AA$3:$AA$1315,DataRegularSeason20242025!$B$3:$B$1315, "&lt;=" &amp; DF$1, DataRegularSeason20242025!$D$3:$D$1315, $A16)+SUMIFS(DataRegularSeason20242025!$AB$3:$AB$1315,DataRegularSeason20242025!$B$3:$B$1315, "&lt;=" &amp; DF$1, DataRegularSeason20242025!$E$3:$E$1315, $A16)</f>
        <v>8</v>
      </c>
      <c r="DG16">
        <f>SUMIFS(DataRegularSeason20242025!$AA$3:$AA$1315,DataRegularSeason20242025!$B$3:$B$1315, "&lt;=" &amp; DG$1, DataRegularSeason20242025!$D$3:$D$1315, $A16)+SUMIFS(DataRegularSeason20242025!$AB$3:$AB$1315,DataRegularSeason20242025!$B$3:$B$1315, "&lt;=" &amp; DG$1, DataRegularSeason20242025!$E$3:$E$1315, $A16)</f>
        <v>8</v>
      </c>
      <c r="DH16">
        <f>SUMIFS(DataRegularSeason20242025!$AA$3:$AA$1315,DataRegularSeason20242025!$B$3:$B$1315, "&lt;=" &amp; DH$1, DataRegularSeason20242025!$D$3:$D$1315, $A16)+SUMIFS(DataRegularSeason20242025!$AB$3:$AB$1315,DataRegularSeason20242025!$B$3:$B$1315, "&lt;=" &amp; DH$1, DataRegularSeason20242025!$E$3:$E$1315, $A16)</f>
        <v>8</v>
      </c>
      <c r="DI16">
        <f>SUMIFS(DataRegularSeason20242025!$AA$3:$AA$1315,DataRegularSeason20242025!$B$3:$B$1315, "&lt;=" &amp; DI$1, DataRegularSeason20242025!$D$3:$D$1315, $A16)+SUMIFS(DataRegularSeason20242025!$AB$3:$AB$1315,DataRegularSeason20242025!$B$3:$B$1315, "&lt;=" &amp; DI$1, DataRegularSeason20242025!$E$3:$E$1315, $A16)</f>
        <v>8</v>
      </c>
      <c r="DJ16">
        <f>SUMIFS(DataRegularSeason20242025!$AA$3:$AA$1315,DataRegularSeason20242025!$B$3:$B$1315, "&lt;=" &amp; DJ$1, DataRegularSeason20242025!$D$3:$D$1315, $A16)+SUMIFS(DataRegularSeason20242025!$AB$3:$AB$1315,DataRegularSeason20242025!$B$3:$B$1315, "&lt;=" &amp; DJ$1, DataRegularSeason20242025!$E$3:$E$1315, $A16)</f>
        <v>8</v>
      </c>
      <c r="DK16">
        <f>SUMIFS(DataRegularSeason20242025!$AA$3:$AA$1315,DataRegularSeason20242025!$B$3:$B$1315, "&lt;=" &amp; DK$1, DataRegularSeason20242025!$D$3:$D$1315, $A16)+SUMIFS(DataRegularSeason20242025!$AB$3:$AB$1315,DataRegularSeason20242025!$B$3:$B$1315, "&lt;=" &amp; DK$1, DataRegularSeason20242025!$E$3:$E$1315, $A16)</f>
        <v>8</v>
      </c>
      <c r="DL16">
        <f>SUMIFS(DataRegularSeason20242025!$AA$3:$AA$1315,DataRegularSeason20242025!$B$3:$B$1315, "&lt;=" &amp; DL$1, DataRegularSeason20242025!$D$3:$D$1315, $A16)+SUMIFS(DataRegularSeason20242025!$AB$3:$AB$1315,DataRegularSeason20242025!$B$3:$B$1315, "&lt;=" &amp; DL$1, DataRegularSeason20242025!$E$3:$E$1315, $A16)</f>
        <v>8</v>
      </c>
      <c r="DM16">
        <f>SUMIFS(DataRegularSeason20242025!$AA$3:$AA$1315,DataRegularSeason20242025!$B$3:$B$1315, "&lt;=" &amp; DM$1, DataRegularSeason20242025!$D$3:$D$1315, $A16)+SUMIFS(DataRegularSeason20242025!$AB$3:$AB$1315,DataRegularSeason20242025!$B$3:$B$1315, "&lt;=" &amp; DM$1, DataRegularSeason20242025!$E$3:$E$1315, $A16)</f>
        <v>8</v>
      </c>
      <c r="DN16">
        <f>SUMIFS(DataRegularSeason20242025!$AA$3:$AA$1315,DataRegularSeason20242025!$B$3:$B$1315, "&lt;=" &amp; DN$1, DataRegularSeason20242025!$D$3:$D$1315, $A16)+SUMIFS(DataRegularSeason20242025!$AB$3:$AB$1315,DataRegularSeason20242025!$B$3:$B$1315, "&lt;=" &amp; DN$1, DataRegularSeason20242025!$E$3:$E$1315, $A16)</f>
        <v>8</v>
      </c>
      <c r="DO16">
        <f>SUMIFS(DataRegularSeason20242025!$AA$3:$AA$1315,DataRegularSeason20242025!$B$3:$B$1315, "&lt;=" &amp; DO$1, DataRegularSeason20242025!$D$3:$D$1315, $A16)+SUMIFS(DataRegularSeason20242025!$AB$3:$AB$1315,DataRegularSeason20242025!$B$3:$B$1315, "&lt;=" &amp; DO$1, DataRegularSeason20242025!$E$3:$E$1315, $A16)</f>
        <v>8</v>
      </c>
      <c r="DP16">
        <f>SUMIFS(DataRegularSeason20242025!$AA$3:$AA$1315,DataRegularSeason20242025!$B$3:$B$1315, "&lt;=" &amp; DP$1, DataRegularSeason20242025!$D$3:$D$1315, $A16)+SUMIFS(DataRegularSeason20242025!$AB$3:$AB$1315,DataRegularSeason20242025!$B$3:$B$1315, "&lt;=" &amp; DP$1, DataRegularSeason20242025!$E$3:$E$1315, $A16)</f>
        <v>8</v>
      </c>
      <c r="DQ16">
        <f>SUMIFS(DataRegularSeason20242025!$AA$3:$AA$1315,DataRegularSeason20242025!$B$3:$B$1315, "&lt;=" &amp; DQ$1, DataRegularSeason20242025!$D$3:$D$1315, $A16)+SUMIFS(DataRegularSeason20242025!$AB$3:$AB$1315,DataRegularSeason20242025!$B$3:$B$1315, "&lt;=" &amp; DQ$1, DataRegularSeason20242025!$E$3:$E$1315, $A16)</f>
        <v>8</v>
      </c>
      <c r="DR16">
        <f>SUMIFS(DataRegularSeason20242025!$AA$3:$AA$1315,DataRegularSeason20242025!$B$3:$B$1315, "&lt;=" &amp; DR$1, DataRegularSeason20242025!$D$3:$D$1315, $A16)+SUMIFS(DataRegularSeason20242025!$AB$3:$AB$1315,DataRegularSeason20242025!$B$3:$B$1315, "&lt;=" &amp; DR$1, DataRegularSeason20242025!$E$3:$E$1315, $A16)</f>
        <v>8</v>
      </c>
      <c r="DS16">
        <f>SUMIFS(DataRegularSeason20242025!$AA$3:$AA$1315,DataRegularSeason20242025!$B$3:$B$1315, "&lt;=" &amp; DS$1, DataRegularSeason20242025!$D$3:$D$1315, $A16)+SUMIFS(DataRegularSeason20242025!$AB$3:$AB$1315,DataRegularSeason20242025!$B$3:$B$1315, "&lt;=" &amp; DS$1, DataRegularSeason20242025!$E$3:$E$1315, $A16)</f>
        <v>8</v>
      </c>
      <c r="DT16">
        <f>SUMIFS(DataRegularSeason20242025!$AA$3:$AA$1315,DataRegularSeason20242025!$B$3:$B$1315, "&lt;=" &amp; DT$1, DataRegularSeason20242025!$D$3:$D$1315, $A16)+SUMIFS(DataRegularSeason20242025!$AB$3:$AB$1315,DataRegularSeason20242025!$B$3:$B$1315, "&lt;=" &amp; DT$1, DataRegularSeason20242025!$E$3:$E$1315, $A16)</f>
        <v>8</v>
      </c>
      <c r="DU16">
        <f>SUMIFS(DataRegularSeason20242025!$AA$3:$AA$1315,DataRegularSeason20242025!$B$3:$B$1315, "&lt;=" &amp; DU$1, DataRegularSeason20242025!$D$3:$D$1315, $A16)+SUMIFS(DataRegularSeason20242025!$AB$3:$AB$1315,DataRegularSeason20242025!$B$3:$B$1315, "&lt;=" &amp; DU$1, DataRegularSeason20242025!$E$3:$E$1315, $A16)</f>
        <v>8</v>
      </c>
      <c r="DV16">
        <f>SUMIFS(DataRegularSeason20242025!$AA$3:$AA$1315,DataRegularSeason20242025!$B$3:$B$1315, "&lt;=" &amp; DV$1, DataRegularSeason20242025!$D$3:$D$1315, $A16)+SUMIFS(DataRegularSeason20242025!$AB$3:$AB$1315,DataRegularSeason20242025!$B$3:$B$1315, "&lt;=" &amp; DV$1, DataRegularSeason20242025!$E$3:$E$1315, $A16)</f>
        <v>8</v>
      </c>
      <c r="DW16">
        <f>SUMIFS(DataRegularSeason20242025!$AA$3:$AA$1315,DataRegularSeason20242025!$B$3:$B$1315, "&lt;=" &amp; DW$1, DataRegularSeason20242025!$D$3:$D$1315, $A16)+SUMIFS(DataRegularSeason20242025!$AB$3:$AB$1315,DataRegularSeason20242025!$B$3:$B$1315, "&lt;=" &amp; DW$1, DataRegularSeason20242025!$E$3:$E$1315, $A16)</f>
        <v>8</v>
      </c>
      <c r="DX16">
        <f>SUMIFS(DataRegularSeason20242025!$AA$3:$AA$1315,DataRegularSeason20242025!$B$3:$B$1315, "&lt;=" &amp; DX$1, DataRegularSeason20242025!$D$3:$D$1315, $A16)+SUMIFS(DataRegularSeason20242025!$AB$3:$AB$1315,DataRegularSeason20242025!$B$3:$B$1315, "&lt;=" &amp; DX$1, DataRegularSeason20242025!$E$3:$E$1315, $A16)</f>
        <v>8</v>
      </c>
      <c r="DY16">
        <f>SUMIFS(DataRegularSeason20242025!$AA$3:$AA$1315,DataRegularSeason20242025!$B$3:$B$1315, "&lt;=" &amp; DY$1, DataRegularSeason20242025!$D$3:$D$1315, $A16)+SUMIFS(DataRegularSeason20242025!$AB$3:$AB$1315,DataRegularSeason20242025!$B$3:$B$1315, "&lt;=" &amp; DY$1, DataRegularSeason20242025!$E$3:$E$1315, $A16)</f>
        <v>8</v>
      </c>
      <c r="DZ16">
        <f>SUMIFS(DataRegularSeason20242025!$AA$3:$AA$1315,DataRegularSeason20242025!$B$3:$B$1315, "&lt;=" &amp; DZ$1, DataRegularSeason20242025!$D$3:$D$1315, $A16)+SUMIFS(DataRegularSeason20242025!$AB$3:$AB$1315,DataRegularSeason20242025!$B$3:$B$1315, "&lt;=" &amp; DZ$1, DataRegularSeason20242025!$E$3:$E$1315, $A16)</f>
        <v>8</v>
      </c>
      <c r="EA16">
        <f>SUMIFS(DataRegularSeason20242025!$AA$3:$AA$1315,DataRegularSeason20242025!$B$3:$B$1315, "&lt;=" &amp; EA$1, DataRegularSeason20242025!$D$3:$D$1315, $A16)+SUMIFS(DataRegularSeason20242025!$AB$3:$AB$1315,DataRegularSeason20242025!$B$3:$B$1315, "&lt;=" &amp; EA$1, DataRegularSeason20242025!$E$3:$E$1315, $A16)</f>
        <v>8</v>
      </c>
      <c r="EB16">
        <f>SUMIFS(DataRegularSeason20242025!$AA$3:$AA$1315,DataRegularSeason20242025!$B$3:$B$1315, "&lt;=" &amp; EB$1, DataRegularSeason20242025!$D$3:$D$1315, $A16)+SUMIFS(DataRegularSeason20242025!$AB$3:$AB$1315,DataRegularSeason20242025!$B$3:$B$1315, "&lt;=" &amp; EB$1, DataRegularSeason20242025!$E$3:$E$1315, $A16)</f>
        <v>8</v>
      </c>
      <c r="EC16">
        <f>SUMIFS(DataRegularSeason20242025!$AA$3:$AA$1315,DataRegularSeason20242025!$B$3:$B$1315, "&lt;=" &amp; EC$1, DataRegularSeason20242025!$D$3:$D$1315, $A16)+SUMIFS(DataRegularSeason20242025!$AB$3:$AB$1315,DataRegularSeason20242025!$B$3:$B$1315, "&lt;=" &amp; EC$1, DataRegularSeason20242025!$E$3:$E$1315, $A16)</f>
        <v>8</v>
      </c>
      <c r="ED16">
        <f>SUMIFS(DataRegularSeason20242025!$AA$3:$AA$1315,DataRegularSeason20242025!$B$3:$B$1315, "&lt;=" &amp; ED$1, DataRegularSeason20242025!$D$3:$D$1315, $A16)+SUMIFS(DataRegularSeason20242025!$AB$3:$AB$1315,DataRegularSeason20242025!$B$3:$B$1315, "&lt;=" &amp; ED$1, DataRegularSeason20242025!$E$3:$E$1315, $A16)</f>
        <v>8</v>
      </c>
      <c r="EE16">
        <f>SUMIFS(DataRegularSeason20242025!$AA$3:$AA$1315,DataRegularSeason20242025!$B$3:$B$1315, "&lt;=" &amp; EE$1, DataRegularSeason20242025!$D$3:$D$1315, $A16)+SUMIFS(DataRegularSeason20242025!$AB$3:$AB$1315,DataRegularSeason20242025!$B$3:$B$1315, "&lt;=" &amp; EE$1, DataRegularSeason20242025!$E$3:$E$1315, $A16)</f>
        <v>8</v>
      </c>
      <c r="EF16">
        <f>SUMIFS(DataRegularSeason20242025!$AA$3:$AA$1315,DataRegularSeason20242025!$B$3:$B$1315, "&lt;=" &amp; EF$1, DataRegularSeason20242025!$D$3:$D$1315, $A16)+SUMIFS(DataRegularSeason20242025!$AB$3:$AB$1315,DataRegularSeason20242025!$B$3:$B$1315, "&lt;=" &amp; EF$1, DataRegularSeason20242025!$E$3:$E$1315, $A16)</f>
        <v>8</v>
      </c>
      <c r="EG16">
        <f>SUMIFS(DataRegularSeason20242025!$AA$3:$AA$1315,DataRegularSeason20242025!$B$3:$B$1315, "&lt;=" &amp; EG$1, DataRegularSeason20242025!$D$3:$D$1315, $A16)+SUMIFS(DataRegularSeason20242025!$AB$3:$AB$1315,DataRegularSeason20242025!$B$3:$B$1315, "&lt;=" &amp; EG$1, DataRegularSeason20242025!$E$3:$E$1315, $A16)</f>
        <v>8</v>
      </c>
      <c r="EH16">
        <f>SUMIFS(DataRegularSeason20242025!$AA$3:$AA$1315,DataRegularSeason20242025!$B$3:$B$1315, "&lt;=" &amp; EH$1, DataRegularSeason20242025!$D$3:$D$1315, $A16)+SUMIFS(DataRegularSeason20242025!$AB$3:$AB$1315,DataRegularSeason20242025!$B$3:$B$1315, "&lt;=" &amp; EH$1, DataRegularSeason20242025!$E$3:$E$1315, $A16)</f>
        <v>8</v>
      </c>
      <c r="EI16">
        <f>SUMIFS(DataRegularSeason20242025!$AA$3:$AA$1315,DataRegularSeason20242025!$B$3:$B$1315, "&lt;=" &amp; EI$1, DataRegularSeason20242025!$D$3:$D$1315, $A16)+SUMIFS(DataRegularSeason20242025!$AB$3:$AB$1315,DataRegularSeason20242025!$B$3:$B$1315, "&lt;=" &amp; EI$1, DataRegularSeason20242025!$E$3:$E$1315, $A16)</f>
        <v>8</v>
      </c>
      <c r="EJ16">
        <f>SUMIFS(DataRegularSeason20242025!$AA$3:$AA$1315,DataRegularSeason20242025!$B$3:$B$1315, "&lt;=" &amp; EJ$1, DataRegularSeason20242025!$D$3:$D$1315, $A16)+SUMIFS(DataRegularSeason20242025!$AB$3:$AB$1315,DataRegularSeason20242025!$B$3:$B$1315, "&lt;=" &amp; EJ$1, DataRegularSeason20242025!$E$3:$E$1315, $A16)</f>
        <v>8</v>
      </c>
      <c r="EK16">
        <f>SUMIFS(DataRegularSeason20242025!$AA$3:$AA$1315,DataRegularSeason20242025!$B$3:$B$1315, "&lt;=" &amp; EK$1, DataRegularSeason20242025!$D$3:$D$1315, $A16)+SUMIFS(DataRegularSeason20242025!$AB$3:$AB$1315,DataRegularSeason20242025!$B$3:$B$1315, "&lt;=" &amp; EK$1, DataRegularSeason20242025!$E$3:$E$1315, $A16)</f>
        <v>8</v>
      </c>
      <c r="EL16">
        <f>SUMIFS(DataRegularSeason20242025!$AA$3:$AA$1315,DataRegularSeason20242025!$B$3:$B$1315, "&lt;=" &amp; EL$1, DataRegularSeason20242025!$D$3:$D$1315, $A16)+SUMIFS(DataRegularSeason20242025!$AB$3:$AB$1315,DataRegularSeason20242025!$B$3:$B$1315, "&lt;=" &amp; EL$1, DataRegularSeason20242025!$E$3:$E$1315, $A16)</f>
        <v>8</v>
      </c>
      <c r="EM16">
        <f>SUMIFS(DataRegularSeason20242025!$AA$3:$AA$1315,DataRegularSeason20242025!$B$3:$B$1315, "&lt;=" &amp; EM$1, DataRegularSeason20242025!$D$3:$D$1315, $A16)+SUMIFS(DataRegularSeason20242025!$AB$3:$AB$1315,DataRegularSeason20242025!$B$3:$B$1315, "&lt;=" &amp; EM$1, DataRegularSeason20242025!$E$3:$E$1315, $A16)</f>
        <v>8</v>
      </c>
      <c r="EN16">
        <f>SUMIFS(DataRegularSeason20242025!$AA$3:$AA$1315,DataRegularSeason20242025!$B$3:$B$1315, "&lt;=" &amp; EN$1, DataRegularSeason20242025!$D$3:$D$1315, $A16)+SUMIFS(DataRegularSeason20242025!$AB$3:$AB$1315,DataRegularSeason20242025!$B$3:$B$1315, "&lt;=" &amp; EN$1, DataRegularSeason20242025!$E$3:$E$1315, $A16)</f>
        <v>8</v>
      </c>
      <c r="EO16">
        <f>SUMIFS(DataRegularSeason20242025!$AA$3:$AA$1315,DataRegularSeason20242025!$B$3:$B$1315, "&lt;=" &amp; EO$1, DataRegularSeason20242025!$D$3:$D$1315, $A16)+SUMIFS(DataRegularSeason20242025!$AB$3:$AB$1315,DataRegularSeason20242025!$B$3:$B$1315, "&lt;=" &amp; EO$1, DataRegularSeason20242025!$E$3:$E$1315, $A16)</f>
        <v>8</v>
      </c>
      <c r="EP16">
        <f>SUMIFS(DataRegularSeason20242025!$AA$3:$AA$1315,DataRegularSeason20242025!$B$3:$B$1315, "&lt;=" &amp; EP$1, DataRegularSeason20242025!$D$3:$D$1315, $A16)+SUMIFS(DataRegularSeason20242025!$AB$3:$AB$1315,DataRegularSeason20242025!$B$3:$B$1315, "&lt;=" &amp; EP$1, DataRegularSeason20242025!$E$3:$E$1315, $A16)</f>
        <v>8</v>
      </c>
      <c r="EQ16">
        <f>SUMIFS(DataRegularSeason20242025!$AA$3:$AA$1315,DataRegularSeason20242025!$B$3:$B$1315, "&lt;=" &amp; EQ$1, DataRegularSeason20242025!$D$3:$D$1315, $A16)+SUMIFS(DataRegularSeason20242025!$AB$3:$AB$1315,DataRegularSeason20242025!$B$3:$B$1315, "&lt;=" &amp; EQ$1, DataRegularSeason20242025!$E$3:$E$1315, $A16)</f>
        <v>8</v>
      </c>
      <c r="ER16">
        <f>SUMIFS(DataRegularSeason20242025!$AA$3:$AA$1315,DataRegularSeason20242025!$B$3:$B$1315, "&lt;=" &amp; ER$1, DataRegularSeason20242025!$D$3:$D$1315, $A16)+SUMIFS(DataRegularSeason20242025!$AB$3:$AB$1315,DataRegularSeason20242025!$B$3:$B$1315, "&lt;=" &amp; ER$1, DataRegularSeason20242025!$E$3:$E$1315, $A16)</f>
        <v>8</v>
      </c>
      <c r="ES16">
        <f>SUMIFS(DataRegularSeason20242025!$AA$3:$AA$1315,DataRegularSeason20242025!$B$3:$B$1315, "&lt;=" &amp; ES$1, DataRegularSeason20242025!$D$3:$D$1315, $A16)+SUMIFS(DataRegularSeason20242025!$AB$3:$AB$1315,DataRegularSeason20242025!$B$3:$B$1315, "&lt;=" &amp; ES$1, DataRegularSeason20242025!$E$3:$E$1315, $A16)</f>
        <v>8</v>
      </c>
      <c r="ET16">
        <f>SUMIFS(DataRegularSeason20242025!$AA$3:$AA$1315,DataRegularSeason20242025!$B$3:$B$1315, "&lt;=" &amp; ET$1, DataRegularSeason20242025!$D$3:$D$1315, $A16)+SUMIFS(DataRegularSeason20242025!$AB$3:$AB$1315,DataRegularSeason20242025!$B$3:$B$1315, "&lt;=" &amp; ET$1, DataRegularSeason20242025!$E$3:$E$1315, $A16)</f>
        <v>8</v>
      </c>
      <c r="EU16">
        <f>SUMIFS(DataRegularSeason20242025!$AA$3:$AA$1315,DataRegularSeason20242025!$B$3:$B$1315, "&lt;=" &amp; EU$1, DataRegularSeason20242025!$D$3:$D$1315, $A16)+SUMIFS(DataRegularSeason20242025!$AB$3:$AB$1315,DataRegularSeason20242025!$B$3:$B$1315, "&lt;=" &amp; EU$1, DataRegularSeason20242025!$E$3:$E$1315, $A16)</f>
        <v>8</v>
      </c>
      <c r="EV16">
        <f>SUMIFS(DataRegularSeason20242025!$AA$3:$AA$1315,DataRegularSeason20242025!$B$3:$B$1315, "&lt;=" &amp; EV$1, DataRegularSeason20242025!$D$3:$D$1315, $A16)+SUMIFS(DataRegularSeason20242025!$AB$3:$AB$1315,DataRegularSeason20242025!$B$3:$B$1315, "&lt;=" &amp; EV$1, DataRegularSeason20242025!$E$3:$E$1315, $A16)</f>
        <v>8</v>
      </c>
      <c r="EW16">
        <f>SUMIFS(DataRegularSeason20242025!$AA$3:$AA$1315,DataRegularSeason20242025!$B$3:$B$1315, "&lt;=" &amp; EW$1, DataRegularSeason20242025!$D$3:$D$1315, $A16)+SUMIFS(DataRegularSeason20242025!$AB$3:$AB$1315,DataRegularSeason20242025!$B$3:$B$1315, "&lt;=" &amp; EW$1, DataRegularSeason20242025!$E$3:$E$1315, $A16)</f>
        <v>8</v>
      </c>
      <c r="EX16">
        <f>SUMIFS(DataRegularSeason20242025!$AA$3:$AA$1315,DataRegularSeason20242025!$B$3:$B$1315, "&lt;=" &amp; EX$1, DataRegularSeason20242025!$D$3:$D$1315, $A16)+SUMIFS(DataRegularSeason20242025!$AB$3:$AB$1315,DataRegularSeason20242025!$B$3:$B$1315, "&lt;=" &amp; EX$1, DataRegularSeason20242025!$E$3:$E$1315, $A16)</f>
        <v>8</v>
      </c>
      <c r="EY16">
        <f>SUMIFS(DataRegularSeason20242025!$AA$3:$AA$1315,DataRegularSeason20242025!$B$3:$B$1315, "&lt;=" &amp; EY$1, DataRegularSeason20242025!$D$3:$D$1315, $A16)+SUMIFS(DataRegularSeason20242025!$AB$3:$AB$1315,DataRegularSeason20242025!$B$3:$B$1315, "&lt;=" &amp; EY$1, DataRegularSeason20242025!$E$3:$E$1315, $A16)</f>
        <v>8</v>
      </c>
      <c r="EZ16">
        <f>SUMIFS(DataRegularSeason20242025!$AA$3:$AA$1315,DataRegularSeason20242025!$B$3:$B$1315, "&lt;=" &amp; EZ$1, DataRegularSeason20242025!$D$3:$D$1315, $A16)+SUMIFS(DataRegularSeason20242025!$AB$3:$AB$1315,DataRegularSeason20242025!$B$3:$B$1315, "&lt;=" &amp; EZ$1, DataRegularSeason20242025!$E$3:$E$1315, $A16)</f>
        <v>8</v>
      </c>
      <c r="FA16">
        <f>SUMIFS(DataRegularSeason20242025!$AA$3:$AA$1315,DataRegularSeason20242025!$B$3:$B$1315, "&lt;=" &amp; FA$1, DataRegularSeason20242025!$D$3:$D$1315, $A16)+SUMIFS(DataRegularSeason20242025!$AB$3:$AB$1315,DataRegularSeason20242025!$B$3:$B$1315, "&lt;=" &amp; FA$1, DataRegularSeason20242025!$E$3:$E$1315, $A16)</f>
        <v>8</v>
      </c>
      <c r="FB16">
        <f>SUMIFS(DataRegularSeason20242025!$AA$3:$AA$1315,DataRegularSeason20242025!$B$3:$B$1315, "&lt;=" &amp; FB$1, DataRegularSeason20242025!$D$3:$D$1315, $A16)+SUMIFS(DataRegularSeason20242025!$AB$3:$AB$1315,DataRegularSeason20242025!$B$3:$B$1315, "&lt;=" &amp; FB$1, DataRegularSeason20242025!$E$3:$E$1315, $A16)</f>
        <v>8</v>
      </c>
      <c r="FC16">
        <f>SUMIFS(DataRegularSeason20242025!$AA$3:$AA$1315,DataRegularSeason20242025!$B$3:$B$1315, "&lt;=" &amp; FC$1, DataRegularSeason20242025!$D$3:$D$1315, $A16)+SUMIFS(DataRegularSeason20242025!$AB$3:$AB$1315,DataRegularSeason20242025!$B$3:$B$1315, "&lt;=" &amp; FC$1, DataRegularSeason20242025!$E$3:$E$1315, $A16)</f>
        <v>8</v>
      </c>
      <c r="FD16">
        <f>SUMIFS(DataRegularSeason20242025!$AA$3:$AA$1315,DataRegularSeason20242025!$B$3:$B$1315, "&lt;=" &amp; FD$1, DataRegularSeason20242025!$D$3:$D$1315, $A16)+SUMIFS(DataRegularSeason20242025!$AB$3:$AB$1315,DataRegularSeason20242025!$B$3:$B$1315, "&lt;=" &amp; FD$1, DataRegularSeason20242025!$E$3:$E$1315, $A16)</f>
        <v>8</v>
      </c>
      <c r="FE16">
        <f>SUMIFS(DataRegularSeason20242025!$AA$3:$AA$1315,DataRegularSeason20242025!$B$3:$B$1315, "&lt;=" &amp; FE$1, DataRegularSeason20242025!$D$3:$D$1315, $A16)+SUMIFS(DataRegularSeason20242025!$AB$3:$AB$1315,DataRegularSeason20242025!$B$3:$B$1315, "&lt;=" &amp; FE$1, DataRegularSeason20242025!$E$3:$E$1315, $A16)</f>
        <v>8</v>
      </c>
      <c r="FF16">
        <f>SUMIFS(DataRegularSeason20242025!$AA$3:$AA$1315,DataRegularSeason20242025!$B$3:$B$1315, "&lt;=" &amp; FF$1, DataRegularSeason20242025!$D$3:$D$1315, $A16)+SUMIFS(DataRegularSeason20242025!$AB$3:$AB$1315,DataRegularSeason20242025!$B$3:$B$1315, "&lt;=" &amp; FF$1, DataRegularSeason20242025!$E$3:$E$1315, $A16)</f>
        <v>8</v>
      </c>
      <c r="FG16">
        <f>SUMIFS(DataRegularSeason20242025!$AA$3:$AA$1315,DataRegularSeason20242025!$B$3:$B$1315, "&lt;=" &amp; FG$1, DataRegularSeason20242025!$D$3:$D$1315, $A16)+SUMIFS(DataRegularSeason20242025!$AB$3:$AB$1315,DataRegularSeason20242025!$B$3:$B$1315, "&lt;=" &amp; FG$1, DataRegularSeason20242025!$E$3:$E$1315, $A16)</f>
        <v>8</v>
      </c>
      <c r="FH16">
        <f>SUMIFS(DataRegularSeason20242025!$AA$3:$AA$1315,DataRegularSeason20242025!$B$3:$B$1315, "&lt;=" &amp; FH$1, DataRegularSeason20242025!$D$3:$D$1315, $A16)+SUMIFS(DataRegularSeason20242025!$AB$3:$AB$1315,DataRegularSeason20242025!$B$3:$B$1315, "&lt;=" &amp; FH$1, DataRegularSeason20242025!$E$3:$E$1315, $A16)</f>
        <v>8</v>
      </c>
      <c r="FI16">
        <f>SUMIFS(DataRegularSeason20242025!$AA$3:$AA$1315,DataRegularSeason20242025!$B$3:$B$1315, "&lt;=" &amp; FI$1, DataRegularSeason20242025!$D$3:$D$1315, $A16)+SUMIFS(DataRegularSeason20242025!$AB$3:$AB$1315,DataRegularSeason20242025!$B$3:$B$1315, "&lt;=" &amp; FI$1, DataRegularSeason20242025!$E$3:$E$1315, $A16)</f>
        <v>8</v>
      </c>
      <c r="FJ16">
        <f>SUMIFS(DataRegularSeason20242025!$AA$3:$AA$1315,DataRegularSeason20242025!$B$3:$B$1315, "&lt;=" &amp; FJ$1, DataRegularSeason20242025!$D$3:$D$1315, $A16)+SUMIFS(DataRegularSeason20242025!$AB$3:$AB$1315,DataRegularSeason20242025!$B$3:$B$1315, "&lt;=" &amp; FJ$1, DataRegularSeason20242025!$E$3:$E$1315, $A16)</f>
        <v>8</v>
      </c>
      <c r="FK16">
        <f>SUMIFS(DataRegularSeason20242025!$AA$3:$AA$1315,DataRegularSeason20242025!$B$3:$B$1315, "&lt;=" &amp; FK$1, DataRegularSeason20242025!$D$3:$D$1315, $A16)+SUMIFS(DataRegularSeason20242025!$AB$3:$AB$1315,DataRegularSeason20242025!$B$3:$B$1315, "&lt;=" &amp; FK$1, DataRegularSeason20242025!$E$3:$E$1315, $A16)</f>
        <v>8</v>
      </c>
      <c r="FL16">
        <f>SUMIFS(DataRegularSeason20242025!$AA$3:$AA$1315,DataRegularSeason20242025!$B$3:$B$1315, "&lt;=" &amp; FL$1, DataRegularSeason20242025!$D$3:$D$1315, $A16)+SUMIFS(DataRegularSeason20242025!$AB$3:$AB$1315,DataRegularSeason20242025!$B$3:$B$1315, "&lt;=" &amp; FL$1, DataRegularSeason20242025!$E$3:$E$1315, $A16)</f>
        <v>8</v>
      </c>
      <c r="FM16">
        <f>SUMIFS(DataRegularSeason20242025!$AA$3:$AA$1315,DataRegularSeason20242025!$B$3:$B$1315, "&lt;=" &amp; FM$1, DataRegularSeason20242025!$D$3:$D$1315, $A16)+SUMIFS(DataRegularSeason20242025!$AB$3:$AB$1315,DataRegularSeason20242025!$B$3:$B$1315, "&lt;=" &amp; FM$1, DataRegularSeason20242025!$E$3:$E$1315, $A16)</f>
        <v>8</v>
      </c>
      <c r="FN16">
        <f>SUMIFS(DataRegularSeason20242025!$AA$3:$AA$1315,DataRegularSeason20242025!$B$3:$B$1315, "&lt;=" &amp; FN$1, DataRegularSeason20242025!$D$3:$D$1315, $A16)+SUMIFS(DataRegularSeason20242025!$AB$3:$AB$1315,DataRegularSeason20242025!$B$3:$B$1315, "&lt;=" &amp; FN$1, DataRegularSeason20242025!$E$3:$E$1315, $A16)</f>
        <v>8</v>
      </c>
      <c r="FO16">
        <f>SUMIFS(DataRegularSeason20242025!$AA$3:$AA$1315,DataRegularSeason20242025!$B$3:$B$1315, "&lt;=" &amp; FO$1, DataRegularSeason20242025!$D$3:$D$1315, $A16)+SUMIFS(DataRegularSeason20242025!$AB$3:$AB$1315,DataRegularSeason20242025!$B$3:$B$1315, "&lt;=" &amp; FO$1, DataRegularSeason20242025!$E$3:$E$1315, $A16)</f>
        <v>8</v>
      </c>
      <c r="FP16">
        <f>SUMIFS(DataRegularSeason20242025!$AA$3:$AA$1315,DataRegularSeason20242025!$B$3:$B$1315, "&lt;=" &amp; FP$1, DataRegularSeason20242025!$D$3:$D$1315, $A16)+SUMIFS(DataRegularSeason20242025!$AB$3:$AB$1315,DataRegularSeason20242025!$B$3:$B$1315, "&lt;=" &amp; FP$1, DataRegularSeason20242025!$E$3:$E$1315, $A16)</f>
        <v>8</v>
      </c>
      <c r="FQ16">
        <f>SUMIFS(DataRegularSeason20242025!$AA$3:$AA$1315,DataRegularSeason20242025!$B$3:$B$1315, "&lt;=" &amp; FQ$1, DataRegularSeason20242025!$D$3:$D$1315, $A16)+SUMIFS(DataRegularSeason20242025!$AB$3:$AB$1315,DataRegularSeason20242025!$B$3:$B$1315, "&lt;=" &amp; FQ$1, DataRegularSeason20242025!$E$3:$E$1315, $A16)</f>
        <v>8</v>
      </c>
      <c r="FR16">
        <f>SUMIFS(DataRegularSeason20242025!$AA$3:$AA$1315,DataRegularSeason20242025!$B$3:$B$1315, "&lt;=" &amp; FR$1, DataRegularSeason20242025!$D$3:$D$1315, $A16)+SUMIFS(DataRegularSeason20242025!$AB$3:$AB$1315,DataRegularSeason20242025!$B$3:$B$1315, "&lt;=" &amp; FR$1, DataRegularSeason20242025!$E$3:$E$1315, $A16)</f>
        <v>8</v>
      </c>
      <c r="FS16">
        <f>SUMIFS(DataRegularSeason20242025!$AA$3:$AA$1315,DataRegularSeason20242025!$B$3:$B$1315, "&lt;=" &amp; FS$1, DataRegularSeason20242025!$D$3:$D$1315, $A16)+SUMIFS(DataRegularSeason20242025!$AB$3:$AB$1315,DataRegularSeason20242025!$B$3:$B$1315, "&lt;=" &amp; FS$1, DataRegularSeason20242025!$E$3:$E$1315, $A16)</f>
        <v>8</v>
      </c>
      <c r="FT16">
        <f>SUMIFS(DataRegularSeason20242025!$AA$3:$AA$1315,DataRegularSeason20242025!$B$3:$B$1315, "&lt;=" &amp; FT$1, DataRegularSeason20242025!$D$3:$D$1315, $A16)+SUMIFS(DataRegularSeason20242025!$AB$3:$AB$1315,DataRegularSeason20242025!$B$3:$B$1315, "&lt;=" &amp; FT$1, DataRegularSeason20242025!$E$3:$E$1315, $A16)</f>
        <v>8</v>
      </c>
      <c r="FU16">
        <f>SUMIFS(DataRegularSeason20242025!$AA$3:$AA$1315,DataRegularSeason20242025!$B$3:$B$1315, "&lt;=" &amp; FU$1, DataRegularSeason20242025!$D$3:$D$1315, $A16)+SUMIFS(DataRegularSeason20242025!$AB$3:$AB$1315,DataRegularSeason20242025!$B$3:$B$1315, "&lt;=" &amp; FU$1, DataRegularSeason20242025!$E$3:$E$1315, $A16)</f>
        <v>8</v>
      </c>
      <c r="FV16">
        <f>SUMIFS(DataRegularSeason20242025!$AA$3:$AA$1315,DataRegularSeason20242025!$B$3:$B$1315, "&lt;=" &amp; FV$1, DataRegularSeason20242025!$D$3:$D$1315, $A16)+SUMIFS(DataRegularSeason20242025!$AB$3:$AB$1315,DataRegularSeason20242025!$B$3:$B$1315, "&lt;=" &amp; FV$1, DataRegularSeason20242025!$E$3:$E$1315, $A16)</f>
        <v>8</v>
      </c>
      <c r="FW16">
        <f>SUMIFS(DataRegularSeason20242025!$AA$3:$AA$1315,DataRegularSeason20242025!$B$3:$B$1315, "&lt;=" &amp; FW$1, DataRegularSeason20242025!$D$3:$D$1315, $A16)+SUMIFS(DataRegularSeason20242025!$AB$3:$AB$1315,DataRegularSeason20242025!$B$3:$B$1315, "&lt;=" &amp; FW$1, DataRegularSeason20242025!$E$3:$E$1315, $A16)</f>
        <v>8</v>
      </c>
      <c r="FX16">
        <f>SUMIFS(DataRegularSeason20242025!$AA$3:$AA$1315,DataRegularSeason20242025!$B$3:$B$1315, "&lt;=" &amp; FX$1, DataRegularSeason20242025!$D$3:$D$1315, $A16)+SUMIFS(DataRegularSeason20242025!$AB$3:$AB$1315,DataRegularSeason20242025!$B$3:$B$1315, "&lt;=" &amp; FX$1, DataRegularSeason20242025!$E$3:$E$1315, $A16)</f>
        <v>8</v>
      </c>
      <c r="FY16">
        <f>SUMIFS(DataRegularSeason20242025!$AA$3:$AA$1315,DataRegularSeason20242025!$B$3:$B$1315, "&lt;=" &amp; FY$1, DataRegularSeason20242025!$D$3:$D$1315, $A16)+SUMIFS(DataRegularSeason20242025!$AB$3:$AB$1315,DataRegularSeason20242025!$B$3:$B$1315, "&lt;=" &amp; FY$1, DataRegularSeason20242025!$E$3:$E$1315, $A16)</f>
        <v>8</v>
      </c>
      <c r="FZ16">
        <f>SUMIFS(DataRegularSeason20242025!$AA$3:$AA$1315,DataRegularSeason20242025!$B$3:$B$1315, "&lt;=" &amp; FZ$1, DataRegularSeason20242025!$D$3:$D$1315, $A16)+SUMIFS(DataRegularSeason20242025!$AB$3:$AB$1315,DataRegularSeason20242025!$B$3:$B$1315, "&lt;=" &amp; FZ$1, DataRegularSeason20242025!$E$3:$E$1315, $A16)</f>
        <v>8</v>
      </c>
      <c r="GA16">
        <f>SUMIFS(DataRegularSeason20242025!$AA$3:$AA$1315,DataRegularSeason20242025!$B$3:$B$1315, "&lt;=" &amp; GA$1, DataRegularSeason20242025!$D$3:$D$1315, $A16)+SUMIFS(DataRegularSeason20242025!$AB$3:$AB$1315,DataRegularSeason20242025!$B$3:$B$1315, "&lt;=" &amp; GA$1, DataRegularSeason20242025!$E$3:$E$1315, $A16)</f>
        <v>8</v>
      </c>
      <c r="GB16">
        <f>SUMIFS(DataRegularSeason20242025!$AA$3:$AA$1315,DataRegularSeason20242025!$B$3:$B$1315, "&lt;=" &amp; GB$1, DataRegularSeason20242025!$D$3:$D$1315, $A16)+SUMIFS(DataRegularSeason20242025!$AB$3:$AB$1315,DataRegularSeason20242025!$B$3:$B$1315, "&lt;=" &amp; GB$1, DataRegularSeason20242025!$E$3:$E$1315, $A16)</f>
        <v>8</v>
      </c>
      <c r="GC16">
        <f>SUMIFS(DataRegularSeason20242025!$AA$3:$AA$1315,DataRegularSeason20242025!$B$3:$B$1315, "&lt;=" &amp; GC$1, DataRegularSeason20242025!$D$3:$D$1315, $A16)+SUMIFS(DataRegularSeason20242025!$AB$3:$AB$1315,DataRegularSeason20242025!$B$3:$B$1315, "&lt;=" &amp; GC$1, DataRegularSeason20242025!$E$3:$E$1315, $A16)</f>
        <v>8</v>
      </c>
      <c r="GD16">
        <f>SUMIFS(DataRegularSeason20242025!$AA$3:$AA$1315,DataRegularSeason20242025!$B$3:$B$1315, "&lt;=" &amp; GD$1, DataRegularSeason20242025!$D$3:$D$1315, $A16)+SUMIFS(DataRegularSeason20242025!$AB$3:$AB$1315,DataRegularSeason20242025!$B$3:$B$1315, "&lt;=" &amp; GD$1, DataRegularSeason20242025!$E$3:$E$1315, $A16)</f>
        <v>8</v>
      </c>
      <c r="GE16">
        <f>SUMIFS(DataRegularSeason20242025!$AA$3:$AA$1315,DataRegularSeason20242025!$B$3:$B$1315, "&lt;=" &amp; GE$1, DataRegularSeason20242025!$D$3:$D$1315, $A16)+SUMIFS(DataRegularSeason20242025!$AB$3:$AB$1315,DataRegularSeason20242025!$B$3:$B$1315, "&lt;=" &amp; GE$1, DataRegularSeason20242025!$E$3:$E$1315, $A16)</f>
        <v>8</v>
      </c>
      <c r="GF16">
        <f>SUMIFS(DataRegularSeason20242025!$AA$3:$AA$1315,DataRegularSeason20242025!$B$3:$B$1315, "&lt;=" &amp; GF$1, DataRegularSeason20242025!$D$3:$D$1315, $A16)+SUMIFS(DataRegularSeason20242025!$AB$3:$AB$1315,DataRegularSeason20242025!$B$3:$B$1315, "&lt;=" &amp; GF$1, DataRegularSeason20242025!$E$3:$E$1315, $A16)</f>
        <v>8</v>
      </c>
      <c r="GG16">
        <f>SUMIFS(DataRegularSeason20242025!$AA$3:$AA$1315,DataRegularSeason20242025!$B$3:$B$1315, "&lt;=" &amp; GG$1, DataRegularSeason20242025!$D$3:$D$1315, $A16)+SUMIFS(DataRegularSeason20242025!$AB$3:$AB$1315,DataRegularSeason20242025!$B$3:$B$1315, "&lt;=" &amp; GG$1, DataRegularSeason20242025!$E$3:$E$1315, $A16)</f>
        <v>8</v>
      </c>
      <c r="GH16">
        <f>SUMIFS(DataRegularSeason20242025!$AA$3:$AA$1315,DataRegularSeason20242025!$B$3:$B$1315, "&lt;=" &amp; GH$1, DataRegularSeason20242025!$D$3:$D$1315, $A16)+SUMIFS(DataRegularSeason20242025!$AB$3:$AB$1315,DataRegularSeason20242025!$B$3:$B$1315, "&lt;=" &amp; GH$1, DataRegularSeason20242025!$E$3:$E$1315, $A16)</f>
        <v>8</v>
      </c>
      <c r="GI16">
        <f>SUMIFS(DataRegularSeason20242025!$AA$3:$AA$1315,DataRegularSeason20242025!$B$3:$B$1315, "&lt;=" &amp; GI$1, DataRegularSeason20242025!$D$3:$D$1315, $A16)+SUMIFS(DataRegularSeason20242025!$AB$3:$AB$1315,DataRegularSeason20242025!$B$3:$B$1315, "&lt;=" &amp; GI$1, DataRegularSeason20242025!$E$3:$E$1315, $A16)</f>
        <v>8</v>
      </c>
      <c r="GJ16">
        <f>SUMIFS(DataRegularSeason20242025!$AA$3:$AA$1315,DataRegularSeason20242025!$B$3:$B$1315, "&lt;=" &amp; GJ$1, DataRegularSeason20242025!$D$3:$D$1315, $A16)+SUMIFS(DataRegularSeason20242025!$AB$3:$AB$1315,DataRegularSeason20242025!$B$3:$B$1315, "&lt;=" &amp; GJ$1, DataRegularSeason20242025!$E$3:$E$1315, $A16)</f>
        <v>8</v>
      </c>
      <c r="GK16">
        <f>SUMIFS(DataRegularSeason20242025!$AA$3:$AA$1315,DataRegularSeason20242025!$B$3:$B$1315, "&lt;=" &amp; GK$1, DataRegularSeason20242025!$D$3:$D$1315, $A16)+SUMIFS(DataRegularSeason20242025!$AB$3:$AB$1315,DataRegularSeason20242025!$B$3:$B$1315, "&lt;=" &amp; GK$1, DataRegularSeason20242025!$E$3:$E$1315, $A16)</f>
        <v>8</v>
      </c>
      <c r="GL16">
        <f>SUMIFS(DataRegularSeason20242025!$AA$3:$AA$1315,DataRegularSeason20242025!$B$3:$B$1315, "&lt;=" &amp; GL$1, DataRegularSeason20242025!$D$3:$D$1315, $A16)+SUMIFS(DataRegularSeason20242025!$AB$3:$AB$1315,DataRegularSeason20242025!$B$3:$B$1315, "&lt;=" &amp; GL$1, DataRegularSeason20242025!$E$3:$E$1315, $A16)</f>
        <v>8</v>
      </c>
      <c r="GM16">
        <f>SUMIFS(DataRegularSeason20242025!$AA$3:$AA$1315,DataRegularSeason20242025!$B$3:$B$1315, "&lt;=" &amp; GM$1, DataRegularSeason20242025!$D$3:$D$1315, $A16)+SUMIFS(DataRegularSeason20242025!$AB$3:$AB$1315,DataRegularSeason20242025!$B$3:$B$1315, "&lt;=" &amp; GM$1, DataRegularSeason20242025!$E$3:$E$1315, $A16)</f>
        <v>8</v>
      </c>
      <c r="GN16">
        <f>SUMIFS(DataRegularSeason20242025!$AA$3:$AA$1315,DataRegularSeason20242025!$B$3:$B$1315, "&lt;=" &amp; GN$1, DataRegularSeason20242025!$D$3:$D$1315, $A16)+SUMIFS(DataRegularSeason20242025!$AB$3:$AB$1315,DataRegularSeason20242025!$B$3:$B$1315, "&lt;=" &amp; GN$1, DataRegularSeason20242025!$E$3:$E$1315, $A16)</f>
        <v>8</v>
      </c>
      <c r="GO16">
        <f>SUMIFS(DataRegularSeason20242025!$AA$3:$AA$1315,DataRegularSeason20242025!$B$3:$B$1315, "&lt;=" &amp; GO$1, DataRegularSeason20242025!$D$3:$D$1315, $A16)+SUMIFS(DataRegularSeason20242025!$AB$3:$AB$1315,DataRegularSeason20242025!$B$3:$B$1315, "&lt;=" &amp; GO$1, DataRegularSeason20242025!$E$3:$E$1315, $A16)</f>
        <v>8</v>
      </c>
      <c r="GP16">
        <f>SUMIFS(DataRegularSeason20242025!$AA$3:$AA$1315,DataRegularSeason20242025!$B$3:$B$1315, "&lt;=" &amp; GP$1, DataRegularSeason20242025!$D$3:$D$1315, $A16)+SUMIFS(DataRegularSeason20242025!$AB$3:$AB$1315,DataRegularSeason20242025!$B$3:$B$1315, "&lt;=" &amp; GP$1, DataRegularSeason20242025!$E$3:$E$1315, $A16)</f>
        <v>8</v>
      </c>
      <c r="GQ16">
        <f>SUMIFS(DataRegularSeason20242025!$AA$3:$AA$1315,DataRegularSeason20242025!$B$3:$B$1315, "&lt;=" &amp; GQ$1, DataRegularSeason20242025!$D$3:$D$1315, $A16)+SUMIFS(DataRegularSeason20242025!$AB$3:$AB$1315,DataRegularSeason20242025!$B$3:$B$1315, "&lt;=" &amp; GQ$1, DataRegularSeason20242025!$E$3:$E$1315, $A16)</f>
        <v>8</v>
      </c>
      <c r="GR16">
        <f>SUMIFS(DataRegularSeason20242025!$AA$3:$AA$1315,DataRegularSeason20242025!$B$3:$B$1315, "&lt;=" &amp; GR$1, DataRegularSeason20242025!$D$3:$D$1315, $A16)+SUMIFS(DataRegularSeason20242025!$AB$3:$AB$1315,DataRegularSeason20242025!$B$3:$B$1315, "&lt;=" &amp; GR$1, DataRegularSeason20242025!$E$3:$E$1315, $A16)</f>
        <v>8</v>
      </c>
      <c r="GS16">
        <f>SUMIFS(DataRegularSeason20242025!$AA$3:$AA$1315,DataRegularSeason20242025!$B$3:$B$1315, "&lt;=" &amp; GS$1, DataRegularSeason20242025!$D$3:$D$1315, $A16)+SUMIFS(DataRegularSeason20242025!$AB$3:$AB$1315,DataRegularSeason20242025!$B$3:$B$1315, "&lt;=" &amp; GS$1, DataRegularSeason20242025!$E$3:$E$1315, $A16)</f>
        <v>8</v>
      </c>
      <c r="GT16">
        <f>SUMIFS(DataRegularSeason20242025!$AA$3:$AA$1315,DataRegularSeason20242025!$B$3:$B$1315, "&lt;=" &amp; GT$1, DataRegularSeason20242025!$D$3:$D$1315, $A16)+SUMIFS(DataRegularSeason20242025!$AB$3:$AB$1315,DataRegularSeason20242025!$B$3:$B$1315, "&lt;=" &amp; GT$1, DataRegularSeason20242025!$E$3:$E$1315, $A16)</f>
        <v>8</v>
      </c>
      <c r="GU16">
        <f>SUMIFS(DataRegularSeason20242025!$AA$3:$AA$1315,DataRegularSeason20242025!$B$3:$B$1315, "&lt;=" &amp; GU$1, DataRegularSeason20242025!$D$3:$D$1315, $A16)+SUMIFS(DataRegularSeason20242025!$AB$3:$AB$1315,DataRegularSeason20242025!$B$3:$B$1315, "&lt;=" &amp; GU$1, DataRegularSeason20242025!$E$3:$E$1315, $A16)</f>
        <v>8</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9</v>
      </c>
      <c r="AI17">
        <f>SUMIFS(DataRegularSeason20242025!$AA$3:$AA$1315,DataRegularSeason20242025!$B$3:$B$1315, "&lt;=" &amp; AI$1, DataRegularSeason20242025!$D$3:$D$1315, $A17)+SUMIFS(DataRegularSeason20242025!$AB$3:$AB$1315,DataRegularSeason20242025!$B$3:$B$1315, "&lt;=" &amp; AI$1, DataRegularSeason20242025!$E$3:$E$1315, $A17)</f>
        <v>9</v>
      </c>
      <c r="AJ17">
        <f>SUMIFS(DataRegularSeason20242025!$AA$3:$AA$1315,DataRegularSeason20242025!$B$3:$B$1315, "&lt;=" &amp; AJ$1, DataRegularSeason20242025!$D$3:$D$1315, $A17)+SUMIFS(DataRegularSeason20242025!$AB$3:$AB$1315,DataRegularSeason20242025!$B$3:$B$1315, "&lt;=" &amp; AJ$1, DataRegularSeason20242025!$E$3:$E$1315, $A17)</f>
        <v>9</v>
      </c>
      <c r="AK17">
        <f>SUMIFS(DataRegularSeason20242025!$AA$3:$AA$1315,DataRegularSeason20242025!$B$3:$B$1315, "&lt;=" &amp; AK$1, DataRegularSeason20242025!$D$3:$D$1315, $A17)+SUMIFS(DataRegularSeason20242025!$AB$3:$AB$1315,DataRegularSeason20242025!$B$3:$B$1315, "&lt;=" &amp; AK$1, DataRegularSeason20242025!$E$3:$E$1315, $A17)</f>
        <v>9</v>
      </c>
      <c r="AL17">
        <f>SUMIFS(DataRegularSeason20242025!$AA$3:$AA$1315,DataRegularSeason20242025!$B$3:$B$1315, "&lt;=" &amp; AL$1, DataRegularSeason20242025!$D$3:$D$1315, $A17)+SUMIFS(DataRegularSeason20242025!$AB$3:$AB$1315,DataRegularSeason20242025!$B$3:$B$1315, "&lt;=" &amp; AL$1, DataRegularSeason20242025!$E$3:$E$1315, $A17)</f>
        <v>9</v>
      </c>
      <c r="AM17">
        <f>SUMIFS(DataRegularSeason20242025!$AA$3:$AA$1315,DataRegularSeason20242025!$B$3:$B$1315, "&lt;=" &amp; AM$1, DataRegularSeason20242025!$D$3:$D$1315, $A17)+SUMIFS(DataRegularSeason20242025!$AB$3:$AB$1315,DataRegularSeason20242025!$B$3:$B$1315, "&lt;=" &amp; AM$1, DataRegularSeason20242025!$E$3:$E$1315, $A17)</f>
        <v>9</v>
      </c>
      <c r="AN17">
        <f>SUMIFS(DataRegularSeason20242025!$AA$3:$AA$1315,DataRegularSeason20242025!$B$3:$B$1315, "&lt;=" &amp; AN$1, DataRegularSeason20242025!$D$3:$D$1315, $A17)+SUMIFS(DataRegularSeason20242025!$AB$3:$AB$1315,DataRegularSeason20242025!$B$3:$B$1315, "&lt;=" &amp; AN$1, DataRegularSeason20242025!$E$3:$E$1315, $A17)</f>
        <v>9</v>
      </c>
      <c r="AO17">
        <f>SUMIFS(DataRegularSeason20242025!$AA$3:$AA$1315,DataRegularSeason20242025!$B$3:$B$1315, "&lt;=" &amp; AO$1, DataRegularSeason20242025!$D$3:$D$1315, $A17)+SUMIFS(DataRegularSeason20242025!$AB$3:$AB$1315,DataRegularSeason20242025!$B$3:$B$1315, "&lt;=" &amp; AO$1, DataRegularSeason20242025!$E$3:$E$1315, $A17)</f>
        <v>9</v>
      </c>
      <c r="AP17">
        <f>SUMIFS(DataRegularSeason20242025!$AA$3:$AA$1315,DataRegularSeason20242025!$B$3:$B$1315, "&lt;=" &amp; AP$1, DataRegularSeason20242025!$D$3:$D$1315, $A17)+SUMIFS(DataRegularSeason20242025!$AB$3:$AB$1315,DataRegularSeason20242025!$B$3:$B$1315, "&lt;=" &amp; AP$1, DataRegularSeason20242025!$E$3:$E$1315, $A17)</f>
        <v>9</v>
      </c>
      <c r="AQ17">
        <f>SUMIFS(DataRegularSeason20242025!$AA$3:$AA$1315,DataRegularSeason20242025!$B$3:$B$1315, "&lt;=" &amp; AQ$1, DataRegularSeason20242025!$D$3:$D$1315, $A17)+SUMIFS(DataRegularSeason20242025!$AB$3:$AB$1315,DataRegularSeason20242025!$B$3:$B$1315, "&lt;=" &amp; AQ$1, DataRegularSeason20242025!$E$3:$E$1315, $A17)</f>
        <v>9</v>
      </c>
      <c r="AR17">
        <f>SUMIFS(DataRegularSeason20242025!$AA$3:$AA$1315,DataRegularSeason20242025!$B$3:$B$1315, "&lt;=" &amp; AR$1, DataRegularSeason20242025!$D$3:$D$1315, $A17)+SUMIFS(DataRegularSeason20242025!$AB$3:$AB$1315,DataRegularSeason20242025!$B$3:$B$1315, "&lt;=" &amp; AR$1, DataRegularSeason20242025!$E$3:$E$1315, $A17)</f>
        <v>9</v>
      </c>
      <c r="AS17">
        <f>SUMIFS(DataRegularSeason20242025!$AA$3:$AA$1315,DataRegularSeason20242025!$B$3:$B$1315, "&lt;=" &amp; AS$1, DataRegularSeason20242025!$D$3:$D$1315, $A17)+SUMIFS(DataRegularSeason20242025!$AB$3:$AB$1315,DataRegularSeason20242025!$B$3:$B$1315, "&lt;=" &amp; AS$1, DataRegularSeason20242025!$E$3:$E$1315, $A17)</f>
        <v>9</v>
      </c>
      <c r="AT17">
        <f>SUMIFS(DataRegularSeason20242025!$AA$3:$AA$1315,DataRegularSeason20242025!$B$3:$B$1315, "&lt;=" &amp; AT$1, DataRegularSeason20242025!$D$3:$D$1315, $A17)+SUMIFS(DataRegularSeason20242025!$AB$3:$AB$1315,DataRegularSeason20242025!$B$3:$B$1315, "&lt;=" &amp; AT$1, DataRegularSeason20242025!$E$3:$E$1315, $A17)</f>
        <v>9</v>
      </c>
      <c r="AU17">
        <f>SUMIFS(DataRegularSeason20242025!$AA$3:$AA$1315,DataRegularSeason20242025!$B$3:$B$1315, "&lt;=" &amp; AU$1, DataRegularSeason20242025!$D$3:$D$1315, $A17)+SUMIFS(DataRegularSeason20242025!$AB$3:$AB$1315,DataRegularSeason20242025!$B$3:$B$1315, "&lt;=" &amp; AU$1, DataRegularSeason20242025!$E$3:$E$1315, $A17)</f>
        <v>9</v>
      </c>
      <c r="AV17">
        <f>SUMIFS(DataRegularSeason20242025!$AA$3:$AA$1315,DataRegularSeason20242025!$B$3:$B$1315, "&lt;=" &amp; AV$1, DataRegularSeason20242025!$D$3:$D$1315, $A17)+SUMIFS(DataRegularSeason20242025!$AB$3:$AB$1315,DataRegularSeason20242025!$B$3:$B$1315, "&lt;=" &amp; AV$1, DataRegularSeason20242025!$E$3:$E$1315, $A17)</f>
        <v>9</v>
      </c>
      <c r="AW17">
        <f>SUMIFS(DataRegularSeason20242025!$AA$3:$AA$1315,DataRegularSeason20242025!$B$3:$B$1315, "&lt;=" &amp; AW$1, DataRegularSeason20242025!$D$3:$D$1315, $A17)+SUMIFS(DataRegularSeason20242025!$AB$3:$AB$1315,DataRegularSeason20242025!$B$3:$B$1315, "&lt;=" &amp; AW$1, DataRegularSeason20242025!$E$3:$E$1315, $A17)</f>
        <v>9</v>
      </c>
      <c r="AX17">
        <f>SUMIFS(DataRegularSeason20242025!$AA$3:$AA$1315,DataRegularSeason20242025!$B$3:$B$1315, "&lt;=" &amp; AX$1, DataRegularSeason20242025!$D$3:$D$1315, $A17)+SUMIFS(DataRegularSeason20242025!$AB$3:$AB$1315,DataRegularSeason20242025!$B$3:$B$1315, "&lt;=" &amp; AX$1, DataRegularSeason20242025!$E$3:$E$1315, $A17)</f>
        <v>9</v>
      </c>
      <c r="AY17">
        <f>SUMIFS(DataRegularSeason20242025!$AA$3:$AA$1315,DataRegularSeason20242025!$B$3:$B$1315, "&lt;=" &amp; AY$1, DataRegularSeason20242025!$D$3:$D$1315, $A17)+SUMIFS(DataRegularSeason20242025!$AB$3:$AB$1315,DataRegularSeason20242025!$B$3:$B$1315, "&lt;=" &amp; AY$1, DataRegularSeason20242025!$E$3:$E$1315, $A17)</f>
        <v>9</v>
      </c>
      <c r="AZ17">
        <f>SUMIFS(DataRegularSeason20242025!$AA$3:$AA$1315,DataRegularSeason20242025!$B$3:$B$1315, "&lt;=" &amp; AZ$1, DataRegularSeason20242025!$D$3:$D$1315, $A17)+SUMIFS(DataRegularSeason20242025!$AB$3:$AB$1315,DataRegularSeason20242025!$B$3:$B$1315, "&lt;=" &amp; AZ$1, DataRegularSeason20242025!$E$3:$E$1315, $A17)</f>
        <v>9</v>
      </c>
      <c r="BA17">
        <f>SUMIFS(DataRegularSeason20242025!$AA$3:$AA$1315,DataRegularSeason20242025!$B$3:$B$1315, "&lt;=" &amp; BA$1, DataRegularSeason20242025!$D$3:$D$1315, $A17)+SUMIFS(DataRegularSeason20242025!$AB$3:$AB$1315,DataRegularSeason20242025!$B$3:$B$1315, "&lt;=" &amp; BA$1, DataRegularSeason20242025!$E$3:$E$1315, $A17)</f>
        <v>9</v>
      </c>
      <c r="BB17">
        <f>SUMIFS(DataRegularSeason20242025!$AA$3:$AA$1315,DataRegularSeason20242025!$B$3:$B$1315, "&lt;=" &amp; BB$1, DataRegularSeason20242025!$D$3:$D$1315, $A17)+SUMIFS(DataRegularSeason20242025!$AB$3:$AB$1315,DataRegularSeason20242025!$B$3:$B$1315, "&lt;=" &amp; BB$1, DataRegularSeason20242025!$E$3:$E$1315, $A17)</f>
        <v>9</v>
      </c>
      <c r="BC17">
        <f>SUMIFS(DataRegularSeason20242025!$AA$3:$AA$1315,DataRegularSeason20242025!$B$3:$B$1315, "&lt;=" &amp; BC$1, DataRegularSeason20242025!$D$3:$D$1315, $A17)+SUMIFS(DataRegularSeason20242025!$AB$3:$AB$1315,DataRegularSeason20242025!$B$3:$B$1315, "&lt;=" &amp; BC$1, DataRegularSeason20242025!$E$3:$E$1315, $A17)</f>
        <v>9</v>
      </c>
      <c r="BD17">
        <f>SUMIFS(DataRegularSeason20242025!$AA$3:$AA$1315,DataRegularSeason20242025!$B$3:$B$1315, "&lt;=" &amp; BD$1, DataRegularSeason20242025!$D$3:$D$1315, $A17)+SUMIFS(DataRegularSeason20242025!$AB$3:$AB$1315,DataRegularSeason20242025!$B$3:$B$1315, "&lt;=" &amp; BD$1, DataRegularSeason20242025!$E$3:$E$1315, $A17)</f>
        <v>9</v>
      </c>
      <c r="BE17">
        <f>SUMIFS(DataRegularSeason20242025!$AA$3:$AA$1315,DataRegularSeason20242025!$B$3:$B$1315, "&lt;=" &amp; BE$1, DataRegularSeason20242025!$D$3:$D$1315, $A17)+SUMIFS(DataRegularSeason20242025!$AB$3:$AB$1315,DataRegularSeason20242025!$B$3:$B$1315, "&lt;=" &amp; BE$1, DataRegularSeason20242025!$E$3:$E$1315, $A17)</f>
        <v>9</v>
      </c>
      <c r="BF17">
        <f>SUMIFS(DataRegularSeason20242025!$AA$3:$AA$1315,DataRegularSeason20242025!$B$3:$B$1315, "&lt;=" &amp; BF$1, DataRegularSeason20242025!$D$3:$D$1315, $A17)+SUMIFS(DataRegularSeason20242025!$AB$3:$AB$1315,DataRegularSeason20242025!$B$3:$B$1315, "&lt;=" &amp; BF$1, DataRegularSeason20242025!$E$3:$E$1315, $A17)</f>
        <v>9</v>
      </c>
      <c r="BG17">
        <f>SUMIFS(DataRegularSeason20242025!$AA$3:$AA$1315,DataRegularSeason20242025!$B$3:$B$1315, "&lt;=" &amp; BG$1, DataRegularSeason20242025!$D$3:$D$1315, $A17)+SUMIFS(DataRegularSeason20242025!$AB$3:$AB$1315,DataRegularSeason20242025!$B$3:$B$1315, "&lt;=" &amp; BG$1, DataRegularSeason20242025!$E$3:$E$1315, $A17)</f>
        <v>9</v>
      </c>
      <c r="BH17">
        <f>SUMIFS(DataRegularSeason20242025!$AA$3:$AA$1315,DataRegularSeason20242025!$B$3:$B$1315, "&lt;=" &amp; BH$1, DataRegularSeason20242025!$D$3:$D$1315, $A17)+SUMIFS(DataRegularSeason20242025!$AB$3:$AB$1315,DataRegularSeason20242025!$B$3:$B$1315, "&lt;=" &amp; BH$1, DataRegularSeason20242025!$E$3:$E$1315, $A17)</f>
        <v>9</v>
      </c>
      <c r="BI17">
        <f>SUMIFS(DataRegularSeason20242025!$AA$3:$AA$1315,DataRegularSeason20242025!$B$3:$B$1315, "&lt;=" &amp; BI$1, DataRegularSeason20242025!$D$3:$D$1315, $A17)+SUMIFS(DataRegularSeason20242025!$AB$3:$AB$1315,DataRegularSeason20242025!$B$3:$B$1315, "&lt;=" &amp; BI$1, DataRegularSeason20242025!$E$3:$E$1315, $A17)</f>
        <v>9</v>
      </c>
      <c r="BJ17">
        <f>SUMIFS(DataRegularSeason20242025!$AA$3:$AA$1315,DataRegularSeason20242025!$B$3:$B$1315, "&lt;=" &amp; BJ$1, DataRegularSeason20242025!$D$3:$D$1315, $A17)+SUMIFS(DataRegularSeason20242025!$AB$3:$AB$1315,DataRegularSeason20242025!$B$3:$B$1315, "&lt;=" &amp; BJ$1, DataRegularSeason20242025!$E$3:$E$1315, $A17)</f>
        <v>9</v>
      </c>
      <c r="BK17">
        <f>SUMIFS(DataRegularSeason20242025!$AA$3:$AA$1315,DataRegularSeason20242025!$B$3:$B$1315, "&lt;=" &amp; BK$1, DataRegularSeason20242025!$D$3:$D$1315, $A17)+SUMIFS(DataRegularSeason20242025!$AB$3:$AB$1315,DataRegularSeason20242025!$B$3:$B$1315, "&lt;=" &amp; BK$1, DataRegularSeason20242025!$E$3:$E$1315, $A17)</f>
        <v>9</v>
      </c>
      <c r="BL17">
        <f>SUMIFS(DataRegularSeason20242025!$AA$3:$AA$1315,DataRegularSeason20242025!$B$3:$B$1315, "&lt;=" &amp; BL$1, DataRegularSeason20242025!$D$3:$D$1315, $A17)+SUMIFS(DataRegularSeason20242025!$AB$3:$AB$1315,DataRegularSeason20242025!$B$3:$B$1315, "&lt;=" &amp; BL$1, DataRegularSeason20242025!$E$3:$E$1315, $A17)</f>
        <v>9</v>
      </c>
      <c r="BM17">
        <f>SUMIFS(DataRegularSeason20242025!$AA$3:$AA$1315,DataRegularSeason20242025!$B$3:$B$1315, "&lt;=" &amp; BM$1, DataRegularSeason20242025!$D$3:$D$1315, $A17)+SUMIFS(DataRegularSeason20242025!$AB$3:$AB$1315,DataRegularSeason20242025!$B$3:$B$1315, "&lt;=" &amp; BM$1, DataRegularSeason20242025!$E$3:$E$1315, $A17)</f>
        <v>9</v>
      </c>
      <c r="BN17">
        <f>SUMIFS(DataRegularSeason20242025!$AA$3:$AA$1315,DataRegularSeason20242025!$B$3:$B$1315, "&lt;=" &amp; BN$1, DataRegularSeason20242025!$D$3:$D$1315, $A17)+SUMIFS(DataRegularSeason20242025!$AB$3:$AB$1315,DataRegularSeason20242025!$B$3:$B$1315, "&lt;=" &amp; BN$1, DataRegularSeason20242025!$E$3:$E$1315, $A17)</f>
        <v>9</v>
      </c>
      <c r="BO17">
        <f>SUMIFS(DataRegularSeason20242025!$AA$3:$AA$1315,DataRegularSeason20242025!$B$3:$B$1315, "&lt;=" &amp; BO$1, DataRegularSeason20242025!$D$3:$D$1315, $A17)+SUMIFS(DataRegularSeason20242025!$AB$3:$AB$1315,DataRegularSeason20242025!$B$3:$B$1315, "&lt;=" &amp; BO$1, DataRegularSeason20242025!$E$3:$E$1315, $A17)</f>
        <v>9</v>
      </c>
      <c r="BP17">
        <f>SUMIFS(DataRegularSeason20242025!$AA$3:$AA$1315,DataRegularSeason20242025!$B$3:$B$1315, "&lt;=" &amp; BP$1, DataRegularSeason20242025!$D$3:$D$1315, $A17)+SUMIFS(DataRegularSeason20242025!$AB$3:$AB$1315,DataRegularSeason20242025!$B$3:$B$1315, "&lt;=" &amp; BP$1, DataRegularSeason20242025!$E$3:$E$1315, $A17)</f>
        <v>9</v>
      </c>
      <c r="BQ17">
        <f>SUMIFS(DataRegularSeason20242025!$AA$3:$AA$1315,DataRegularSeason20242025!$B$3:$B$1315, "&lt;=" &amp; BQ$1, DataRegularSeason20242025!$D$3:$D$1315, $A17)+SUMIFS(DataRegularSeason20242025!$AB$3:$AB$1315,DataRegularSeason20242025!$B$3:$B$1315, "&lt;=" &amp; BQ$1, DataRegularSeason20242025!$E$3:$E$1315, $A17)</f>
        <v>9</v>
      </c>
      <c r="BR17">
        <f>SUMIFS(DataRegularSeason20242025!$AA$3:$AA$1315,DataRegularSeason20242025!$B$3:$B$1315, "&lt;=" &amp; BR$1, DataRegularSeason20242025!$D$3:$D$1315, $A17)+SUMIFS(DataRegularSeason20242025!$AB$3:$AB$1315,DataRegularSeason20242025!$B$3:$B$1315, "&lt;=" &amp; BR$1, DataRegularSeason20242025!$E$3:$E$1315, $A17)</f>
        <v>9</v>
      </c>
      <c r="BS17">
        <f>SUMIFS(DataRegularSeason20242025!$AA$3:$AA$1315,DataRegularSeason20242025!$B$3:$B$1315, "&lt;=" &amp; BS$1, DataRegularSeason20242025!$D$3:$D$1315, $A17)+SUMIFS(DataRegularSeason20242025!$AB$3:$AB$1315,DataRegularSeason20242025!$B$3:$B$1315, "&lt;=" &amp; BS$1, DataRegularSeason20242025!$E$3:$E$1315, $A17)</f>
        <v>9</v>
      </c>
      <c r="BT17">
        <f>SUMIFS(DataRegularSeason20242025!$AA$3:$AA$1315,DataRegularSeason20242025!$B$3:$B$1315, "&lt;=" &amp; BT$1, DataRegularSeason20242025!$D$3:$D$1315, $A17)+SUMIFS(DataRegularSeason20242025!$AB$3:$AB$1315,DataRegularSeason20242025!$B$3:$B$1315, "&lt;=" &amp; BT$1, DataRegularSeason20242025!$E$3:$E$1315, $A17)</f>
        <v>9</v>
      </c>
      <c r="BU17">
        <f>SUMIFS(DataRegularSeason20242025!$AA$3:$AA$1315,DataRegularSeason20242025!$B$3:$B$1315, "&lt;=" &amp; BU$1, DataRegularSeason20242025!$D$3:$D$1315, $A17)+SUMIFS(DataRegularSeason20242025!$AB$3:$AB$1315,DataRegularSeason20242025!$B$3:$B$1315, "&lt;=" &amp; BU$1, DataRegularSeason20242025!$E$3:$E$1315, $A17)</f>
        <v>9</v>
      </c>
      <c r="BV17">
        <f>SUMIFS(DataRegularSeason20242025!$AA$3:$AA$1315,DataRegularSeason20242025!$B$3:$B$1315, "&lt;=" &amp; BV$1, DataRegularSeason20242025!$D$3:$D$1315, $A17)+SUMIFS(DataRegularSeason20242025!$AB$3:$AB$1315,DataRegularSeason20242025!$B$3:$B$1315, "&lt;=" &amp; BV$1, DataRegularSeason20242025!$E$3:$E$1315, $A17)</f>
        <v>9</v>
      </c>
      <c r="BW17">
        <f>SUMIFS(DataRegularSeason20242025!$AA$3:$AA$1315,DataRegularSeason20242025!$B$3:$B$1315, "&lt;=" &amp; BW$1, DataRegularSeason20242025!$D$3:$D$1315, $A17)+SUMIFS(DataRegularSeason20242025!$AB$3:$AB$1315,DataRegularSeason20242025!$B$3:$B$1315, "&lt;=" &amp; BW$1, DataRegularSeason20242025!$E$3:$E$1315, $A17)</f>
        <v>9</v>
      </c>
      <c r="BX17">
        <f>SUMIFS(DataRegularSeason20242025!$AA$3:$AA$1315,DataRegularSeason20242025!$B$3:$B$1315, "&lt;=" &amp; BX$1, DataRegularSeason20242025!$D$3:$D$1315, $A17)+SUMIFS(DataRegularSeason20242025!$AB$3:$AB$1315,DataRegularSeason20242025!$B$3:$B$1315, "&lt;=" &amp; BX$1, DataRegularSeason20242025!$E$3:$E$1315, $A17)</f>
        <v>9</v>
      </c>
      <c r="BY17">
        <f>SUMIFS(DataRegularSeason20242025!$AA$3:$AA$1315,DataRegularSeason20242025!$B$3:$B$1315, "&lt;=" &amp; BY$1, DataRegularSeason20242025!$D$3:$D$1315, $A17)+SUMIFS(DataRegularSeason20242025!$AB$3:$AB$1315,DataRegularSeason20242025!$B$3:$B$1315, "&lt;=" &amp; BY$1, DataRegularSeason20242025!$E$3:$E$1315, $A17)</f>
        <v>9</v>
      </c>
      <c r="BZ17">
        <f>SUMIFS(DataRegularSeason20242025!$AA$3:$AA$1315,DataRegularSeason20242025!$B$3:$B$1315, "&lt;=" &amp; BZ$1, DataRegularSeason20242025!$D$3:$D$1315, $A17)+SUMIFS(DataRegularSeason20242025!$AB$3:$AB$1315,DataRegularSeason20242025!$B$3:$B$1315, "&lt;=" &amp; BZ$1, DataRegularSeason20242025!$E$3:$E$1315, $A17)</f>
        <v>9</v>
      </c>
      <c r="CA17">
        <f>SUMIFS(DataRegularSeason20242025!$AA$3:$AA$1315,DataRegularSeason20242025!$B$3:$B$1315, "&lt;=" &amp; CA$1, DataRegularSeason20242025!$D$3:$D$1315, $A17)+SUMIFS(DataRegularSeason20242025!$AB$3:$AB$1315,DataRegularSeason20242025!$B$3:$B$1315, "&lt;=" &amp; CA$1, DataRegularSeason20242025!$E$3:$E$1315, $A17)</f>
        <v>9</v>
      </c>
      <c r="CB17">
        <f>SUMIFS(DataRegularSeason20242025!$AA$3:$AA$1315,DataRegularSeason20242025!$B$3:$B$1315, "&lt;=" &amp; CB$1, DataRegularSeason20242025!$D$3:$D$1315, $A17)+SUMIFS(DataRegularSeason20242025!$AB$3:$AB$1315,DataRegularSeason20242025!$B$3:$B$1315, "&lt;=" &amp; CB$1, DataRegularSeason20242025!$E$3:$E$1315, $A17)</f>
        <v>9</v>
      </c>
      <c r="CC17">
        <f>SUMIFS(DataRegularSeason20242025!$AA$3:$AA$1315,DataRegularSeason20242025!$B$3:$B$1315, "&lt;=" &amp; CC$1, DataRegularSeason20242025!$D$3:$D$1315, $A17)+SUMIFS(DataRegularSeason20242025!$AB$3:$AB$1315,DataRegularSeason20242025!$B$3:$B$1315, "&lt;=" &amp; CC$1, DataRegularSeason20242025!$E$3:$E$1315, $A17)</f>
        <v>9</v>
      </c>
      <c r="CD17">
        <f>SUMIFS(DataRegularSeason20242025!$AA$3:$AA$1315,DataRegularSeason20242025!$B$3:$B$1315, "&lt;=" &amp; CD$1, DataRegularSeason20242025!$D$3:$D$1315, $A17)+SUMIFS(DataRegularSeason20242025!$AB$3:$AB$1315,DataRegularSeason20242025!$B$3:$B$1315, "&lt;=" &amp; CD$1, DataRegularSeason20242025!$E$3:$E$1315, $A17)</f>
        <v>9</v>
      </c>
      <c r="CE17">
        <f>SUMIFS(DataRegularSeason20242025!$AA$3:$AA$1315,DataRegularSeason20242025!$B$3:$B$1315, "&lt;=" &amp; CE$1, DataRegularSeason20242025!$D$3:$D$1315, $A17)+SUMIFS(DataRegularSeason20242025!$AB$3:$AB$1315,DataRegularSeason20242025!$B$3:$B$1315, "&lt;=" &amp; CE$1, DataRegularSeason20242025!$E$3:$E$1315, $A17)</f>
        <v>9</v>
      </c>
      <c r="CF17">
        <f>SUMIFS(DataRegularSeason20242025!$AA$3:$AA$1315,DataRegularSeason20242025!$B$3:$B$1315, "&lt;=" &amp; CF$1, DataRegularSeason20242025!$D$3:$D$1315, $A17)+SUMIFS(DataRegularSeason20242025!$AB$3:$AB$1315,DataRegularSeason20242025!$B$3:$B$1315, "&lt;=" &amp; CF$1, DataRegularSeason20242025!$E$3:$E$1315, $A17)</f>
        <v>9</v>
      </c>
      <c r="CG17">
        <f>SUMIFS(DataRegularSeason20242025!$AA$3:$AA$1315,DataRegularSeason20242025!$B$3:$B$1315, "&lt;=" &amp; CG$1, DataRegularSeason20242025!$D$3:$D$1315, $A17)+SUMIFS(DataRegularSeason20242025!$AB$3:$AB$1315,DataRegularSeason20242025!$B$3:$B$1315, "&lt;=" &amp; CG$1, DataRegularSeason20242025!$E$3:$E$1315, $A17)</f>
        <v>9</v>
      </c>
      <c r="CH17">
        <f>SUMIFS(DataRegularSeason20242025!$AA$3:$AA$1315,DataRegularSeason20242025!$B$3:$B$1315, "&lt;=" &amp; CH$1, DataRegularSeason20242025!$D$3:$D$1315, $A17)+SUMIFS(DataRegularSeason20242025!$AB$3:$AB$1315,DataRegularSeason20242025!$B$3:$B$1315, "&lt;=" &amp; CH$1, DataRegularSeason20242025!$E$3:$E$1315, $A17)</f>
        <v>9</v>
      </c>
      <c r="CI17">
        <f>SUMIFS(DataRegularSeason20242025!$AA$3:$AA$1315,DataRegularSeason20242025!$B$3:$B$1315, "&lt;=" &amp; CI$1, DataRegularSeason20242025!$D$3:$D$1315, $A17)+SUMIFS(DataRegularSeason20242025!$AB$3:$AB$1315,DataRegularSeason20242025!$B$3:$B$1315, "&lt;=" &amp; CI$1, DataRegularSeason20242025!$E$3:$E$1315, $A17)</f>
        <v>9</v>
      </c>
      <c r="CJ17">
        <f>SUMIFS(DataRegularSeason20242025!$AA$3:$AA$1315,DataRegularSeason20242025!$B$3:$B$1315, "&lt;=" &amp; CJ$1, DataRegularSeason20242025!$D$3:$D$1315, $A17)+SUMIFS(DataRegularSeason20242025!$AB$3:$AB$1315,DataRegularSeason20242025!$B$3:$B$1315, "&lt;=" &amp; CJ$1, DataRegularSeason20242025!$E$3:$E$1315, $A17)</f>
        <v>9</v>
      </c>
      <c r="CK17">
        <f>SUMIFS(DataRegularSeason20242025!$AA$3:$AA$1315,DataRegularSeason20242025!$B$3:$B$1315, "&lt;=" &amp; CK$1, DataRegularSeason20242025!$D$3:$D$1315, $A17)+SUMIFS(DataRegularSeason20242025!$AB$3:$AB$1315,DataRegularSeason20242025!$B$3:$B$1315, "&lt;=" &amp; CK$1, DataRegularSeason20242025!$E$3:$E$1315, $A17)</f>
        <v>9</v>
      </c>
      <c r="CL17">
        <f>SUMIFS(DataRegularSeason20242025!$AA$3:$AA$1315,DataRegularSeason20242025!$B$3:$B$1315, "&lt;=" &amp; CL$1, DataRegularSeason20242025!$D$3:$D$1315, $A17)+SUMIFS(DataRegularSeason20242025!$AB$3:$AB$1315,DataRegularSeason20242025!$B$3:$B$1315, "&lt;=" &amp; CL$1, DataRegularSeason20242025!$E$3:$E$1315, $A17)</f>
        <v>9</v>
      </c>
      <c r="CM17">
        <f>SUMIFS(DataRegularSeason20242025!$AA$3:$AA$1315,DataRegularSeason20242025!$B$3:$B$1315, "&lt;=" &amp; CM$1, DataRegularSeason20242025!$D$3:$D$1315, $A17)+SUMIFS(DataRegularSeason20242025!$AB$3:$AB$1315,DataRegularSeason20242025!$B$3:$B$1315, "&lt;=" &amp; CM$1, DataRegularSeason20242025!$E$3:$E$1315, $A17)</f>
        <v>9</v>
      </c>
      <c r="CN17">
        <f>SUMIFS(DataRegularSeason20242025!$AA$3:$AA$1315,DataRegularSeason20242025!$B$3:$B$1315, "&lt;=" &amp; CN$1, DataRegularSeason20242025!$D$3:$D$1315, $A17)+SUMIFS(DataRegularSeason20242025!$AB$3:$AB$1315,DataRegularSeason20242025!$B$3:$B$1315, "&lt;=" &amp; CN$1, DataRegularSeason20242025!$E$3:$E$1315, $A17)</f>
        <v>9</v>
      </c>
      <c r="CO17">
        <f>SUMIFS(DataRegularSeason20242025!$AA$3:$AA$1315,DataRegularSeason20242025!$B$3:$B$1315, "&lt;=" &amp; CO$1, DataRegularSeason20242025!$D$3:$D$1315, $A17)+SUMIFS(DataRegularSeason20242025!$AB$3:$AB$1315,DataRegularSeason20242025!$B$3:$B$1315, "&lt;=" &amp; CO$1, DataRegularSeason20242025!$E$3:$E$1315, $A17)</f>
        <v>9</v>
      </c>
      <c r="CP17">
        <f>SUMIFS(DataRegularSeason20242025!$AA$3:$AA$1315,DataRegularSeason20242025!$B$3:$B$1315, "&lt;=" &amp; CP$1, DataRegularSeason20242025!$D$3:$D$1315, $A17)+SUMIFS(DataRegularSeason20242025!$AB$3:$AB$1315,DataRegularSeason20242025!$B$3:$B$1315, "&lt;=" &amp; CP$1, DataRegularSeason20242025!$E$3:$E$1315, $A17)</f>
        <v>9</v>
      </c>
      <c r="CQ17">
        <f>SUMIFS(DataRegularSeason20242025!$AA$3:$AA$1315,DataRegularSeason20242025!$B$3:$B$1315, "&lt;=" &amp; CQ$1, DataRegularSeason20242025!$D$3:$D$1315, $A17)+SUMIFS(DataRegularSeason20242025!$AB$3:$AB$1315,DataRegularSeason20242025!$B$3:$B$1315, "&lt;=" &amp; CQ$1, DataRegularSeason20242025!$E$3:$E$1315, $A17)</f>
        <v>9</v>
      </c>
      <c r="CR17">
        <f>SUMIFS(DataRegularSeason20242025!$AA$3:$AA$1315,DataRegularSeason20242025!$B$3:$B$1315, "&lt;=" &amp; CR$1, DataRegularSeason20242025!$D$3:$D$1315, $A17)+SUMIFS(DataRegularSeason20242025!$AB$3:$AB$1315,DataRegularSeason20242025!$B$3:$B$1315, "&lt;=" &amp; CR$1, DataRegularSeason20242025!$E$3:$E$1315, $A17)</f>
        <v>9</v>
      </c>
      <c r="CS17">
        <f>SUMIFS(DataRegularSeason20242025!$AA$3:$AA$1315,DataRegularSeason20242025!$B$3:$B$1315, "&lt;=" &amp; CS$1, DataRegularSeason20242025!$D$3:$D$1315, $A17)+SUMIFS(DataRegularSeason20242025!$AB$3:$AB$1315,DataRegularSeason20242025!$B$3:$B$1315, "&lt;=" &amp; CS$1, DataRegularSeason20242025!$E$3:$E$1315, $A17)</f>
        <v>9</v>
      </c>
      <c r="CT17">
        <f>SUMIFS(DataRegularSeason20242025!$AA$3:$AA$1315,DataRegularSeason20242025!$B$3:$B$1315, "&lt;=" &amp; CT$1, DataRegularSeason20242025!$D$3:$D$1315, $A17)+SUMIFS(DataRegularSeason20242025!$AB$3:$AB$1315,DataRegularSeason20242025!$B$3:$B$1315, "&lt;=" &amp; CT$1, DataRegularSeason20242025!$E$3:$E$1315, $A17)</f>
        <v>9</v>
      </c>
      <c r="CU17">
        <f>SUMIFS(DataRegularSeason20242025!$AA$3:$AA$1315,DataRegularSeason20242025!$B$3:$B$1315, "&lt;=" &amp; CU$1, DataRegularSeason20242025!$D$3:$D$1315, $A17)+SUMIFS(DataRegularSeason20242025!$AB$3:$AB$1315,DataRegularSeason20242025!$B$3:$B$1315, "&lt;=" &amp; CU$1, DataRegularSeason20242025!$E$3:$E$1315, $A17)</f>
        <v>9</v>
      </c>
      <c r="CV17">
        <f>SUMIFS(DataRegularSeason20242025!$AA$3:$AA$1315,DataRegularSeason20242025!$B$3:$B$1315, "&lt;=" &amp; CV$1, DataRegularSeason20242025!$D$3:$D$1315, $A17)+SUMIFS(DataRegularSeason20242025!$AB$3:$AB$1315,DataRegularSeason20242025!$B$3:$B$1315, "&lt;=" &amp; CV$1, DataRegularSeason20242025!$E$3:$E$1315, $A17)</f>
        <v>9</v>
      </c>
      <c r="CW17">
        <f>SUMIFS(DataRegularSeason20242025!$AA$3:$AA$1315,DataRegularSeason20242025!$B$3:$B$1315, "&lt;=" &amp; CW$1, DataRegularSeason20242025!$D$3:$D$1315, $A17)+SUMIFS(DataRegularSeason20242025!$AB$3:$AB$1315,DataRegularSeason20242025!$B$3:$B$1315, "&lt;=" &amp; CW$1, DataRegularSeason20242025!$E$3:$E$1315, $A17)</f>
        <v>9</v>
      </c>
      <c r="CX17">
        <f>SUMIFS(DataRegularSeason20242025!$AA$3:$AA$1315,DataRegularSeason20242025!$B$3:$B$1315, "&lt;=" &amp; CX$1, DataRegularSeason20242025!$D$3:$D$1315, $A17)+SUMIFS(DataRegularSeason20242025!$AB$3:$AB$1315,DataRegularSeason20242025!$B$3:$B$1315, "&lt;=" &amp; CX$1, DataRegularSeason20242025!$E$3:$E$1315, $A17)</f>
        <v>9</v>
      </c>
      <c r="CY17">
        <f>SUMIFS(DataRegularSeason20242025!$AA$3:$AA$1315,DataRegularSeason20242025!$B$3:$B$1315, "&lt;=" &amp; CY$1, DataRegularSeason20242025!$D$3:$D$1315, $A17)+SUMIFS(DataRegularSeason20242025!$AB$3:$AB$1315,DataRegularSeason20242025!$B$3:$B$1315, "&lt;=" &amp; CY$1, DataRegularSeason20242025!$E$3:$E$1315, $A17)</f>
        <v>9</v>
      </c>
      <c r="CZ17">
        <f>SUMIFS(DataRegularSeason20242025!$AA$3:$AA$1315,DataRegularSeason20242025!$B$3:$B$1315, "&lt;=" &amp; CZ$1, DataRegularSeason20242025!$D$3:$D$1315, $A17)+SUMIFS(DataRegularSeason20242025!$AB$3:$AB$1315,DataRegularSeason20242025!$B$3:$B$1315, "&lt;=" &amp; CZ$1, DataRegularSeason20242025!$E$3:$E$1315, $A17)</f>
        <v>9</v>
      </c>
      <c r="DA17">
        <f>SUMIFS(DataRegularSeason20242025!$AA$3:$AA$1315,DataRegularSeason20242025!$B$3:$B$1315, "&lt;=" &amp; DA$1, DataRegularSeason20242025!$D$3:$D$1315, $A17)+SUMIFS(DataRegularSeason20242025!$AB$3:$AB$1315,DataRegularSeason20242025!$B$3:$B$1315, "&lt;=" &amp; DA$1, DataRegularSeason20242025!$E$3:$E$1315, $A17)</f>
        <v>9</v>
      </c>
      <c r="DB17">
        <f>SUMIFS(DataRegularSeason20242025!$AA$3:$AA$1315,DataRegularSeason20242025!$B$3:$B$1315, "&lt;=" &amp; DB$1, DataRegularSeason20242025!$D$3:$D$1315, $A17)+SUMIFS(DataRegularSeason20242025!$AB$3:$AB$1315,DataRegularSeason20242025!$B$3:$B$1315, "&lt;=" &amp; DB$1, DataRegularSeason20242025!$E$3:$E$1315, $A17)</f>
        <v>9</v>
      </c>
      <c r="DC17">
        <f>SUMIFS(DataRegularSeason20242025!$AA$3:$AA$1315,DataRegularSeason20242025!$B$3:$B$1315, "&lt;=" &amp; DC$1, DataRegularSeason20242025!$D$3:$D$1315, $A17)+SUMIFS(DataRegularSeason20242025!$AB$3:$AB$1315,DataRegularSeason20242025!$B$3:$B$1315, "&lt;=" &amp; DC$1, DataRegularSeason20242025!$E$3:$E$1315, $A17)</f>
        <v>9</v>
      </c>
      <c r="DD17">
        <f>SUMIFS(DataRegularSeason20242025!$AA$3:$AA$1315,DataRegularSeason20242025!$B$3:$B$1315, "&lt;=" &amp; DD$1, DataRegularSeason20242025!$D$3:$D$1315, $A17)+SUMIFS(DataRegularSeason20242025!$AB$3:$AB$1315,DataRegularSeason20242025!$B$3:$B$1315, "&lt;=" &amp; DD$1, DataRegularSeason20242025!$E$3:$E$1315, $A17)</f>
        <v>9</v>
      </c>
      <c r="DE17">
        <f>SUMIFS(DataRegularSeason20242025!$AA$3:$AA$1315,DataRegularSeason20242025!$B$3:$B$1315, "&lt;=" &amp; DE$1, DataRegularSeason20242025!$D$3:$D$1315, $A17)+SUMIFS(DataRegularSeason20242025!$AB$3:$AB$1315,DataRegularSeason20242025!$B$3:$B$1315, "&lt;=" &amp; DE$1, DataRegularSeason20242025!$E$3:$E$1315, $A17)</f>
        <v>9</v>
      </c>
      <c r="DF17">
        <f>SUMIFS(DataRegularSeason20242025!$AA$3:$AA$1315,DataRegularSeason20242025!$B$3:$B$1315, "&lt;=" &amp; DF$1, DataRegularSeason20242025!$D$3:$D$1315, $A17)+SUMIFS(DataRegularSeason20242025!$AB$3:$AB$1315,DataRegularSeason20242025!$B$3:$B$1315, "&lt;=" &amp; DF$1, DataRegularSeason20242025!$E$3:$E$1315, $A17)</f>
        <v>9</v>
      </c>
      <c r="DG17">
        <f>SUMIFS(DataRegularSeason20242025!$AA$3:$AA$1315,DataRegularSeason20242025!$B$3:$B$1315, "&lt;=" &amp; DG$1, DataRegularSeason20242025!$D$3:$D$1315, $A17)+SUMIFS(DataRegularSeason20242025!$AB$3:$AB$1315,DataRegularSeason20242025!$B$3:$B$1315, "&lt;=" &amp; DG$1, DataRegularSeason20242025!$E$3:$E$1315, $A17)</f>
        <v>9</v>
      </c>
      <c r="DH17">
        <f>SUMIFS(DataRegularSeason20242025!$AA$3:$AA$1315,DataRegularSeason20242025!$B$3:$B$1315, "&lt;=" &amp; DH$1, DataRegularSeason20242025!$D$3:$D$1315, $A17)+SUMIFS(DataRegularSeason20242025!$AB$3:$AB$1315,DataRegularSeason20242025!$B$3:$B$1315, "&lt;=" &amp; DH$1, DataRegularSeason20242025!$E$3:$E$1315, $A17)</f>
        <v>9</v>
      </c>
      <c r="DI17">
        <f>SUMIFS(DataRegularSeason20242025!$AA$3:$AA$1315,DataRegularSeason20242025!$B$3:$B$1315, "&lt;=" &amp; DI$1, DataRegularSeason20242025!$D$3:$D$1315, $A17)+SUMIFS(DataRegularSeason20242025!$AB$3:$AB$1315,DataRegularSeason20242025!$B$3:$B$1315, "&lt;=" &amp; DI$1, DataRegularSeason20242025!$E$3:$E$1315, $A17)</f>
        <v>9</v>
      </c>
      <c r="DJ17">
        <f>SUMIFS(DataRegularSeason20242025!$AA$3:$AA$1315,DataRegularSeason20242025!$B$3:$B$1315, "&lt;=" &amp; DJ$1, DataRegularSeason20242025!$D$3:$D$1315, $A17)+SUMIFS(DataRegularSeason20242025!$AB$3:$AB$1315,DataRegularSeason20242025!$B$3:$B$1315, "&lt;=" &amp; DJ$1, DataRegularSeason20242025!$E$3:$E$1315, $A17)</f>
        <v>9</v>
      </c>
      <c r="DK17">
        <f>SUMIFS(DataRegularSeason20242025!$AA$3:$AA$1315,DataRegularSeason20242025!$B$3:$B$1315, "&lt;=" &amp; DK$1, DataRegularSeason20242025!$D$3:$D$1315, $A17)+SUMIFS(DataRegularSeason20242025!$AB$3:$AB$1315,DataRegularSeason20242025!$B$3:$B$1315, "&lt;=" &amp; DK$1, DataRegularSeason20242025!$E$3:$E$1315, $A17)</f>
        <v>9</v>
      </c>
      <c r="DL17">
        <f>SUMIFS(DataRegularSeason20242025!$AA$3:$AA$1315,DataRegularSeason20242025!$B$3:$B$1315, "&lt;=" &amp; DL$1, DataRegularSeason20242025!$D$3:$D$1315, $A17)+SUMIFS(DataRegularSeason20242025!$AB$3:$AB$1315,DataRegularSeason20242025!$B$3:$B$1315, "&lt;=" &amp; DL$1, DataRegularSeason20242025!$E$3:$E$1315, $A17)</f>
        <v>9</v>
      </c>
      <c r="DM17">
        <f>SUMIFS(DataRegularSeason20242025!$AA$3:$AA$1315,DataRegularSeason20242025!$B$3:$B$1315, "&lt;=" &amp; DM$1, DataRegularSeason20242025!$D$3:$D$1315, $A17)+SUMIFS(DataRegularSeason20242025!$AB$3:$AB$1315,DataRegularSeason20242025!$B$3:$B$1315, "&lt;=" &amp; DM$1, DataRegularSeason20242025!$E$3:$E$1315, $A17)</f>
        <v>9</v>
      </c>
      <c r="DN17">
        <f>SUMIFS(DataRegularSeason20242025!$AA$3:$AA$1315,DataRegularSeason20242025!$B$3:$B$1315, "&lt;=" &amp; DN$1, DataRegularSeason20242025!$D$3:$D$1315, $A17)+SUMIFS(DataRegularSeason20242025!$AB$3:$AB$1315,DataRegularSeason20242025!$B$3:$B$1315, "&lt;=" &amp; DN$1, DataRegularSeason20242025!$E$3:$E$1315, $A17)</f>
        <v>9</v>
      </c>
      <c r="DO17">
        <f>SUMIFS(DataRegularSeason20242025!$AA$3:$AA$1315,DataRegularSeason20242025!$B$3:$B$1315, "&lt;=" &amp; DO$1, DataRegularSeason20242025!$D$3:$D$1315, $A17)+SUMIFS(DataRegularSeason20242025!$AB$3:$AB$1315,DataRegularSeason20242025!$B$3:$B$1315, "&lt;=" &amp; DO$1, DataRegularSeason20242025!$E$3:$E$1315, $A17)</f>
        <v>9</v>
      </c>
      <c r="DP17">
        <f>SUMIFS(DataRegularSeason20242025!$AA$3:$AA$1315,DataRegularSeason20242025!$B$3:$B$1315, "&lt;=" &amp; DP$1, DataRegularSeason20242025!$D$3:$D$1315, $A17)+SUMIFS(DataRegularSeason20242025!$AB$3:$AB$1315,DataRegularSeason20242025!$B$3:$B$1315, "&lt;=" &amp; DP$1, DataRegularSeason20242025!$E$3:$E$1315, $A17)</f>
        <v>9</v>
      </c>
      <c r="DQ17">
        <f>SUMIFS(DataRegularSeason20242025!$AA$3:$AA$1315,DataRegularSeason20242025!$B$3:$B$1315, "&lt;=" &amp; DQ$1, DataRegularSeason20242025!$D$3:$D$1315, $A17)+SUMIFS(DataRegularSeason20242025!$AB$3:$AB$1315,DataRegularSeason20242025!$B$3:$B$1315, "&lt;=" &amp; DQ$1, DataRegularSeason20242025!$E$3:$E$1315, $A17)</f>
        <v>9</v>
      </c>
      <c r="DR17">
        <f>SUMIFS(DataRegularSeason20242025!$AA$3:$AA$1315,DataRegularSeason20242025!$B$3:$B$1315, "&lt;=" &amp; DR$1, DataRegularSeason20242025!$D$3:$D$1315, $A17)+SUMIFS(DataRegularSeason20242025!$AB$3:$AB$1315,DataRegularSeason20242025!$B$3:$B$1315, "&lt;=" &amp; DR$1, DataRegularSeason20242025!$E$3:$E$1315, $A17)</f>
        <v>9</v>
      </c>
      <c r="DS17">
        <f>SUMIFS(DataRegularSeason20242025!$AA$3:$AA$1315,DataRegularSeason20242025!$B$3:$B$1315, "&lt;=" &amp; DS$1, DataRegularSeason20242025!$D$3:$D$1315, $A17)+SUMIFS(DataRegularSeason20242025!$AB$3:$AB$1315,DataRegularSeason20242025!$B$3:$B$1315, "&lt;=" &amp; DS$1, DataRegularSeason20242025!$E$3:$E$1315, $A17)</f>
        <v>9</v>
      </c>
      <c r="DT17">
        <f>SUMIFS(DataRegularSeason20242025!$AA$3:$AA$1315,DataRegularSeason20242025!$B$3:$B$1315, "&lt;=" &amp; DT$1, DataRegularSeason20242025!$D$3:$D$1315, $A17)+SUMIFS(DataRegularSeason20242025!$AB$3:$AB$1315,DataRegularSeason20242025!$B$3:$B$1315, "&lt;=" &amp; DT$1, DataRegularSeason20242025!$E$3:$E$1315, $A17)</f>
        <v>9</v>
      </c>
      <c r="DU17">
        <f>SUMIFS(DataRegularSeason20242025!$AA$3:$AA$1315,DataRegularSeason20242025!$B$3:$B$1315, "&lt;=" &amp; DU$1, DataRegularSeason20242025!$D$3:$D$1315, $A17)+SUMIFS(DataRegularSeason20242025!$AB$3:$AB$1315,DataRegularSeason20242025!$B$3:$B$1315, "&lt;=" &amp; DU$1, DataRegularSeason20242025!$E$3:$E$1315, $A17)</f>
        <v>9</v>
      </c>
      <c r="DV17">
        <f>SUMIFS(DataRegularSeason20242025!$AA$3:$AA$1315,DataRegularSeason20242025!$B$3:$B$1315, "&lt;=" &amp; DV$1, DataRegularSeason20242025!$D$3:$D$1315, $A17)+SUMIFS(DataRegularSeason20242025!$AB$3:$AB$1315,DataRegularSeason20242025!$B$3:$B$1315, "&lt;=" &amp; DV$1, DataRegularSeason20242025!$E$3:$E$1315, $A17)</f>
        <v>9</v>
      </c>
      <c r="DW17">
        <f>SUMIFS(DataRegularSeason20242025!$AA$3:$AA$1315,DataRegularSeason20242025!$B$3:$B$1315, "&lt;=" &amp; DW$1, DataRegularSeason20242025!$D$3:$D$1315, $A17)+SUMIFS(DataRegularSeason20242025!$AB$3:$AB$1315,DataRegularSeason20242025!$B$3:$B$1315, "&lt;=" &amp; DW$1, DataRegularSeason20242025!$E$3:$E$1315, $A17)</f>
        <v>9</v>
      </c>
      <c r="DX17">
        <f>SUMIFS(DataRegularSeason20242025!$AA$3:$AA$1315,DataRegularSeason20242025!$B$3:$B$1315, "&lt;=" &amp; DX$1, DataRegularSeason20242025!$D$3:$D$1315, $A17)+SUMIFS(DataRegularSeason20242025!$AB$3:$AB$1315,DataRegularSeason20242025!$B$3:$B$1315, "&lt;=" &amp; DX$1, DataRegularSeason20242025!$E$3:$E$1315, $A17)</f>
        <v>9</v>
      </c>
      <c r="DY17">
        <f>SUMIFS(DataRegularSeason20242025!$AA$3:$AA$1315,DataRegularSeason20242025!$B$3:$B$1315, "&lt;=" &amp; DY$1, DataRegularSeason20242025!$D$3:$D$1315, $A17)+SUMIFS(DataRegularSeason20242025!$AB$3:$AB$1315,DataRegularSeason20242025!$B$3:$B$1315, "&lt;=" &amp; DY$1, DataRegularSeason20242025!$E$3:$E$1315, $A17)</f>
        <v>9</v>
      </c>
      <c r="DZ17">
        <f>SUMIFS(DataRegularSeason20242025!$AA$3:$AA$1315,DataRegularSeason20242025!$B$3:$B$1315, "&lt;=" &amp; DZ$1, DataRegularSeason20242025!$D$3:$D$1315, $A17)+SUMIFS(DataRegularSeason20242025!$AB$3:$AB$1315,DataRegularSeason20242025!$B$3:$B$1315, "&lt;=" &amp; DZ$1, DataRegularSeason20242025!$E$3:$E$1315, $A17)</f>
        <v>9</v>
      </c>
      <c r="EA17">
        <f>SUMIFS(DataRegularSeason20242025!$AA$3:$AA$1315,DataRegularSeason20242025!$B$3:$B$1315, "&lt;=" &amp; EA$1, DataRegularSeason20242025!$D$3:$D$1315, $A17)+SUMIFS(DataRegularSeason20242025!$AB$3:$AB$1315,DataRegularSeason20242025!$B$3:$B$1315, "&lt;=" &amp; EA$1, DataRegularSeason20242025!$E$3:$E$1315, $A17)</f>
        <v>9</v>
      </c>
      <c r="EB17">
        <f>SUMIFS(DataRegularSeason20242025!$AA$3:$AA$1315,DataRegularSeason20242025!$B$3:$B$1315, "&lt;=" &amp; EB$1, DataRegularSeason20242025!$D$3:$D$1315, $A17)+SUMIFS(DataRegularSeason20242025!$AB$3:$AB$1315,DataRegularSeason20242025!$B$3:$B$1315, "&lt;=" &amp; EB$1, DataRegularSeason20242025!$E$3:$E$1315, $A17)</f>
        <v>9</v>
      </c>
      <c r="EC17">
        <f>SUMIFS(DataRegularSeason20242025!$AA$3:$AA$1315,DataRegularSeason20242025!$B$3:$B$1315, "&lt;=" &amp; EC$1, DataRegularSeason20242025!$D$3:$D$1315, $A17)+SUMIFS(DataRegularSeason20242025!$AB$3:$AB$1315,DataRegularSeason20242025!$B$3:$B$1315, "&lt;=" &amp; EC$1, DataRegularSeason20242025!$E$3:$E$1315, $A17)</f>
        <v>9</v>
      </c>
      <c r="ED17">
        <f>SUMIFS(DataRegularSeason20242025!$AA$3:$AA$1315,DataRegularSeason20242025!$B$3:$B$1315, "&lt;=" &amp; ED$1, DataRegularSeason20242025!$D$3:$D$1315, $A17)+SUMIFS(DataRegularSeason20242025!$AB$3:$AB$1315,DataRegularSeason20242025!$B$3:$B$1315, "&lt;=" &amp; ED$1, DataRegularSeason20242025!$E$3:$E$1315, $A17)</f>
        <v>9</v>
      </c>
      <c r="EE17">
        <f>SUMIFS(DataRegularSeason20242025!$AA$3:$AA$1315,DataRegularSeason20242025!$B$3:$B$1315, "&lt;=" &amp; EE$1, DataRegularSeason20242025!$D$3:$D$1315, $A17)+SUMIFS(DataRegularSeason20242025!$AB$3:$AB$1315,DataRegularSeason20242025!$B$3:$B$1315, "&lt;=" &amp; EE$1, DataRegularSeason20242025!$E$3:$E$1315, $A17)</f>
        <v>9</v>
      </c>
      <c r="EF17">
        <f>SUMIFS(DataRegularSeason20242025!$AA$3:$AA$1315,DataRegularSeason20242025!$B$3:$B$1315, "&lt;=" &amp; EF$1, DataRegularSeason20242025!$D$3:$D$1315, $A17)+SUMIFS(DataRegularSeason20242025!$AB$3:$AB$1315,DataRegularSeason20242025!$B$3:$B$1315, "&lt;=" &amp; EF$1, DataRegularSeason20242025!$E$3:$E$1315, $A17)</f>
        <v>9</v>
      </c>
      <c r="EG17">
        <f>SUMIFS(DataRegularSeason20242025!$AA$3:$AA$1315,DataRegularSeason20242025!$B$3:$B$1315, "&lt;=" &amp; EG$1, DataRegularSeason20242025!$D$3:$D$1315, $A17)+SUMIFS(DataRegularSeason20242025!$AB$3:$AB$1315,DataRegularSeason20242025!$B$3:$B$1315, "&lt;=" &amp; EG$1, DataRegularSeason20242025!$E$3:$E$1315, $A17)</f>
        <v>9</v>
      </c>
      <c r="EH17">
        <f>SUMIFS(DataRegularSeason20242025!$AA$3:$AA$1315,DataRegularSeason20242025!$B$3:$B$1315, "&lt;=" &amp; EH$1, DataRegularSeason20242025!$D$3:$D$1315, $A17)+SUMIFS(DataRegularSeason20242025!$AB$3:$AB$1315,DataRegularSeason20242025!$B$3:$B$1315, "&lt;=" &amp; EH$1, DataRegularSeason20242025!$E$3:$E$1315, $A17)</f>
        <v>9</v>
      </c>
      <c r="EI17">
        <f>SUMIFS(DataRegularSeason20242025!$AA$3:$AA$1315,DataRegularSeason20242025!$B$3:$B$1315, "&lt;=" &amp; EI$1, DataRegularSeason20242025!$D$3:$D$1315, $A17)+SUMIFS(DataRegularSeason20242025!$AB$3:$AB$1315,DataRegularSeason20242025!$B$3:$B$1315, "&lt;=" &amp; EI$1, DataRegularSeason20242025!$E$3:$E$1315, $A17)</f>
        <v>9</v>
      </c>
      <c r="EJ17">
        <f>SUMIFS(DataRegularSeason20242025!$AA$3:$AA$1315,DataRegularSeason20242025!$B$3:$B$1315, "&lt;=" &amp; EJ$1, DataRegularSeason20242025!$D$3:$D$1315, $A17)+SUMIFS(DataRegularSeason20242025!$AB$3:$AB$1315,DataRegularSeason20242025!$B$3:$B$1315, "&lt;=" &amp; EJ$1, DataRegularSeason20242025!$E$3:$E$1315, $A17)</f>
        <v>9</v>
      </c>
      <c r="EK17">
        <f>SUMIFS(DataRegularSeason20242025!$AA$3:$AA$1315,DataRegularSeason20242025!$B$3:$B$1315, "&lt;=" &amp; EK$1, DataRegularSeason20242025!$D$3:$D$1315, $A17)+SUMIFS(DataRegularSeason20242025!$AB$3:$AB$1315,DataRegularSeason20242025!$B$3:$B$1315, "&lt;=" &amp; EK$1, DataRegularSeason20242025!$E$3:$E$1315, $A17)</f>
        <v>9</v>
      </c>
      <c r="EL17">
        <f>SUMIFS(DataRegularSeason20242025!$AA$3:$AA$1315,DataRegularSeason20242025!$B$3:$B$1315, "&lt;=" &amp; EL$1, DataRegularSeason20242025!$D$3:$D$1315, $A17)+SUMIFS(DataRegularSeason20242025!$AB$3:$AB$1315,DataRegularSeason20242025!$B$3:$B$1315, "&lt;=" &amp; EL$1, DataRegularSeason20242025!$E$3:$E$1315, $A17)</f>
        <v>9</v>
      </c>
      <c r="EM17">
        <f>SUMIFS(DataRegularSeason20242025!$AA$3:$AA$1315,DataRegularSeason20242025!$B$3:$B$1315, "&lt;=" &amp; EM$1, DataRegularSeason20242025!$D$3:$D$1315, $A17)+SUMIFS(DataRegularSeason20242025!$AB$3:$AB$1315,DataRegularSeason20242025!$B$3:$B$1315, "&lt;=" &amp; EM$1, DataRegularSeason20242025!$E$3:$E$1315, $A17)</f>
        <v>9</v>
      </c>
      <c r="EN17">
        <f>SUMIFS(DataRegularSeason20242025!$AA$3:$AA$1315,DataRegularSeason20242025!$B$3:$B$1315, "&lt;=" &amp; EN$1, DataRegularSeason20242025!$D$3:$D$1315, $A17)+SUMIFS(DataRegularSeason20242025!$AB$3:$AB$1315,DataRegularSeason20242025!$B$3:$B$1315, "&lt;=" &amp; EN$1, DataRegularSeason20242025!$E$3:$E$1315, $A17)</f>
        <v>9</v>
      </c>
      <c r="EO17">
        <f>SUMIFS(DataRegularSeason20242025!$AA$3:$AA$1315,DataRegularSeason20242025!$B$3:$B$1315, "&lt;=" &amp; EO$1, DataRegularSeason20242025!$D$3:$D$1315, $A17)+SUMIFS(DataRegularSeason20242025!$AB$3:$AB$1315,DataRegularSeason20242025!$B$3:$B$1315, "&lt;=" &amp; EO$1, DataRegularSeason20242025!$E$3:$E$1315, $A17)</f>
        <v>9</v>
      </c>
      <c r="EP17">
        <f>SUMIFS(DataRegularSeason20242025!$AA$3:$AA$1315,DataRegularSeason20242025!$B$3:$B$1315, "&lt;=" &amp; EP$1, DataRegularSeason20242025!$D$3:$D$1315, $A17)+SUMIFS(DataRegularSeason20242025!$AB$3:$AB$1315,DataRegularSeason20242025!$B$3:$B$1315, "&lt;=" &amp; EP$1, DataRegularSeason20242025!$E$3:$E$1315, $A17)</f>
        <v>9</v>
      </c>
      <c r="EQ17">
        <f>SUMIFS(DataRegularSeason20242025!$AA$3:$AA$1315,DataRegularSeason20242025!$B$3:$B$1315, "&lt;=" &amp; EQ$1, DataRegularSeason20242025!$D$3:$D$1315, $A17)+SUMIFS(DataRegularSeason20242025!$AB$3:$AB$1315,DataRegularSeason20242025!$B$3:$B$1315, "&lt;=" &amp; EQ$1, DataRegularSeason20242025!$E$3:$E$1315, $A17)</f>
        <v>9</v>
      </c>
      <c r="ER17">
        <f>SUMIFS(DataRegularSeason20242025!$AA$3:$AA$1315,DataRegularSeason20242025!$B$3:$B$1315, "&lt;=" &amp; ER$1, DataRegularSeason20242025!$D$3:$D$1315, $A17)+SUMIFS(DataRegularSeason20242025!$AB$3:$AB$1315,DataRegularSeason20242025!$B$3:$B$1315, "&lt;=" &amp; ER$1, DataRegularSeason20242025!$E$3:$E$1315, $A17)</f>
        <v>9</v>
      </c>
      <c r="ES17">
        <f>SUMIFS(DataRegularSeason20242025!$AA$3:$AA$1315,DataRegularSeason20242025!$B$3:$B$1315, "&lt;=" &amp; ES$1, DataRegularSeason20242025!$D$3:$D$1315, $A17)+SUMIFS(DataRegularSeason20242025!$AB$3:$AB$1315,DataRegularSeason20242025!$B$3:$B$1315, "&lt;=" &amp; ES$1, DataRegularSeason20242025!$E$3:$E$1315, $A17)</f>
        <v>9</v>
      </c>
      <c r="ET17">
        <f>SUMIFS(DataRegularSeason20242025!$AA$3:$AA$1315,DataRegularSeason20242025!$B$3:$B$1315, "&lt;=" &amp; ET$1, DataRegularSeason20242025!$D$3:$D$1315, $A17)+SUMIFS(DataRegularSeason20242025!$AB$3:$AB$1315,DataRegularSeason20242025!$B$3:$B$1315, "&lt;=" &amp; ET$1, DataRegularSeason20242025!$E$3:$E$1315, $A17)</f>
        <v>9</v>
      </c>
      <c r="EU17">
        <f>SUMIFS(DataRegularSeason20242025!$AA$3:$AA$1315,DataRegularSeason20242025!$B$3:$B$1315, "&lt;=" &amp; EU$1, DataRegularSeason20242025!$D$3:$D$1315, $A17)+SUMIFS(DataRegularSeason20242025!$AB$3:$AB$1315,DataRegularSeason20242025!$B$3:$B$1315, "&lt;=" &amp; EU$1, DataRegularSeason20242025!$E$3:$E$1315, $A17)</f>
        <v>9</v>
      </c>
      <c r="EV17">
        <f>SUMIFS(DataRegularSeason20242025!$AA$3:$AA$1315,DataRegularSeason20242025!$B$3:$B$1315, "&lt;=" &amp; EV$1, DataRegularSeason20242025!$D$3:$D$1315, $A17)+SUMIFS(DataRegularSeason20242025!$AB$3:$AB$1315,DataRegularSeason20242025!$B$3:$B$1315, "&lt;=" &amp; EV$1, DataRegularSeason20242025!$E$3:$E$1315, $A17)</f>
        <v>9</v>
      </c>
      <c r="EW17">
        <f>SUMIFS(DataRegularSeason20242025!$AA$3:$AA$1315,DataRegularSeason20242025!$B$3:$B$1315, "&lt;=" &amp; EW$1, DataRegularSeason20242025!$D$3:$D$1315, $A17)+SUMIFS(DataRegularSeason20242025!$AB$3:$AB$1315,DataRegularSeason20242025!$B$3:$B$1315, "&lt;=" &amp; EW$1, DataRegularSeason20242025!$E$3:$E$1315, $A17)</f>
        <v>9</v>
      </c>
      <c r="EX17">
        <f>SUMIFS(DataRegularSeason20242025!$AA$3:$AA$1315,DataRegularSeason20242025!$B$3:$B$1315, "&lt;=" &amp; EX$1, DataRegularSeason20242025!$D$3:$D$1315, $A17)+SUMIFS(DataRegularSeason20242025!$AB$3:$AB$1315,DataRegularSeason20242025!$B$3:$B$1315, "&lt;=" &amp; EX$1, DataRegularSeason20242025!$E$3:$E$1315, $A17)</f>
        <v>9</v>
      </c>
      <c r="EY17">
        <f>SUMIFS(DataRegularSeason20242025!$AA$3:$AA$1315,DataRegularSeason20242025!$B$3:$B$1315, "&lt;=" &amp; EY$1, DataRegularSeason20242025!$D$3:$D$1315, $A17)+SUMIFS(DataRegularSeason20242025!$AB$3:$AB$1315,DataRegularSeason20242025!$B$3:$B$1315, "&lt;=" &amp; EY$1, DataRegularSeason20242025!$E$3:$E$1315, $A17)</f>
        <v>9</v>
      </c>
      <c r="EZ17">
        <f>SUMIFS(DataRegularSeason20242025!$AA$3:$AA$1315,DataRegularSeason20242025!$B$3:$B$1315, "&lt;=" &amp; EZ$1, DataRegularSeason20242025!$D$3:$D$1315, $A17)+SUMIFS(DataRegularSeason20242025!$AB$3:$AB$1315,DataRegularSeason20242025!$B$3:$B$1315, "&lt;=" &amp; EZ$1, DataRegularSeason20242025!$E$3:$E$1315, $A17)</f>
        <v>9</v>
      </c>
      <c r="FA17">
        <f>SUMIFS(DataRegularSeason20242025!$AA$3:$AA$1315,DataRegularSeason20242025!$B$3:$B$1315, "&lt;=" &amp; FA$1, DataRegularSeason20242025!$D$3:$D$1315, $A17)+SUMIFS(DataRegularSeason20242025!$AB$3:$AB$1315,DataRegularSeason20242025!$B$3:$B$1315, "&lt;=" &amp; FA$1, DataRegularSeason20242025!$E$3:$E$1315, $A17)</f>
        <v>9</v>
      </c>
      <c r="FB17">
        <f>SUMIFS(DataRegularSeason20242025!$AA$3:$AA$1315,DataRegularSeason20242025!$B$3:$B$1315, "&lt;=" &amp; FB$1, DataRegularSeason20242025!$D$3:$D$1315, $A17)+SUMIFS(DataRegularSeason20242025!$AB$3:$AB$1315,DataRegularSeason20242025!$B$3:$B$1315, "&lt;=" &amp; FB$1, DataRegularSeason20242025!$E$3:$E$1315, $A17)</f>
        <v>9</v>
      </c>
      <c r="FC17">
        <f>SUMIFS(DataRegularSeason20242025!$AA$3:$AA$1315,DataRegularSeason20242025!$B$3:$B$1315, "&lt;=" &amp; FC$1, DataRegularSeason20242025!$D$3:$D$1315, $A17)+SUMIFS(DataRegularSeason20242025!$AB$3:$AB$1315,DataRegularSeason20242025!$B$3:$B$1315, "&lt;=" &amp; FC$1, DataRegularSeason20242025!$E$3:$E$1315, $A17)</f>
        <v>9</v>
      </c>
      <c r="FD17">
        <f>SUMIFS(DataRegularSeason20242025!$AA$3:$AA$1315,DataRegularSeason20242025!$B$3:$B$1315, "&lt;=" &amp; FD$1, DataRegularSeason20242025!$D$3:$D$1315, $A17)+SUMIFS(DataRegularSeason20242025!$AB$3:$AB$1315,DataRegularSeason20242025!$B$3:$B$1315, "&lt;=" &amp; FD$1, DataRegularSeason20242025!$E$3:$E$1315, $A17)</f>
        <v>9</v>
      </c>
      <c r="FE17">
        <f>SUMIFS(DataRegularSeason20242025!$AA$3:$AA$1315,DataRegularSeason20242025!$B$3:$B$1315, "&lt;=" &amp; FE$1, DataRegularSeason20242025!$D$3:$D$1315, $A17)+SUMIFS(DataRegularSeason20242025!$AB$3:$AB$1315,DataRegularSeason20242025!$B$3:$B$1315, "&lt;=" &amp; FE$1, DataRegularSeason20242025!$E$3:$E$1315, $A17)</f>
        <v>9</v>
      </c>
      <c r="FF17">
        <f>SUMIFS(DataRegularSeason20242025!$AA$3:$AA$1315,DataRegularSeason20242025!$B$3:$B$1315, "&lt;=" &amp; FF$1, DataRegularSeason20242025!$D$3:$D$1315, $A17)+SUMIFS(DataRegularSeason20242025!$AB$3:$AB$1315,DataRegularSeason20242025!$B$3:$B$1315, "&lt;=" &amp; FF$1, DataRegularSeason20242025!$E$3:$E$1315, $A17)</f>
        <v>9</v>
      </c>
      <c r="FG17">
        <f>SUMIFS(DataRegularSeason20242025!$AA$3:$AA$1315,DataRegularSeason20242025!$B$3:$B$1315, "&lt;=" &amp; FG$1, DataRegularSeason20242025!$D$3:$D$1315, $A17)+SUMIFS(DataRegularSeason20242025!$AB$3:$AB$1315,DataRegularSeason20242025!$B$3:$B$1315, "&lt;=" &amp; FG$1, DataRegularSeason20242025!$E$3:$E$1315, $A17)</f>
        <v>9</v>
      </c>
      <c r="FH17">
        <f>SUMIFS(DataRegularSeason20242025!$AA$3:$AA$1315,DataRegularSeason20242025!$B$3:$B$1315, "&lt;=" &amp; FH$1, DataRegularSeason20242025!$D$3:$D$1315, $A17)+SUMIFS(DataRegularSeason20242025!$AB$3:$AB$1315,DataRegularSeason20242025!$B$3:$B$1315, "&lt;=" &amp; FH$1, DataRegularSeason20242025!$E$3:$E$1315, $A17)</f>
        <v>9</v>
      </c>
      <c r="FI17">
        <f>SUMIFS(DataRegularSeason20242025!$AA$3:$AA$1315,DataRegularSeason20242025!$B$3:$B$1315, "&lt;=" &amp; FI$1, DataRegularSeason20242025!$D$3:$D$1315, $A17)+SUMIFS(DataRegularSeason20242025!$AB$3:$AB$1315,DataRegularSeason20242025!$B$3:$B$1315, "&lt;=" &amp; FI$1, DataRegularSeason20242025!$E$3:$E$1315, $A17)</f>
        <v>9</v>
      </c>
      <c r="FJ17">
        <f>SUMIFS(DataRegularSeason20242025!$AA$3:$AA$1315,DataRegularSeason20242025!$B$3:$B$1315, "&lt;=" &amp; FJ$1, DataRegularSeason20242025!$D$3:$D$1315, $A17)+SUMIFS(DataRegularSeason20242025!$AB$3:$AB$1315,DataRegularSeason20242025!$B$3:$B$1315, "&lt;=" &amp; FJ$1, DataRegularSeason20242025!$E$3:$E$1315, $A17)</f>
        <v>9</v>
      </c>
      <c r="FK17">
        <f>SUMIFS(DataRegularSeason20242025!$AA$3:$AA$1315,DataRegularSeason20242025!$B$3:$B$1315, "&lt;=" &amp; FK$1, DataRegularSeason20242025!$D$3:$D$1315, $A17)+SUMIFS(DataRegularSeason20242025!$AB$3:$AB$1315,DataRegularSeason20242025!$B$3:$B$1315, "&lt;=" &amp; FK$1, DataRegularSeason20242025!$E$3:$E$1315, $A17)</f>
        <v>9</v>
      </c>
      <c r="FL17">
        <f>SUMIFS(DataRegularSeason20242025!$AA$3:$AA$1315,DataRegularSeason20242025!$B$3:$B$1315, "&lt;=" &amp; FL$1, DataRegularSeason20242025!$D$3:$D$1315, $A17)+SUMIFS(DataRegularSeason20242025!$AB$3:$AB$1315,DataRegularSeason20242025!$B$3:$B$1315, "&lt;=" &amp; FL$1, DataRegularSeason20242025!$E$3:$E$1315, $A17)</f>
        <v>9</v>
      </c>
      <c r="FM17">
        <f>SUMIFS(DataRegularSeason20242025!$AA$3:$AA$1315,DataRegularSeason20242025!$B$3:$B$1315, "&lt;=" &amp; FM$1, DataRegularSeason20242025!$D$3:$D$1315, $A17)+SUMIFS(DataRegularSeason20242025!$AB$3:$AB$1315,DataRegularSeason20242025!$B$3:$B$1315, "&lt;=" &amp; FM$1, DataRegularSeason20242025!$E$3:$E$1315, $A17)</f>
        <v>9</v>
      </c>
      <c r="FN17">
        <f>SUMIFS(DataRegularSeason20242025!$AA$3:$AA$1315,DataRegularSeason20242025!$B$3:$B$1315, "&lt;=" &amp; FN$1, DataRegularSeason20242025!$D$3:$D$1315, $A17)+SUMIFS(DataRegularSeason20242025!$AB$3:$AB$1315,DataRegularSeason20242025!$B$3:$B$1315, "&lt;=" &amp; FN$1, DataRegularSeason20242025!$E$3:$E$1315, $A17)</f>
        <v>9</v>
      </c>
      <c r="FO17">
        <f>SUMIFS(DataRegularSeason20242025!$AA$3:$AA$1315,DataRegularSeason20242025!$B$3:$B$1315, "&lt;=" &amp; FO$1, DataRegularSeason20242025!$D$3:$D$1315, $A17)+SUMIFS(DataRegularSeason20242025!$AB$3:$AB$1315,DataRegularSeason20242025!$B$3:$B$1315, "&lt;=" &amp; FO$1, DataRegularSeason20242025!$E$3:$E$1315, $A17)</f>
        <v>9</v>
      </c>
      <c r="FP17">
        <f>SUMIFS(DataRegularSeason20242025!$AA$3:$AA$1315,DataRegularSeason20242025!$B$3:$B$1315, "&lt;=" &amp; FP$1, DataRegularSeason20242025!$D$3:$D$1315, $A17)+SUMIFS(DataRegularSeason20242025!$AB$3:$AB$1315,DataRegularSeason20242025!$B$3:$B$1315, "&lt;=" &amp; FP$1, DataRegularSeason20242025!$E$3:$E$1315, $A17)</f>
        <v>9</v>
      </c>
      <c r="FQ17">
        <f>SUMIFS(DataRegularSeason20242025!$AA$3:$AA$1315,DataRegularSeason20242025!$B$3:$B$1315, "&lt;=" &amp; FQ$1, DataRegularSeason20242025!$D$3:$D$1315, $A17)+SUMIFS(DataRegularSeason20242025!$AB$3:$AB$1315,DataRegularSeason20242025!$B$3:$B$1315, "&lt;=" &amp; FQ$1, DataRegularSeason20242025!$E$3:$E$1315, $A17)</f>
        <v>9</v>
      </c>
      <c r="FR17">
        <f>SUMIFS(DataRegularSeason20242025!$AA$3:$AA$1315,DataRegularSeason20242025!$B$3:$B$1315, "&lt;=" &amp; FR$1, DataRegularSeason20242025!$D$3:$D$1315, $A17)+SUMIFS(DataRegularSeason20242025!$AB$3:$AB$1315,DataRegularSeason20242025!$B$3:$B$1315, "&lt;=" &amp; FR$1, DataRegularSeason20242025!$E$3:$E$1315, $A17)</f>
        <v>9</v>
      </c>
      <c r="FS17">
        <f>SUMIFS(DataRegularSeason20242025!$AA$3:$AA$1315,DataRegularSeason20242025!$B$3:$B$1315, "&lt;=" &amp; FS$1, DataRegularSeason20242025!$D$3:$D$1315, $A17)+SUMIFS(DataRegularSeason20242025!$AB$3:$AB$1315,DataRegularSeason20242025!$B$3:$B$1315, "&lt;=" &amp; FS$1, DataRegularSeason20242025!$E$3:$E$1315, $A17)</f>
        <v>9</v>
      </c>
      <c r="FT17">
        <f>SUMIFS(DataRegularSeason20242025!$AA$3:$AA$1315,DataRegularSeason20242025!$B$3:$B$1315, "&lt;=" &amp; FT$1, DataRegularSeason20242025!$D$3:$D$1315, $A17)+SUMIFS(DataRegularSeason20242025!$AB$3:$AB$1315,DataRegularSeason20242025!$B$3:$B$1315, "&lt;=" &amp; FT$1, DataRegularSeason20242025!$E$3:$E$1315, $A17)</f>
        <v>9</v>
      </c>
      <c r="FU17">
        <f>SUMIFS(DataRegularSeason20242025!$AA$3:$AA$1315,DataRegularSeason20242025!$B$3:$B$1315, "&lt;=" &amp; FU$1, DataRegularSeason20242025!$D$3:$D$1315, $A17)+SUMIFS(DataRegularSeason20242025!$AB$3:$AB$1315,DataRegularSeason20242025!$B$3:$B$1315, "&lt;=" &amp; FU$1, DataRegularSeason20242025!$E$3:$E$1315, $A17)</f>
        <v>9</v>
      </c>
      <c r="FV17">
        <f>SUMIFS(DataRegularSeason20242025!$AA$3:$AA$1315,DataRegularSeason20242025!$B$3:$B$1315, "&lt;=" &amp; FV$1, DataRegularSeason20242025!$D$3:$D$1315, $A17)+SUMIFS(DataRegularSeason20242025!$AB$3:$AB$1315,DataRegularSeason20242025!$B$3:$B$1315, "&lt;=" &amp; FV$1, DataRegularSeason20242025!$E$3:$E$1315, $A17)</f>
        <v>9</v>
      </c>
      <c r="FW17">
        <f>SUMIFS(DataRegularSeason20242025!$AA$3:$AA$1315,DataRegularSeason20242025!$B$3:$B$1315, "&lt;=" &amp; FW$1, DataRegularSeason20242025!$D$3:$D$1315, $A17)+SUMIFS(DataRegularSeason20242025!$AB$3:$AB$1315,DataRegularSeason20242025!$B$3:$B$1315, "&lt;=" &amp; FW$1, DataRegularSeason20242025!$E$3:$E$1315, $A17)</f>
        <v>9</v>
      </c>
      <c r="FX17">
        <f>SUMIFS(DataRegularSeason20242025!$AA$3:$AA$1315,DataRegularSeason20242025!$B$3:$B$1315, "&lt;=" &amp; FX$1, DataRegularSeason20242025!$D$3:$D$1315, $A17)+SUMIFS(DataRegularSeason20242025!$AB$3:$AB$1315,DataRegularSeason20242025!$B$3:$B$1315, "&lt;=" &amp; FX$1, DataRegularSeason20242025!$E$3:$E$1315, $A17)</f>
        <v>9</v>
      </c>
      <c r="FY17">
        <f>SUMIFS(DataRegularSeason20242025!$AA$3:$AA$1315,DataRegularSeason20242025!$B$3:$B$1315, "&lt;=" &amp; FY$1, DataRegularSeason20242025!$D$3:$D$1315, $A17)+SUMIFS(DataRegularSeason20242025!$AB$3:$AB$1315,DataRegularSeason20242025!$B$3:$B$1315, "&lt;=" &amp; FY$1, DataRegularSeason20242025!$E$3:$E$1315, $A17)</f>
        <v>9</v>
      </c>
      <c r="FZ17">
        <f>SUMIFS(DataRegularSeason20242025!$AA$3:$AA$1315,DataRegularSeason20242025!$B$3:$B$1315, "&lt;=" &amp; FZ$1, DataRegularSeason20242025!$D$3:$D$1315, $A17)+SUMIFS(DataRegularSeason20242025!$AB$3:$AB$1315,DataRegularSeason20242025!$B$3:$B$1315, "&lt;=" &amp; FZ$1, DataRegularSeason20242025!$E$3:$E$1315, $A17)</f>
        <v>9</v>
      </c>
      <c r="GA17">
        <f>SUMIFS(DataRegularSeason20242025!$AA$3:$AA$1315,DataRegularSeason20242025!$B$3:$B$1315, "&lt;=" &amp; GA$1, DataRegularSeason20242025!$D$3:$D$1315, $A17)+SUMIFS(DataRegularSeason20242025!$AB$3:$AB$1315,DataRegularSeason20242025!$B$3:$B$1315, "&lt;=" &amp; GA$1, DataRegularSeason20242025!$E$3:$E$1315, $A17)</f>
        <v>9</v>
      </c>
      <c r="GB17">
        <f>SUMIFS(DataRegularSeason20242025!$AA$3:$AA$1315,DataRegularSeason20242025!$B$3:$B$1315, "&lt;=" &amp; GB$1, DataRegularSeason20242025!$D$3:$D$1315, $A17)+SUMIFS(DataRegularSeason20242025!$AB$3:$AB$1315,DataRegularSeason20242025!$B$3:$B$1315, "&lt;=" &amp; GB$1, DataRegularSeason20242025!$E$3:$E$1315, $A17)</f>
        <v>9</v>
      </c>
      <c r="GC17">
        <f>SUMIFS(DataRegularSeason20242025!$AA$3:$AA$1315,DataRegularSeason20242025!$B$3:$B$1315, "&lt;=" &amp; GC$1, DataRegularSeason20242025!$D$3:$D$1315, $A17)+SUMIFS(DataRegularSeason20242025!$AB$3:$AB$1315,DataRegularSeason20242025!$B$3:$B$1315, "&lt;=" &amp; GC$1, DataRegularSeason20242025!$E$3:$E$1315, $A17)</f>
        <v>9</v>
      </c>
      <c r="GD17">
        <f>SUMIFS(DataRegularSeason20242025!$AA$3:$AA$1315,DataRegularSeason20242025!$B$3:$B$1315, "&lt;=" &amp; GD$1, DataRegularSeason20242025!$D$3:$D$1315, $A17)+SUMIFS(DataRegularSeason20242025!$AB$3:$AB$1315,DataRegularSeason20242025!$B$3:$B$1315, "&lt;=" &amp; GD$1, DataRegularSeason20242025!$E$3:$E$1315, $A17)</f>
        <v>9</v>
      </c>
      <c r="GE17">
        <f>SUMIFS(DataRegularSeason20242025!$AA$3:$AA$1315,DataRegularSeason20242025!$B$3:$B$1315, "&lt;=" &amp; GE$1, DataRegularSeason20242025!$D$3:$D$1315, $A17)+SUMIFS(DataRegularSeason20242025!$AB$3:$AB$1315,DataRegularSeason20242025!$B$3:$B$1315, "&lt;=" &amp; GE$1, DataRegularSeason20242025!$E$3:$E$1315, $A17)</f>
        <v>9</v>
      </c>
      <c r="GF17">
        <f>SUMIFS(DataRegularSeason20242025!$AA$3:$AA$1315,DataRegularSeason20242025!$B$3:$B$1315, "&lt;=" &amp; GF$1, DataRegularSeason20242025!$D$3:$D$1315, $A17)+SUMIFS(DataRegularSeason20242025!$AB$3:$AB$1315,DataRegularSeason20242025!$B$3:$B$1315, "&lt;=" &amp; GF$1, DataRegularSeason20242025!$E$3:$E$1315, $A17)</f>
        <v>9</v>
      </c>
      <c r="GG17">
        <f>SUMIFS(DataRegularSeason20242025!$AA$3:$AA$1315,DataRegularSeason20242025!$B$3:$B$1315, "&lt;=" &amp; GG$1, DataRegularSeason20242025!$D$3:$D$1315, $A17)+SUMIFS(DataRegularSeason20242025!$AB$3:$AB$1315,DataRegularSeason20242025!$B$3:$B$1315, "&lt;=" &amp; GG$1, DataRegularSeason20242025!$E$3:$E$1315, $A17)</f>
        <v>9</v>
      </c>
      <c r="GH17">
        <f>SUMIFS(DataRegularSeason20242025!$AA$3:$AA$1315,DataRegularSeason20242025!$B$3:$B$1315, "&lt;=" &amp; GH$1, DataRegularSeason20242025!$D$3:$D$1315, $A17)+SUMIFS(DataRegularSeason20242025!$AB$3:$AB$1315,DataRegularSeason20242025!$B$3:$B$1315, "&lt;=" &amp; GH$1, DataRegularSeason20242025!$E$3:$E$1315, $A17)</f>
        <v>9</v>
      </c>
      <c r="GI17">
        <f>SUMIFS(DataRegularSeason20242025!$AA$3:$AA$1315,DataRegularSeason20242025!$B$3:$B$1315, "&lt;=" &amp; GI$1, DataRegularSeason20242025!$D$3:$D$1315, $A17)+SUMIFS(DataRegularSeason20242025!$AB$3:$AB$1315,DataRegularSeason20242025!$B$3:$B$1315, "&lt;=" &amp; GI$1, DataRegularSeason20242025!$E$3:$E$1315, $A17)</f>
        <v>9</v>
      </c>
      <c r="GJ17">
        <f>SUMIFS(DataRegularSeason20242025!$AA$3:$AA$1315,DataRegularSeason20242025!$B$3:$B$1315, "&lt;=" &amp; GJ$1, DataRegularSeason20242025!$D$3:$D$1315, $A17)+SUMIFS(DataRegularSeason20242025!$AB$3:$AB$1315,DataRegularSeason20242025!$B$3:$B$1315, "&lt;=" &amp; GJ$1, DataRegularSeason20242025!$E$3:$E$1315, $A17)</f>
        <v>9</v>
      </c>
      <c r="GK17">
        <f>SUMIFS(DataRegularSeason20242025!$AA$3:$AA$1315,DataRegularSeason20242025!$B$3:$B$1315, "&lt;=" &amp; GK$1, DataRegularSeason20242025!$D$3:$D$1315, $A17)+SUMIFS(DataRegularSeason20242025!$AB$3:$AB$1315,DataRegularSeason20242025!$B$3:$B$1315, "&lt;=" &amp; GK$1, DataRegularSeason20242025!$E$3:$E$1315, $A17)</f>
        <v>9</v>
      </c>
      <c r="GL17">
        <f>SUMIFS(DataRegularSeason20242025!$AA$3:$AA$1315,DataRegularSeason20242025!$B$3:$B$1315, "&lt;=" &amp; GL$1, DataRegularSeason20242025!$D$3:$D$1315, $A17)+SUMIFS(DataRegularSeason20242025!$AB$3:$AB$1315,DataRegularSeason20242025!$B$3:$B$1315, "&lt;=" &amp; GL$1, DataRegularSeason20242025!$E$3:$E$1315, $A17)</f>
        <v>9</v>
      </c>
      <c r="GM17">
        <f>SUMIFS(DataRegularSeason20242025!$AA$3:$AA$1315,DataRegularSeason20242025!$B$3:$B$1315, "&lt;=" &amp; GM$1, DataRegularSeason20242025!$D$3:$D$1315, $A17)+SUMIFS(DataRegularSeason20242025!$AB$3:$AB$1315,DataRegularSeason20242025!$B$3:$B$1315, "&lt;=" &amp; GM$1, DataRegularSeason20242025!$E$3:$E$1315, $A17)</f>
        <v>9</v>
      </c>
      <c r="GN17">
        <f>SUMIFS(DataRegularSeason20242025!$AA$3:$AA$1315,DataRegularSeason20242025!$B$3:$B$1315, "&lt;=" &amp; GN$1, DataRegularSeason20242025!$D$3:$D$1315, $A17)+SUMIFS(DataRegularSeason20242025!$AB$3:$AB$1315,DataRegularSeason20242025!$B$3:$B$1315, "&lt;=" &amp; GN$1, DataRegularSeason20242025!$E$3:$E$1315, $A17)</f>
        <v>9</v>
      </c>
      <c r="GO17">
        <f>SUMIFS(DataRegularSeason20242025!$AA$3:$AA$1315,DataRegularSeason20242025!$B$3:$B$1315, "&lt;=" &amp; GO$1, DataRegularSeason20242025!$D$3:$D$1315, $A17)+SUMIFS(DataRegularSeason20242025!$AB$3:$AB$1315,DataRegularSeason20242025!$B$3:$B$1315, "&lt;=" &amp; GO$1, DataRegularSeason20242025!$E$3:$E$1315, $A17)</f>
        <v>9</v>
      </c>
      <c r="GP17">
        <f>SUMIFS(DataRegularSeason20242025!$AA$3:$AA$1315,DataRegularSeason20242025!$B$3:$B$1315, "&lt;=" &amp; GP$1, DataRegularSeason20242025!$D$3:$D$1315, $A17)+SUMIFS(DataRegularSeason20242025!$AB$3:$AB$1315,DataRegularSeason20242025!$B$3:$B$1315, "&lt;=" &amp; GP$1, DataRegularSeason20242025!$E$3:$E$1315, $A17)</f>
        <v>9</v>
      </c>
      <c r="GQ17">
        <f>SUMIFS(DataRegularSeason20242025!$AA$3:$AA$1315,DataRegularSeason20242025!$B$3:$B$1315, "&lt;=" &amp; GQ$1, DataRegularSeason20242025!$D$3:$D$1315, $A17)+SUMIFS(DataRegularSeason20242025!$AB$3:$AB$1315,DataRegularSeason20242025!$B$3:$B$1315, "&lt;=" &amp; GQ$1, DataRegularSeason20242025!$E$3:$E$1315, $A17)</f>
        <v>9</v>
      </c>
      <c r="GR17">
        <f>SUMIFS(DataRegularSeason20242025!$AA$3:$AA$1315,DataRegularSeason20242025!$B$3:$B$1315, "&lt;=" &amp; GR$1, DataRegularSeason20242025!$D$3:$D$1315, $A17)+SUMIFS(DataRegularSeason20242025!$AB$3:$AB$1315,DataRegularSeason20242025!$B$3:$B$1315, "&lt;=" &amp; GR$1, DataRegularSeason20242025!$E$3:$E$1315, $A17)</f>
        <v>9</v>
      </c>
      <c r="GS17">
        <f>SUMIFS(DataRegularSeason20242025!$AA$3:$AA$1315,DataRegularSeason20242025!$B$3:$B$1315, "&lt;=" &amp; GS$1, DataRegularSeason20242025!$D$3:$D$1315, $A17)+SUMIFS(DataRegularSeason20242025!$AB$3:$AB$1315,DataRegularSeason20242025!$B$3:$B$1315, "&lt;=" &amp; GS$1, DataRegularSeason20242025!$E$3:$E$1315, $A17)</f>
        <v>9</v>
      </c>
      <c r="GT17">
        <f>SUMIFS(DataRegularSeason20242025!$AA$3:$AA$1315,DataRegularSeason20242025!$B$3:$B$1315, "&lt;=" &amp; GT$1, DataRegularSeason20242025!$D$3:$D$1315, $A17)+SUMIFS(DataRegularSeason20242025!$AB$3:$AB$1315,DataRegularSeason20242025!$B$3:$B$1315, "&lt;=" &amp; GT$1, DataRegularSeason20242025!$E$3:$E$1315, $A17)</f>
        <v>9</v>
      </c>
      <c r="GU17">
        <f>SUMIFS(DataRegularSeason20242025!$AA$3:$AA$1315,DataRegularSeason20242025!$B$3:$B$1315, "&lt;=" &amp; GU$1, DataRegularSeason20242025!$D$3:$D$1315, $A17)+SUMIFS(DataRegularSeason20242025!$AB$3:$AB$1315,DataRegularSeason20242025!$B$3:$B$1315, "&lt;=" &amp; GU$1, DataRegularSeason20242025!$E$3:$E$1315, $A17)</f>
        <v>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18</v>
      </c>
      <c r="AH18">
        <f>SUMIFS(DataRegularSeason20242025!$AA$3:$AA$1315,DataRegularSeason20242025!$B$3:$B$1315, "&lt;=" &amp; AH$1, DataRegularSeason20242025!$D$3:$D$1315, $A18)+SUMIFS(DataRegularSeason20242025!$AB$3:$AB$1315,DataRegularSeason20242025!$B$3:$B$1315, "&lt;=" &amp; AH$1, DataRegularSeason20242025!$E$3:$E$1315, $A18)</f>
        <v>18</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18</v>
      </c>
      <c r="AN18">
        <f>SUMIFS(DataRegularSeason20242025!$AA$3:$AA$1315,DataRegularSeason20242025!$B$3:$B$1315, "&lt;=" &amp; AN$1, DataRegularSeason20242025!$D$3:$D$1315, $A18)+SUMIFS(DataRegularSeason20242025!$AB$3:$AB$1315,DataRegularSeason20242025!$B$3:$B$1315, "&lt;=" &amp; AN$1, DataRegularSeason20242025!$E$3:$E$1315, $A18)</f>
        <v>18</v>
      </c>
      <c r="AO18">
        <f>SUMIFS(DataRegularSeason20242025!$AA$3:$AA$1315,DataRegularSeason20242025!$B$3:$B$1315, "&lt;=" &amp; AO$1, DataRegularSeason20242025!$D$3:$D$1315, $A18)+SUMIFS(DataRegularSeason20242025!$AB$3:$AB$1315,DataRegularSeason20242025!$B$3:$B$1315, "&lt;=" &amp; AO$1, DataRegularSeason20242025!$E$3:$E$1315, $A18)</f>
        <v>18</v>
      </c>
      <c r="AP18">
        <f>SUMIFS(DataRegularSeason20242025!$AA$3:$AA$1315,DataRegularSeason20242025!$B$3:$B$1315, "&lt;=" &amp; AP$1, DataRegularSeason20242025!$D$3:$D$1315, $A18)+SUMIFS(DataRegularSeason20242025!$AB$3:$AB$1315,DataRegularSeason20242025!$B$3:$B$1315, "&lt;=" &amp; AP$1, DataRegularSeason20242025!$E$3:$E$1315, $A18)</f>
        <v>18</v>
      </c>
      <c r="AQ18">
        <f>SUMIFS(DataRegularSeason20242025!$AA$3:$AA$1315,DataRegularSeason20242025!$B$3:$B$1315, "&lt;=" &amp; AQ$1, DataRegularSeason20242025!$D$3:$D$1315, $A18)+SUMIFS(DataRegularSeason20242025!$AB$3:$AB$1315,DataRegularSeason20242025!$B$3:$B$1315, "&lt;=" &amp; AQ$1, DataRegularSeason20242025!$E$3:$E$1315, $A18)</f>
        <v>18</v>
      </c>
      <c r="AR18">
        <f>SUMIFS(DataRegularSeason20242025!$AA$3:$AA$1315,DataRegularSeason20242025!$B$3:$B$1315, "&lt;=" &amp; AR$1, DataRegularSeason20242025!$D$3:$D$1315, $A18)+SUMIFS(DataRegularSeason20242025!$AB$3:$AB$1315,DataRegularSeason20242025!$B$3:$B$1315, "&lt;=" &amp; AR$1, DataRegularSeason20242025!$E$3:$E$1315, $A18)</f>
        <v>18</v>
      </c>
      <c r="AS18">
        <f>SUMIFS(DataRegularSeason20242025!$AA$3:$AA$1315,DataRegularSeason20242025!$B$3:$B$1315, "&lt;=" &amp; AS$1, DataRegularSeason20242025!$D$3:$D$1315, $A18)+SUMIFS(DataRegularSeason20242025!$AB$3:$AB$1315,DataRegularSeason20242025!$B$3:$B$1315, "&lt;=" &amp; AS$1, DataRegularSeason20242025!$E$3:$E$1315, $A18)</f>
        <v>18</v>
      </c>
      <c r="AT18">
        <f>SUMIFS(DataRegularSeason20242025!$AA$3:$AA$1315,DataRegularSeason20242025!$B$3:$B$1315, "&lt;=" &amp; AT$1, DataRegularSeason20242025!$D$3:$D$1315, $A18)+SUMIFS(DataRegularSeason20242025!$AB$3:$AB$1315,DataRegularSeason20242025!$B$3:$B$1315, "&lt;=" &amp; AT$1, DataRegularSeason20242025!$E$3:$E$1315, $A18)</f>
        <v>18</v>
      </c>
      <c r="AU18">
        <f>SUMIFS(DataRegularSeason20242025!$AA$3:$AA$1315,DataRegularSeason20242025!$B$3:$B$1315, "&lt;=" &amp; AU$1, DataRegularSeason20242025!$D$3:$D$1315, $A18)+SUMIFS(DataRegularSeason20242025!$AB$3:$AB$1315,DataRegularSeason20242025!$B$3:$B$1315, "&lt;=" &amp; AU$1, DataRegularSeason20242025!$E$3:$E$1315, $A18)</f>
        <v>18</v>
      </c>
      <c r="AV18">
        <f>SUMIFS(DataRegularSeason20242025!$AA$3:$AA$1315,DataRegularSeason20242025!$B$3:$B$1315, "&lt;=" &amp; AV$1, DataRegularSeason20242025!$D$3:$D$1315, $A18)+SUMIFS(DataRegularSeason20242025!$AB$3:$AB$1315,DataRegularSeason20242025!$B$3:$B$1315, "&lt;=" &amp; AV$1, DataRegularSeason20242025!$E$3:$E$1315, $A18)</f>
        <v>18</v>
      </c>
      <c r="AW18">
        <f>SUMIFS(DataRegularSeason20242025!$AA$3:$AA$1315,DataRegularSeason20242025!$B$3:$B$1315, "&lt;=" &amp; AW$1, DataRegularSeason20242025!$D$3:$D$1315, $A18)+SUMIFS(DataRegularSeason20242025!$AB$3:$AB$1315,DataRegularSeason20242025!$B$3:$B$1315, "&lt;=" &amp; AW$1, DataRegularSeason20242025!$E$3:$E$1315, $A18)</f>
        <v>18</v>
      </c>
      <c r="AX18">
        <f>SUMIFS(DataRegularSeason20242025!$AA$3:$AA$1315,DataRegularSeason20242025!$B$3:$B$1315, "&lt;=" &amp; AX$1, DataRegularSeason20242025!$D$3:$D$1315, $A18)+SUMIFS(DataRegularSeason20242025!$AB$3:$AB$1315,DataRegularSeason20242025!$B$3:$B$1315, "&lt;=" &amp; AX$1, DataRegularSeason20242025!$E$3:$E$1315, $A18)</f>
        <v>18</v>
      </c>
      <c r="AY18">
        <f>SUMIFS(DataRegularSeason20242025!$AA$3:$AA$1315,DataRegularSeason20242025!$B$3:$B$1315, "&lt;=" &amp; AY$1, DataRegularSeason20242025!$D$3:$D$1315, $A18)+SUMIFS(DataRegularSeason20242025!$AB$3:$AB$1315,DataRegularSeason20242025!$B$3:$B$1315, "&lt;=" &amp; AY$1, DataRegularSeason20242025!$E$3:$E$1315, $A18)</f>
        <v>18</v>
      </c>
      <c r="AZ18">
        <f>SUMIFS(DataRegularSeason20242025!$AA$3:$AA$1315,DataRegularSeason20242025!$B$3:$B$1315, "&lt;=" &amp; AZ$1, DataRegularSeason20242025!$D$3:$D$1315, $A18)+SUMIFS(DataRegularSeason20242025!$AB$3:$AB$1315,DataRegularSeason20242025!$B$3:$B$1315, "&lt;=" &amp; AZ$1, DataRegularSeason20242025!$E$3:$E$1315, $A18)</f>
        <v>18</v>
      </c>
      <c r="BA18">
        <f>SUMIFS(DataRegularSeason20242025!$AA$3:$AA$1315,DataRegularSeason20242025!$B$3:$B$1315, "&lt;=" &amp; BA$1, DataRegularSeason20242025!$D$3:$D$1315, $A18)+SUMIFS(DataRegularSeason20242025!$AB$3:$AB$1315,DataRegularSeason20242025!$B$3:$B$1315, "&lt;=" &amp; BA$1, DataRegularSeason20242025!$E$3:$E$1315, $A18)</f>
        <v>18</v>
      </c>
      <c r="BB18">
        <f>SUMIFS(DataRegularSeason20242025!$AA$3:$AA$1315,DataRegularSeason20242025!$B$3:$B$1315, "&lt;=" &amp; BB$1, DataRegularSeason20242025!$D$3:$D$1315, $A18)+SUMIFS(DataRegularSeason20242025!$AB$3:$AB$1315,DataRegularSeason20242025!$B$3:$B$1315, "&lt;=" &amp; BB$1, DataRegularSeason20242025!$E$3:$E$1315, $A18)</f>
        <v>18</v>
      </c>
      <c r="BC18">
        <f>SUMIFS(DataRegularSeason20242025!$AA$3:$AA$1315,DataRegularSeason20242025!$B$3:$B$1315, "&lt;=" &amp; BC$1, DataRegularSeason20242025!$D$3:$D$1315, $A18)+SUMIFS(DataRegularSeason20242025!$AB$3:$AB$1315,DataRegularSeason20242025!$B$3:$B$1315, "&lt;=" &amp; BC$1, DataRegularSeason20242025!$E$3:$E$1315, $A18)</f>
        <v>18</v>
      </c>
      <c r="BD18">
        <f>SUMIFS(DataRegularSeason20242025!$AA$3:$AA$1315,DataRegularSeason20242025!$B$3:$B$1315, "&lt;=" &amp; BD$1, DataRegularSeason20242025!$D$3:$D$1315, $A18)+SUMIFS(DataRegularSeason20242025!$AB$3:$AB$1315,DataRegularSeason20242025!$B$3:$B$1315, "&lt;=" &amp; BD$1, DataRegularSeason20242025!$E$3:$E$1315, $A18)</f>
        <v>18</v>
      </c>
      <c r="BE18">
        <f>SUMIFS(DataRegularSeason20242025!$AA$3:$AA$1315,DataRegularSeason20242025!$B$3:$B$1315, "&lt;=" &amp; BE$1, DataRegularSeason20242025!$D$3:$D$1315, $A18)+SUMIFS(DataRegularSeason20242025!$AB$3:$AB$1315,DataRegularSeason20242025!$B$3:$B$1315, "&lt;=" &amp; BE$1, DataRegularSeason20242025!$E$3:$E$1315, $A18)</f>
        <v>18</v>
      </c>
      <c r="BF18">
        <f>SUMIFS(DataRegularSeason20242025!$AA$3:$AA$1315,DataRegularSeason20242025!$B$3:$B$1315, "&lt;=" &amp; BF$1, DataRegularSeason20242025!$D$3:$D$1315, $A18)+SUMIFS(DataRegularSeason20242025!$AB$3:$AB$1315,DataRegularSeason20242025!$B$3:$B$1315, "&lt;=" &amp; BF$1, DataRegularSeason20242025!$E$3:$E$1315, $A18)</f>
        <v>18</v>
      </c>
      <c r="BG18">
        <f>SUMIFS(DataRegularSeason20242025!$AA$3:$AA$1315,DataRegularSeason20242025!$B$3:$B$1315, "&lt;=" &amp; BG$1, DataRegularSeason20242025!$D$3:$D$1315, $A18)+SUMIFS(DataRegularSeason20242025!$AB$3:$AB$1315,DataRegularSeason20242025!$B$3:$B$1315, "&lt;=" &amp; BG$1, DataRegularSeason20242025!$E$3:$E$1315, $A18)</f>
        <v>18</v>
      </c>
      <c r="BH18">
        <f>SUMIFS(DataRegularSeason20242025!$AA$3:$AA$1315,DataRegularSeason20242025!$B$3:$B$1315, "&lt;=" &amp; BH$1, DataRegularSeason20242025!$D$3:$D$1315, $A18)+SUMIFS(DataRegularSeason20242025!$AB$3:$AB$1315,DataRegularSeason20242025!$B$3:$B$1315, "&lt;=" &amp; BH$1, DataRegularSeason20242025!$E$3:$E$1315, $A18)</f>
        <v>18</v>
      </c>
      <c r="BI18">
        <f>SUMIFS(DataRegularSeason20242025!$AA$3:$AA$1315,DataRegularSeason20242025!$B$3:$B$1315, "&lt;=" &amp; BI$1, DataRegularSeason20242025!$D$3:$D$1315, $A18)+SUMIFS(DataRegularSeason20242025!$AB$3:$AB$1315,DataRegularSeason20242025!$B$3:$B$1315, "&lt;=" &amp; BI$1, DataRegularSeason20242025!$E$3:$E$1315, $A18)</f>
        <v>18</v>
      </c>
      <c r="BJ18">
        <f>SUMIFS(DataRegularSeason20242025!$AA$3:$AA$1315,DataRegularSeason20242025!$B$3:$B$1315, "&lt;=" &amp; BJ$1, DataRegularSeason20242025!$D$3:$D$1315, $A18)+SUMIFS(DataRegularSeason20242025!$AB$3:$AB$1315,DataRegularSeason20242025!$B$3:$B$1315, "&lt;=" &amp; BJ$1, DataRegularSeason20242025!$E$3:$E$1315, $A18)</f>
        <v>18</v>
      </c>
      <c r="BK18">
        <f>SUMIFS(DataRegularSeason20242025!$AA$3:$AA$1315,DataRegularSeason20242025!$B$3:$B$1315, "&lt;=" &amp; BK$1, DataRegularSeason20242025!$D$3:$D$1315, $A18)+SUMIFS(DataRegularSeason20242025!$AB$3:$AB$1315,DataRegularSeason20242025!$B$3:$B$1315, "&lt;=" &amp; BK$1, DataRegularSeason20242025!$E$3:$E$1315, $A18)</f>
        <v>18</v>
      </c>
      <c r="BL18">
        <f>SUMIFS(DataRegularSeason20242025!$AA$3:$AA$1315,DataRegularSeason20242025!$B$3:$B$1315, "&lt;=" &amp; BL$1, DataRegularSeason20242025!$D$3:$D$1315, $A18)+SUMIFS(DataRegularSeason20242025!$AB$3:$AB$1315,DataRegularSeason20242025!$B$3:$B$1315, "&lt;=" &amp; BL$1, DataRegularSeason20242025!$E$3:$E$1315, $A18)</f>
        <v>18</v>
      </c>
      <c r="BM18">
        <f>SUMIFS(DataRegularSeason20242025!$AA$3:$AA$1315,DataRegularSeason20242025!$B$3:$B$1315, "&lt;=" &amp; BM$1, DataRegularSeason20242025!$D$3:$D$1315, $A18)+SUMIFS(DataRegularSeason20242025!$AB$3:$AB$1315,DataRegularSeason20242025!$B$3:$B$1315, "&lt;=" &amp; BM$1, DataRegularSeason20242025!$E$3:$E$1315, $A18)</f>
        <v>18</v>
      </c>
      <c r="BN18">
        <f>SUMIFS(DataRegularSeason20242025!$AA$3:$AA$1315,DataRegularSeason20242025!$B$3:$B$1315, "&lt;=" &amp; BN$1, DataRegularSeason20242025!$D$3:$D$1315, $A18)+SUMIFS(DataRegularSeason20242025!$AB$3:$AB$1315,DataRegularSeason20242025!$B$3:$B$1315, "&lt;=" &amp; BN$1, DataRegularSeason20242025!$E$3:$E$1315, $A18)</f>
        <v>18</v>
      </c>
      <c r="BO18">
        <f>SUMIFS(DataRegularSeason20242025!$AA$3:$AA$1315,DataRegularSeason20242025!$B$3:$B$1315, "&lt;=" &amp; BO$1, DataRegularSeason20242025!$D$3:$D$1315, $A18)+SUMIFS(DataRegularSeason20242025!$AB$3:$AB$1315,DataRegularSeason20242025!$B$3:$B$1315, "&lt;=" &amp; BO$1, DataRegularSeason20242025!$E$3:$E$1315, $A18)</f>
        <v>18</v>
      </c>
      <c r="BP18">
        <f>SUMIFS(DataRegularSeason20242025!$AA$3:$AA$1315,DataRegularSeason20242025!$B$3:$B$1315, "&lt;=" &amp; BP$1, DataRegularSeason20242025!$D$3:$D$1315, $A18)+SUMIFS(DataRegularSeason20242025!$AB$3:$AB$1315,DataRegularSeason20242025!$B$3:$B$1315, "&lt;=" &amp; BP$1, DataRegularSeason20242025!$E$3:$E$1315, $A18)</f>
        <v>18</v>
      </c>
      <c r="BQ18">
        <f>SUMIFS(DataRegularSeason20242025!$AA$3:$AA$1315,DataRegularSeason20242025!$B$3:$B$1315, "&lt;=" &amp; BQ$1, DataRegularSeason20242025!$D$3:$D$1315, $A18)+SUMIFS(DataRegularSeason20242025!$AB$3:$AB$1315,DataRegularSeason20242025!$B$3:$B$1315, "&lt;=" &amp; BQ$1, DataRegularSeason20242025!$E$3:$E$1315, $A18)</f>
        <v>18</v>
      </c>
      <c r="BR18">
        <f>SUMIFS(DataRegularSeason20242025!$AA$3:$AA$1315,DataRegularSeason20242025!$B$3:$B$1315, "&lt;=" &amp; BR$1, DataRegularSeason20242025!$D$3:$D$1315, $A18)+SUMIFS(DataRegularSeason20242025!$AB$3:$AB$1315,DataRegularSeason20242025!$B$3:$B$1315, "&lt;=" &amp; BR$1, DataRegularSeason20242025!$E$3:$E$1315, $A18)</f>
        <v>18</v>
      </c>
      <c r="BS18">
        <f>SUMIFS(DataRegularSeason20242025!$AA$3:$AA$1315,DataRegularSeason20242025!$B$3:$B$1315, "&lt;=" &amp; BS$1, DataRegularSeason20242025!$D$3:$D$1315, $A18)+SUMIFS(DataRegularSeason20242025!$AB$3:$AB$1315,DataRegularSeason20242025!$B$3:$B$1315, "&lt;=" &amp; BS$1, DataRegularSeason20242025!$E$3:$E$1315, $A18)</f>
        <v>18</v>
      </c>
      <c r="BT18">
        <f>SUMIFS(DataRegularSeason20242025!$AA$3:$AA$1315,DataRegularSeason20242025!$B$3:$B$1315, "&lt;=" &amp; BT$1, DataRegularSeason20242025!$D$3:$D$1315, $A18)+SUMIFS(DataRegularSeason20242025!$AB$3:$AB$1315,DataRegularSeason20242025!$B$3:$B$1315, "&lt;=" &amp; BT$1, DataRegularSeason20242025!$E$3:$E$1315, $A18)</f>
        <v>18</v>
      </c>
      <c r="BU18">
        <f>SUMIFS(DataRegularSeason20242025!$AA$3:$AA$1315,DataRegularSeason20242025!$B$3:$B$1315, "&lt;=" &amp; BU$1, DataRegularSeason20242025!$D$3:$D$1315, $A18)+SUMIFS(DataRegularSeason20242025!$AB$3:$AB$1315,DataRegularSeason20242025!$B$3:$B$1315, "&lt;=" &amp; BU$1, DataRegularSeason20242025!$E$3:$E$1315, $A18)</f>
        <v>18</v>
      </c>
      <c r="BV18">
        <f>SUMIFS(DataRegularSeason20242025!$AA$3:$AA$1315,DataRegularSeason20242025!$B$3:$B$1315, "&lt;=" &amp; BV$1, DataRegularSeason20242025!$D$3:$D$1315, $A18)+SUMIFS(DataRegularSeason20242025!$AB$3:$AB$1315,DataRegularSeason20242025!$B$3:$B$1315, "&lt;=" &amp; BV$1, DataRegularSeason20242025!$E$3:$E$1315, $A18)</f>
        <v>18</v>
      </c>
      <c r="BW18">
        <f>SUMIFS(DataRegularSeason20242025!$AA$3:$AA$1315,DataRegularSeason20242025!$B$3:$B$1315, "&lt;=" &amp; BW$1, DataRegularSeason20242025!$D$3:$D$1315, $A18)+SUMIFS(DataRegularSeason20242025!$AB$3:$AB$1315,DataRegularSeason20242025!$B$3:$B$1315, "&lt;=" &amp; BW$1, DataRegularSeason20242025!$E$3:$E$1315, $A18)</f>
        <v>18</v>
      </c>
      <c r="BX18">
        <f>SUMIFS(DataRegularSeason20242025!$AA$3:$AA$1315,DataRegularSeason20242025!$B$3:$B$1315, "&lt;=" &amp; BX$1, DataRegularSeason20242025!$D$3:$D$1315, $A18)+SUMIFS(DataRegularSeason20242025!$AB$3:$AB$1315,DataRegularSeason20242025!$B$3:$B$1315, "&lt;=" &amp; BX$1, DataRegularSeason20242025!$E$3:$E$1315, $A18)</f>
        <v>18</v>
      </c>
      <c r="BY18">
        <f>SUMIFS(DataRegularSeason20242025!$AA$3:$AA$1315,DataRegularSeason20242025!$B$3:$B$1315, "&lt;=" &amp; BY$1, DataRegularSeason20242025!$D$3:$D$1315, $A18)+SUMIFS(DataRegularSeason20242025!$AB$3:$AB$1315,DataRegularSeason20242025!$B$3:$B$1315, "&lt;=" &amp; BY$1, DataRegularSeason20242025!$E$3:$E$1315, $A18)</f>
        <v>18</v>
      </c>
      <c r="BZ18">
        <f>SUMIFS(DataRegularSeason20242025!$AA$3:$AA$1315,DataRegularSeason20242025!$B$3:$B$1315, "&lt;=" &amp; BZ$1, DataRegularSeason20242025!$D$3:$D$1315, $A18)+SUMIFS(DataRegularSeason20242025!$AB$3:$AB$1315,DataRegularSeason20242025!$B$3:$B$1315, "&lt;=" &amp; BZ$1, DataRegularSeason20242025!$E$3:$E$1315, $A18)</f>
        <v>18</v>
      </c>
      <c r="CA18">
        <f>SUMIFS(DataRegularSeason20242025!$AA$3:$AA$1315,DataRegularSeason20242025!$B$3:$B$1315, "&lt;=" &amp; CA$1, DataRegularSeason20242025!$D$3:$D$1315, $A18)+SUMIFS(DataRegularSeason20242025!$AB$3:$AB$1315,DataRegularSeason20242025!$B$3:$B$1315, "&lt;=" &amp; CA$1, DataRegularSeason20242025!$E$3:$E$1315, $A18)</f>
        <v>18</v>
      </c>
      <c r="CB18">
        <f>SUMIFS(DataRegularSeason20242025!$AA$3:$AA$1315,DataRegularSeason20242025!$B$3:$B$1315, "&lt;=" &amp; CB$1, DataRegularSeason20242025!$D$3:$D$1315, $A18)+SUMIFS(DataRegularSeason20242025!$AB$3:$AB$1315,DataRegularSeason20242025!$B$3:$B$1315, "&lt;=" &amp; CB$1, DataRegularSeason20242025!$E$3:$E$1315, $A18)</f>
        <v>18</v>
      </c>
      <c r="CC18">
        <f>SUMIFS(DataRegularSeason20242025!$AA$3:$AA$1315,DataRegularSeason20242025!$B$3:$B$1315, "&lt;=" &amp; CC$1, DataRegularSeason20242025!$D$3:$D$1315, $A18)+SUMIFS(DataRegularSeason20242025!$AB$3:$AB$1315,DataRegularSeason20242025!$B$3:$B$1315, "&lt;=" &amp; CC$1, DataRegularSeason20242025!$E$3:$E$1315, $A18)</f>
        <v>18</v>
      </c>
      <c r="CD18">
        <f>SUMIFS(DataRegularSeason20242025!$AA$3:$AA$1315,DataRegularSeason20242025!$B$3:$B$1315, "&lt;=" &amp; CD$1, DataRegularSeason20242025!$D$3:$D$1315, $A18)+SUMIFS(DataRegularSeason20242025!$AB$3:$AB$1315,DataRegularSeason20242025!$B$3:$B$1315, "&lt;=" &amp; CD$1, DataRegularSeason20242025!$E$3:$E$1315, $A18)</f>
        <v>18</v>
      </c>
      <c r="CE18">
        <f>SUMIFS(DataRegularSeason20242025!$AA$3:$AA$1315,DataRegularSeason20242025!$B$3:$B$1315, "&lt;=" &amp; CE$1, DataRegularSeason20242025!$D$3:$D$1315, $A18)+SUMIFS(DataRegularSeason20242025!$AB$3:$AB$1315,DataRegularSeason20242025!$B$3:$B$1315, "&lt;=" &amp; CE$1, DataRegularSeason20242025!$E$3:$E$1315, $A18)</f>
        <v>18</v>
      </c>
      <c r="CF18">
        <f>SUMIFS(DataRegularSeason20242025!$AA$3:$AA$1315,DataRegularSeason20242025!$B$3:$B$1315, "&lt;=" &amp; CF$1, DataRegularSeason20242025!$D$3:$D$1315, $A18)+SUMIFS(DataRegularSeason20242025!$AB$3:$AB$1315,DataRegularSeason20242025!$B$3:$B$1315, "&lt;=" &amp; CF$1, DataRegularSeason20242025!$E$3:$E$1315, $A18)</f>
        <v>18</v>
      </c>
      <c r="CG18">
        <f>SUMIFS(DataRegularSeason20242025!$AA$3:$AA$1315,DataRegularSeason20242025!$B$3:$B$1315, "&lt;=" &amp; CG$1, DataRegularSeason20242025!$D$3:$D$1315, $A18)+SUMIFS(DataRegularSeason20242025!$AB$3:$AB$1315,DataRegularSeason20242025!$B$3:$B$1315, "&lt;=" &amp; CG$1, DataRegularSeason20242025!$E$3:$E$1315, $A18)</f>
        <v>18</v>
      </c>
      <c r="CH18">
        <f>SUMIFS(DataRegularSeason20242025!$AA$3:$AA$1315,DataRegularSeason20242025!$B$3:$B$1315, "&lt;=" &amp; CH$1, DataRegularSeason20242025!$D$3:$D$1315, $A18)+SUMIFS(DataRegularSeason20242025!$AB$3:$AB$1315,DataRegularSeason20242025!$B$3:$B$1315, "&lt;=" &amp; CH$1, DataRegularSeason20242025!$E$3:$E$1315, $A18)</f>
        <v>18</v>
      </c>
      <c r="CI18">
        <f>SUMIFS(DataRegularSeason20242025!$AA$3:$AA$1315,DataRegularSeason20242025!$B$3:$B$1315, "&lt;=" &amp; CI$1, DataRegularSeason20242025!$D$3:$D$1315, $A18)+SUMIFS(DataRegularSeason20242025!$AB$3:$AB$1315,DataRegularSeason20242025!$B$3:$B$1315, "&lt;=" &amp; CI$1, DataRegularSeason20242025!$E$3:$E$1315, $A18)</f>
        <v>18</v>
      </c>
      <c r="CJ18">
        <f>SUMIFS(DataRegularSeason20242025!$AA$3:$AA$1315,DataRegularSeason20242025!$B$3:$B$1315, "&lt;=" &amp; CJ$1, DataRegularSeason20242025!$D$3:$D$1315, $A18)+SUMIFS(DataRegularSeason20242025!$AB$3:$AB$1315,DataRegularSeason20242025!$B$3:$B$1315, "&lt;=" &amp; CJ$1, DataRegularSeason20242025!$E$3:$E$1315, $A18)</f>
        <v>18</v>
      </c>
      <c r="CK18">
        <f>SUMIFS(DataRegularSeason20242025!$AA$3:$AA$1315,DataRegularSeason20242025!$B$3:$B$1315, "&lt;=" &amp; CK$1, DataRegularSeason20242025!$D$3:$D$1315, $A18)+SUMIFS(DataRegularSeason20242025!$AB$3:$AB$1315,DataRegularSeason20242025!$B$3:$B$1315, "&lt;=" &amp; CK$1, DataRegularSeason20242025!$E$3:$E$1315, $A18)</f>
        <v>18</v>
      </c>
      <c r="CL18">
        <f>SUMIFS(DataRegularSeason20242025!$AA$3:$AA$1315,DataRegularSeason20242025!$B$3:$B$1315, "&lt;=" &amp; CL$1, DataRegularSeason20242025!$D$3:$D$1315, $A18)+SUMIFS(DataRegularSeason20242025!$AB$3:$AB$1315,DataRegularSeason20242025!$B$3:$B$1315, "&lt;=" &amp; CL$1, DataRegularSeason20242025!$E$3:$E$1315, $A18)</f>
        <v>18</v>
      </c>
      <c r="CM18">
        <f>SUMIFS(DataRegularSeason20242025!$AA$3:$AA$1315,DataRegularSeason20242025!$B$3:$B$1315, "&lt;=" &amp; CM$1, DataRegularSeason20242025!$D$3:$D$1315, $A18)+SUMIFS(DataRegularSeason20242025!$AB$3:$AB$1315,DataRegularSeason20242025!$B$3:$B$1315, "&lt;=" &amp; CM$1, DataRegularSeason20242025!$E$3:$E$1315, $A18)</f>
        <v>18</v>
      </c>
      <c r="CN18">
        <f>SUMIFS(DataRegularSeason20242025!$AA$3:$AA$1315,DataRegularSeason20242025!$B$3:$B$1315, "&lt;=" &amp; CN$1, DataRegularSeason20242025!$D$3:$D$1315, $A18)+SUMIFS(DataRegularSeason20242025!$AB$3:$AB$1315,DataRegularSeason20242025!$B$3:$B$1315, "&lt;=" &amp; CN$1, DataRegularSeason20242025!$E$3:$E$1315, $A18)</f>
        <v>18</v>
      </c>
      <c r="CO18">
        <f>SUMIFS(DataRegularSeason20242025!$AA$3:$AA$1315,DataRegularSeason20242025!$B$3:$B$1315, "&lt;=" &amp; CO$1, DataRegularSeason20242025!$D$3:$D$1315, $A18)+SUMIFS(DataRegularSeason20242025!$AB$3:$AB$1315,DataRegularSeason20242025!$B$3:$B$1315, "&lt;=" &amp; CO$1, DataRegularSeason20242025!$E$3:$E$1315, $A18)</f>
        <v>18</v>
      </c>
      <c r="CP18">
        <f>SUMIFS(DataRegularSeason20242025!$AA$3:$AA$1315,DataRegularSeason20242025!$B$3:$B$1315, "&lt;=" &amp; CP$1, DataRegularSeason20242025!$D$3:$D$1315, $A18)+SUMIFS(DataRegularSeason20242025!$AB$3:$AB$1315,DataRegularSeason20242025!$B$3:$B$1315, "&lt;=" &amp; CP$1, DataRegularSeason20242025!$E$3:$E$1315, $A18)</f>
        <v>18</v>
      </c>
      <c r="CQ18">
        <f>SUMIFS(DataRegularSeason20242025!$AA$3:$AA$1315,DataRegularSeason20242025!$B$3:$B$1315, "&lt;=" &amp; CQ$1, DataRegularSeason20242025!$D$3:$D$1315, $A18)+SUMIFS(DataRegularSeason20242025!$AB$3:$AB$1315,DataRegularSeason20242025!$B$3:$B$1315, "&lt;=" &amp; CQ$1, DataRegularSeason20242025!$E$3:$E$1315, $A18)</f>
        <v>18</v>
      </c>
      <c r="CR18">
        <f>SUMIFS(DataRegularSeason20242025!$AA$3:$AA$1315,DataRegularSeason20242025!$B$3:$B$1315, "&lt;=" &amp; CR$1, DataRegularSeason20242025!$D$3:$D$1315, $A18)+SUMIFS(DataRegularSeason20242025!$AB$3:$AB$1315,DataRegularSeason20242025!$B$3:$B$1315, "&lt;=" &amp; CR$1, DataRegularSeason20242025!$E$3:$E$1315, $A18)</f>
        <v>18</v>
      </c>
      <c r="CS18">
        <f>SUMIFS(DataRegularSeason20242025!$AA$3:$AA$1315,DataRegularSeason20242025!$B$3:$B$1315, "&lt;=" &amp; CS$1, DataRegularSeason20242025!$D$3:$D$1315, $A18)+SUMIFS(DataRegularSeason20242025!$AB$3:$AB$1315,DataRegularSeason20242025!$B$3:$B$1315, "&lt;=" &amp; CS$1, DataRegularSeason20242025!$E$3:$E$1315, $A18)</f>
        <v>18</v>
      </c>
      <c r="CT18">
        <f>SUMIFS(DataRegularSeason20242025!$AA$3:$AA$1315,DataRegularSeason20242025!$B$3:$B$1315, "&lt;=" &amp; CT$1, DataRegularSeason20242025!$D$3:$D$1315, $A18)+SUMIFS(DataRegularSeason20242025!$AB$3:$AB$1315,DataRegularSeason20242025!$B$3:$B$1315, "&lt;=" &amp; CT$1, DataRegularSeason20242025!$E$3:$E$1315, $A18)</f>
        <v>18</v>
      </c>
      <c r="CU18">
        <f>SUMIFS(DataRegularSeason20242025!$AA$3:$AA$1315,DataRegularSeason20242025!$B$3:$B$1315, "&lt;=" &amp; CU$1, DataRegularSeason20242025!$D$3:$D$1315, $A18)+SUMIFS(DataRegularSeason20242025!$AB$3:$AB$1315,DataRegularSeason20242025!$B$3:$B$1315, "&lt;=" &amp; CU$1, DataRegularSeason20242025!$E$3:$E$1315, $A18)</f>
        <v>18</v>
      </c>
      <c r="CV18">
        <f>SUMIFS(DataRegularSeason20242025!$AA$3:$AA$1315,DataRegularSeason20242025!$B$3:$B$1315, "&lt;=" &amp; CV$1, DataRegularSeason20242025!$D$3:$D$1315, $A18)+SUMIFS(DataRegularSeason20242025!$AB$3:$AB$1315,DataRegularSeason20242025!$B$3:$B$1315, "&lt;=" &amp; CV$1, DataRegularSeason20242025!$E$3:$E$1315, $A18)</f>
        <v>18</v>
      </c>
      <c r="CW18">
        <f>SUMIFS(DataRegularSeason20242025!$AA$3:$AA$1315,DataRegularSeason20242025!$B$3:$B$1315, "&lt;=" &amp; CW$1, DataRegularSeason20242025!$D$3:$D$1315, $A18)+SUMIFS(DataRegularSeason20242025!$AB$3:$AB$1315,DataRegularSeason20242025!$B$3:$B$1315, "&lt;=" &amp; CW$1, DataRegularSeason20242025!$E$3:$E$1315, $A18)</f>
        <v>18</v>
      </c>
      <c r="CX18">
        <f>SUMIFS(DataRegularSeason20242025!$AA$3:$AA$1315,DataRegularSeason20242025!$B$3:$B$1315, "&lt;=" &amp; CX$1, DataRegularSeason20242025!$D$3:$D$1315, $A18)+SUMIFS(DataRegularSeason20242025!$AB$3:$AB$1315,DataRegularSeason20242025!$B$3:$B$1315, "&lt;=" &amp; CX$1, DataRegularSeason20242025!$E$3:$E$1315, $A18)</f>
        <v>18</v>
      </c>
      <c r="CY18">
        <f>SUMIFS(DataRegularSeason20242025!$AA$3:$AA$1315,DataRegularSeason20242025!$B$3:$B$1315, "&lt;=" &amp; CY$1, DataRegularSeason20242025!$D$3:$D$1315, $A18)+SUMIFS(DataRegularSeason20242025!$AB$3:$AB$1315,DataRegularSeason20242025!$B$3:$B$1315, "&lt;=" &amp; CY$1, DataRegularSeason20242025!$E$3:$E$1315, $A18)</f>
        <v>18</v>
      </c>
      <c r="CZ18">
        <f>SUMIFS(DataRegularSeason20242025!$AA$3:$AA$1315,DataRegularSeason20242025!$B$3:$B$1315, "&lt;=" &amp; CZ$1, DataRegularSeason20242025!$D$3:$D$1315, $A18)+SUMIFS(DataRegularSeason20242025!$AB$3:$AB$1315,DataRegularSeason20242025!$B$3:$B$1315, "&lt;=" &amp; CZ$1, DataRegularSeason20242025!$E$3:$E$1315, $A18)</f>
        <v>18</v>
      </c>
      <c r="DA18">
        <f>SUMIFS(DataRegularSeason20242025!$AA$3:$AA$1315,DataRegularSeason20242025!$B$3:$B$1315, "&lt;=" &amp; DA$1, DataRegularSeason20242025!$D$3:$D$1315, $A18)+SUMIFS(DataRegularSeason20242025!$AB$3:$AB$1315,DataRegularSeason20242025!$B$3:$B$1315, "&lt;=" &amp; DA$1, DataRegularSeason20242025!$E$3:$E$1315, $A18)</f>
        <v>18</v>
      </c>
      <c r="DB18">
        <f>SUMIFS(DataRegularSeason20242025!$AA$3:$AA$1315,DataRegularSeason20242025!$B$3:$B$1315, "&lt;=" &amp; DB$1, DataRegularSeason20242025!$D$3:$D$1315, $A18)+SUMIFS(DataRegularSeason20242025!$AB$3:$AB$1315,DataRegularSeason20242025!$B$3:$B$1315, "&lt;=" &amp; DB$1, DataRegularSeason20242025!$E$3:$E$1315, $A18)</f>
        <v>18</v>
      </c>
      <c r="DC18">
        <f>SUMIFS(DataRegularSeason20242025!$AA$3:$AA$1315,DataRegularSeason20242025!$B$3:$B$1315, "&lt;=" &amp; DC$1, DataRegularSeason20242025!$D$3:$D$1315, $A18)+SUMIFS(DataRegularSeason20242025!$AB$3:$AB$1315,DataRegularSeason20242025!$B$3:$B$1315, "&lt;=" &amp; DC$1, DataRegularSeason20242025!$E$3:$E$1315, $A18)</f>
        <v>18</v>
      </c>
      <c r="DD18">
        <f>SUMIFS(DataRegularSeason20242025!$AA$3:$AA$1315,DataRegularSeason20242025!$B$3:$B$1315, "&lt;=" &amp; DD$1, DataRegularSeason20242025!$D$3:$D$1315, $A18)+SUMIFS(DataRegularSeason20242025!$AB$3:$AB$1315,DataRegularSeason20242025!$B$3:$B$1315, "&lt;=" &amp; DD$1, DataRegularSeason20242025!$E$3:$E$1315, $A18)</f>
        <v>18</v>
      </c>
      <c r="DE18">
        <f>SUMIFS(DataRegularSeason20242025!$AA$3:$AA$1315,DataRegularSeason20242025!$B$3:$B$1315, "&lt;=" &amp; DE$1, DataRegularSeason20242025!$D$3:$D$1315, $A18)+SUMIFS(DataRegularSeason20242025!$AB$3:$AB$1315,DataRegularSeason20242025!$B$3:$B$1315, "&lt;=" &amp; DE$1, DataRegularSeason20242025!$E$3:$E$1315, $A18)</f>
        <v>18</v>
      </c>
      <c r="DF18">
        <f>SUMIFS(DataRegularSeason20242025!$AA$3:$AA$1315,DataRegularSeason20242025!$B$3:$B$1315, "&lt;=" &amp; DF$1, DataRegularSeason20242025!$D$3:$D$1315, $A18)+SUMIFS(DataRegularSeason20242025!$AB$3:$AB$1315,DataRegularSeason20242025!$B$3:$B$1315, "&lt;=" &amp; DF$1, DataRegularSeason20242025!$E$3:$E$1315, $A18)</f>
        <v>18</v>
      </c>
      <c r="DG18">
        <f>SUMIFS(DataRegularSeason20242025!$AA$3:$AA$1315,DataRegularSeason20242025!$B$3:$B$1315, "&lt;=" &amp; DG$1, DataRegularSeason20242025!$D$3:$D$1315, $A18)+SUMIFS(DataRegularSeason20242025!$AB$3:$AB$1315,DataRegularSeason20242025!$B$3:$B$1315, "&lt;=" &amp; DG$1, DataRegularSeason20242025!$E$3:$E$1315, $A18)</f>
        <v>18</v>
      </c>
      <c r="DH18">
        <f>SUMIFS(DataRegularSeason20242025!$AA$3:$AA$1315,DataRegularSeason20242025!$B$3:$B$1315, "&lt;=" &amp; DH$1, DataRegularSeason20242025!$D$3:$D$1315, $A18)+SUMIFS(DataRegularSeason20242025!$AB$3:$AB$1315,DataRegularSeason20242025!$B$3:$B$1315, "&lt;=" &amp; DH$1, DataRegularSeason20242025!$E$3:$E$1315, $A18)</f>
        <v>18</v>
      </c>
      <c r="DI18">
        <f>SUMIFS(DataRegularSeason20242025!$AA$3:$AA$1315,DataRegularSeason20242025!$B$3:$B$1315, "&lt;=" &amp; DI$1, DataRegularSeason20242025!$D$3:$D$1315, $A18)+SUMIFS(DataRegularSeason20242025!$AB$3:$AB$1315,DataRegularSeason20242025!$B$3:$B$1315, "&lt;=" &amp; DI$1, DataRegularSeason20242025!$E$3:$E$1315, $A18)</f>
        <v>18</v>
      </c>
      <c r="DJ18">
        <f>SUMIFS(DataRegularSeason20242025!$AA$3:$AA$1315,DataRegularSeason20242025!$B$3:$B$1315, "&lt;=" &amp; DJ$1, DataRegularSeason20242025!$D$3:$D$1315, $A18)+SUMIFS(DataRegularSeason20242025!$AB$3:$AB$1315,DataRegularSeason20242025!$B$3:$B$1315, "&lt;=" &amp; DJ$1, DataRegularSeason20242025!$E$3:$E$1315, $A18)</f>
        <v>18</v>
      </c>
      <c r="DK18">
        <f>SUMIFS(DataRegularSeason20242025!$AA$3:$AA$1315,DataRegularSeason20242025!$B$3:$B$1315, "&lt;=" &amp; DK$1, DataRegularSeason20242025!$D$3:$D$1315, $A18)+SUMIFS(DataRegularSeason20242025!$AB$3:$AB$1315,DataRegularSeason20242025!$B$3:$B$1315, "&lt;=" &amp; DK$1, DataRegularSeason20242025!$E$3:$E$1315, $A18)</f>
        <v>18</v>
      </c>
      <c r="DL18">
        <f>SUMIFS(DataRegularSeason20242025!$AA$3:$AA$1315,DataRegularSeason20242025!$B$3:$B$1315, "&lt;=" &amp; DL$1, DataRegularSeason20242025!$D$3:$D$1315, $A18)+SUMIFS(DataRegularSeason20242025!$AB$3:$AB$1315,DataRegularSeason20242025!$B$3:$B$1315, "&lt;=" &amp; DL$1, DataRegularSeason20242025!$E$3:$E$1315, $A18)</f>
        <v>18</v>
      </c>
      <c r="DM18">
        <f>SUMIFS(DataRegularSeason20242025!$AA$3:$AA$1315,DataRegularSeason20242025!$B$3:$B$1315, "&lt;=" &amp; DM$1, DataRegularSeason20242025!$D$3:$D$1315, $A18)+SUMIFS(DataRegularSeason20242025!$AB$3:$AB$1315,DataRegularSeason20242025!$B$3:$B$1315, "&lt;=" &amp; DM$1, DataRegularSeason20242025!$E$3:$E$1315, $A18)</f>
        <v>18</v>
      </c>
      <c r="DN18">
        <f>SUMIFS(DataRegularSeason20242025!$AA$3:$AA$1315,DataRegularSeason20242025!$B$3:$B$1315, "&lt;=" &amp; DN$1, DataRegularSeason20242025!$D$3:$D$1315, $A18)+SUMIFS(DataRegularSeason20242025!$AB$3:$AB$1315,DataRegularSeason20242025!$B$3:$B$1315, "&lt;=" &amp; DN$1, DataRegularSeason20242025!$E$3:$E$1315, $A18)</f>
        <v>18</v>
      </c>
      <c r="DO18">
        <f>SUMIFS(DataRegularSeason20242025!$AA$3:$AA$1315,DataRegularSeason20242025!$B$3:$B$1315, "&lt;=" &amp; DO$1, DataRegularSeason20242025!$D$3:$D$1315, $A18)+SUMIFS(DataRegularSeason20242025!$AB$3:$AB$1315,DataRegularSeason20242025!$B$3:$B$1315, "&lt;=" &amp; DO$1, DataRegularSeason20242025!$E$3:$E$1315, $A18)</f>
        <v>18</v>
      </c>
      <c r="DP18">
        <f>SUMIFS(DataRegularSeason20242025!$AA$3:$AA$1315,DataRegularSeason20242025!$B$3:$B$1315, "&lt;=" &amp; DP$1, DataRegularSeason20242025!$D$3:$D$1315, $A18)+SUMIFS(DataRegularSeason20242025!$AB$3:$AB$1315,DataRegularSeason20242025!$B$3:$B$1315, "&lt;=" &amp; DP$1, DataRegularSeason20242025!$E$3:$E$1315, $A18)</f>
        <v>18</v>
      </c>
      <c r="DQ18">
        <f>SUMIFS(DataRegularSeason20242025!$AA$3:$AA$1315,DataRegularSeason20242025!$B$3:$B$1315, "&lt;=" &amp; DQ$1, DataRegularSeason20242025!$D$3:$D$1315, $A18)+SUMIFS(DataRegularSeason20242025!$AB$3:$AB$1315,DataRegularSeason20242025!$B$3:$B$1315, "&lt;=" &amp; DQ$1, DataRegularSeason20242025!$E$3:$E$1315, $A18)</f>
        <v>18</v>
      </c>
      <c r="DR18">
        <f>SUMIFS(DataRegularSeason20242025!$AA$3:$AA$1315,DataRegularSeason20242025!$B$3:$B$1315, "&lt;=" &amp; DR$1, DataRegularSeason20242025!$D$3:$D$1315, $A18)+SUMIFS(DataRegularSeason20242025!$AB$3:$AB$1315,DataRegularSeason20242025!$B$3:$B$1315, "&lt;=" &amp; DR$1, DataRegularSeason20242025!$E$3:$E$1315, $A18)</f>
        <v>18</v>
      </c>
      <c r="DS18">
        <f>SUMIFS(DataRegularSeason20242025!$AA$3:$AA$1315,DataRegularSeason20242025!$B$3:$B$1315, "&lt;=" &amp; DS$1, DataRegularSeason20242025!$D$3:$D$1315, $A18)+SUMIFS(DataRegularSeason20242025!$AB$3:$AB$1315,DataRegularSeason20242025!$B$3:$B$1315, "&lt;=" &amp; DS$1, DataRegularSeason20242025!$E$3:$E$1315, $A18)</f>
        <v>18</v>
      </c>
      <c r="DT18">
        <f>SUMIFS(DataRegularSeason20242025!$AA$3:$AA$1315,DataRegularSeason20242025!$B$3:$B$1315, "&lt;=" &amp; DT$1, DataRegularSeason20242025!$D$3:$D$1315, $A18)+SUMIFS(DataRegularSeason20242025!$AB$3:$AB$1315,DataRegularSeason20242025!$B$3:$B$1315, "&lt;=" &amp; DT$1, DataRegularSeason20242025!$E$3:$E$1315, $A18)</f>
        <v>18</v>
      </c>
      <c r="DU18">
        <f>SUMIFS(DataRegularSeason20242025!$AA$3:$AA$1315,DataRegularSeason20242025!$B$3:$B$1315, "&lt;=" &amp; DU$1, DataRegularSeason20242025!$D$3:$D$1315, $A18)+SUMIFS(DataRegularSeason20242025!$AB$3:$AB$1315,DataRegularSeason20242025!$B$3:$B$1315, "&lt;=" &amp; DU$1, DataRegularSeason20242025!$E$3:$E$1315, $A18)</f>
        <v>18</v>
      </c>
      <c r="DV18">
        <f>SUMIFS(DataRegularSeason20242025!$AA$3:$AA$1315,DataRegularSeason20242025!$B$3:$B$1315, "&lt;=" &amp; DV$1, DataRegularSeason20242025!$D$3:$D$1315, $A18)+SUMIFS(DataRegularSeason20242025!$AB$3:$AB$1315,DataRegularSeason20242025!$B$3:$B$1315, "&lt;=" &amp; DV$1, DataRegularSeason20242025!$E$3:$E$1315, $A18)</f>
        <v>18</v>
      </c>
      <c r="DW18">
        <f>SUMIFS(DataRegularSeason20242025!$AA$3:$AA$1315,DataRegularSeason20242025!$B$3:$B$1315, "&lt;=" &amp; DW$1, DataRegularSeason20242025!$D$3:$D$1315, $A18)+SUMIFS(DataRegularSeason20242025!$AB$3:$AB$1315,DataRegularSeason20242025!$B$3:$B$1315, "&lt;=" &amp; DW$1, DataRegularSeason20242025!$E$3:$E$1315, $A18)</f>
        <v>18</v>
      </c>
      <c r="DX18">
        <f>SUMIFS(DataRegularSeason20242025!$AA$3:$AA$1315,DataRegularSeason20242025!$B$3:$B$1315, "&lt;=" &amp; DX$1, DataRegularSeason20242025!$D$3:$D$1315, $A18)+SUMIFS(DataRegularSeason20242025!$AB$3:$AB$1315,DataRegularSeason20242025!$B$3:$B$1315, "&lt;=" &amp; DX$1, DataRegularSeason20242025!$E$3:$E$1315, $A18)</f>
        <v>18</v>
      </c>
      <c r="DY18">
        <f>SUMIFS(DataRegularSeason20242025!$AA$3:$AA$1315,DataRegularSeason20242025!$B$3:$B$1315, "&lt;=" &amp; DY$1, DataRegularSeason20242025!$D$3:$D$1315, $A18)+SUMIFS(DataRegularSeason20242025!$AB$3:$AB$1315,DataRegularSeason20242025!$B$3:$B$1315, "&lt;=" &amp; DY$1, DataRegularSeason20242025!$E$3:$E$1315, $A18)</f>
        <v>18</v>
      </c>
      <c r="DZ18">
        <f>SUMIFS(DataRegularSeason20242025!$AA$3:$AA$1315,DataRegularSeason20242025!$B$3:$B$1315, "&lt;=" &amp; DZ$1, DataRegularSeason20242025!$D$3:$D$1315, $A18)+SUMIFS(DataRegularSeason20242025!$AB$3:$AB$1315,DataRegularSeason20242025!$B$3:$B$1315, "&lt;=" &amp; DZ$1, DataRegularSeason20242025!$E$3:$E$1315, $A18)</f>
        <v>18</v>
      </c>
      <c r="EA18">
        <f>SUMIFS(DataRegularSeason20242025!$AA$3:$AA$1315,DataRegularSeason20242025!$B$3:$B$1315, "&lt;=" &amp; EA$1, DataRegularSeason20242025!$D$3:$D$1315, $A18)+SUMIFS(DataRegularSeason20242025!$AB$3:$AB$1315,DataRegularSeason20242025!$B$3:$B$1315, "&lt;=" &amp; EA$1, DataRegularSeason20242025!$E$3:$E$1315, $A18)</f>
        <v>18</v>
      </c>
      <c r="EB18">
        <f>SUMIFS(DataRegularSeason20242025!$AA$3:$AA$1315,DataRegularSeason20242025!$B$3:$B$1315, "&lt;=" &amp; EB$1, DataRegularSeason20242025!$D$3:$D$1315, $A18)+SUMIFS(DataRegularSeason20242025!$AB$3:$AB$1315,DataRegularSeason20242025!$B$3:$B$1315, "&lt;=" &amp; EB$1, DataRegularSeason20242025!$E$3:$E$1315, $A18)</f>
        <v>18</v>
      </c>
      <c r="EC18">
        <f>SUMIFS(DataRegularSeason20242025!$AA$3:$AA$1315,DataRegularSeason20242025!$B$3:$B$1315, "&lt;=" &amp; EC$1, DataRegularSeason20242025!$D$3:$D$1315, $A18)+SUMIFS(DataRegularSeason20242025!$AB$3:$AB$1315,DataRegularSeason20242025!$B$3:$B$1315, "&lt;=" &amp; EC$1, DataRegularSeason20242025!$E$3:$E$1315, $A18)</f>
        <v>18</v>
      </c>
      <c r="ED18">
        <f>SUMIFS(DataRegularSeason20242025!$AA$3:$AA$1315,DataRegularSeason20242025!$B$3:$B$1315, "&lt;=" &amp; ED$1, DataRegularSeason20242025!$D$3:$D$1315, $A18)+SUMIFS(DataRegularSeason20242025!$AB$3:$AB$1315,DataRegularSeason20242025!$B$3:$B$1315, "&lt;=" &amp; ED$1, DataRegularSeason20242025!$E$3:$E$1315, $A18)</f>
        <v>18</v>
      </c>
      <c r="EE18">
        <f>SUMIFS(DataRegularSeason20242025!$AA$3:$AA$1315,DataRegularSeason20242025!$B$3:$B$1315, "&lt;=" &amp; EE$1, DataRegularSeason20242025!$D$3:$D$1315, $A18)+SUMIFS(DataRegularSeason20242025!$AB$3:$AB$1315,DataRegularSeason20242025!$B$3:$B$1315, "&lt;=" &amp; EE$1, DataRegularSeason20242025!$E$3:$E$1315, $A18)</f>
        <v>18</v>
      </c>
      <c r="EF18">
        <f>SUMIFS(DataRegularSeason20242025!$AA$3:$AA$1315,DataRegularSeason20242025!$B$3:$B$1315, "&lt;=" &amp; EF$1, DataRegularSeason20242025!$D$3:$D$1315, $A18)+SUMIFS(DataRegularSeason20242025!$AB$3:$AB$1315,DataRegularSeason20242025!$B$3:$B$1315, "&lt;=" &amp; EF$1, DataRegularSeason20242025!$E$3:$E$1315, $A18)</f>
        <v>18</v>
      </c>
      <c r="EG18">
        <f>SUMIFS(DataRegularSeason20242025!$AA$3:$AA$1315,DataRegularSeason20242025!$B$3:$B$1315, "&lt;=" &amp; EG$1, DataRegularSeason20242025!$D$3:$D$1315, $A18)+SUMIFS(DataRegularSeason20242025!$AB$3:$AB$1315,DataRegularSeason20242025!$B$3:$B$1315, "&lt;=" &amp; EG$1, DataRegularSeason20242025!$E$3:$E$1315, $A18)</f>
        <v>18</v>
      </c>
      <c r="EH18">
        <f>SUMIFS(DataRegularSeason20242025!$AA$3:$AA$1315,DataRegularSeason20242025!$B$3:$B$1315, "&lt;=" &amp; EH$1, DataRegularSeason20242025!$D$3:$D$1315, $A18)+SUMIFS(DataRegularSeason20242025!$AB$3:$AB$1315,DataRegularSeason20242025!$B$3:$B$1315, "&lt;=" &amp; EH$1, DataRegularSeason20242025!$E$3:$E$1315, $A18)</f>
        <v>18</v>
      </c>
      <c r="EI18">
        <f>SUMIFS(DataRegularSeason20242025!$AA$3:$AA$1315,DataRegularSeason20242025!$B$3:$B$1315, "&lt;=" &amp; EI$1, DataRegularSeason20242025!$D$3:$D$1315, $A18)+SUMIFS(DataRegularSeason20242025!$AB$3:$AB$1315,DataRegularSeason20242025!$B$3:$B$1315, "&lt;=" &amp; EI$1, DataRegularSeason20242025!$E$3:$E$1315, $A18)</f>
        <v>18</v>
      </c>
      <c r="EJ18">
        <f>SUMIFS(DataRegularSeason20242025!$AA$3:$AA$1315,DataRegularSeason20242025!$B$3:$B$1315, "&lt;=" &amp; EJ$1, DataRegularSeason20242025!$D$3:$D$1315, $A18)+SUMIFS(DataRegularSeason20242025!$AB$3:$AB$1315,DataRegularSeason20242025!$B$3:$B$1315, "&lt;=" &amp; EJ$1, DataRegularSeason20242025!$E$3:$E$1315, $A18)</f>
        <v>18</v>
      </c>
      <c r="EK18">
        <f>SUMIFS(DataRegularSeason20242025!$AA$3:$AA$1315,DataRegularSeason20242025!$B$3:$B$1315, "&lt;=" &amp; EK$1, DataRegularSeason20242025!$D$3:$D$1315, $A18)+SUMIFS(DataRegularSeason20242025!$AB$3:$AB$1315,DataRegularSeason20242025!$B$3:$B$1315, "&lt;=" &amp; EK$1, DataRegularSeason20242025!$E$3:$E$1315, $A18)</f>
        <v>18</v>
      </c>
      <c r="EL18">
        <f>SUMIFS(DataRegularSeason20242025!$AA$3:$AA$1315,DataRegularSeason20242025!$B$3:$B$1315, "&lt;=" &amp; EL$1, DataRegularSeason20242025!$D$3:$D$1315, $A18)+SUMIFS(DataRegularSeason20242025!$AB$3:$AB$1315,DataRegularSeason20242025!$B$3:$B$1315, "&lt;=" &amp; EL$1, DataRegularSeason20242025!$E$3:$E$1315, $A18)</f>
        <v>18</v>
      </c>
      <c r="EM18">
        <f>SUMIFS(DataRegularSeason20242025!$AA$3:$AA$1315,DataRegularSeason20242025!$B$3:$B$1315, "&lt;=" &amp; EM$1, DataRegularSeason20242025!$D$3:$D$1315, $A18)+SUMIFS(DataRegularSeason20242025!$AB$3:$AB$1315,DataRegularSeason20242025!$B$3:$B$1315, "&lt;=" &amp; EM$1, DataRegularSeason20242025!$E$3:$E$1315, $A18)</f>
        <v>18</v>
      </c>
      <c r="EN18">
        <f>SUMIFS(DataRegularSeason20242025!$AA$3:$AA$1315,DataRegularSeason20242025!$B$3:$B$1315, "&lt;=" &amp; EN$1, DataRegularSeason20242025!$D$3:$D$1315, $A18)+SUMIFS(DataRegularSeason20242025!$AB$3:$AB$1315,DataRegularSeason20242025!$B$3:$B$1315, "&lt;=" &amp; EN$1, DataRegularSeason20242025!$E$3:$E$1315, $A18)</f>
        <v>18</v>
      </c>
      <c r="EO18">
        <f>SUMIFS(DataRegularSeason20242025!$AA$3:$AA$1315,DataRegularSeason20242025!$B$3:$B$1315, "&lt;=" &amp; EO$1, DataRegularSeason20242025!$D$3:$D$1315, $A18)+SUMIFS(DataRegularSeason20242025!$AB$3:$AB$1315,DataRegularSeason20242025!$B$3:$B$1315, "&lt;=" &amp; EO$1, DataRegularSeason20242025!$E$3:$E$1315, $A18)</f>
        <v>18</v>
      </c>
      <c r="EP18">
        <f>SUMIFS(DataRegularSeason20242025!$AA$3:$AA$1315,DataRegularSeason20242025!$B$3:$B$1315, "&lt;=" &amp; EP$1, DataRegularSeason20242025!$D$3:$D$1315, $A18)+SUMIFS(DataRegularSeason20242025!$AB$3:$AB$1315,DataRegularSeason20242025!$B$3:$B$1315, "&lt;=" &amp; EP$1, DataRegularSeason20242025!$E$3:$E$1315, $A18)</f>
        <v>18</v>
      </c>
      <c r="EQ18">
        <f>SUMIFS(DataRegularSeason20242025!$AA$3:$AA$1315,DataRegularSeason20242025!$B$3:$B$1315, "&lt;=" &amp; EQ$1, DataRegularSeason20242025!$D$3:$D$1315, $A18)+SUMIFS(DataRegularSeason20242025!$AB$3:$AB$1315,DataRegularSeason20242025!$B$3:$B$1315, "&lt;=" &amp; EQ$1, DataRegularSeason20242025!$E$3:$E$1315, $A18)</f>
        <v>18</v>
      </c>
      <c r="ER18">
        <f>SUMIFS(DataRegularSeason20242025!$AA$3:$AA$1315,DataRegularSeason20242025!$B$3:$B$1315, "&lt;=" &amp; ER$1, DataRegularSeason20242025!$D$3:$D$1315, $A18)+SUMIFS(DataRegularSeason20242025!$AB$3:$AB$1315,DataRegularSeason20242025!$B$3:$B$1315, "&lt;=" &amp; ER$1, DataRegularSeason20242025!$E$3:$E$1315, $A18)</f>
        <v>18</v>
      </c>
      <c r="ES18">
        <f>SUMIFS(DataRegularSeason20242025!$AA$3:$AA$1315,DataRegularSeason20242025!$B$3:$B$1315, "&lt;=" &amp; ES$1, DataRegularSeason20242025!$D$3:$D$1315, $A18)+SUMIFS(DataRegularSeason20242025!$AB$3:$AB$1315,DataRegularSeason20242025!$B$3:$B$1315, "&lt;=" &amp; ES$1, DataRegularSeason20242025!$E$3:$E$1315, $A18)</f>
        <v>18</v>
      </c>
      <c r="ET18">
        <f>SUMIFS(DataRegularSeason20242025!$AA$3:$AA$1315,DataRegularSeason20242025!$B$3:$B$1315, "&lt;=" &amp; ET$1, DataRegularSeason20242025!$D$3:$D$1315, $A18)+SUMIFS(DataRegularSeason20242025!$AB$3:$AB$1315,DataRegularSeason20242025!$B$3:$B$1315, "&lt;=" &amp; ET$1, DataRegularSeason20242025!$E$3:$E$1315, $A18)</f>
        <v>18</v>
      </c>
      <c r="EU18">
        <f>SUMIFS(DataRegularSeason20242025!$AA$3:$AA$1315,DataRegularSeason20242025!$B$3:$B$1315, "&lt;=" &amp; EU$1, DataRegularSeason20242025!$D$3:$D$1315, $A18)+SUMIFS(DataRegularSeason20242025!$AB$3:$AB$1315,DataRegularSeason20242025!$B$3:$B$1315, "&lt;=" &amp; EU$1, DataRegularSeason20242025!$E$3:$E$1315, $A18)</f>
        <v>18</v>
      </c>
      <c r="EV18">
        <f>SUMIFS(DataRegularSeason20242025!$AA$3:$AA$1315,DataRegularSeason20242025!$B$3:$B$1315, "&lt;=" &amp; EV$1, DataRegularSeason20242025!$D$3:$D$1315, $A18)+SUMIFS(DataRegularSeason20242025!$AB$3:$AB$1315,DataRegularSeason20242025!$B$3:$B$1315, "&lt;=" &amp; EV$1, DataRegularSeason20242025!$E$3:$E$1315, $A18)</f>
        <v>18</v>
      </c>
      <c r="EW18">
        <f>SUMIFS(DataRegularSeason20242025!$AA$3:$AA$1315,DataRegularSeason20242025!$B$3:$B$1315, "&lt;=" &amp; EW$1, DataRegularSeason20242025!$D$3:$D$1315, $A18)+SUMIFS(DataRegularSeason20242025!$AB$3:$AB$1315,DataRegularSeason20242025!$B$3:$B$1315, "&lt;=" &amp; EW$1, DataRegularSeason20242025!$E$3:$E$1315, $A18)</f>
        <v>18</v>
      </c>
      <c r="EX18">
        <f>SUMIFS(DataRegularSeason20242025!$AA$3:$AA$1315,DataRegularSeason20242025!$B$3:$B$1315, "&lt;=" &amp; EX$1, DataRegularSeason20242025!$D$3:$D$1315, $A18)+SUMIFS(DataRegularSeason20242025!$AB$3:$AB$1315,DataRegularSeason20242025!$B$3:$B$1315, "&lt;=" &amp; EX$1, DataRegularSeason20242025!$E$3:$E$1315, $A18)</f>
        <v>18</v>
      </c>
      <c r="EY18">
        <f>SUMIFS(DataRegularSeason20242025!$AA$3:$AA$1315,DataRegularSeason20242025!$B$3:$B$1315, "&lt;=" &amp; EY$1, DataRegularSeason20242025!$D$3:$D$1315, $A18)+SUMIFS(DataRegularSeason20242025!$AB$3:$AB$1315,DataRegularSeason20242025!$B$3:$B$1315, "&lt;=" &amp; EY$1, DataRegularSeason20242025!$E$3:$E$1315, $A18)</f>
        <v>18</v>
      </c>
      <c r="EZ18">
        <f>SUMIFS(DataRegularSeason20242025!$AA$3:$AA$1315,DataRegularSeason20242025!$B$3:$B$1315, "&lt;=" &amp; EZ$1, DataRegularSeason20242025!$D$3:$D$1315, $A18)+SUMIFS(DataRegularSeason20242025!$AB$3:$AB$1315,DataRegularSeason20242025!$B$3:$B$1315, "&lt;=" &amp; EZ$1, DataRegularSeason20242025!$E$3:$E$1315, $A18)</f>
        <v>18</v>
      </c>
      <c r="FA18">
        <f>SUMIFS(DataRegularSeason20242025!$AA$3:$AA$1315,DataRegularSeason20242025!$B$3:$B$1315, "&lt;=" &amp; FA$1, DataRegularSeason20242025!$D$3:$D$1315, $A18)+SUMIFS(DataRegularSeason20242025!$AB$3:$AB$1315,DataRegularSeason20242025!$B$3:$B$1315, "&lt;=" &amp; FA$1, DataRegularSeason20242025!$E$3:$E$1315, $A18)</f>
        <v>18</v>
      </c>
      <c r="FB18">
        <f>SUMIFS(DataRegularSeason20242025!$AA$3:$AA$1315,DataRegularSeason20242025!$B$3:$B$1315, "&lt;=" &amp; FB$1, DataRegularSeason20242025!$D$3:$D$1315, $A18)+SUMIFS(DataRegularSeason20242025!$AB$3:$AB$1315,DataRegularSeason20242025!$B$3:$B$1315, "&lt;=" &amp; FB$1, DataRegularSeason20242025!$E$3:$E$1315, $A18)</f>
        <v>18</v>
      </c>
      <c r="FC18">
        <f>SUMIFS(DataRegularSeason20242025!$AA$3:$AA$1315,DataRegularSeason20242025!$B$3:$B$1315, "&lt;=" &amp; FC$1, DataRegularSeason20242025!$D$3:$D$1315, $A18)+SUMIFS(DataRegularSeason20242025!$AB$3:$AB$1315,DataRegularSeason20242025!$B$3:$B$1315, "&lt;=" &amp; FC$1, DataRegularSeason20242025!$E$3:$E$1315, $A18)</f>
        <v>18</v>
      </c>
      <c r="FD18">
        <f>SUMIFS(DataRegularSeason20242025!$AA$3:$AA$1315,DataRegularSeason20242025!$B$3:$B$1315, "&lt;=" &amp; FD$1, DataRegularSeason20242025!$D$3:$D$1315, $A18)+SUMIFS(DataRegularSeason20242025!$AB$3:$AB$1315,DataRegularSeason20242025!$B$3:$B$1315, "&lt;=" &amp; FD$1, DataRegularSeason20242025!$E$3:$E$1315, $A18)</f>
        <v>18</v>
      </c>
      <c r="FE18">
        <f>SUMIFS(DataRegularSeason20242025!$AA$3:$AA$1315,DataRegularSeason20242025!$B$3:$B$1315, "&lt;=" &amp; FE$1, DataRegularSeason20242025!$D$3:$D$1315, $A18)+SUMIFS(DataRegularSeason20242025!$AB$3:$AB$1315,DataRegularSeason20242025!$B$3:$B$1315, "&lt;=" &amp; FE$1, DataRegularSeason20242025!$E$3:$E$1315, $A18)</f>
        <v>18</v>
      </c>
      <c r="FF18">
        <f>SUMIFS(DataRegularSeason20242025!$AA$3:$AA$1315,DataRegularSeason20242025!$B$3:$B$1315, "&lt;=" &amp; FF$1, DataRegularSeason20242025!$D$3:$D$1315, $A18)+SUMIFS(DataRegularSeason20242025!$AB$3:$AB$1315,DataRegularSeason20242025!$B$3:$B$1315, "&lt;=" &amp; FF$1, DataRegularSeason20242025!$E$3:$E$1315, $A18)</f>
        <v>18</v>
      </c>
      <c r="FG18">
        <f>SUMIFS(DataRegularSeason20242025!$AA$3:$AA$1315,DataRegularSeason20242025!$B$3:$B$1315, "&lt;=" &amp; FG$1, DataRegularSeason20242025!$D$3:$D$1315, $A18)+SUMIFS(DataRegularSeason20242025!$AB$3:$AB$1315,DataRegularSeason20242025!$B$3:$B$1315, "&lt;=" &amp; FG$1, DataRegularSeason20242025!$E$3:$E$1315, $A18)</f>
        <v>18</v>
      </c>
      <c r="FH18">
        <f>SUMIFS(DataRegularSeason20242025!$AA$3:$AA$1315,DataRegularSeason20242025!$B$3:$B$1315, "&lt;=" &amp; FH$1, DataRegularSeason20242025!$D$3:$D$1315, $A18)+SUMIFS(DataRegularSeason20242025!$AB$3:$AB$1315,DataRegularSeason20242025!$B$3:$B$1315, "&lt;=" &amp; FH$1, DataRegularSeason20242025!$E$3:$E$1315, $A18)</f>
        <v>18</v>
      </c>
      <c r="FI18">
        <f>SUMIFS(DataRegularSeason20242025!$AA$3:$AA$1315,DataRegularSeason20242025!$B$3:$B$1315, "&lt;=" &amp; FI$1, DataRegularSeason20242025!$D$3:$D$1315, $A18)+SUMIFS(DataRegularSeason20242025!$AB$3:$AB$1315,DataRegularSeason20242025!$B$3:$B$1315, "&lt;=" &amp; FI$1, DataRegularSeason20242025!$E$3:$E$1315, $A18)</f>
        <v>18</v>
      </c>
      <c r="FJ18">
        <f>SUMIFS(DataRegularSeason20242025!$AA$3:$AA$1315,DataRegularSeason20242025!$B$3:$B$1315, "&lt;=" &amp; FJ$1, DataRegularSeason20242025!$D$3:$D$1315, $A18)+SUMIFS(DataRegularSeason20242025!$AB$3:$AB$1315,DataRegularSeason20242025!$B$3:$B$1315, "&lt;=" &amp; FJ$1, DataRegularSeason20242025!$E$3:$E$1315, $A18)</f>
        <v>18</v>
      </c>
      <c r="FK18">
        <f>SUMIFS(DataRegularSeason20242025!$AA$3:$AA$1315,DataRegularSeason20242025!$B$3:$B$1315, "&lt;=" &amp; FK$1, DataRegularSeason20242025!$D$3:$D$1315, $A18)+SUMIFS(DataRegularSeason20242025!$AB$3:$AB$1315,DataRegularSeason20242025!$B$3:$B$1315, "&lt;=" &amp; FK$1, DataRegularSeason20242025!$E$3:$E$1315, $A18)</f>
        <v>18</v>
      </c>
      <c r="FL18">
        <f>SUMIFS(DataRegularSeason20242025!$AA$3:$AA$1315,DataRegularSeason20242025!$B$3:$B$1315, "&lt;=" &amp; FL$1, DataRegularSeason20242025!$D$3:$D$1315, $A18)+SUMIFS(DataRegularSeason20242025!$AB$3:$AB$1315,DataRegularSeason20242025!$B$3:$B$1315, "&lt;=" &amp; FL$1, DataRegularSeason20242025!$E$3:$E$1315, $A18)</f>
        <v>18</v>
      </c>
      <c r="FM18">
        <f>SUMIFS(DataRegularSeason20242025!$AA$3:$AA$1315,DataRegularSeason20242025!$B$3:$B$1315, "&lt;=" &amp; FM$1, DataRegularSeason20242025!$D$3:$D$1315, $A18)+SUMIFS(DataRegularSeason20242025!$AB$3:$AB$1315,DataRegularSeason20242025!$B$3:$B$1315, "&lt;=" &amp; FM$1, DataRegularSeason20242025!$E$3:$E$1315, $A18)</f>
        <v>18</v>
      </c>
      <c r="FN18">
        <f>SUMIFS(DataRegularSeason20242025!$AA$3:$AA$1315,DataRegularSeason20242025!$B$3:$B$1315, "&lt;=" &amp; FN$1, DataRegularSeason20242025!$D$3:$D$1315, $A18)+SUMIFS(DataRegularSeason20242025!$AB$3:$AB$1315,DataRegularSeason20242025!$B$3:$B$1315, "&lt;=" &amp; FN$1, DataRegularSeason20242025!$E$3:$E$1315, $A18)</f>
        <v>18</v>
      </c>
      <c r="FO18">
        <f>SUMIFS(DataRegularSeason20242025!$AA$3:$AA$1315,DataRegularSeason20242025!$B$3:$B$1315, "&lt;=" &amp; FO$1, DataRegularSeason20242025!$D$3:$D$1315, $A18)+SUMIFS(DataRegularSeason20242025!$AB$3:$AB$1315,DataRegularSeason20242025!$B$3:$B$1315, "&lt;=" &amp; FO$1, DataRegularSeason20242025!$E$3:$E$1315, $A18)</f>
        <v>18</v>
      </c>
      <c r="FP18">
        <f>SUMIFS(DataRegularSeason20242025!$AA$3:$AA$1315,DataRegularSeason20242025!$B$3:$B$1315, "&lt;=" &amp; FP$1, DataRegularSeason20242025!$D$3:$D$1315, $A18)+SUMIFS(DataRegularSeason20242025!$AB$3:$AB$1315,DataRegularSeason20242025!$B$3:$B$1315, "&lt;=" &amp; FP$1, DataRegularSeason20242025!$E$3:$E$1315, $A18)</f>
        <v>18</v>
      </c>
      <c r="FQ18">
        <f>SUMIFS(DataRegularSeason20242025!$AA$3:$AA$1315,DataRegularSeason20242025!$B$3:$B$1315, "&lt;=" &amp; FQ$1, DataRegularSeason20242025!$D$3:$D$1315, $A18)+SUMIFS(DataRegularSeason20242025!$AB$3:$AB$1315,DataRegularSeason20242025!$B$3:$B$1315, "&lt;=" &amp; FQ$1, DataRegularSeason20242025!$E$3:$E$1315, $A18)</f>
        <v>18</v>
      </c>
      <c r="FR18">
        <f>SUMIFS(DataRegularSeason20242025!$AA$3:$AA$1315,DataRegularSeason20242025!$B$3:$B$1315, "&lt;=" &amp; FR$1, DataRegularSeason20242025!$D$3:$D$1315, $A18)+SUMIFS(DataRegularSeason20242025!$AB$3:$AB$1315,DataRegularSeason20242025!$B$3:$B$1315, "&lt;=" &amp; FR$1, DataRegularSeason20242025!$E$3:$E$1315, $A18)</f>
        <v>18</v>
      </c>
      <c r="FS18">
        <f>SUMIFS(DataRegularSeason20242025!$AA$3:$AA$1315,DataRegularSeason20242025!$B$3:$B$1315, "&lt;=" &amp; FS$1, DataRegularSeason20242025!$D$3:$D$1315, $A18)+SUMIFS(DataRegularSeason20242025!$AB$3:$AB$1315,DataRegularSeason20242025!$B$3:$B$1315, "&lt;=" &amp; FS$1, DataRegularSeason20242025!$E$3:$E$1315, $A18)</f>
        <v>18</v>
      </c>
      <c r="FT18">
        <f>SUMIFS(DataRegularSeason20242025!$AA$3:$AA$1315,DataRegularSeason20242025!$B$3:$B$1315, "&lt;=" &amp; FT$1, DataRegularSeason20242025!$D$3:$D$1315, $A18)+SUMIFS(DataRegularSeason20242025!$AB$3:$AB$1315,DataRegularSeason20242025!$B$3:$B$1315, "&lt;=" &amp; FT$1, DataRegularSeason20242025!$E$3:$E$1315, $A18)</f>
        <v>18</v>
      </c>
      <c r="FU18">
        <f>SUMIFS(DataRegularSeason20242025!$AA$3:$AA$1315,DataRegularSeason20242025!$B$3:$B$1315, "&lt;=" &amp; FU$1, DataRegularSeason20242025!$D$3:$D$1315, $A18)+SUMIFS(DataRegularSeason20242025!$AB$3:$AB$1315,DataRegularSeason20242025!$B$3:$B$1315, "&lt;=" &amp; FU$1, DataRegularSeason20242025!$E$3:$E$1315, $A18)</f>
        <v>18</v>
      </c>
      <c r="FV18">
        <f>SUMIFS(DataRegularSeason20242025!$AA$3:$AA$1315,DataRegularSeason20242025!$B$3:$B$1315, "&lt;=" &amp; FV$1, DataRegularSeason20242025!$D$3:$D$1315, $A18)+SUMIFS(DataRegularSeason20242025!$AB$3:$AB$1315,DataRegularSeason20242025!$B$3:$B$1315, "&lt;=" &amp; FV$1, DataRegularSeason20242025!$E$3:$E$1315, $A18)</f>
        <v>18</v>
      </c>
      <c r="FW18">
        <f>SUMIFS(DataRegularSeason20242025!$AA$3:$AA$1315,DataRegularSeason20242025!$B$3:$B$1315, "&lt;=" &amp; FW$1, DataRegularSeason20242025!$D$3:$D$1315, $A18)+SUMIFS(DataRegularSeason20242025!$AB$3:$AB$1315,DataRegularSeason20242025!$B$3:$B$1315, "&lt;=" &amp; FW$1, DataRegularSeason20242025!$E$3:$E$1315, $A18)</f>
        <v>18</v>
      </c>
      <c r="FX18">
        <f>SUMIFS(DataRegularSeason20242025!$AA$3:$AA$1315,DataRegularSeason20242025!$B$3:$B$1315, "&lt;=" &amp; FX$1, DataRegularSeason20242025!$D$3:$D$1315, $A18)+SUMIFS(DataRegularSeason20242025!$AB$3:$AB$1315,DataRegularSeason20242025!$B$3:$B$1315, "&lt;=" &amp; FX$1, DataRegularSeason20242025!$E$3:$E$1315, $A18)</f>
        <v>18</v>
      </c>
      <c r="FY18">
        <f>SUMIFS(DataRegularSeason20242025!$AA$3:$AA$1315,DataRegularSeason20242025!$B$3:$B$1315, "&lt;=" &amp; FY$1, DataRegularSeason20242025!$D$3:$D$1315, $A18)+SUMIFS(DataRegularSeason20242025!$AB$3:$AB$1315,DataRegularSeason20242025!$B$3:$B$1315, "&lt;=" &amp; FY$1, DataRegularSeason20242025!$E$3:$E$1315, $A18)</f>
        <v>18</v>
      </c>
      <c r="FZ18">
        <f>SUMIFS(DataRegularSeason20242025!$AA$3:$AA$1315,DataRegularSeason20242025!$B$3:$B$1315, "&lt;=" &amp; FZ$1, DataRegularSeason20242025!$D$3:$D$1315, $A18)+SUMIFS(DataRegularSeason20242025!$AB$3:$AB$1315,DataRegularSeason20242025!$B$3:$B$1315, "&lt;=" &amp; FZ$1, DataRegularSeason20242025!$E$3:$E$1315, $A18)</f>
        <v>18</v>
      </c>
      <c r="GA18">
        <f>SUMIFS(DataRegularSeason20242025!$AA$3:$AA$1315,DataRegularSeason20242025!$B$3:$B$1315, "&lt;=" &amp; GA$1, DataRegularSeason20242025!$D$3:$D$1315, $A18)+SUMIFS(DataRegularSeason20242025!$AB$3:$AB$1315,DataRegularSeason20242025!$B$3:$B$1315, "&lt;=" &amp; GA$1, DataRegularSeason20242025!$E$3:$E$1315, $A18)</f>
        <v>18</v>
      </c>
      <c r="GB18">
        <f>SUMIFS(DataRegularSeason20242025!$AA$3:$AA$1315,DataRegularSeason20242025!$B$3:$B$1315, "&lt;=" &amp; GB$1, DataRegularSeason20242025!$D$3:$D$1315, $A18)+SUMIFS(DataRegularSeason20242025!$AB$3:$AB$1315,DataRegularSeason20242025!$B$3:$B$1315, "&lt;=" &amp; GB$1, DataRegularSeason20242025!$E$3:$E$1315, $A18)</f>
        <v>18</v>
      </c>
      <c r="GC18">
        <f>SUMIFS(DataRegularSeason20242025!$AA$3:$AA$1315,DataRegularSeason20242025!$B$3:$B$1315, "&lt;=" &amp; GC$1, DataRegularSeason20242025!$D$3:$D$1315, $A18)+SUMIFS(DataRegularSeason20242025!$AB$3:$AB$1315,DataRegularSeason20242025!$B$3:$B$1315, "&lt;=" &amp; GC$1, DataRegularSeason20242025!$E$3:$E$1315, $A18)</f>
        <v>18</v>
      </c>
      <c r="GD18">
        <f>SUMIFS(DataRegularSeason20242025!$AA$3:$AA$1315,DataRegularSeason20242025!$B$3:$B$1315, "&lt;=" &amp; GD$1, DataRegularSeason20242025!$D$3:$D$1315, $A18)+SUMIFS(DataRegularSeason20242025!$AB$3:$AB$1315,DataRegularSeason20242025!$B$3:$B$1315, "&lt;=" &amp; GD$1, DataRegularSeason20242025!$E$3:$E$1315, $A18)</f>
        <v>18</v>
      </c>
      <c r="GE18">
        <f>SUMIFS(DataRegularSeason20242025!$AA$3:$AA$1315,DataRegularSeason20242025!$B$3:$B$1315, "&lt;=" &amp; GE$1, DataRegularSeason20242025!$D$3:$D$1315, $A18)+SUMIFS(DataRegularSeason20242025!$AB$3:$AB$1315,DataRegularSeason20242025!$B$3:$B$1315, "&lt;=" &amp; GE$1, DataRegularSeason20242025!$E$3:$E$1315, $A18)</f>
        <v>18</v>
      </c>
      <c r="GF18">
        <f>SUMIFS(DataRegularSeason20242025!$AA$3:$AA$1315,DataRegularSeason20242025!$B$3:$B$1315, "&lt;=" &amp; GF$1, DataRegularSeason20242025!$D$3:$D$1315, $A18)+SUMIFS(DataRegularSeason20242025!$AB$3:$AB$1315,DataRegularSeason20242025!$B$3:$B$1315, "&lt;=" &amp; GF$1, DataRegularSeason20242025!$E$3:$E$1315, $A18)</f>
        <v>18</v>
      </c>
      <c r="GG18">
        <f>SUMIFS(DataRegularSeason20242025!$AA$3:$AA$1315,DataRegularSeason20242025!$B$3:$B$1315, "&lt;=" &amp; GG$1, DataRegularSeason20242025!$D$3:$D$1315, $A18)+SUMIFS(DataRegularSeason20242025!$AB$3:$AB$1315,DataRegularSeason20242025!$B$3:$B$1315, "&lt;=" &amp; GG$1, DataRegularSeason20242025!$E$3:$E$1315, $A18)</f>
        <v>18</v>
      </c>
      <c r="GH18">
        <f>SUMIFS(DataRegularSeason20242025!$AA$3:$AA$1315,DataRegularSeason20242025!$B$3:$B$1315, "&lt;=" &amp; GH$1, DataRegularSeason20242025!$D$3:$D$1315, $A18)+SUMIFS(DataRegularSeason20242025!$AB$3:$AB$1315,DataRegularSeason20242025!$B$3:$B$1315, "&lt;=" &amp; GH$1, DataRegularSeason20242025!$E$3:$E$1315, $A18)</f>
        <v>18</v>
      </c>
      <c r="GI18">
        <f>SUMIFS(DataRegularSeason20242025!$AA$3:$AA$1315,DataRegularSeason20242025!$B$3:$B$1315, "&lt;=" &amp; GI$1, DataRegularSeason20242025!$D$3:$D$1315, $A18)+SUMIFS(DataRegularSeason20242025!$AB$3:$AB$1315,DataRegularSeason20242025!$B$3:$B$1315, "&lt;=" &amp; GI$1, DataRegularSeason20242025!$E$3:$E$1315, $A18)</f>
        <v>18</v>
      </c>
      <c r="GJ18">
        <f>SUMIFS(DataRegularSeason20242025!$AA$3:$AA$1315,DataRegularSeason20242025!$B$3:$B$1315, "&lt;=" &amp; GJ$1, DataRegularSeason20242025!$D$3:$D$1315, $A18)+SUMIFS(DataRegularSeason20242025!$AB$3:$AB$1315,DataRegularSeason20242025!$B$3:$B$1315, "&lt;=" &amp; GJ$1, DataRegularSeason20242025!$E$3:$E$1315, $A18)</f>
        <v>18</v>
      </c>
      <c r="GK18">
        <f>SUMIFS(DataRegularSeason20242025!$AA$3:$AA$1315,DataRegularSeason20242025!$B$3:$B$1315, "&lt;=" &amp; GK$1, DataRegularSeason20242025!$D$3:$D$1315, $A18)+SUMIFS(DataRegularSeason20242025!$AB$3:$AB$1315,DataRegularSeason20242025!$B$3:$B$1315, "&lt;=" &amp; GK$1, DataRegularSeason20242025!$E$3:$E$1315, $A18)</f>
        <v>18</v>
      </c>
      <c r="GL18">
        <f>SUMIFS(DataRegularSeason20242025!$AA$3:$AA$1315,DataRegularSeason20242025!$B$3:$B$1315, "&lt;=" &amp; GL$1, DataRegularSeason20242025!$D$3:$D$1315, $A18)+SUMIFS(DataRegularSeason20242025!$AB$3:$AB$1315,DataRegularSeason20242025!$B$3:$B$1315, "&lt;=" &amp; GL$1, DataRegularSeason20242025!$E$3:$E$1315, $A18)</f>
        <v>18</v>
      </c>
      <c r="GM18">
        <f>SUMIFS(DataRegularSeason20242025!$AA$3:$AA$1315,DataRegularSeason20242025!$B$3:$B$1315, "&lt;=" &amp; GM$1, DataRegularSeason20242025!$D$3:$D$1315, $A18)+SUMIFS(DataRegularSeason20242025!$AB$3:$AB$1315,DataRegularSeason20242025!$B$3:$B$1315, "&lt;=" &amp; GM$1, DataRegularSeason20242025!$E$3:$E$1315, $A18)</f>
        <v>18</v>
      </c>
      <c r="GN18">
        <f>SUMIFS(DataRegularSeason20242025!$AA$3:$AA$1315,DataRegularSeason20242025!$B$3:$B$1315, "&lt;=" &amp; GN$1, DataRegularSeason20242025!$D$3:$D$1315, $A18)+SUMIFS(DataRegularSeason20242025!$AB$3:$AB$1315,DataRegularSeason20242025!$B$3:$B$1315, "&lt;=" &amp; GN$1, DataRegularSeason20242025!$E$3:$E$1315, $A18)</f>
        <v>18</v>
      </c>
      <c r="GO18">
        <f>SUMIFS(DataRegularSeason20242025!$AA$3:$AA$1315,DataRegularSeason20242025!$B$3:$B$1315, "&lt;=" &amp; GO$1, DataRegularSeason20242025!$D$3:$D$1315, $A18)+SUMIFS(DataRegularSeason20242025!$AB$3:$AB$1315,DataRegularSeason20242025!$B$3:$B$1315, "&lt;=" &amp; GO$1, DataRegularSeason20242025!$E$3:$E$1315, $A18)</f>
        <v>18</v>
      </c>
      <c r="GP18">
        <f>SUMIFS(DataRegularSeason20242025!$AA$3:$AA$1315,DataRegularSeason20242025!$B$3:$B$1315, "&lt;=" &amp; GP$1, DataRegularSeason20242025!$D$3:$D$1315, $A18)+SUMIFS(DataRegularSeason20242025!$AB$3:$AB$1315,DataRegularSeason20242025!$B$3:$B$1315, "&lt;=" &amp; GP$1, DataRegularSeason20242025!$E$3:$E$1315, $A18)</f>
        <v>18</v>
      </c>
      <c r="GQ18">
        <f>SUMIFS(DataRegularSeason20242025!$AA$3:$AA$1315,DataRegularSeason20242025!$B$3:$B$1315, "&lt;=" &amp; GQ$1, DataRegularSeason20242025!$D$3:$D$1315, $A18)+SUMIFS(DataRegularSeason20242025!$AB$3:$AB$1315,DataRegularSeason20242025!$B$3:$B$1315, "&lt;=" &amp; GQ$1, DataRegularSeason20242025!$E$3:$E$1315, $A18)</f>
        <v>18</v>
      </c>
      <c r="GR18">
        <f>SUMIFS(DataRegularSeason20242025!$AA$3:$AA$1315,DataRegularSeason20242025!$B$3:$B$1315, "&lt;=" &amp; GR$1, DataRegularSeason20242025!$D$3:$D$1315, $A18)+SUMIFS(DataRegularSeason20242025!$AB$3:$AB$1315,DataRegularSeason20242025!$B$3:$B$1315, "&lt;=" &amp; GR$1, DataRegularSeason20242025!$E$3:$E$1315, $A18)</f>
        <v>18</v>
      </c>
      <c r="GS18">
        <f>SUMIFS(DataRegularSeason20242025!$AA$3:$AA$1315,DataRegularSeason20242025!$B$3:$B$1315, "&lt;=" &amp; GS$1, DataRegularSeason20242025!$D$3:$D$1315, $A18)+SUMIFS(DataRegularSeason20242025!$AB$3:$AB$1315,DataRegularSeason20242025!$B$3:$B$1315, "&lt;=" &amp; GS$1, DataRegularSeason20242025!$E$3:$E$1315, $A18)</f>
        <v>18</v>
      </c>
      <c r="GT18">
        <f>SUMIFS(DataRegularSeason20242025!$AA$3:$AA$1315,DataRegularSeason20242025!$B$3:$B$1315, "&lt;=" &amp; GT$1, DataRegularSeason20242025!$D$3:$D$1315, $A18)+SUMIFS(DataRegularSeason20242025!$AB$3:$AB$1315,DataRegularSeason20242025!$B$3:$B$1315, "&lt;=" &amp; GT$1, DataRegularSeason20242025!$E$3:$E$1315, $A18)</f>
        <v>18</v>
      </c>
      <c r="GU18">
        <f>SUMIFS(DataRegularSeason20242025!$AA$3:$AA$1315,DataRegularSeason20242025!$B$3:$B$1315, "&lt;=" &amp; GU$1, DataRegularSeason20242025!$D$3:$D$1315, $A18)+SUMIFS(DataRegularSeason20242025!$AB$3:$AB$1315,DataRegularSeason20242025!$B$3:$B$1315, "&lt;=" &amp; GU$1, DataRegularSeason20242025!$E$3:$E$1315, $A18)</f>
        <v>18</v>
      </c>
    </row>
    <row r="19" spans="1:203" x14ac:dyDescent="0.25">
      <c r="A19" t="s">
        <v>34</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8</v>
      </c>
      <c r="Q19">
        <f>SUMIFS(DataRegularSeason20242025!$AA$3:$AA$1315,DataRegularSeason20242025!$B$3:$B$1315, "&lt;=" &amp; Q$1, DataRegularSeason20242025!$D$3:$D$1315, $A19)+SUMIFS(DataRegularSeason20242025!$AB$3:$AB$1315,DataRegularSeason20242025!$B$3:$B$1315, "&lt;=" &amp; Q$1, DataRegularSeason20242025!$E$3:$E$1315, $A19)</f>
        <v>8</v>
      </c>
      <c r="R19">
        <f>SUMIFS(DataRegularSeason20242025!$AA$3:$AA$1315,DataRegularSeason20242025!$B$3:$B$1315, "&lt;=" &amp; R$1, DataRegularSeason20242025!$D$3:$D$1315, $A19)+SUMIFS(DataRegularSeason20242025!$AB$3:$AB$1315,DataRegularSeason20242025!$B$3:$B$1315, "&lt;=" &amp; R$1, DataRegularSeason20242025!$E$3:$E$1315, $A19)</f>
        <v>8</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10</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14</v>
      </c>
      <c r="AB19">
        <f>SUMIFS(DataRegularSeason20242025!$AA$3:$AA$1315,DataRegularSeason20242025!$B$3:$B$1315, "&lt;=" &amp; AB$1, DataRegularSeason20242025!$D$3:$D$1315, $A19)+SUMIFS(DataRegularSeason20242025!$AB$3:$AB$1315,DataRegularSeason20242025!$B$3:$B$1315, "&lt;=" &amp; AB$1, DataRegularSeason20242025!$E$3:$E$1315, $A19)</f>
        <v>14</v>
      </c>
      <c r="AC19">
        <f>SUMIFS(DataRegularSeason20242025!$AA$3:$AA$1315,DataRegularSeason20242025!$B$3:$B$1315, "&lt;=" &amp; AC$1, DataRegularSeason20242025!$D$3:$D$1315, $A19)+SUMIFS(DataRegularSeason20242025!$AB$3:$AB$1315,DataRegularSeason20242025!$B$3:$B$1315, "&lt;=" &amp; AC$1, DataRegularSeason20242025!$E$3:$E$1315, $A19)</f>
        <v>14</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14</v>
      </c>
      <c r="AH19">
        <f>SUMIFS(DataRegularSeason20242025!$AA$3:$AA$1315,DataRegularSeason20242025!$B$3:$B$1315, "&lt;=" &amp; AH$1, DataRegularSeason20242025!$D$3:$D$1315, $A19)+SUMIFS(DataRegularSeason20242025!$AB$3:$AB$1315,DataRegularSeason20242025!$B$3:$B$1315, "&lt;=" &amp; AH$1, DataRegularSeason20242025!$E$3:$E$1315, $A19)</f>
        <v>14</v>
      </c>
      <c r="AI19">
        <f>SUMIFS(DataRegularSeason20242025!$AA$3:$AA$1315,DataRegularSeason20242025!$B$3:$B$1315, "&lt;=" &amp; AI$1, DataRegularSeason20242025!$D$3:$D$1315, $A19)+SUMIFS(DataRegularSeason20242025!$AB$3:$AB$1315,DataRegularSeason20242025!$B$3:$B$1315, "&lt;=" &amp; AI$1, DataRegularSeason20242025!$E$3:$E$1315, $A19)</f>
        <v>14</v>
      </c>
      <c r="AJ19">
        <f>SUMIFS(DataRegularSeason20242025!$AA$3:$AA$1315,DataRegularSeason20242025!$B$3:$B$1315, "&lt;=" &amp; AJ$1, DataRegularSeason20242025!$D$3:$D$1315, $A19)+SUMIFS(DataRegularSeason20242025!$AB$3:$AB$1315,DataRegularSeason20242025!$B$3:$B$1315, "&lt;=" &amp; AJ$1, DataRegularSeason20242025!$E$3:$E$1315, $A19)</f>
        <v>14</v>
      </c>
      <c r="AK19">
        <f>SUMIFS(DataRegularSeason20242025!$AA$3:$AA$1315,DataRegularSeason20242025!$B$3:$B$1315, "&lt;=" &amp; AK$1, DataRegularSeason20242025!$D$3:$D$1315, $A19)+SUMIFS(DataRegularSeason20242025!$AB$3:$AB$1315,DataRegularSeason20242025!$B$3:$B$1315, "&lt;=" &amp; AK$1, DataRegularSeason20242025!$E$3:$E$1315, $A19)</f>
        <v>14</v>
      </c>
      <c r="AL19">
        <f>SUMIFS(DataRegularSeason20242025!$AA$3:$AA$1315,DataRegularSeason20242025!$B$3:$B$1315, "&lt;=" &amp; AL$1, DataRegularSeason20242025!$D$3:$D$1315, $A19)+SUMIFS(DataRegularSeason20242025!$AB$3:$AB$1315,DataRegularSeason20242025!$B$3:$B$1315, "&lt;=" &amp; AL$1, DataRegularSeason20242025!$E$3:$E$1315, $A19)</f>
        <v>14</v>
      </c>
      <c r="AM19">
        <f>SUMIFS(DataRegularSeason20242025!$AA$3:$AA$1315,DataRegularSeason20242025!$B$3:$B$1315, "&lt;=" &amp; AM$1, DataRegularSeason20242025!$D$3:$D$1315, $A19)+SUMIFS(DataRegularSeason20242025!$AB$3:$AB$1315,DataRegularSeason20242025!$B$3:$B$1315, "&lt;=" &amp; AM$1, DataRegularSeason20242025!$E$3:$E$1315, $A19)</f>
        <v>14</v>
      </c>
      <c r="AN19">
        <f>SUMIFS(DataRegularSeason20242025!$AA$3:$AA$1315,DataRegularSeason20242025!$B$3:$B$1315, "&lt;=" &amp; AN$1, DataRegularSeason20242025!$D$3:$D$1315, $A19)+SUMIFS(DataRegularSeason20242025!$AB$3:$AB$1315,DataRegularSeason20242025!$B$3:$B$1315, "&lt;=" &amp; AN$1, DataRegularSeason20242025!$E$3:$E$1315, $A19)</f>
        <v>14</v>
      </c>
      <c r="AO19">
        <f>SUMIFS(DataRegularSeason20242025!$AA$3:$AA$1315,DataRegularSeason20242025!$B$3:$B$1315, "&lt;=" &amp; AO$1, DataRegularSeason20242025!$D$3:$D$1315, $A19)+SUMIFS(DataRegularSeason20242025!$AB$3:$AB$1315,DataRegularSeason20242025!$B$3:$B$1315, "&lt;=" &amp; AO$1, DataRegularSeason20242025!$E$3:$E$1315, $A19)</f>
        <v>14</v>
      </c>
      <c r="AP19">
        <f>SUMIFS(DataRegularSeason20242025!$AA$3:$AA$1315,DataRegularSeason20242025!$B$3:$B$1315, "&lt;=" &amp; AP$1, DataRegularSeason20242025!$D$3:$D$1315, $A19)+SUMIFS(DataRegularSeason20242025!$AB$3:$AB$1315,DataRegularSeason20242025!$B$3:$B$1315, "&lt;=" &amp; AP$1, DataRegularSeason20242025!$E$3:$E$1315, $A19)</f>
        <v>14</v>
      </c>
      <c r="AQ19">
        <f>SUMIFS(DataRegularSeason20242025!$AA$3:$AA$1315,DataRegularSeason20242025!$B$3:$B$1315, "&lt;=" &amp; AQ$1, DataRegularSeason20242025!$D$3:$D$1315, $A19)+SUMIFS(DataRegularSeason20242025!$AB$3:$AB$1315,DataRegularSeason20242025!$B$3:$B$1315, "&lt;=" &amp; AQ$1, DataRegularSeason20242025!$E$3:$E$1315, $A19)</f>
        <v>14</v>
      </c>
      <c r="AR19">
        <f>SUMIFS(DataRegularSeason20242025!$AA$3:$AA$1315,DataRegularSeason20242025!$B$3:$B$1315, "&lt;=" &amp; AR$1, DataRegularSeason20242025!$D$3:$D$1315, $A19)+SUMIFS(DataRegularSeason20242025!$AB$3:$AB$1315,DataRegularSeason20242025!$B$3:$B$1315, "&lt;=" &amp; AR$1, DataRegularSeason20242025!$E$3:$E$1315, $A19)</f>
        <v>14</v>
      </c>
      <c r="AS19">
        <f>SUMIFS(DataRegularSeason20242025!$AA$3:$AA$1315,DataRegularSeason20242025!$B$3:$B$1315, "&lt;=" &amp; AS$1, DataRegularSeason20242025!$D$3:$D$1315, $A19)+SUMIFS(DataRegularSeason20242025!$AB$3:$AB$1315,DataRegularSeason20242025!$B$3:$B$1315, "&lt;=" &amp; AS$1, DataRegularSeason20242025!$E$3:$E$1315, $A19)</f>
        <v>14</v>
      </c>
      <c r="AT19">
        <f>SUMIFS(DataRegularSeason20242025!$AA$3:$AA$1315,DataRegularSeason20242025!$B$3:$B$1315, "&lt;=" &amp; AT$1, DataRegularSeason20242025!$D$3:$D$1315, $A19)+SUMIFS(DataRegularSeason20242025!$AB$3:$AB$1315,DataRegularSeason20242025!$B$3:$B$1315, "&lt;=" &amp; AT$1, DataRegularSeason20242025!$E$3:$E$1315, $A19)</f>
        <v>14</v>
      </c>
      <c r="AU19">
        <f>SUMIFS(DataRegularSeason20242025!$AA$3:$AA$1315,DataRegularSeason20242025!$B$3:$B$1315, "&lt;=" &amp; AU$1, DataRegularSeason20242025!$D$3:$D$1315, $A19)+SUMIFS(DataRegularSeason20242025!$AB$3:$AB$1315,DataRegularSeason20242025!$B$3:$B$1315, "&lt;=" &amp; AU$1, DataRegularSeason20242025!$E$3:$E$1315, $A19)</f>
        <v>14</v>
      </c>
      <c r="AV19">
        <f>SUMIFS(DataRegularSeason20242025!$AA$3:$AA$1315,DataRegularSeason20242025!$B$3:$B$1315, "&lt;=" &amp; AV$1, DataRegularSeason20242025!$D$3:$D$1315, $A19)+SUMIFS(DataRegularSeason20242025!$AB$3:$AB$1315,DataRegularSeason20242025!$B$3:$B$1315, "&lt;=" &amp; AV$1, DataRegularSeason20242025!$E$3:$E$1315, $A19)</f>
        <v>14</v>
      </c>
      <c r="AW19">
        <f>SUMIFS(DataRegularSeason20242025!$AA$3:$AA$1315,DataRegularSeason20242025!$B$3:$B$1315, "&lt;=" &amp; AW$1, DataRegularSeason20242025!$D$3:$D$1315, $A19)+SUMIFS(DataRegularSeason20242025!$AB$3:$AB$1315,DataRegularSeason20242025!$B$3:$B$1315, "&lt;=" &amp; AW$1, DataRegularSeason20242025!$E$3:$E$1315, $A19)</f>
        <v>14</v>
      </c>
      <c r="AX19">
        <f>SUMIFS(DataRegularSeason20242025!$AA$3:$AA$1315,DataRegularSeason20242025!$B$3:$B$1315, "&lt;=" &amp; AX$1, DataRegularSeason20242025!$D$3:$D$1315, $A19)+SUMIFS(DataRegularSeason20242025!$AB$3:$AB$1315,DataRegularSeason20242025!$B$3:$B$1315, "&lt;=" &amp; AX$1, DataRegularSeason20242025!$E$3:$E$1315, $A19)</f>
        <v>14</v>
      </c>
      <c r="AY19">
        <f>SUMIFS(DataRegularSeason20242025!$AA$3:$AA$1315,DataRegularSeason20242025!$B$3:$B$1315, "&lt;=" &amp; AY$1, DataRegularSeason20242025!$D$3:$D$1315, $A19)+SUMIFS(DataRegularSeason20242025!$AB$3:$AB$1315,DataRegularSeason20242025!$B$3:$B$1315, "&lt;=" &amp; AY$1, DataRegularSeason20242025!$E$3:$E$1315, $A19)</f>
        <v>14</v>
      </c>
      <c r="AZ19">
        <f>SUMIFS(DataRegularSeason20242025!$AA$3:$AA$1315,DataRegularSeason20242025!$B$3:$B$1315, "&lt;=" &amp; AZ$1, DataRegularSeason20242025!$D$3:$D$1315, $A19)+SUMIFS(DataRegularSeason20242025!$AB$3:$AB$1315,DataRegularSeason20242025!$B$3:$B$1315, "&lt;=" &amp; AZ$1, DataRegularSeason20242025!$E$3:$E$1315, $A19)</f>
        <v>14</v>
      </c>
      <c r="BA19">
        <f>SUMIFS(DataRegularSeason20242025!$AA$3:$AA$1315,DataRegularSeason20242025!$B$3:$B$1315, "&lt;=" &amp; BA$1, DataRegularSeason20242025!$D$3:$D$1315, $A19)+SUMIFS(DataRegularSeason20242025!$AB$3:$AB$1315,DataRegularSeason20242025!$B$3:$B$1315, "&lt;=" &amp; BA$1, DataRegularSeason20242025!$E$3:$E$1315, $A19)</f>
        <v>14</v>
      </c>
      <c r="BB19">
        <f>SUMIFS(DataRegularSeason20242025!$AA$3:$AA$1315,DataRegularSeason20242025!$B$3:$B$1315, "&lt;=" &amp; BB$1, DataRegularSeason20242025!$D$3:$D$1315, $A19)+SUMIFS(DataRegularSeason20242025!$AB$3:$AB$1315,DataRegularSeason20242025!$B$3:$B$1315, "&lt;=" &amp; BB$1, DataRegularSeason20242025!$E$3:$E$1315, $A19)</f>
        <v>14</v>
      </c>
      <c r="BC19">
        <f>SUMIFS(DataRegularSeason20242025!$AA$3:$AA$1315,DataRegularSeason20242025!$B$3:$B$1315, "&lt;=" &amp; BC$1, DataRegularSeason20242025!$D$3:$D$1315, $A19)+SUMIFS(DataRegularSeason20242025!$AB$3:$AB$1315,DataRegularSeason20242025!$B$3:$B$1315, "&lt;=" &amp; BC$1, DataRegularSeason20242025!$E$3:$E$1315, $A19)</f>
        <v>14</v>
      </c>
      <c r="BD19">
        <f>SUMIFS(DataRegularSeason20242025!$AA$3:$AA$1315,DataRegularSeason20242025!$B$3:$B$1315, "&lt;=" &amp; BD$1, DataRegularSeason20242025!$D$3:$D$1315, $A19)+SUMIFS(DataRegularSeason20242025!$AB$3:$AB$1315,DataRegularSeason20242025!$B$3:$B$1315, "&lt;=" &amp; BD$1, DataRegularSeason20242025!$E$3:$E$1315, $A19)</f>
        <v>14</v>
      </c>
      <c r="BE19">
        <f>SUMIFS(DataRegularSeason20242025!$AA$3:$AA$1315,DataRegularSeason20242025!$B$3:$B$1315, "&lt;=" &amp; BE$1, DataRegularSeason20242025!$D$3:$D$1315, $A19)+SUMIFS(DataRegularSeason20242025!$AB$3:$AB$1315,DataRegularSeason20242025!$B$3:$B$1315, "&lt;=" &amp; BE$1, DataRegularSeason20242025!$E$3:$E$1315, $A19)</f>
        <v>14</v>
      </c>
      <c r="BF19">
        <f>SUMIFS(DataRegularSeason20242025!$AA$3:$AA$1315,DataRegularSeason20242025!$B$3:$B$1315, "&lt;=" &amp; BF$1, DataRegularSeason20242025!$D$3:$D$1315, $A19)+SUMIFS(DataRegularSeason20242025!$AB$3:$AB$1315,DataRegularSeason20242025!$B$3:$B$1315, "&lt;=" &amp; BF$1, DataRegularSeason20242025!$E$3:$E$1315, $A19)</f>
        <v>14</v>
      </c>
      <c r="BG19">
        <f>SUMIFS(DataRegularSeason20242025!$AA$3:$AA$1315,DataRegularSeason20242025!$B$3:$B$1315, "&lt;=" &amp; BG$1, DataRegularSeason20242025!$D$3:$D$1315, $A19)+SUMIFS(DataRegularSeason20242025!$AB$3:$AB$1315,DataRegularSeason20242025!$B$3:$B$1315, "&lt;=" &amp; BG$1, DataRegularSeason20242025!$E$3:$E$1315, $A19)</f>
        <v>14</v>
      </c>
      <c r="BH19">
        <f>SUMIFS(DataRegularSeason20242025!$AA$3:$AA$1315,DataRegularSeason20242025!$B$3:$B$1315, "&lt;=" &amp; BH$1, DataRegularSeason20242025!$D$3:$D$1315, $A19)+SUMIFS(DataRegularSeason20242025!$AB$3:$AB$1315,DataRegularSeason20242025!$B$3:$B$1315, "&lt;=" &amp; BH$1, DataRegularSeason20242025!$E$3:$E$1315, $A19)</f>
        <v>14</v>
      </c>
      <c r="BI19">
        <f>SUMIFS(DataRegularSeason20242025!$AA$3:$AA$1315,DataRegularSeason20242025!$B$3:$B$1315, "&lt;=" &amp; BI$1, DataRegularSeason20242025!$D$3:$D$1315, $A19)+SUMIFS(DataRegularSeason20242025!$AB$3:$AB$1315,DataRegularSeason20242025!$B$3:$B$1315, "&lt;=" &amp; BI$1, DataRegularSeason20242025!$E$3:$E$1315, $A19)</f>
        <v>14</v>
      </c>
      <c r="BJ19">
        <f>SUMIFS(DataRegularSeason20242025!$AA$3:$AA$1315,DataRegularSeason20242025!$B$3:$B$1315, "&lt;=" &amp; BJ$1, DataRegularSeason20242025!$D$3:$D$1315, $A19)+SUMIFS(DataRegularSeason20242025!$AB$3:$AB$1315,DataRegularSeason20242025!$B$3:$B$1315, "&lt;=" &amp; BJ$1, DataRegularSeason20242025!$E$3:$E$1315, $A19)</f>
        <v>14</v>
      </c>
      <c r="BK19">
        <f>SUMIFS(DataRegularSeason20242025!$AA$3:$AA$1315,DataRegularSeason20242025!$B$3:$B$1315, "&lt;=" &amp; BK$1, DataRegularSeason20242025!$D$3:$D$1315, $A19)+SUMIFS(DataRegularSeason20242025!$AB$3:$AB$1315,DataRegularSeason20242025!$B$3:$B$1315, "&lt;=" &amp; BK$1, DataRegularSeason20242025!$E$3:$E$1315, $A19)</f>
        <v>14</v>
      </c>
      <c r="BL19">
        <f>SUMIFS(DataRegularSeason20242025!$AA$3:$AA$1315,DataRegularSeason20242025!$B$3:$B$1315, "&lt;=" &amp; BL$1, DataRegularSeason20242025!$D$3:$D$1315, $A19)+SUMIFS(DataRegularSeason20242025!$AB$3:$AB$1315,DataRegularSeason20242025!$B$3:$B$1315, "&lt;=" &amp; BL$1, DataRegularSeason20242025!$E$3:$E$1315, $A19)</f>
        <v>14</v>
      </c>
      <c r="BM19">
        <f>SUMIFS(DataRegularSeason20242025!$AA$3:$AA$1315,DataRegularSeason20242025!$B$3:$B$1315, "&lt;=" &amp; BM$1, DataRegularSeason20242025!$D$3:$D$1315, $A19)+SUMIFS(DataRegularSeason20242025!$AB$3:$AB$1315,DataRegularSeason20242025!$B$3:$B$1315, "&lt;=" &amp; BM$1, DataRegularSeason20242025!$E$3:$E$1315, $A19)</f>
        <v>14</v>
      </c>
      <c r="BN19">
        <f>SUMIFS(DataRegularSeason20242025!$AA$3:$AA$1315,DataRegularSeason20242025!$B$3:$B$1315, "&lt;=" &amp; BN$1, DataRegularSeason20242025!$D$3:$D$1315, $A19)+SUMIFS(DataRegularSeason20242025!$AB$3:$AB$1315,DataRegularSeason20242025!$B$3:$B$1315, "&lt;=" &amp; BN$1, DataRegularSeason20242025!$E$3:$E$1315, $A19)</f>
        <v>14</v>
      </c>
      <c r="BO19">
        <f>SUMIFS(DataRegularSeason20242025!$AA$3:$AA$1315,DataRegularSeason20242025!$B$3:$B$1315, "&lt;=" &amp; BO$1, DataRegularSeason20242025!$D$3:$D$1315, $A19)+SUMIFS(DataRegularSeason20242025!$AB$3:$AB$1315,DataRegularSeason20242025!$B$3:$B$1315, "&lt;=" &amp; BO$1, DataRegularSeason20242025!$E$3:$E$1315, $A19)</f>
        <v>14</v>
      </c>
      <c r="BP19">
        <f>SUMIFS(DataRegularSeason20242025!$AA$3:$AA$1315,DataRegularSeason20242025!$B$3:$B$1315, "&lt;=" &amp; BP$1, DataRegularSeason20242025!$D$3:$D$1315, $A19)+SUMIFS(DataRegularSeason20242025!$AB$3:$AB$1315,DataRegularSeason20242025!$B$3:$B$1315, "&lt;=" &amp; BP$1, DataRegularSeason20242025!$E$3:$E$1315, $A19)</f>
        <v>14</v>
      </c>
      <c r="BQ19">
        <f>SUMIFS(DataRegularSeason20242025!$AA$3:$AA$1315,DataRegularSeason20242025!$B$3:$B$1315, "&lt;=" &amp; BQ$1, DataRegularSeason20242025!$D$3:$D$1315, $A19)+SUMIFS(DataRegularSeason20242025!$AB$3:$AB$1315,DataRegularSeason20242025!$B$3:$B$1315, "&lt;=" &amp; BQ$1, DataRegularSeason20242025!$E$3:$E$1315, $A19)</f>
        <v>14</v>
      </c>
      <c r="BR19">
        <f>SUMIFS(DataRegularSeason20242025!$AA$3:$AA$1315,DataRegularSeason20242025!$B$3:$B$1315, "&lt;=" &amp; BR$1, DataRegularSeason20242025!$D$3:$D$1315, $A19)+SUMIFS(DataRegularSeason20242025!$AB$3:$AB$1315,DataRegularSeason20242025!$B$3:$B$1315, "&lt;=" &amp; BR$1, DataRegularSeason20242025!$E$3:$E$1315, $A19)</f>
        <v>14</v>
      </c>
      <c r="BS19">
        <f>SUMIFS(DataRegularSeason20242025!$AA$3:$AA$1315,DataRegularSeason20242025!$B$3:$B$1315, "&lt;=" &amp; BS$1, DataRegularSeason20242025!$D$3:$D$1315, $A19)+SUMIFS(DataRegularSeason20242025!$AB$3:$AB$1315,DataRegularSeason20242025!$B$3:$B$1315, "&lt;=" &amp; BS$1, DataRegularSeason20242025!$E$3:$E$1315, $A19)</f>
        <v>14</v>
      </c>
      <c r="BT19">
        <f>SUMIFS(DataRegularSeason20242025!$AA$3:$AA$1315,DataRegularSeason20242025!$B$3:$B$1315, "&lt;=" &amp; BT$1, DataRegularSeason20242025!$D$3:$D$1315, $A19)+SUMIFS(DataRegularSeason20242025!$AB$3:$AB$1315,DataRegularSeason20242025!$B$3:$B$1315, "&lt;=" &amp; BT$1, DataRegularSeason20242025!$E$3:$E$1315, $A19)</f>
        <v>14</v>
      </c>
      <c r="BU19">
        <f>SUMIFS(DataRegularSeason20242025!$AA$3:$AA$1315,DataRegularSeason20242025!$B$3:$B$1315, "&lt;=" &amp; BU$1, DataRegularSeason20242025!$D$3:$D$1315, $A19)+SUMIFS(DataRegularSeason20242025!$AB$3:$AB$1315,DataRegularSeason20242025!$B$3:$B$1315, "&lt;=" &amp; BU$1, DataRegularSeason20242025!$E$3:$E$1315, $A19)</f>
        <v>14</v>
      </c>
      <c r="BV19">
        <f>SUMIFS(DataRegularSeason20242025!$AA$3:$AA$1315,DataRegularSeason20242025!$B$3:$B$1315, "&lt;=" &amp; BV$1, DataRegularSeason20242025!$D$3:$D$1315, $A19)+SUMIFS(DataRegularSeason20242025!$AB$3:$AB$1315,DataRegularSeason20242025!$B$3:$B$1315, "&lt;=" &amp; BV$1, DataRegularSeason20242025!$E$3:$E$1315, $A19)</f>
        <v>14</v>
      </c>
      <c r="BW19">
        <f>SUMIFS(DataRegularSeason20242025!$AA$3:$AA$1315,DataRegularSeason20242025!$B$3:$B$1315, "&lt;=" &amp; BW$1, DataRegularSeason20242025!$D$3:$D$1315, $A19)+SUMIFS(DataRegularSeason20242025!$AB$3:$AB$1315,DataRegularSeason20242025!$B$3:$B$1315, "&lt;=" &amp; BW$1, DataRegularSeason20242025!$E$3:$E$1315, $A19)</f>
        <v>14</v>
      </c>
      <c r="BX19">
        <f>SUMIFS(DataRegularSeason20242025!$AA$3:$AA$1315,DataRegularSeason20242025!$B$3:$B$1315, "&lt;=" &amp; BX$1, DataRegularSeason20242025!$D$3:$D$1315, $A19)+SUMIFS(DataRegularSeason20242025!$AB$3:$AB$1315,DataRegularSeason20242025!$B$3:$B$1315, "&lt;=" &amp; BX$1, DataRegularSeason20242025!$E$3:$E$1315, $A19)</f>
        <v>14</v>
      </c>
      <c r="BY19">
        <f>SUMIFS(DataRegularSeason20242025!$AA$3:$AA$1315,DataRegularSeason20242025!$B$3:$B$1315, "&lt;=" &amp; BY$1, DataRegularSeason20242025!$D$3:$D$1315, $A19)+SUMIFS(DataRegularSeason20242025!$AB$3:$AB$1315,DataRegularSeason20242025!$B$3:$B$1315, "&lt;=" &amp; BY$1, DataRegularSeason20242025!$E$3:$E$1315, $A19)</f>
        <v>14</v>
      </c>
      <c r="BZ19">
        <f>SUMIFS(DataRegularSeason20242025!$AA$3:$AA$1315,DataRegularSeason20242025!$B$3:$B$1315, "&lt;=" &amp; BZ$1, DataRegularSeason20242025!$D$3:$D$1315, $A19)+SUMIFS(DataRegularSeason20242025!$AB$3:$AB$1315,DataRegularSeason20242025!$B$3:$B$1315, "&lt;=" &amp; BZ$1, DataRegularSeason20242025!$E$3:$E$1315, $A19)</f>
        <v>14</v>
      </c>
      <c r="CA19">
        <f>SUMIFS(DataRegularSeason20242025!$AA$3:$AA$1315,DataRegularSeason20242025!$B$3:$B$1315, "&lt;=" &amp; CA$1, DataRegularSeason20242025!$D$3:$D$1315, $A19)+SUMIFS(DataRegularSeason20242025!$AB$3:$AB$1315,DataRegularSeason20242025!$B$3:$B$1315, "&lt;=" &amp; CA$1, DataRegularSeason20242025!$E$3:$E$1315, $A19)</f>
        <v>14</v>
      </c>
      <c r="CB19">
        <f>SUMIFS(DataRegularSeason20242025!$AA$3:$AA$1315,DataRegularSeason20242025!$B$3:$B$1315, "&lt;=" &amp; CB$1, DataRegularSeason20242025!$D$3:$D$1315, $A19)+SUMIFS(DataRegularSeason20242025!$AB$3:$AB$1315,DataRegularSeason20242025!$B$3:$B$1315, "&lt;=" &amp; CB$1, DataRegularSeason20242025!$E$3:$E$1315, $A19)</f>
        <v>14</v>
      </c>
      <c r="CC19">
        <f>SUMIFS(DataRegularSeason20242025!$AA$3:$AA$1315,DataRegularSeason20242025!$B$3:$B$1315, "&lt;=" &amp; CC$1, DataRegularSeason20242025!$D$3:$D$1315, $A19)+SUMIFS(DataRegularSeason20242025!$AB$3:$AB$1315,DataRegularSeason20242025!$B$3:$B$1315, "&lt;=" &amp; CC$1, DataRegularSeason20242025!$E$3:$E$1315, $A19)</f>
        <v>14</v>
      </c>
      <c r="CD19">
        <f>SUMIFS(DataRegularSeason20242025!$AA$3:$AA$1315,DataRegularSeason20242025!$B$3:$B$1315, "&lt;=" &amp; CD$1, DataRegularSeason20242025!$D$3:$D$1315, $A19)+SUMIFS(DataRegularSeason20242025!$AB$3:$AB$1315,DataRegularSeason20242025!$B$3:$B$1315, "&lt;=" &amp; CD$1, DataRegularSeason20242025!$E$3:$E$1315, $A19)</f>
        <v>14</v>
      </c>
      <c r="CE19">
        <f>SUMIFS(DataRegularSeason20242025!$AA$3:$AA$1315,DataRegularSeason20242025!$B$3:$B$1315, "&lt;=" &amp; CE$1, DataRegularSeason20242025!$D$3:$D$1315, $A19)+SUMIFS(DataRegularSeason20242025!$AB$3:$AB$1315,DataRegularSeason20242025!$B$3:$B$1315, "&lt;=" &amp; CE$1, DataRegularSeason20242025!$E$3:$E$1315, $A19)</f>
        <v>14</v>
      </c>
      <c r="CF19">
        <f>SUMIFS(DataRegularSeason20242025!$AA$3:$AA$1315,DataRegularSeason20242025!$B$3:$B$1315, "&lt;=" &amp; CF$1, DataRegularSeason20242025!$D$3:$D$1315, $A19)+SUMIFS(DataRegularSeason20242025!$AB$3:$AB$1315,DataRegularSeason20242025!$B$3:$B$1315, "&lt;=" &amp; CF$1, DataRegularSeason20242025!$E$3:$E$1315, $A19)</f>
        <v>14</v>
      </c>
      <c r="CG19">
        <f>SUMIFS(DataRegularSeason20242025!$AA$3:$AA$1315,DataRegularSeason20242025!$B$3:$B$1315, "&lt;=" &amp; CG$1, DataRegularSeason20242025!$D$3:$D$1315, $A19)+SUMIFS(DataRegularSeason20242025!$AB$3:$AB$1315,DataRegularSeason20242025!$B$3:$B$1315, "&lt;=" &amp; CG$1, DataRegularSeason20242025!$E$3:$E$1315, $A19)</f>
        <v>14</v>
      </c>
      <c r="CH19">
        <f>SUMIFS(DataRegularSeason20242025!$AA$3:$AA$1315,DataRegularSeason20242025!$B$3:$B$1315, "&lt;=" &amp; CH$1, DataRegularSeason20242025!$D$3:$D$1315, $A19)+SUMIFS(DataRegularSeason20242025!$AB$3:$AB$1315,DataRegularSeason20242025!$B$3:$B$1315, "&lt;=" &amp; CH$1, DataRegularSeason20242025!$E$3:$E$1315, $A19)</f>
        <v>14</v>
      </c>
      <c r="CI19">
        <f>SUMIFS(DataRegularSeason20242025!$AA$3:$AA$1315,DataRegularSeason20242025!$B$3:$B$1315, "&lt;=" &amp; CI$1, DataRegularSeason20242025!$D$3:$D$1315, $A19)+SUMIFS(DataRegularSeason20242025!$AB$3:$AB$1315,DataRegularSeason20242025!$B$3:$B$1315, "&lt;=" &amp; CI$1, DataRegularSeason20242025!$E$3:$E$1315, $A19)</f>
        <v>14</v>
      </c>
      <c r="CJ19">
        <f>SUMIFS(DataRegularSeason20242025!$AA$3:$AA$1315,DataRegularSeason20242025!$B$3:$B$1315, "&lt;=" &amp; CJ$1, DataRegularSeason20242025!$D$3:$D$1315, $A19)+SUMIFS(DataRegularSeason20242025!$AB$3:$AB$1315,DataRegularSeason20242025!$B$3:$B$1315, "&lt;=" &amp; CJ$1, DataRegularSeason20242025!$E$3:$E$1315, $A19)</f>
        <v>14</v>
      </c>
      <c r="CK19">
        <f>SUMIFS(DataRegularSeason20242025!$AA$3:$AA$1315,DataRegularSeason20242025!$B$3:$B$1315, "&lt;=" &amp; CK$1, DataRegularSeason20242025!$D$3:$D$1315, $A19)+SUMIFS(DataRegularSeason20242025!$AB$3:$AB$1315,DataRegularSeason20242025!$B$3:$B$1315, "&lt;=" &amp; CK$1, DataRegularSeason20242025!$E$3:$E$1315, $A19)</f>
        <v>14</v>
      </c>
      <c r="CL19">
        <f>SUMIFS(DataRegularSeason20242025!$AA$3:$AA$1315,DataRegularSeason20242025!$B$3:$B$1315, "&lt;=" &amp; CL$1, DataRegularSeason20242025!$D$3:$D$1315, $A19)+SUMIFS(DataRegularSeason20242025!$AB$3:$AB$1315,DataRegularSeason20242025!$B$3:$B$1315, "&lt;=" &amp; CL$1, DataRegularSeason20242025!$E$3:$E$1315, $A19)</f>
        <v>14</v>
      </c>
      <c r="CM19">
        <f>SUMIFS(DataRegularSeason20242025!$AA$3:$AA$1315,DataRegularSeason20242025!$B$3:$B$1315, "&lt;=" &amp; CM$1, DataRegularSeason20242025!$D$3:$D$1315, $A19)+SUMIFS(DataRegularSeason20242025!$AB$3:$AB$1315,DataRegularSeason20242025!$B$3:$B$1315, "&lt;=" &amp; CM$1, DataRegularSeason20242025!$E$3:$E$1315, $A19)</f>
        <v>14</v>
      </c>
      <c r="CN19">
        <f>SUMIFS(DataRegularSeason20242025!$AA$3:$AA$1315,DataRegularSeason20242025!$B$3:$B$1315, "&lt;=" &amp; CN$1, DataRegularSeason20242025!$D$3:$D$1315, $A19)+SUMIFS(DataRegularSeason20242025!$AB$3:$AB$1315,DataRegularSeason20242025!$B$3:$B$1315, "&lt;=" &amp; CN$1, DataRegularSeason20242025!$E$3:$E$1315, $A19)</f>
        <v>14</v>
      </c>
      <c r="CO19">
        <f>SUMIFS(DataRegularSeason20242025!$AA$3:$AA$1315,DataRegularSeason20242025!$B$3:$B$1315, "&lt;=" &amp; CO$1, DataRegularSeason20242025!$D$3:$D$1315, $A19)+SUMIFS(DataRegularSeason20242025!$AB$3:$AB$1315,DataRegularSeason20242025!$B$3:$B$1315, "&lt;=" &amp; CO$1, DataRegularSeason20242025!$E$3:$E$1315, $A19)</f>
        <v>14</v>
      </c>
      <c r="CP19">
        <f>SUMIFS(DataRegularSeason20242025!$AA$3:$AA$1315,DataRegularSeason20242025!$B$3:$B$1315, "&lt;=" &amp; CP$1, DataRegularSeason20242025!$D$3:$D$1315, $A19)+SUMIFS(DataRegularSeason20242025!$AB$3:$AB$1315,DataRegularSeason20242025!$B$3:$B$1315, "&lt;=" &amp; CP$1, DataRegularSeason20242025!$E$3:$E$1315, $A19)</f>
        <v>14</v>
      </c>
      <c r="CQ19">
        <f>SUMIFS(DataRegularSeason20242025!$AA$3:$AA$1315,DataRegularSeason20242025!$B$3:$B$1315, "&lt;=" &amp; CQ$1, DataRegularSeason20242025!$D$3:$D$1315, $A19)+SUMIFS(DataRegularSeason20242025!$AB$3:$AB$1315,DataRegularSeason20242025!$B$3:$B$1315, "&lt;=" &amp; CQ$1, DataRegularSeason20242025!$E$3:$E$1315, $A19)</f>
        <v>14</v>
      </c>
      <c r="CR19">
        <f>SUMIFS(DataRegularSeason20242025!$AA$3:$AA$1315,DataRegularSeason20242025!$B$3:$B$1315, "&lt;=" &amp; CR$1, DataRegularSeason20242025!$D$3:$D$1315, $A19)+SUMIFS(DataRegularSeason20242025!$AB$3:$AB$1315,DataRegularSeason20242025!$B$3:$B$1315, "&lt;=" &amp; CR$1, DataRegularSeason20242025!$E$3:$E$1315, $A19)</f>
        <v>14</v>
      </c>
      <c r="CS19">
        <f>SUMIFS(DataRegularSeason20242025!$AA$3:$AA$1315,DataRegularSeason20242025!$B$3:$B$1315, "&lt;=" &amp; CS$1, DataRegularSeason20242025!$D$3:$D$1315, $A19)+SUMIFS(DataRegularSeason20242025!$AB$3:$AB$1315,DataRegularSeason20242025!$B$3:$B$1315, "&lt;=" &amp; CS$1, DataRegularSeason20242025!$E$3:$E$1315, $A19)</f>
        <v>14</v>
      </c>
      <c r="CT19">
        <f>SUMIFS(DataRegularSeason20242025!$AA$3:$AA$1315,DataRegularSeason20242025!$B$3:$B$1315, "&lt;=" &amp; CT$1, DataRegularSeason20242025!$D$3:$D$1315, $A19)+SUMIFS(DataRegularSeason20242025!$AB$3:$AB$1315,DataRegularSeason20242025!$B$3:$B$1315, "&lt;=" &amp; CT$1, DataRegularSeason20242025!$E$3:$E$1315, $A19)</f>
        <v>14</v>
      </c>
      <c r="CU19">
        <f>SUMIFS(DataRegularSeason20242025!$AA$3:$AA$1315,DataRegularSeason20242025!$B$3:$B$1315, "&lt;=" &amp; CU$1, DataRegularSeason20242025!$D$3:$D$1315, $A19)+SUMIFS(DataRegularSeason20242025!$AB$3:$AB$1315,DataRegularSeason20242025!$B$3:$B$1315, "&lt;=" &amp; CU$1, DataRegularSeason20242025!$E$3:$E$1315, $A19)</f>
        <v>14</v>
      </c>
      <c r="CV19">
        <f>SUMIFS(DataRegularSeason20242025!$AA$3:$AA$1315,DataRegularSeason20242025!$B$3:$B$1315, "&lt;=" &amp; CV$1, DataRegularSeason20242025!$D$3:$D$1315, $A19)+SUMIFS(DataRegularSeason20242025!$AB$3:$AB$1315,DataRegularSeason20242025!$B$3:$B$1315, "&lt;=" &amp; CV$1, DataRegularSeason20242025!$E$3:$E$1315, $A19)</f>
        <v>14</v>
      </c>
      <c r="CW19">
        <f>SUMIFS(DataRegularSeason20242025!$AA$3:$AA$1315,DataRegularSeason20242025!$B$3:$B$1315, "&lt;=" &amp; CW$1, DataRegularSeason20242025!$D$3:$D$1315, $A19)+SUMIFS(DataRegularSeason20242025!$AB$3:$AB$1315,DataRegularSeason20242025!$B$3:$B$1315, "&lt;=" &amp; CW$1, DataRegularSeason20242025!$E$3:$E$1315, $A19)</f>
        <v>14</v>
      </c>
      <c r="CX19">
        <f>SUMIFS(DataRegularSeason20242025!$AA$3:$AA$1315,DataRegularSeason20242025!$B$3:$B$1315, "&lt;=" &amp; CX$1, DataRegularSeason20242025!$D$3:$D$1315, $A19)+SUMIFS(DataRegularSeason20242025!$AB$3:$AB$1315,DataRegularSeason20242025!$B$3:$B$1315, "&lt;=" &amp; CX$1, DataRegularSeason20242025!$E$3:$E$1315, $A19)</f>
        <v>14</v>
      </c>
      <c r="CY19">
        <f>SUMIFS(DataRegularSeason20242025!$AA$3:$AA$1315,DataRegularSeason20242025!$B$3:$B$1315, "&lt;=" &amp; CY$1, DataRegularSeason20242025!$D$3:$D$1315, $A19)+SUMIFS(DataRegularSeason20242025!$AB$3:$AB$1315,DataRegularSeason20242025!$B$3:$B$1315, "&lt;=" &amp; CY$1, DataRegularSeason20242025!$E$3:$E$1315, $A19)</f>
        <v>14</v>
      </c>
      <c r="CZ19">
        <f>SUMIFS(DataRegularSeason20242025!$AA$3:$AA$1315,DataRegularSeason20242025!$B$3:$B$1315, "&lt;=" &amp; CZ$1, DataRegularSeason20242025!$D$3:$D$1315, $A19)+SUMIFS(DataRegularSeason20242025!$AB$3:$AB$1315,DataRegularSeason20242025!$B$3:$B$1315, "&lt;=" &amp; CZ$1, DataRegularSeason20242025!$E$3:$E$1315, $A19)</f>
        <v>14</v>
      </c>
      <c r="DA19">
        <f>SUMIFS(DataRegularSeason20242025!$AA$3:$AA$1315,DataRegularSeason20242025!$B$3:$B$1315, "&lt;=" &amp; DA$1, DataRegularSeason20242025!$D$3:$D$1315, $A19)+SUMIFS(DataRegularSeason20242025!$AB$3:$AB$1315,DataRegularSeason20242025!$B$3:$B$1315, "&lt;=" &amp; DA$1, DataRegularSeason20242025!$E$3:$E$1315, $A19)</f>
        <v>14</v>
      </c>
      <c r="DB19">
        <f>SUMIFS(DataRegularSeason20242025!$AA$3:$AA$1315,DataRegularSeason20242025!$B$3:$B$1315, "&lt;=" &amp; DB$1, DataRegularSeason20242025!$D$3:$D$1315, $A19)+SUMIFS(DataRegularSeason20242025!$AB$3:$AB$1315,DataRegularSeason20242025!$B$3:$B$1315, "&lt;=" &amp; DB$1, DataRegularSeason20242025!$E$3:$E$1315, $A19)</f>
        <v>14</v>
      </c>
      <c r="DC19">
        <f>SUMIFS(DataRegularSeason20242025!$AA$3:$AA$1315,DataRegularSeason20242025!$B$3:$B$1315, "&lt;=" &amp; DC$1, DataRegularSeason20242025!$D$3:$D$1315, $A19)+SUMIFS(DataRegularSeason20242025!$AB$3:$AB$1315,DataRegularSeason20242025!$B$3:$B$1315, "&lt;=" &amp; DC$1, DataRegularSeason20242025!$E$3:$E$1315, $A19)</f>
        <v>14</v>
      </c>
      <c r="DD19">
        <f>SUMIFS(DataRegularSeason20242025!$AA$3:$AA$1315,DataRegularSeason20242025!$B$3:$B$1315, "&lt;=" &amp; DD$1, DataRegularSeason20242025!$D$3:$D$1315, $A19)+SUMIFS(DataRegularSeason20242025!$AB$3:$AB$1315,DataRegularSeason20242025!$B$3:$B$1315, "&lt;=" &amp; DD$1, DataRegularSeason20242025!$E$3:$E$1315, $A19)</f>
        <v>14</v>
      </c>
      <c r="DE19">
        <f>SUMIFS(DataRegularSeason20242025!$AA$3:$AA$1315,DataRegularSeason20242025!$B$3:$B$1315, "&lt;=" &amp; DE$1, DataRegularSeason20242025!$D$3:$D$1315, $A19)+SUMIFS(DataRegularSeason20242025!$AB$3:$AB$1315,DataRegularSeason20242025!$B$3:$B$1315, "&lt;=" &amp; DE$1, DataRegularSeason20242025!$E$3:$E$1315, $A19)</f>
        <v>14</v>
      </c>
      <c r="DF19">
        <f>SUMIFS(DataRegularSeason20242025!$AA$3:$AA$1315,DataRegularSeason20242025!$B$3:$B$1315, "&lt;=" &amp; DF$1, DataRegularSeason20242025!$D$3:$D$1315, $A19)+SUMIFS(DataRegularSeason20242025!$AB$3:$AB$1315,DataRegularSeason20242025!$B$3:$B$1315, "&lt;=" &amp; DF$1, DataRegularSeason20242025!$E$3:$E$1315, $A19)</f>
        <v>14</v>
      </c>
      <c r="DG19">
        <f>SUMIFS(DataRegularSeason20242025!$AA$3:$AA$1315,DataRegularSeason20242025!$B$3:$B$1315, "&lt;=" &amp; DG$1, DataRegularSeason20242025!$D$3:$D$1315, $A19)+SUMIFS(DataRegularSeason20242025!$AB$3:$AB$1315,DataRegularSeason20242025!$B$3:$B$1315, "&lt;=" &amp; DG$1, DataRegularSeason20242025!$E$3:$E$1315, $A19)</f>
        <v>14</v>
      </c>
      <c r="DH19">
        <f>SUMIFS(DataRegularSeason20242025!$AA$3:$AA$1315,DataRegularSeason20242025!$B$3:$B$1315, "&lt;=" &amp; DH$1, DataRegularSeason20242025!$D$3:$D$1315, $A19)+SUMIFS(DataRegularSeason20242025!$AB$3:$AB$1315,DataRegularSeason20242025!$B$3:$B$1315, "&lt;=" &amp; DH$1, DataRegularSeason20242025!$E$3:$E$1315, $A19)</f>
        <v>14</v>
      </c>
      <c r="DI19">
        <f>SUMIFS(DataRegularSeason20242025!$AA$3:$AA$1315,DataRegularSeason20242025!$B$3:$B$1315, "&lt;=" &amp; DI$1, DataRegularSeason20242025!$D$3:$D$1315, $A19)+SUMIFS(DataRegularSeason20242025!$AB$3:$AB$1315,DataRegularSeason20242025!$B$3:$B$1315, "&lt;=" &amp; DI$1, DataRegularSeason20242025!$E$3:$E$1315, $A19)</f>
        <v>14</v>
      </c>
      <c r="DJ19">
        <f>SUMIFS(DataRegularSeason20242025!$AA$3:$AA$1315,DataRegularSeason20242025!$B$3:$B$1315, "&lt;=" &amp; DJ$1, DataRegularSeason20242025!$D$3:$D$1315, $A19)+SUMIFS(DataRegularSeason20242025!$AB$3:$AB$1315,DataRegularSeason20242025!$B$3:$B$1315, "&lt;=" &amp; DJ$1, DataRegularSeason20242025!$E$3:$E$1315, $A19)</f>
        <v>14</v>
      </c>
      <c r="DK19">
        <f>SUMIFS(DataRegularSeason20242025!$AA$3:$AA$1315,DataRegularSeason20242025!$B$3:$B$1315, "&lt;=" &amp; DK$1, DataRegularSeason20242025!$D$3:$D$1315, $A19)+SUMIFS(DataRegularSeason20242025!$AB$3:$AB$1315,DataRegularSeason20242025!$B$3:$B$1315, "&lt;=" &amp; DK$1, DataRegularSeason20242025!$E$3:$E$1315, $A19)</f>
        <v>14</v>
      </c>
      <c r="DL19">
        <f>SUMIFS(DataRegularSeason20242025!$AA$3:$AA$1315,DataRegularSeason20242025!$B$3:$B$1315, "&lt;=" &amp; DL$1, DataRegularSeason20242025!$D$3:$D$1315, $A19)+SUMIFS(DataRegularSeason20242025!$AB$3:$AB$1315,DataRegularSeason20242025!$B$3:$B$1315, "&lt;=" &amp; DL$1, DataRegularSeason20242025!$E$3:$E$1315, $A19)</f>
        <v>14</v>
      </c>
      <c r="DM19">
        <f>SUMIFS(DataRegularSeason20242025!$AA$3:$AA$1315,DataRegularSeason20242025!$B$3:$B$1315, "&lt;=" &amp; DM$1, DataRegularSeason20242025!$D$3:$D$1315, $A19)+SUMIFS(DataRegularSeason20242025!$AB$3:$AB$1315,DataRegularSeason20242025!$B$3:$B$1315, "&lt;=" &amp; DM$1, DataRegularSeason20242025!$E$3:$E$1315, $A19)</f>
        <v>14</v>
      </c>
      <c r="DN19">
        <f>SUMIFS(DataRegularSeason20242025!$AA$3:$AA$1315,DataRegularSeason20242025!$B$3:$B$1315, "&lt;=" &amp; DN$1, DataRegularSeason20242025!$D$3:$D$1315, $A19)+SUMIFS(DataRegularSeason20242025!$AB$3:$AB$1315,DataRegularSeason20242025!$B$3:$B$1315, "&lt;=" &amp; DN$1, DataRegularSeason20242025!$E$3:$E$1315, $A19)</f>
        <v>14</v>
      </c>
      <c r="DO19">
        <f>SUMIFS(DataRegularSeason20242025!$AA$3:$AA$1315,DataRegularSeason20242025!$B$3:$B$1315, "&lt;=" &amp; DO$1, DataRegularSeason20242025!$D$3:$D$1315, $A19)+SUMIFS(DataRegularSeason20242025!$AB$3:$AB$1315,DataRegularSeason20242025!$B$3:$B$1315, "&lt;=" &amp; DO$1, DataRegularSeason20242025!$E$3:$E$1315, $A19)</f>
        <v>14</v>
      </c>
      <c r="DP19">
        <f>SUMIFS(DataRegularSeason20242025!$AA$3:$AA$1315,DataRegularSeason20242025!$B$3:$B$1315, "&lt;=" &amp; DP$1, DataRegularSeason20242025!$D$3:$D$1315, $A19)+SUMIFS(DataRegularSeason20242025!$AB$3:$AB$1315,DataRegularSeason20242025!$B$3:$B$1315, "&lt;=" &amp; DP$1, DataRegularSeason20242025!$E$3:$E$1315, $A19)</f>
        <v>14</v>
      </c>
      <c r="DQ19">
        <f>SUMIFS(DataRegularSeason20242025!$AA$3:$AA$1315,DataRegularSeason20242025!$B$3:$B$1315, "&lt;=" &amp; DQ$1, DataRegularSeason20242025!$D$3:$D$1315, $A19)+SUMIFS(DataRegularSeason20242025!$AB$3:$AB$1315,DataRegularSeason20242025!$B$3:$B$1315, "&lt;=" &amp; DQ$1, DataRegularSeason20242025!$E$3:$E$1315, $A19)</f>
        <v>14</v>
      </c>
      <c r="DR19">
        <f>SUMIFS(DataRegularSeason20242025!$AA$3:$AA$1315,DataRegularSeason20242025!$B$3:$B$1315, "&lt;=" &amp; DR$1, DataRegularSeason20242025!$D$3:$D$1315, $A19)+SUMIFS(DataRegularSeason20242025!$AB$3:$AB$1315,DataRegularSeason20242025!$B$3:$B$1315, "&lt;=" &amp; DR$1, DataRegularSeason20242025!$E$3:$E$1315, $A19)</f>
        <v>14</v>
      </c>
      <c r="DS19">
        <f>SUMIFS(DataRegularSeason20242025!$AA$3:$AA$1315,DataRegularSeason20242025!$B$3:$B$1315, "&lt;=" &amp; DS$1, DataRegularSeason20242025!$D$3:$D$1315, $A19)+SUMIFS(DataRegularSeason20242025!$AB$3:$AB$1315,DataRegularSeason20242025!$B$3:$B$1315, "&lt;=" &amp; DS$1, DataRegularSeason20242025!$E$3:$E$1315, $A19)</f>
        <v>14</v>
      </c>
      <c r="DT19">
        <f>SUMIFS(DataRegularSeason20242025!$AA$3:$AA$1315,DataRegularSeason20242025!$B$3:$B$1315, "&lt;=" &amp; DT$1, DataRegularSeason20242025!$D$3:$D$1315, $A19)+SUMIFS(DataRegularSeason20242025!$AB$3:$AB$1315,DataRegularSeason20242025!$B$3:$B$1315, "&lt;=" &amp; DT$1, DataRegularSeason20242025!$E$3:$E$1315, $A19)</f>
        <v>14</v>
      </c>
      <c r="DU19">
        <f>SUMIFS(DataRegularSeason20242025!$AA$3:$AA$1315,DataRegularSeason20242025!$B$3:$B$1315, "&lt;=" &amp; DU$1, DataRegularSeason20242025!$D$3:$D$1315, $A19)+SUMIFS(DataRegularSeason20242025!$AB$3:$AB$1315,DataRegularSeason20242025!$B$3:$B$1315, "&lt;=" &amp; DU$1, DataRegularSeason20242025!$E$3:$E$1315, $A19)</f>
        <v>14</v>
      </c>
      <c r="DV19">
        <f>SUMIFS(DataRegularSeason20242025!$AA$3:$AA$1315,DataRegularSeason20242025!$B$3:$B$1315, "&lt;=" &amp; DV$1, DataRegularSeason20242025!$D$3:$D$1315, $A19)+SUMIFS(DataRegularSeason20242025!$AB$3:$AB$1315,DataRegularSeason20242025!$B$3:$B$1315, "&lt;=" &amp; DV$1, DataRegularSeason20242025!$E$3:$E$1315, $A19)</f>
        <v>14</v>
      </c>
      <c r="DW19">
        <f>SUMIFS(DataRegularSeason20242025!$AA$3:$AA$1315,DataRegularSeason20242025!$B$3:$B$1315, "&lt;=" &amp; DW$1, DataRegularSeason20242025!$D$3:$D$1315, $A19)+SUMIFS(DataRegularSeason20242025!$AB$3:$AB$1315,DataRegularSeason20242025!$B$3:$B$1315, "&lt;=" &amp; DW$1, DataRegularSeason20242025!$E$3:$E$1315, $A19)</f>
        <v>14</v>
      </c>
      <c r="DX19">
        <f>SUMIFS(DataRegularSeason20242025!$AA$3:$AA$1315,DataRegularSeason20242025!$B$3:$B$1315, "&lt;=" &amp; DX$1, DataRegularSeason20242025!$D$3:$D$1315, $A19)+SUMIFS(DataRegularSeason20242025!$AB$3:$AB$1315,DataRegularSeason20242025!$B$3:$B$1315, "&lt;=" &amp; DX$1, DataRegularSeason20242025!$E$3:$E$1315, $A19)</f>
        <v>14</v>
      </c>
      <c r="DY19">
        <f>SUMIFS(DataRegularSeason20242025!$AA$3:$AA$1315,DataRegularSeason20242025!$B$3:$B$1315, "&lt;=" &amp; DY$1, DataRegularSeason20242025!$D$3:$D$1315, $A19)+SUMIFS(DataRegularSeason20242025!$AB$3:$AB$1315,DataRegularSeason20242025!$B$3:$B$1315, "&lt;=" &amp; DY$1, DataRegularSeason20242025!$E$3:$E$1315, $A19)</f>
        <v>14</v>
      </c>
      <c r="DZ19">
        <f>SUMIFS(DataRegularSeason20242025!$AA$3:$AA$1315,DataRegularSeason20242025!$B$3:$B$1315, "&lt;=" &amp; DZ$1, DataRegularSeason20242025!$D$3:$D$1315, $A19)+SUMIFS(DataRegularSeason20242025!$AB$3:$AB$1315,DataRegularSeason20242025!$B$3:$B$1315, "&lt;=" &amp; DZ$1, DataRegularSeason20242025!$E$3:$E$1315, $A19)</f>
        <v>14</v>
      </c>
      <c r="EA19">
        <f>SUMIFS(DataRegularSeason20242025!$AA$3:$AA$1315,DataRegularSeason20242025!$B$3:$B$1315, "&lt;=" &amp; EA$1, DataRegularSeason20242025!$D$3:$D$1315, $A19)+SUMIFS(DataRegularSeason20242025!$AB$3:$AB$1315,DataRegularSeason20242025!$B$3:$B$1315, "&lt;=" &amp; EA$1, DataRegularSeason20242025!$E$3:$E$1315, $A19)</f>
        <v>14</v>
      </c>
      <c r="EB19">
        <f>SUMIFS(DataRegularSeason20242025!$AA$3:$AA$1315,DataRegularSeason20242025!$B$3:$B$1315, "&lt;=" &amp; EB$1, DataRegularSeason20242025!$D$3:$D$1315, $A19)+SUMIFS(DataRegularSeason20242025!$AB$3:$AB$1315,DataRegularSeason20242025!$B$3:$B$1315, "&lt;=" &amp; EB$1, DataRegularSeason20242025!$E$3:$E$1315, $A19)</f>
        <v>14</v>
      </c>
      <c r="EC19">
        <f>SUMIFS(DataRegularSeason20242025!$AA$3:$AA$1315,DataRegularSeason20242025!$B$3:$B$1315, "&lt;=" &amp; EC$1, DataRegularSeason20242025!$D$3:$D$1315, $A19)+SUMIFS(DataRegularSeason20242025!$AB$3:$AB$1315,DataRegularSeason20242025!$B$3:$B$1315, "&lt;=" &amp; EC$1, DataRegularSeason20242025!$E$3:$E$1315, $A19)</f>
        <v>14</v>
      </c>
      <c r="ED19">
        <f>SUMIFS(DataRegularSeason20242025!$AA$3:$AA$1315,DataRegularSeason20242025!$B$3:$B$1315, "&lt;=" &amp; ED$1, DataRegularSeason20242025!$D$3:$D$1315, $A19)+SUMIFS(DataRegularSeason20242025!$AB$3:$AB$1315,DataRegularSeason20242025!$B$3:$B$1315, "&lt;=" &amp; ED$1, DataRegularSeason20242025!$E$3:$E$1315, $A19)</f>
        <v>14</v>
      </c>
      <c r="EE19">
        <f>SUMIFS(DataRegularSeason20242025!$AA$3:$AA$1315,DataRegularSeason20242025!$B$3:$B$1315, "&lt;=" &amp; EE$1, DataRegularSeason20242025!$D$3:$D$1315, $A19)+SUMIFS(DataRegularSeason20242025!$AB$3:$AB$1315,DataRegularSeason20242025!$B$3:$B$1315, "&lt;=" &amp; EE$1, DataRegularSeason20242025!$E$3:$E$1315, $A19)</f>
        <v>14</v>
      </c>
      <c r="EF19">
        <f>SUMIFS(DataRegularSeason20242025!$AA$3:$AA$1315,DataRegularSeason20242025!$B$3:$B$1315, "&lt;=" &amp; EF$1, DataRegularSeason20242025!$D$3:$D$1315, $A19)+SUMIFS(DataRegularSeason20242025!$AB$3:$AB$1315,DataRegularSeason20242025!$B$3:$B$1315, "&lt;=" &amp; EF$1, DataRegularSeason20242025!$E$3:$E$1315, $A19)</f>
        <v>14</v>
      </c>
      <c r="EG19">
        <f>SUMIFS(DataRegularSeason20242025!$AA$3:$AA$1315,DataRegularSeason20242025!$B$3:$B$1315, "&lt;=" &amp; EG$1, DataRegularSeason20242025!$D$3:$D$1315, $A19)+SUMIFS(DataRegularSeason20242025!$AB$3:$AB$1315,DataRegularSeason20242025!$B$3:$B$1315, "&lt;=" &amp; EG$1, DataRegularSeason20242025!$E$3:$E$1315, $A19)</f>
        <v>14</v>
      </c>
      <c r="EH19">
        <f>SUMIFS(DataRegularSeason20242025!$AA$3:$AA$1315,DataRegularSeason20242025!$B$3:$B$1315, "&lt;=" &amp; EH$1, DataRegularSeason20242025!$D$3:$D$1315, $A19)+SUMIFS(DataRegularSeason20242025!$AB$3:$AB$1315,DataRegularSeason20242025!$B$3:$B$1315, "&lt;=" &amp; EH$1, DataRegularSeason20242025!$E$3:$E$1315, $A19)</f>
        <v>14</v>
      </c>
      <c r="EI19">
        <f>SUMIFS(DataRegularSeason20242025!$AA$3:$AA$1315,DataRegularSeason20242025!$B$3:$B$1315, "&lt;=" &amp; EI$1, DataRegularSeason20242025!$D$3:$D$1315, $A19)+SUMIFS(DataRegularSeason20242025!$AB$3:$AB$1315,DataRegularSeason20242025!$B$3:$B$1315, "&lt;=" &amp; EI$1, DataRegularSeason20242025!$E$3:$E$1315, $A19)</f>
        <v>14</v>
      </c>
      <c r="EJ19">
        <f>SUMIFS(DataRegularSeason20242025!$AA$3:$AA$1315,DataRegularSeason20242025!$B$3:$B$1315, "&lt;=" &amp; EJ$1, DataRegularSeason20242025!$D$3:$D$1315, $A19)+SUMIFS(DataRegularSeason20242025!$AB$3:$AB$1315,DataRegularSeason20242025!$B$3:$B$1315, "&lt;=" &amp; EJ$1, DataRegularSeason20242025!$E$3:$E$1315, $A19)</f>
        <v>14</v>
      </c>
      <c r="EK19">
        <f>SUMIFS(DataRegularSeason20242025!$AA$3:$AA$1315,DataRegularSeason20242025!$B$3:$B$1315, "&lt;=" &amp; EK$1, DataRegularSeason20242025!$D$3:$D$1315, $A19)+SUMIFS(DataRegularSeason20242025!$AB$3:$AB$1315,DataRegularSeason20242025!$B$3:$B$1315, "&lt;=" &amp; EK$1, DataRegularSeason20242025!$E$3:$E$1315, $A19)</f>
        <v>14</v>
      </c>
      <c r="EL19">
        <f>SUMIFS(DataRegularSeason20242025!$AA$3:$AA$1315,DataRegularSeason20242025!$B$3:$B$1315, "&lt;=" &amp; EL$1, DataRegularSeason20242025!$D$3:$D$1315, $A19)+SUMIFS(DataRegularSeason20242025!$AB$3:$AB$1315,DataRegularSeason20242025!$B$3:$B$1315, "&lt;=" &amp; EL$1, DataRegularSeason20242025!$E$3:$E$1315, $A19)</f>
        <v>14</v>
      </c>
      <c r="EM19">
        <f>SUMIFS(DataRegularSeason20242025!$AA$3:$AA$1315,DataRegularSeason20242025!$B$3:$B$1315, "&lt;=" &amp; EM$1, DataRegularSeason20242025!$D$3:$D$1315, $A19)+SUMIFS(DataRegularSeason20242025!$AB$3:$AB$1315,DataRegularSeason20242025!$B$3:$B$1315, "&lt;=" &amp; EM$1, DataRegularSeason20242025!$E$3:$E$1315, $A19)</f>
        <v>14</v>
      </c>
      <c r="EN19">
        <f>SUMIFS(DataRegularSeason20242025!$AA$3:$AA$1315,DataRegularSeason20242025!$B$3:$B$1315, "&lt;=" &amp; EN$1, DataRegularSeason20242025!$D$3:$D$1315, $A19)+SUMIFS(DataRegularSeason20242025!$AB$3:$AB$1315,DataRegularSeason20242025!$B$3:$B$1315, "&lt;=" &amp; EN$1, DataRegularSeason20242025!$E$3:$E$1315, $A19)</f>
        <v>14</v>
      </c>
      <c r="EO19">
        <f>SUMIFS(DataRegularSeason20242025!$AA$3:$AA$1315,DataRegularSeason20242025!$B$3:$B$1315, "&lt;=" &amp; EO$1, DataRegularSeason20242025!$D$3:$D$1315, $A19)+SUMIFS(DataRegularSeason20242025!$AB$3:$AB$1315,DataRegularSeason20242025!$B$3:$B$1315, "&lt;=" &amp; EO$1, DataRegularSeason20242025!$E$3:$E$1315, $A19)</f>
        <v>14</v>
      </c>
      <c r="EP19">
        <f>SUMIFS(DataRegularSeason20242025!$AA$3:$AA$1315,DataRegularSeason20242025!$B$3:$B$1315, "&lt;=" &amp; EP$1, DataRegularSeason20242025!$D$3:$D$1315, $A19)+SUMIFS(DataRegularSeason20242025!$AB$3:$AB$1315,DataRegularSeason20242025!$B$3:$B$1315, "&lt;=" &amp; EP$1, DataRegularSeason20242025!$E$3:$E$1315, $A19)</f>
        <v>14</v>
      </c>
      <c r="EQ19">
        <f>SUMIFS(DataRegularSeason20242025!$AA$3:$AA$1315,DataRegularSeason20242025!$B$3:$B$1315, "&lt;=" &amp; EQ$1, DataRegularSeason20242025!$D$3:$D$1315, $A19)+SUMIFS(DataRegularSeason20242025!$AB$3:$AB$1315,DataRegularSeason20242025!$B$3:$B$1315, "&lt;=" &amp; EQ$1, DataRegularSeason20242025!$E$3:$E$1315, $A19)</f>
        <v>14</v>
      </c>
      <c r="ER19">
        <f>SUMIFS(DataRegularSeason20242025!$AA$3:$AA$1315,DataRegularSeason20242025!$B$3:$B$1315, "&lt;=" &amp; ER$1, DataRegularSeason20242025!$D$3:$D$1315, $A19)+SUMIFS(DataRegularSeason20242025!$AB$3:$AB$1315,DataRegularSeason20242025!$B$3:$B$1315, "&lt;=" &amp; ER$1, DataRegularSeason20242025!$E$3:$E$1315, $A19)</f>
        <v>14</v>
      </c>
      <c r="ES19">
        <f>SUMIFS(DataRegularSeason20242025!$AA$3:$AA$1315,DataRegularSeason20242025!$B$3:$B$1315, "&lt;=" &amp; ES$1, DataRegularSeason20242025!$D$3:$D$1315, $A19)+SUMIFS(DataRegularSeason20242025!$AB$3:$AB$1315,DataRegularSeason20242025!$B$3:$B$1315, "&lt;=" &amp; ES$1, DataRegularSeason20242025!$E$3:$E$1315, $A19)</f>
        <v>14</v>
      </c>
      <c r="ET19">
        <f>SUMIFS(DataRegularSeason20242025!$AA$3:$AA$1315,DataRegularSeason20242025!$B$3:$B$1315, "&lt;=" &amp; ET$1, DataRegularSeason20242025!$D$3:$D$1315, $A19)+SUMIFS(DataRegularSeason20242025!$AB$3:$AB$1315,DataRegularSeason20242025!$B$3:$B$1315, "&lt;=" &amp; ET$1, DataRegularSeason20242025!$E$3:$E$1315, $A19)</f>
        <v>14</v>
      </c>
      <c r="EU19">
        <f>SUMIFS(DataRegularSeason20242025!$AA$3:$AA$1315,DataRegularSeason20242025!$B$3:$B$1315, "&lt;=" &amp; EU$1, DataRegularSeason20242025!$D$3:$D$1315, $A19)+SUMIFS(DataRegularSeason20242025!$AB$3:$AB$1315,DataRegularSeason20242025!$B$3:$B$1315, "&lt;=" &amp; EU$1, DataRegularSeason20242025!$E$3:$E$1315, $A19)</f>
        <v>14</v>
      </c>
      <c r="EV19">
        <f>SUMIFS(DataRegularSeason20242025!$AA$3:$AA$1315,DataRegularSeason20242025!$B$3:$B$1315, "&lt;=" &amp; EV$1, DataRegularSeason20242025!$D$3:$D$1315, $A19)+SUMIFS(DataRegularSeason20242025!$AB$3:$AB$1315,DataRegularSeason20242025!$B$3:$B$1315, "&lt;=" &amp; EV$1, DataRegularSeason20242025!$E$3:$E$1315, $A19)</f>
        <v>14</v>
      </c>
      <c r="EW19">
        <f>SUMIFS(DataRegularSeason20242025!$AA$3:$AA$1315,DataRegularSeason20242025!$B$3:$B$1315, "&lt;=" &amp; EW$1, DataRegularSeason20242025!$D$3:$D$1315, $A19)+SUMIFS(DataRegularSeason20242025!$AB$3:$AB$1315,DataRegularSeason20242025!$B$3:$B$1315, "&lt;=" &amp; EW$1, DataRegularSeason20242025!$E$3:$E$1315, $A19)</f>
        <v>14</v>
      </c>
      <c r="EX19">
        <f>SUMIFS(DataRegularSeason20242025!$AA$3:$AA$1315,DataRegularSeason20242025!$B$3:$B$1315, "&lt;=" &amp; EX$1, DataRegularSeason20242025!$D$3:$D$1315, $A19)+SUMIFS(DataRegularSeason20242025!$AB$3:$AB$1315,DataRegularSeason20242025!$B$3:$B$1315, "&lt;=" &amp; EX$1, DataRegularSeason20242025!$E$3:$E$1315, $A19)</f>
        <v>14</v>
      </c>
      <c r="EY19">
        <f>SUMIFS(DataRegularSeason20242025!$AA$3:$AA$1315,DataRegularSeason20242025!$B$3:$B$1315, "&lt;=" &amp; EY$1, DataRegularSeason20242025!$D$3:$D$1315, $A19)+SUMIFS(DataRegularSeason20242025!$AB$3:$AB$1315,DataRegularSeason20242025!$B$3:$B$1315, "&lt;=" &amp; EY$1, DataRegularSeason20242025!$E$3:$E$1315, $A19)</f>
        <v>14</v>
      </c>
      <c r="EZ19">
        <f>SUMIFS(DataRegularSeason20242025!$AA$3:$AA$1315,DataRegularSeason20242025!$B$3:$B$1315, "&lt;=" &amp; EZ$1, DataRegularSeason20242025!$D$3:$D$1315, $A19)+SUMIFS(DataRegularSeason20242025!$AB$3:$AB$1315,DataRegularSeason20242025!$B$3:$B$1315, "&lt;=" &amp; EZ$1, DataRegularSeason20242025!$E$3:$E$1315, $A19)</f>
        <v>14</v>
      </c>
      <c r="FA19">
        <f>SUMIFS(DataRegularSeason20242025!$AA$3:$AA$1315,DataRegularSeason20242025!$B$3:$B$1315, "&lt;=" &amp; FA$1, DataRegularSeason20242025!$D$3:$D$1315, $A19)+SUMIFS(DataRegularSeason20242025!$AB$3:$AB$1315,DataRegularSeason20242025!$B$3:$B$1315, "&lt;=" &amp; FA$1, DataRegularSeason20242025!$E$3:$E$1315, $A19)</f>
        <v>14</v>
      </c>
      <c r="FB19">
        <f>SUMIFS(DataRegularSeason20242025!$AA$3:$AA$1315,DataRegularSeason20242025!$B$3:$B$1315, "&lt;=" &amp; FB$1, DataRegularSeason20242025!$D$3:$D$1315, $A19)+SUMIFS(DataRegularSeason20242025!$AB$3:$AB$1315,DataRegularSeason20242025!$B$3:$B$1315, "&lt;=" &amp; FB$1, DataRegularSeason20242025!$E$3:$E$1315, $A19)</f>
        <v>14</v>
      </c>
      <c r="FC19">
        <f>SUMIFS(DataRegularSeason20242025!$AA$3:$AA$1315,DataRegularSeason20242025!$B$3:$B$1315, "&lt;=" &amp; FC$1, DataRegularSeason20242025!$D$3:$D$1315, $A19)+SUMIFS(DataRegularSeason20242025!$AB$3:$AB$1315,DataRegularSeason20242025!$B$3:$B$1315, "&lt;=" &amp; FC$1, DataRegularSeason20242025!$E$3:$E$1315, $A19)</f>
        <v>14</v>
      </c>
      <c r="FD19">
        <f>SUMIFS(DataRegularSeason20242025!$AA$3:$AA$1315,DataRegularSeason20242025!$B$3:$B$1315, "&lt;=" &amp; FD$1, DataRegularSeason20242025!$D$3:$D$1315, $A19)+SUMIFS(DataRegularSeason20242025!$AB$3:$AB$1315,DataRegularSeason20242025!$B$3:$B$1315, "&lt;=" &amp; FD$1, DataRegularSeason20242025!$E$3:$E$1315, $A19)</f>
        <v>14</v>
      </c>
      <c r="FE19">
        <f>SUMIFS(DataRegularSeason20242025!$AA$3:$AA$1315,DataRegularSeason20242025!$B$3:$B$1315, "&lt;=" &amp; FE$1, DataRegularSeason20242025!$D$3:$D$1315, $A19)+SUMIFS(DataRegularSeason20242025!$AB$3:$AB$1315,DataRegularSeason20242025!$B$3:$B$1315, "&lt;=" &amp; FE$1, DataRegularSeason20242025!$E$3:$E$1315, $A19)</f>
        <v>14</v>
      </c>
      <c r="FF19">
        <f>SUMIFS(DataRegularSeason20242025!$AA$3:$AA$1315,DataRegularSeason20242025!$B$3:$B$1315, "&lt;=" &amp; FF$1, DataRegularSeason20242025!$D$3:$D$1315, $A19)+SUMIFS(DataRegularSeason20242025!$AB$3:$AB$1315,DataRegularSeason20242025!$B$3:$B$1315, "&lt;=" &amp; FF$1, DataRegularSeason20242025!$E$3:$E$1315, $A19)</f>
        <v>14</v>
      </c>
      <c r="FG19">
        <f>SUMIFS(DataRegularSeason20242025!$AA$3:$AA$1315,DataRegularSeason20242025!$B$3:$B$1315, "&lt;=" &amp; FG$1, DataRegularSeason20242025!$D$3:$D$1315, $A19)+SUMIFS(DataRegularSeason20242025!$AB$3:$AB$1315,DataRegularSeason20242025!$B$3:$B$1315, "&lt;=" &amp; FG$1, DataRegularSeason20242025!$E$3:$E$1315, $A19)</f>
        <v>14</v>
      </c>
      <c r="FH19">
        <f>SUMIFS(DataRegularSeason20242025!$AA$3:$AA$1315,DataRegularSeason20242025!$B$3:$B$1315, "&lt;=" &amp; FH$1, DataRegularSeason20242025!$D$3:$D$1315, $A19)+SUMIFS(DataRegularSeason20242025!$AB$3:$AB$1315,DataRegularSeason20242025!$B$3:$B$1315, "&lt;=" &amp; FH$1, DataRegularSeason20242025!$E$3:$E$1315, $A19)</f>
        <v>14</v>
      </c>
      <c r="FI19">
        <f>SUMIFS(DataRegularSeason20242025!$AA$3:$AA$1315,DataRegularSeason20242025!$B$3:$B$1315, "&lt;=" &amp; FI$1, DataRegularSeason20242025!$D$3:$D$1315, $A19)+SUMIFS(DataRegularSeason20242025!$AB$3:$AB$1315,DataRegularSeason20242025!$B$3:$B$1315, "&lt;=" &amp; FI$1, DataRegularSeason20242025!$E$3:$E$1315, $A19)</f>
        <v>14</v>
      </c>
      <c r="FJ19">
        <f>SUMIFS(DataRegularSeason20242025!$AA$3:$AA$1315,DataRegularSeason20242025!$B$3:$B$1315, "&lt;=" &amp; FJ$1, DataRegularSeason20242025!$D$3:$D$1315, $A19)+SUMIFS(DataRegularSeason20242025!$AB$3:$AB$1315,DataRegularSeason20242025!$B$3:$B$1315, "&lt;=" &amp; FJ$1, DataRegularSeason20242025!$E$3:$E$1315, $A19)</f>
        <v>14</v>
      </c>
      <c r="FK19">
        <f>SUMIFS(DataRegularSeason20242025!$AA$3:$AA$1315,DataRegularSeason20242025!$B$3:$B$1315, "&lt;=" &amp; FK$1, DataRegularSeason20242025!$D$3:$D$1315, $A19)+SUMIFS(DataRegularSeason20242025!$AB$3:$AB$1315,DataRegularSeason20242025!$B$3:$B$1315, "&lt;=" &amp; FK$1, DataRegularSeason20242025!$E$3:$E$1315, $A19)</f>
        <v>14</v>
      </c>
      <c r="FL19">
        <f>SUMIFS(DataRegularSeason20242025!$AA$3:$AA$1315,DataRegularSeason20242025!$B$3:$B$1315, "&lt;=" &amp; FL$1, DataRegularSeason20242025!$D$3:$D$1315, $A19)+SUMIFS(DataRegularSeason20242025!$AB$3:$AB$1315,DataRegularSeason20242025!$B$3:$B$1315, "&lt;=" &amp; FL$1, DataRegularSeason20242025!$E$3:$E$1315, $A19)</f>
        <v>14</v>
      </c>
      <c r="FM19">
        <f>SUMIFS(DataRegularSeason20242025!$AA$3:$AA$1315,DataRegularSeason20242025!$B$3:$B$1315, "&lt;=" &amp; FM$1, DataRegularSeason20242025!$D$3:$D$1315, $A19)+SUMIFS(DataRegularSeason20242025!$AB$3:$AB$1315,DataRegularSeason20242025!$B$3:$B$1315, "&lt;=" &amp; FM$1, DataRegularSeason20242025!$E$3:$E$1315, $A19)</f>
        <v>14</v>
      </c>
      <c r="FN19">
        <f>SUMIFS(DataRegularSeason20242025!$AA$3:$AA$1315,DataRegularSeason20242025!$B$3:$B$1315, "&lt;=" &amp; FN$1, DataRegularSeason20242025!$D$3:$D$1315, $A19)+SUMIFS(DataRegularSeason20242025!$AB$3:$AB$1315,DataRegularSeason20242025!$B$3:$B$1315, "&lt;=" &amp; FN$1, DataRegularSeason20242025!$E$3:$E$1315, $A19)</f>
        <v>14</v>
      </c>
      <c r="FO19">
        <f>SUMIFS(DataRegularSeason20242025!$AA$3:$AA$1315,DataRegularSeason20242025!$B$3:$B$1315, "&lt;=" &amp; FO$1, DataRegularSeason20242025!$D$3:$D$1315, $A19)+SUMIFS(DataRegularSeason20242025!$AB$3:$AB$1315,DataRegularSeason20242025!$B$3:$B$1315, "&lt;=" &amp; FO$1, DataRegularSeason20242025!$E$3:$E$1315, $A19)</f>
        <v>14</v>
      </c>
      <c r="FP19">
        <f>SUMIFS(DataRegularSeason20242025!$AA$3:$AA$1315,DataRegularSeason20242025!$B$3:$B$1315, "&lt;=" &amp; FP$1, DataRegularSeason20242025!$D$3:$D$1315, $A19)+SUMIFS(DataRegularSeason20242025!$AB$3:$AB$1315,DataRegularSeason20242025!$B$3:$B$1315, "&lt;=" &amp; FP$1, DataRegularSeason20242025!$E$3:$E$1315, $A19)</f>
        <v>14</v>
      </c>
      <c r="FQ19">
        <f>SUMIFS(DataRegularSeason20242025!$AA$3:$AA$1315,DataRegularSeason20242025!$B$3:$B$1315, "&lt;=" &amp; FQ$1, DataRegularSeason20242025!$D$3:$D$1315, $A19)+SUMIFS(DataRegularSeason20242025!$AB$3:$AB$1315,DataRegularSeason20242025!$B$3:$B$1315, "&lt;=" &amp; FQ$1, DataRegularSeason20242025!$E$3:$E$1315, $A19)</f>
        <v>14</v>
      </c>
      <c r="FR19">
        <f>SUMIFS(DataRegularSeason20242025!$AA$3:$AA$1315,DataRegularSeason20242025!$B$3:$B$1315, "&lt;=" &amp; FR$1, DataRegularSeason20242025!$D$3:$D$1315, $A19)+SUMIFS(DataRegularSeason20242025!$AB$3:$AB$1315,DataRegularSeason20242025!$B$3:$B$1315, "&lt;=" &amp; FR$1, DataRegularSeason20242025!$E$3:$E$1315, $A19)</f>
        <v>14</v>
      </c>
      <c r="FS19">
        <f>SUMIFS(DataRegularSeason20242025!$AA$3:$AA$1315,DataRegularSeason20242025!$B$3:$B$1315, "&lt;=" &amp; FS$1, DataRegularSeason20242025!$D$3:$D$1315, $A19)+SUMIFS(DataRegularSeason20242025!$AB$3:$AB$1315,DataRegularSeason20242025!$B$3:$B$1315, "&lt;=" &amp; FS$1, DataRegularSeason20242025!$E$3:$E$1315, $A19)</f>
        <v>14</v>
      </c>
      <c r="FT19">
        <f>SUMIFS(DataRegularSeason20242025!$AA$3:$AA$1315,DataRegularSeason20242025!$B$3:$B$1315, "&lt;=" &amp; FT$1, DataRegularSeason20242025!$D$3:$D$1315, $A19)+SUMIFS(DataRegularSeason20242025!$AB$3:$AB$1315,DataRegularSeason20242025!$B$3:$B$1315, "&lt;=" &amp; FT$1, DataRegularSeason20242025!$E$3:$E$1315, $A19)</f>
        <v>14</v>
      </c>
      <c r="FU19">
        <f>SUMIFS(DataRegularSeason20242025!$AA$3:$AA$1315,DataRegularSeason20242025!$B$3:$B$1315, "&lt;=" &amp; FU$1, DataRegularSeason20242025!$D$3:$D$1315, $A19)+SUMIFS(DataRegularSeason20242025!$AB$3:$AB$1315,DataRegularSeason20242025!$B$3:$B$1315, "&lt;=" &amp; FU$1, DataRegularSeason20242025!$E$3:$E$1315, $A19)</f>
        <v>14</v>
      </c>
      <c r="FV19">
        <f>SUMIFS(DataRegularSeason20242025!$AA$3:$AA$1315,DataRegularSeason20242025!$B$3:$B$1315, "&lt;=" &amp; FV$1, DataRegularSeason20242025!$D$3:$D$1315, $A19)+SUMIFS(DataRegularSeason20242025!$AB$3:$AB$1315,DataRegularSeason20242025!$B$3:$B$1315, "&lt;=" &amp; FV$1, DataRegularSeason20242025!$E$3:$E$1315, $A19)</f>
        <v>14</v>
      </c>
      <c r="FW19">
        <f>SUMIFS(DataRegularSeason20242025!$AA$3:$AA$1315,DataRegularSeason20242025!$B$3:$B$1315, "&lt;=" &amp; FW$1, DataRegularSeason20242025!$D$3:$D$1315, $A19)+SUMIFS(DataRegularSeason20242025!$AB$3:$AB$1315,DataRegularSeason20242025!$B$3:$B$1315, "&lt;=" &amp; FW$1, DataRegularSeason20242025!$E$3:$E$1315, $A19)</f>
        <v>14</v>
      </c>
      <c r="FX19">
        <f>SUMIFS(DataRegularSeason20242025!$AA$3:$AA$1315,DataRegularSeason20242025!$B$3:$B$1315, "&lt;=" &amp; FX$1, DataRegularSeason20242025!$D$3:$D$1315, $A19)+SUMIFS(DataRegularSeason20242025!$AB$3:$AB$1315,DataRegularSeason20242025!$B$3:$B$1315, "&lt;=" &amp; FX$1, DataRegularSeason20242025!$E$3:$E$1315, $A19)</f>
        <v>14</v>
      </c>
      <c r="FY19">
        <f>SUMIFS(DataRegularSeason20242025!$AA$3:$AA$1315,DataRegularSeason20242025!$B$3:$B$1315, "&lt;=" &amp; FY$1, DataRegularSeason20242025!$D$3:$D$1315, $A19)+SUMIFS(DataRegularSeason20242025!$AB$3:$AB$1315,DataRegularSeason20242025!$B$3:$B$1315, "&lt;=" &amp; FY$1, DataRegularSeason20242025!$E$3:$E$1315, $A19)</f>
        <v>14</v>
      </c>
      <c r="FZ19">
        <f>SUMIFS(DataRegularSeason20242025!$AA$3:$AA$1315,DataRegularSeason20242025!$B$3:$B$1315, "&lt;=" &amp; FZ$1, DataRegularSeason20242025!$D$3:$D$1315, $A19)+SUMIFS(DataRegularSeason20242025!$AB$3:$AB$1315,DataRegularSeason20242025!$B$3:$B$1315, "&lt;=" &amp; FZ$1, DataRegularSeason20242025!$E$3:$E$1315, $A19)</f>
        <v>14</v>
      </c>
      <c r="GA19">
        <f>SUMIFS(DataRegularSeason20242025!$AA$3:$AA$1315,DataRegularSeason20242025!$B$3:$B$1315, "&lt;=" &amp; GA$1, DataRegularSeason20242025!$D$3:$D$1315, $A19)+SUMIFS(DataRegularSeason20242025!$AB$3:$AB$1315,DataRegularSeason20242025!$B$3:$B$1315, "&lt;=" &amp; GA$1, DataRegularSeason20242025!$E$3:$E$1315, $A19)</f>
        <v>14</v>
      </c>
      <c r="GB19">
        <f>SUMIFS(DataRegularSeason20242025!$AA$3:$AA$1315,DataRegularSeason20242025!$B$3:$B$1315, "&lt;=" &amp; GB$1, DataRegularSeason20242025!$D$3:$D$1315, $A19)+SUMIFS(DataRegularSeason20242025!$AB$3:$AB$1315,DataRegularSeason20242025!$B$3:$B$1315, "&lt;=" &amp; GB$1, DataRegularSeason20242025!$E$3:$E$1315, $A19)</f>
        <v>14</v>
      </c>
      <c r="GC19">
        <f>SUMIFS(DataRegularSeason20242025!$AA$3:$AA$1315,DataRegularSeason20242025!$B$3:$B$1315, "&lt;=" &amp; GC$1, DataRegularSeason20242025!$D$3:$D$1315, $A19)+SUMIFS(DataRegularSeason20242025!$AB$3:$AB$1315,DataRegularSeason20242025!$B$3:$B$1315, "&lt;=" &amp; GC$1, DataRegularSeason20242025!$E$3:$E$1315, $A19)</f>
        <v>14</v>
      </c>
      <c r="GD19">
        <f>SUMIFS(DataRegularSeason20242025!$AA$3:$AA$1315,DataRegularSeason20242025!$B$3:$B$1315, "&lt;=" &amp; GD$1, DataRegularSeason20242025!$D$3:$D$1315, $A19)+SUMIFS(DataRegularSeason20242025!$AB$3:$AB$1315,DataRegularSeason20242025!$B$3:$B$1315, "&lt;=" &amp; GD$1, DataRegularSeason20242025!$E$3:$E$1315, $A19)</f>
        <v>14</v>
      </c>
      <c r="GE19">
        <f>SUMIFS(DataRegularSeason20242025!$AA$3:$AA$1315,DataRegularSeason20242025!$B$3:$B$1315, "&lt;=" &amp; GE$1, DataRegularSeason20242025!$D$3:$D$1315, $A19)+SUMIFS(DataRegularSeason20242025!$AB$3:$AB$1315,DataRegularSeason20242025!$B$3:$B$1315, "&lt;=" &amp; GE$1, DataRegularSeason20242025!$E$3:$E$1315, $A19)</f>
        <v>14</v>
      </c>
      <c r="GF19">
        <f>SUMIFS(DataRegularSeason20242025!$AA$3:$AA$1315,DataRegularSeason20242025!$B$3:$B$1315, "&lt;=" &amp; GF$1, DataRegularSeason20242025!$D$3:$D$1315, $A19)+SUMIFS(DataRegularSeason20242025!$AB$3:$AB$1315,DataRegularSeason20242025!$B$3:$B$1315, "&lt;=" &amp; GF$1, DataRegularSeason20242025!$E$3:$E$1315, $A19)</f>
        <v>14</v>
      </c>
      <c r="GG19">
        <f>SUMIFS(DataRegularSeason20242025!$AA$3:$AA$1315,DataRegularSeason20242025!$B$3:$B$1315, "&lt;=" &amp; GG$1, DataRegularSeason20242025!$D$3:$D$1315, $A19)+SUMIFS(DataRegularSeason20242025!$AB$3:$AB$1315,DataRegularSeason20242025!$B$3:$B$1315, "&lt;=" &amp; GG$1, DataRegularSeason20242025!$E$3:$E$1315, $A19)</f>
        <v>14</v>
      </c>
      <c r="GH19">
        <f>SUMIFS(DataRegularSeason20242025!$AA$3:$AA$1315,DataRegularSeason20242025!$B$3:$B$1315, "&lt;=" &amp; GH$1, DataRegularSeason20242025!$D$3:$D$1315, $A19)+SUMIFS(DataRegularSeason20242025!$AB$3:$AB$1315,DataRegularSeason20242025!$B$3:$B$1315, "&lt;=" &amp; GH$1, DataRegularSeason20242025!$E$3:$E$1315, $A19)</f>
        <v>14</v>
      </c>
      <c r="GI19">
        <f>SUMIFS(DataRegularSeason20242025!$AA$3:$AA$1315,DataRegularSeason20242025!$B$3:$B$1315, "&lt;=" &amp; GI$1, DataRegularSeason20242025!$D$3:$D$1315, $A19)+SUMIFS(DataRegularSeason20242025!$AB$3:$AB$1315,DataRegularSeason20242025!$B$3:$B$1315, "&lt;=" &amp; GI$1, DataRegularSeason20242025!$E$3:$E$1315, $A19)</f>
        <v>14</v>
      </c>
      <c r="GJ19">
        <f>SUMIFS(DataRegularSeason20242025!$AA$3:$AA$1315,DataRegularSeason20242025!$B$3:$B$1315, "&lt;=" &amp; GJ$1, DataRegularSeason20242025!$D$3:$D$1315, $A19)+SUMIFS(DataRegularSeason20242025!$AB$3:$AB$1315,DataRegularSeason20242025!$B$3:$B$1315, "&lt;=" &amp; GJ$1, DataRegularSeason20242025!$E$3:$E$1315, $A19)</f>
        <v>14</v>
      </c>
      <c r="GK19">
        <f>SUMIFS(DataRegularSeason20242025!$AA$3:$AA$1315,DataRegularSeason20242025!$B$3:$B$1315, "&lt;=" &amp; GK$1, DataRegularSeason20242025!$D$3:$D$1315, $A19)+SUMIFS(DataRegularSeason20242025!$AB$3:$AB$1315,DataRegularSeason20242025!$B$3:$B$1315, "&lt;=" &amp; GK$1, DataRegularSeason20242025!$E$3:$E$1315, $A19)</f>
        <v>14</v>
      </c>
      <c r="GL19">
        <f>SUMIFS(DataRegularSeason20242025!$AA$3:$AA$1315,DataRegularSeason20242025!$B$3:$B$1315, "&lt;=" &amp; GL$1, DataRegularSeason20242025!$D$3:$D$1315, $A19)+SUMIFS(DataRegularSeason20242025!$AB$3:$AB$1315,DataRegularSeason20242025!$B$3:$B$1315, "&lt;=" &amp; GL$1, DataRegularSeason20242025!$E$3:$E$1315, $A19)</f>
        <v>14</v>
      </c>
      <c r="GM19">
        <f>SUMIFS(DataRegularSeason20242025!$AA$3:$AA$1315,DataRegularSeason20242025!$B$3:$B$1315, "&lt;=" &amp; GM$1, DataRegularSeason20242025!$D$3:$D$1315, $A19)+SUMIFS(DataRegularSeason20242025!$AB$3:$AB$1315,DataRegularSeason20242025!$B$3:$B$1315, "&lt;=" &amp; GM$1, DataRegularSeason20242025!$E$3:$E$1315, $A19)</f>
        <v>14</v>
      </c>
      <c r="GN19">
        <f>SUMIFS(DataRegularSeason20242025!$AA$3:$AA$1315,DataRegularSeason20242025!$B$3:$B$1315, "&lt;=" &amp; GN$1, DataRegularSeason20242025!$D$3:$D$1315, $A19)+SUMIFS(DataRegularSeason20242025!$AB$3:$AB$1315,DataRegularSeason20242025!$B$3:$B$1315, "&lt;=" &amp; GN$1, DataRegularSeason20242025!$E$3:$E$1315, $A19)</f>
        <v>14</v>
      </c>
      <c r="GO19">
        <f>SUMIFS(DataRegularSeason20242025!$AA$3:$AA$1315,DataRegularSeason20242025!$B$3:$B$1315, "&lt;=" &amp; GO$1, DataRegularSeason20242025!$D$3:$D$1315, $A19)+SUMIFS(DataRegularSeason20242025!$AB$3:$AB$1315,DataRegularSeason20242025!$B$3:$B$1315, "&lt;=" &amp; GO$1, DataRegularSeason20242025!$E$3:$E$1315, $A19)</f>
        <v>14</v>
      </c>
      <c r="GP19">
        <f>SUMIFS(DataRegularSeason20242025!$AA$3:$AA$1315,DataRegularSeason20242025!$B$3:$B$1315, "&lt;=" &amp; GP$1, DataRegularSeason20242025!$D$3:$D$1315, $A19)+SUMIFS(DataRegularSeason20242025!$AB$3:$AB$1315,DataRegularSeason20242025!$B$3:$B$1315, "&lt;=" &amp; GP$1, DataRegularSeason20242025!$E$3:$E$1315, $A19)</f>
        <v>14</v>
      </c>
      <c r="GQ19">
        <f>SUMIFS(DataRegularSeason20242025!$AA$3:$AA$1315,DataRegularSeason20242025!$B$3:$B$1315, "&lt;=" &amp; GQ$1, DataRegularSeason20242025!$D$3:$D$1315, $A19)+SUMIFS(DataRegularSeason20242025!$AB$3:$AB$1315,DataRegularSeason20242025!$B$3:$B$1315, "&lt;=" &amp; GQ$1, DataRegularSeason20242025!$E$3:$E$1315, $A19)</f>
        <v>14</v>
      </c>
      <c r="GR19">
        <f>SUMIFS(DataRegularSeason20242025!$AA$3:$AA$1315,DataRegularSeason20242025!$B$3:$B$1315, "&lt;=" &amp; GR$1, DataRegularSeason20242025!$D$3:$D$1315, $A19)+SUMIFS(DataRegularSeason20242025!$AB$3:$AB$1315,DataRegularSeason20242025!$B$3:$B$1315, "&lt;=" &amp; GR$1, DataRegularSeason20242025!$E$3:$E$1315, $A19)</f>
        <v>14</v>
      </c>
      <c r="GS19">
        <f>SUMIFS(DataRegularSeason20242025!$AA$3:$AA$1315,DataRegularSeason20242025!$B$3:$B$1315, "&lt;=" &amp; GS$1, DataRegularSeason20242025!$D$3:$D$1315, $A19)+SUMIFS(DataRegularSeason20242025!$AB$3:$AB$1315,DataRegularSeason20242025!$B$3:$B$1315, "&lt;=" &amp; GS$1, DataRegularSeason20242025!$E$3:$E$1315, $A19)</f>
        <v>14</v>
      </c>
      <c r="GT19">
        <f>SUMIFS(DataRegularSeason20242025!$AA$3:$AA$1315,DataRegularSeason20242025!$B$3:$B$1315, "&lt;=" &amp; GT$1, DataRegularSeason20242025!$D$3:$D$1315, $A19)+SUMIFS(DataRegularSeason20242025!$AB$3:$AB$1315,DataRegularSeason20242025!$B$3:$B$1315, "&lt;=" &amp; GT$1, DataRegularSeason20242025!$E$3:$E$1315, $A19)</f>
        <v>14</v>
      </c>
      <c r="GU19">
        <f>SUMIFS(DataRegularSeason20242025!$AA$3:$AA$1315,DataRegularSeason20242025!$B$3:$B$1315, "&lt;=" &amp; GU$1, DataRegularSeason20242025!$D$3:$D$1315, $A19)+SUMIFS(DataRegularSeason20242025!$AB$3:$AB$1315,DataRegularSeason20242025!$B$3:$B$1315, "&lt;=" &amp; GU$1, DataRegularSeason20242025!$E$3:$E$1315, $A19)</f>
        <v>14</v>
      </c>
    </row>
    <row r="20" spans="1:203" x14ac:dyDescent="0.25">
      <c r="A20" t="s">
        <v>37</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3</v>
      </c>
      <c r="N20">
        <f>SUMIFS(DataRegularSeason20242025!$AA$3:$AA$1315,DataRegularSeason20242025!$B$3:$B$1315, "&lt;=" &amp; N$1, DataRegularSeason20242025!$D$3:$D$1315, $A20)+SUMIFS(DataRegularSeason20242025!$AB$3:$AB$1315,DataRegularSeason20242025!$B$3:$B$1315, "&lt;=" &amp; N$1, DataRegularSeason20242025!$E$3:$E$1315, $A20)</f>
        <v>4</v>
      </c>
      <c r="O20">
        <f>SUMIFS(DataRegularSeason20242025!$AA$3:$AA$1315,DataRegularSeason20242025!$B$3:$B$1315, "&lt;=" &amp; O$1, DataRegularSeason20242025!$D$3:$D$1315, $A20)+SUMIFS(DataRegularSeason20242025!$AB$3:$AB$1315,DataRegularSeason20242025!$B$3:$B$1315, "&lt;=" &amp; O$1, DataRegularSeason20242025!$E$3:$E$1315, $A20)</f>
        <v>4</v>
      </c>
      <c r="P20">
        <f>SUMIFS(DataRegularSeason20242025!$AA$3:$AA$1315,DataRegularSeason20242025!$B$3:$B$1315, "&lt;=" &amp; P$1, DataRegularSeason20242025!$D$3:$D$1315, $A20)+SUMIFS(DataRegularSeason20242025!$AB$3:$AB$1315,DataRegularSeason20242025!$B$3:$B$1315, "&lt;=" &amp; P$1, DataRegularSeason20242025!$E$3:$E$1315, $A20)</f>
        <v>6</v>
      </c>
      <c r="Q20">
        <f>SUMIFS(DataRegularSeason20242025!$AA$3:$AA$1315,DataRegularSeason20242025!$B$3:$B$1315, "&lt;=" &amp; Q$1, DataRegularSeason20242025!$D$3:$D$1315, $A20)+SUMIFS(DataRegularSeason20242025!$AB$3:$AB$1315,DataRegularSeason20242025!$B$3:$B$1315, "&lt;=" &amp; Q$1, DataRegularSeason20242025!$E$3:$E$1315, $A20)</f>
        <v>6</v>
      </c>
      <c r="R20">
        <f>SUMIFS(DataRegularSeason20242025!$AA$3:$AA$1315,DataRegularSeason20242025!$B$3:$B$1315, "&lt;=" &amp; R$1, DataRegularSeason20242025!$D$3:$D$1315, $A20)+SUMIFS(DataRegularSeason20242025!$AB$3:$AB$1315,DataRegularSeason20242025!$B$3:$B$1315, "&lt;=" &amp; R$1, DataRegularSeason20242025!$E$3:$E$1315, $A20)</f>
        <v>6</v>
      </c>
      <c r="S20">
        <f>SUMIFS(DataRegularSeason20242025!$AA$3:$AA$1315,DataRegularSeason20242025!$B$3:$B$1315, "&lt;=" &amp; S$1, DataRegularSeason20242025!$D$3:$D$1315, $A20)+SUMIFS(DataRegularSeason20242025!$AB$3:$AB$1315,DataRegularSeason20242025!$B$3:$B$1315, "&lt;=" &amp; S$1, DataRegularSeason20242025!$E$3:$E$1315, $A20)</f>
        <v>6</v>
      </c>
      <c r="T20">
        <f>SUMIFS(DataRegularSeason20242025!$AA$3:$AA$1315,DataRegularSeason20242025!$B$3:$B$1315, "&lt;=" &amp; T$1, DataRegularSeason20242025!$D$3:$D$1315, $A20)+SUMIFS(DataRegularSeason20242025!$AB$3:$AB$1315,DataRegularSeason20242025!$B$3:$B$1315, "&lt;=" &amp; T$1, DataRegularSeason20242025!$E$3:$E$1315, $A20)</f>
        <v>8</v>
      </c>
      <c r="U20">
        <f>SUMIFS(DataRegularSeason20242025!$AA$3:$AA$1315,DataRegularSeason20242025!$B$3:$B$1315, "&lt;=" &amp; U$1, DataRegularSeason20242025!$D$3:$D$1315, $A20)+SUMIFS(DataRegularSeason20242025!$AB$3:$AB$1315,DataRegularSeason20242025!$B$3:$B$1315, "&lt;=" &amp; U$1, DataRegularSeason20242025!$E$3:$E$1315, $A20)</f>
        <v>8</v>
      </c>
      <c r="V20">
        <f>SUMIFS(DataRegularSeason20242025!$AA$3:$AA$1315,DataRegularSeason20242025!$B$3:$B$1315, "&lt;=" &amp; V$1, DataRegularSeason20242025!$D$3:$D$1315, $A20)+SUMIFS(DataRegularSeason20242025!$AB$3:$AB$1315,DataRegularSeason20242025!$B$3:$B$1315, "&lt;=" &amp; V$1, DataRegularSeason20242025!$E$3:$E$1315, $A20)</f>
        <v>8</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12</v>
      </c>
      <c r="AB20">
        <f>SUMIFS(DataRegularSeason20242025!$AA$3:$AA$1315,DataRegularSeason20242025!$B$3:$B$1315, "&lt;=" &amp; AB$1, DataRegularSeason20242025!$D$3:$D$1315, $A20)+SUMIFS(DataRegularSeason20242025!$AB$3:$AB$1315,DataRegularSeason20242025!$B$3:$B$1315, "&lt;=" &amp; AB$1, DataRegularSeason20242025!$E$3:$E$1315, $A20)</f>
        <v>12</v>
      </c>
      <c r="AC20">
        <f>SUMIFS(DataRegularSeason20242025!$AA$3:$AA$1315,DataRegularSeason20242025!$B$3:$B$1315, "&lt;=" &amp; AC$1, DataRegularSeason20242025!$D$3:$D$1315, $A20)+SUMIFS(DataRegularSeason20242025!$AB$3:$AB$1315,DataRegularSeason20242025!$B$3:$B$1315, "&lt;=" &amp; AC$1, DataRegularSeason20242025!$E$3:$E$1315, $A20)</f>
        <v>12</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14</v>
      </c>
      <c r="AN20">
        <f>SUMIFS(DataRegularSeason20242025!$AA$3:$AA$1315,DataRegularSeason20242025!$B$3:$B$1315, "&lt;=" &amp; AN$1, DataRegularSeason20242025!$D$3:$D$1315, $A20)+SUMIFS(DataRegularSeason20242025!$AB$3:$AB$1315,DataRegularSeason20242025!$B$3:$B$1315, "&lt;=" &amp; AN$1, DataRegularSeason20242025!$E$3:$E$1315, $A20)</f>
        <v>14</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14</v>
      </c>
      <c r="AR20">
        <f>SUMIFS(DataRegularSeason20242025!$AA$3:$AA$1315,DataRegularSeason20242025!$B$3:$B$1315, "&lt;=" &amp; AR$1, DataRegularSeason20242025!$D$3:$D$1315, $A20)+SUMIFS(DataRegularSeason20242025!$AB$3:$AB$1315,DataRegularSeason20242025!$B$3:$B$1315, "&lt;=" &amp; AR$1, DataRegularSeason20242025!$E$3:$E$1315, $A20)</f>
        <v>14</v>
      </c>
      <c r="AS20">
        <f>SUMIFS(DataRegularSeason20242025!$AA$3:$AA$1315,DataRegularSeason20242025!$B$3:$B$1315, "&lt;=" &amp; AS$1, DataRegularSeason20242025!$D$3:$D$1315, $A20)+SUMIFS(DataRegularSeason20242025!$AB$3:$AB$1315,DataRegularSeason20242025!$B$3:$B$1315, "&lt;=" &amp; AS$1, DataRegularSeason20242025!$E$3:$E$1315, $A20)</f>
        <v>14</v>
      </c>
      <c r="AT20">
        <f>SUMIFS(DataRegularSeason20242025!$AA$3:$AA$1315,DataRegularSeason20242025!$B$3:$B$1315, "&lt;=" &amp; AT$1, DataRegularSeason20242025!$D$3:$D$1315, $A20)+SUMIFS(DataRegularSeason20242025!$AB$3:$AB$1315,DataRegularSeason20242025!$B$3:$B$1315, "&lt;=" &amp; AT$1, DataRegularSeason20242025!$E$3:$E$1315, $A20)</f>
        <v>14</v>
      </c>
      <c r="AU20">
        <f>SUMIFS(DataRegularSeason20242025!$AA$3:$AA$1315,DataRegularSeason20242025!$B$3:$B$1315, "&lt;=" &amp; AU$1, DataRegularSeason20242025!$D$3:$D$1315, $A20)+SUMIFS(DataRegularSeason20242025!$AB$3:$AB$1315,DataRegularSeason20242025!$B$3:$B$1315, "&lt;=" &amp; AU$1, DataRegularSeason20242025!$E$3:$E$1315, $A20)</f>
        <v>14</v>
      </c>
      <c r="AV20">
        <f>SUMIFS(DataRegularSeason20242025!$AA$3:$AA$1315,DataRegularSeason20242025!$B$3:$B$1315, "&lt;=" &amp; AV$1, DataRegularSeason20242025!$D$3:$D$1315, $A20)+SUMIFS(DataRegularSeason20242025!$AB$3:$AB$1315,DataRegularSeason20242025!$B$3:$B$1315, "&lt;=" &amp; AV$1, DataRegularSeason20242025!$E$3:$E$1315, $A20)</f>
        <v>14</v>
      </c>
      <c r="AW20">
        <f>SUMIFS(DataRegularSeason20242025!$AA$3:$AA$1315,DataRegularSeason20242025!$B$3:$B$1315, "&lt;=" &amp; AW$1, DataRegularSeason20242025!$D$3:$D$1315, $A20)+SUMIFS(DataRegularSeason20242025!$AB$3:$AB$1315,DataRegularSeason20242025!$B$3:$B$1315, "&lt;=" &amp; AW$1, DataRegularSeason20242025!$E$3:$E$1315, $A20)</f>
        <v>14</v>
      </c>
      <c r="AX20">
        <f>SUMIFS(DataRegularSeason20242025!$AA$3:$AA$1315,DataRegularSeason20242025!$B$3:$B$1315, "&lt;=" &amp; AX$1, DataRegularSeason20242025!$D$3:$D$1315, $A20)+SUMIFS(DataRegularSeason20242025!$AB$3:$AB$1315,DataRegularSeason20242025!$B$3:$B$1315, "&lt;=" &amp; AX$1, DataRegularSeason20242025!$E$3:$E$1315, $A20)</f>
        <v>14</v>
      </c>
      <c r="AY20">
        <f>SUMIFS(DataRegularSeason20242025!$AA$3:$AA$1315,DataRegularSeason20242025!$B$3:$B$1315, "&lt;=" &amp; AY$1, DataRegularSeason20242025!$D$3:$D$1315, $A20)+SUMIFS(DataRegularSeason20242025!$AB$3:$AB$1315,DataRegularSeason20242025!$B$3:$B$1315, "&lt;=" &amp; AY$1, DataRegularSeason20242025!$E$3:$E$1315, $A20)</f>
        <v>14</v>
      </c>
      <c r="AZ20">
        <f>SUMIFS(DataRegularSeason20242025!$AA$3:$AA$1315,DataRegularSeason20242025!$B$3:$B$1315, "&lt;=" &amp; AZ$1, DataRegularSeason20242025!$D$3:$D$1315, $A20)+SUMIFS(DataRegularSeason20242025!$AB$3:$AB$1315,DataRegularSeason20242025!$B$3:$B$1315, "&lt;=" &amp; AZ$1, DataRegularSeason20242025!$E$3:$E$1315, $A20)</f>
        <v>14</v>
      </c>
      <c r="BA20">
        <f>SUMIFS(DataRegularSeason20242025!$AA$3:$AA$1315,DataRegularSeason20242025!$B$3:$B$1315, "&lt;=" &amp; BA$1, DataRegularSeason20242025!$D$3:$D$1315, $A20)+SUMIFS(DataRegularSeason20242025!$AB$3:$AB$1315,DataRegularSeason20242025!$B$3:$B$1315, "&lt;=" &amp; BA$1, DataRegularSeason20242025!$E$3:$E$1315, $A20)</f>
        <v>14</v>
      </c>
      <c r="BB20">
        <f>SUMIFS(DataRegularSeason20242025!$AA$3:$AA$1315,DataRegularSeason20242025!$B$3:$B$1315, "&lt;=" &amp; BB$1, DataRegularSeason20242025!$D$3:$D$1315, $A20)+SUMIFS(DataRegularSeason20242025!$AB$3:$AB$1315,DataRegularSeason20242025!$B$3:$B$1315, "&lt;=" &amp; BB$1, DataRegularSeason20242025!$E$3:$E$1315, $A20)</f>
        <v>14</v>
      </c>
      <c r="BC20">
        <f>SUMIFS(DataRegularSeason20242025!$AA$3:$AA$1315,DataRegularSeason20242025!$B$3:$B$1315, "&lt;=" &amp; BC$1, DataRegularSeason20242025!$D$3:$D$1315, $A20)+SUMIFS(DataRegularSeason20242025!$AB$3:$AB$1315,DataRegularSeason20242025!$B$3:$B$1315, "&lt;=" &amp; BC$1, DataRegularSeason20242025!$E$3:$E$1315, $A20)</f>
        <v>14</v>
      </c>
      <c r="BD20">
        <f>SUMIFS(DataRegularSeason20242025!$AA$3:$AA$1315,DataRegularSeason20242025!$B$3:$B$1315, "&lt;=" &amp; BD$1, DataRegularSeason20242025!$D$3:$D$1315, $A20)+SUMIFS(DataRegularSeason20242025!$AB$3:$AB$1315,DataRegularSeason20242025!$B$3:$B$1315, "&lt;=" &amp; BD$1, DataRegularSeason20242025!$E$3:$E$1315, $A20)</f>
        <v>14</v>
      </c>
      <c r="BE20">
        <f>SUMIFS(DataRegularSeason20242025!$AA$3:$AA$1315,DataRegularSeason20242025!$B$3:$B$1315, "&lt;=" &amp; BE$1, DataRegularSeason20242025!$D$3:$D$1315, $A20)+SUMIFS(DataRegularSeason20242025!$AB$3:$AB$1315,DataRegularSeason20242025!$B$3:$B$1315, "&lt;=" &amp; BE$1, DataRegularSeason20242025!$E$3:$E$1315, $A20)</f>
        <v>14</v>
      </c>
      <c r="BF20">
        <f>SUMIFS(DataRegularSeason20242025!$AA$3:$AA$1315,DataRegularSeason20242025!$B$3:$B$1315, "&lt;=" &amp; BF$1, DataRegularSeason20242025!$D$3:$D$1315, $A20)+SUMIFS(DataRegularSeason20242025!$AB$3:$AB$1315,DataRegularSeason20242025!$B$3:$B$1315, "&lt;=" &amp; BF$1, DataRegularSeason20242025!$E$3:$E$1315, $A20)</f>
        <v>14</v>
      </c>
      <c r="BG20">
        <f>SUMIFS(DataRegularSeason20242025!$AA$3:$AA$1315,DataRegularSeason20242025!$B$3:$B$1315, "&lt;=" &amp; BG$1, DataRegularSeason20242025!$D$3:$D$1315, $A20)+SUMIFS(DataRegularSeason20242025!$AB$3:$AB$1315,DataRegularSeason20242025!$B$3:$B$1315, "&lt;=" &amp; BG$1, DataRegularSeason20242025!$E$3:$E$1315, $A20)</f>
        <v>14</v>
      </c>
      <c r="BH20">
        <f>SUMIFS(DataRegularSeason20242025!$AA$3:$AA$1315,DataRegularSeason20242025!$B$3:$B$1315, "&lt;=" &amp; BH$1, DataRegularSeason20242025!$D$3:$D$1315, $A20)+SUMIFS(DataRegularSeason20242025!$AB$3:$AB$1315,DataRegularSeason20242025!$B$3:$B$1315, "&lt;=" &amp; BH$1, DataRegularSeason20242025!$E$3:$E$1315, $A20)</f>
        <v>14</v>
      </c>
      <c r="BI20">
        <f>SUMIFS(DataRegularSeason20242025!$AA$3:$AA$1315,DataRegularSeason20242025!$B$3:$B$1315, "&lt;=" &amp; BI$1, DataRegularSeason20242025!$D$3:$D$1315, $A20)+SUMIFS(DataRegularSeason20242025!$AB$3:$AB$1315,DataRegularSeason20242025!$B$3:$B$1315, "&lt;=" &amp; BI$1, DataRegularSeason20242025!$E$3:$E$1315, $A20)</f>
        <v>14</v>
      </c>
      <c r="BJ20">
        <f>SUMIFS(DataRegularSeason20242025!$AA$3:$AA$1315,DataRegularSeason20242025!$B$3:$B$1315, "&lt;=" &amp; BJ$1, DataRegularSeason20242025!$D$3:$D$1315, $A20)+SUMIFS(DataRegularSeason20242025!$AB$3:$AB$1315,DataRegularSeason20242025!$B$3:$B$1315, "&lt;=" &amp; BJ$1, DataRegularSeason20242025!$E$3:$E$1315, $A20)</f>
        <v>14</v>
      </c>
      <c r="BK20">
        <f>SUMIFS(DataRegularSeason20242025!$AA$3:$AA$1315,DataRegularSeason20242025!$B$3:$B$1315, "&lt;=" &amp; BK$1, DataRegularSeason20242025!$D$3:$D$1315, $A20)+SUMIFS(DataRegularSeason20242025!$AB$3:$AB$1315,DataRegularSeason20242025!$B$3:$B$1315, "&lt;=" &amp; BK$1, DataRegularSeason20242025!$E$3:$E$1315, $A20)</f>
        <v>14</v>
      </c>
      <c r="BL20">
        <f>SUMIFS(DataRegularSeason20242025!$AA$3:$AA$1315,DataRegularSeason20242025!$B$3:$B$1315, "&lt;=" &amp; BL$1, DataRegularSeason20242025!$D$3:$D$1315, $A20)+SUMIFS(DataRegularSeason20242025!$AB$3:$AB$1315,DataRegularSeason20242025!$B$3:$B$1315, "&lt;=" &amp; BL$1, DataRegularSeason20242025!$E$3:$E$1315, $A20)</f>
        <v>14</v>
      </c>
      <c r="BM20">
        <f>SUMIFS(DataRegularSeason20242025!$AA$3:$AA$1315,DataRegularSeason20242025!$B$3:$B$1315, "&lt;=" &amp; BM$1, DataRegularSeason20242025!$D$3:$D$1315, $A20)+SUMIFS(DataRegularSeason20242025!$AB$3:$AB$1315,DataRegularSeason20242025!$B$3:$B$1315, "&lt;=" &amp; BM$1, DataRegularSeason20242025!$E$3:$E$1315, $A20)</f>
        <v>14</v>
      </c>
      <c r="BN20">
        <f>SUMIFS(DataRegularSeason20242025!$AA$3:$AA$1315,DataRegularSeason20242025!$B$3:$B$1315, "&lt;=" &amp; BN$1, DataRegularSeason20242025!$D$3:$D$1315, $A20)+SUMIFS(DataRegularSeason20242025!$AB$3:$AB$1315,DataRegularSeason20242025!$B$3:$B$1315, "&lt;=" &amp; BN$1, DataRegularSeason20242025!$E$3:$E$1315, $A20)</f>
        <v>14</v>
      </c>
      <c r="BO20">
        <f>SUMIFS(DataRegularSeason20242025!$AA$3:$AA$1315,DataRegularSeason20242025!$B$3:$B$1315, "&lt;=" &amp; BO$1, DataRegularSeason20242025!$D$3:$D$1315, $A20)+SUMIFS(DataRegularSeason20242025!$AB$3:$AB$1315,DataRegularSeason20242025!$B$3:$B$1315, "&lt;=" &amp; BO$1, DataRegularSeason20242025!$E$3:$E$1315, $A20)</f>
        <v>14</v>
      </c>
      <c r="BP20">
        <f>SUMIFS(DataRegularSeason20242025!$AA$3:$AA$1315,DataRegularSeason20242025!$B$3:$B$1315, "&lt;=" &amp; BP$1, DataRegularSeason20242025!$D$3:$D$1315, $A20)+SUMIFS(DataRegularSeason20242025!$AB$3:$AB$1315,DataRegularSeason20242025!$B$3:$B$1315, "&lt;=" &amp; BP$1, DataRegularSeason20242025!$E$3:$E$1315, $A20)</f>
        <v>14</v>
      </c>
      <c r="BQ20">
        <f>SUMIFS(DataRegularSeason20242025!$AA$3:$AA$1315,DataRegularSeason20242025!$B$3:$B$1315, "&lt;=" &amp; BQ$1, DataRegularSeason20242025!$D$3:$D$1315, $A20)+SUMIFS(DataRegularSeason20242025!$AB$3:$AB$1315,DataRegularSeason20242025!$B$3:$B$1315, "&lt;=" &amp; BQ$1, DataRegularSeason20242025!$E$3:$E$1315, $A20)</f>
        <v>14</v>
      </c>
      <c r="BR20">
        <f>SUMIFS(DataRegularSeason20242025!$AA$3:$AA$1315,DataRegularSeason20242025!$B$3:$B$1315, "&lt;=" &amp; BR$1, DataRegularSeason20242025!$D$3:$D$1315, $A20)+SUMIFS(DataRegularSeason20242025!$AB$3:$AB$1315,DataRegularSeason20242025!$B$3:$B$1315, "&lt;=" &amp; BR$1, DataRegularSeason20242025!$E$3:$E$1315, $A20)</f>
        <v>14</v>
      </c>
      <c r="BS20">
        <f>SUMIFS(DataRegularSeason20242025!$AA$3:$AA$1315,DataRegularSeason20242025!$B$3:$B$1315, "&lt;=" &amp; BS$1, DataRegularSeason20242025!$D$3:$D$1315, $A20)+SUMIFS(DataRegularSeason20242025!$AB$3:$AB$1315,DataRegularSeason20242025!$B$3:$B$1315, "&lt;=" &amp; BS$1, DataRegularSeason20242025!$E$3:$E$1315, $A20)</f>
        <v>14</v>
      </c>
      <c r="BT20">
        <f>SUMIFS(DataRegularSeason20242025!$AA$3:$AA$1315,DataRegularSeason20242025!$B$3:$B$1315, "&lt;=" &amp; BT$1, DataRegularSeason20242025!$D$3:$D$1315, $A20)+SUMIFS(DataRegularSeason20242025!$AB$3:$AB$1315,DataRegularSeason20242025!$B$3:$B$1315, "&lt;=" &amp; BT$1, DataRegularSeason20242025!$E$3:$E$1315, $A20)</f>
        <v>14</v>
      </c>
      <c r="BU20">
        <f>SUMIFS(DataRegularSeason20242025!$AA$3:$AA$1315,DataRegularSeason20242025!$B$3:$B$1315, "&lt;=" &amp; BU$1, DataRegularSeason20242025!$D$3:$D$1315, $A20)+SUMIFS(DataRegularSeason20242025!$AB$3:$AB$1315,DataRegularSeason20242025!$B$3:$B$1315, "&lt;=" &amp; BU$1, DataRegularSeason20242025!$E$3:$E$1315, $A20)</f>
        <v>14</v>
      </c>
      <c r="BV20">
        <f>SUMIFS(DataRegularSeason20242025!$AA$3:$AA$1315,DataRegularSeason20242025!$B$3:$B$1315, "&lt;=" &amp; BV$1, DataRegularSeason20242025!$D$3:$D$1315, $A20)+SUMIFS(DataRegularSeason20242025!$AB$3:$AB$1315,DataRegularSeason20242025!$B$3:$B$1315, "&lt;=" &amp; BV$1, DataRegularSeason20242025!$E$3:$E$1315, $A20)</f>
        <v>14</v>
      </c>
      <c r="BW20">
        <f>SUMIFS(DataRegularSeason20242025!$AA$3:$AA$1315,DataRegularSeason20242025!$B$3:$B$1315, "&lt;=" &amp; BW$1, DataRegularSeason20242025!$D$3:$D$1315, $A20)+SUMIFS(DataRegularSeason20242025!$AB$3:$AB$1315,DataRegularSeason20242025!$B$3:$B$1315, "&lt;=" &amp; BW$1, DataRegularSeason20242025!$E$3:$E$1315, $A20)</f>
        <v>14</v>
      </c>
      <c r="BX20">
        <f>SUMIFS(DataRegularSeason20242025!$AA$3:$AA$1315,DataRegularSeason20242025!$B$3:$B$1315, "&lt;=" &amp; BX$1, DataRegularSeason20242025!$D$3:$D$1315, $A20)+SUMIFS(DataRegularSeason20242025!$AB$3:$AB$1315,DataRegularSeason20242025!$B$3:$B$1315, "&lt;=" &amp; BX$1, DataRegularSeason20242025!$E$3:$E$1315, $A20)</f>
        <v>14</v>
      </c>
      <c r="BY20">
        <f>SUMIFS(DataRegularSeason20242025!$AA$3:$AA$1315,DataRegularSeason20242025!$B$3:$B$1315, "&lt;=" &amp; BY$1, DataRegularSeason20242025!$D$3:$D$1315, $A20)+SUMIFS(DataRegularSeason20242025!$AB$3:$AB$1315,DataRegularSeason20242025!$B$3:$B$1315, "&lt;=" &amp; BY$1, DataRegularSeason20242025!$E$3:$E$1315, $A20)</f>
        <v>14</v>
      </c>
      <c r="BZ20">
        <f>SUMIFS(DataRegularSeason20242025!$AA$3:$AA$1315,DataRegularSeason20242025!$B$3:$B$1315, "&lt;=" &amp; BZ$1, DataRegularSeason20242025!$D$3:$D$1315, $A20)+SUMIFS(DataRegularSeason20242025!$AB$3:$AB$1315,DataRegularSeason20242025!$B$3:$B$1315, "&lt;=" &amp; BZ$1, DataRegularSeason20242025!$E$3:$E$1315, $A20)</f>
        <v>14</v>
      </c>
      <c r="CA20">
        <f>SUMIFS(DataRegularSeason20242025!$AA$3:$AA$1315,DataRegularSeason20242025!$B$3:$B$1315, "&lt;=" &amp; CA$1, DataRegularSeason20242025!$D$3:$D$1315, $A20)+SUMIFS(DataRegularSeason20242025!$AB$3:$AB$1315,DataRegularSeason20242025!$B$3:$B$1315, "&lt;=" &amp; CA$1, DataRegularSeason20242025!$E$3:$E$1315, $A20)</f>
        <v>14</v>
      </c>
      <c r="CB20">
        <f>SUMIFS(DataRegularSeason20242025!$AA$3:$AA$1315,DataRegularSeason20242025!$B$3:$B$1315, "&lt;=" &amp; CB$1, DataRegularSeason20242025!$D$3:$D$1315, $A20)+SUMIFS(DataRegularSeason20242025!$AB$3:$AB$1315,DataRegularSeason20242025!$B$3:$B$1315, "&lt;=" &amp; CB$1, DataRegularSeason20242025!$E$3:$E$1315, $A20)</f>
        <v>14</v>
      </c>
      <c r="CC20">
        <f>SUMIFS(DataRegularSeason20242025!$AA$3:$AA$1315,DataRegularSeason20242025!$B$3:$B$1315, "&lt;=" &amp; CC$1, DataRegularSeason20242025!$D$3:$D$1315, $A20)+SUMIFS(DataRegularSeason20242025!$AB$3:$AB$1315,DataRegularSeason20242025!$B$3:$B$1315, "&lt;=" &amp; CC$1, DataRegularSeason20242025!$E$3:$E$1315, $A20)</f>
        <v>14</v>
      </c>
      <c r="CD20">
        <f>SUMIFS(DataRegularSeason20242025!$AA$3:$AA$1315,DataRegularSeason20242025!$B$3:$B$1315, "&lt;=" &amp; CD$1, DataRegularSeason20242025!$D$3:$D$1315, $A20)+SUMIFS(DataRegularSeason20242025!$AB$3:$AB$1315,DataRegularSeason20242025!$B$3:$B$1315, "&lt;=" &amp; CD$1, DataRegularSeason20242025!$E$3:$E$1315, $A20)</f>
        <v>14</v>
      </c>
      <c r="CE20">
        <f>SUMIFS(DataRegularSeason20242025!$AA$3:$AA$1315,DataRegularSeason20242025!$B$3:$B$1315, "&lt;=" &amp; CE$1, DataRegularSeason20242025!$D$3:$D$1315, $A20)+SUMIFS(DataRegularSeason20242025!$AB$3:$AB$1315,DataRegularSeason20242025!$B$3:$B$1315, "&lt;=" &amp; CE$1, DataRegularSeason20242025!$E$3:$E$1315, $A20)</f>
        <v>14</v>
      </c>
      <c r="CF20">
        <f>SUMIFS(DataRegularSeason20242025!$AA$3:$AA$1315,DataRegularSeason20242025!$B$3:$B$1315, "&lt;=" &amp; CF$1, DataRegularSeason20242025!$D$3:$D$1315, $A20)+SUMIFS(DataRegularSeason20242025!$AB$3:$AB$1315,DataRegularSeason20242025!$B$3:$B$1315, "&lt;=" &amp; CF$1, DataRegularSeason20242025!$E$3:$E$1315, $A20)</f>
        <v>14</v>
      </c>
      <c r="CG20">
        <f>SUMIFS(DataRegularSeason20242025!$AA$3:$AA$1315,DataRegularSeason20242025!$B$3:$B$1315, "&lt;=" &amp; CG$1, DataRegularSeason20242025!$D$3:$D$1315, $A20)+SUMIFS(DataRegularSeason20242025!$AB$3:$AB$1315,DataRegularSeason20242025!$B$3:$B$1315, "&lt;=" &amp; CG$1, DataRegularSeason20242025!$E$3:$E$1315, $A20)</f>
        <v>14</v>
      </c>
      <c r="CH20">
        <f>SUMIFS(DataRegularSeason20242025!$AA$3:$AA$1315,DataRegularSeason20242025!$B$3:$B$1315, "&lt;=" &amp; CH$1, DataRegularSeason20242025!$D$3:$D$1315, $A20)+SUMIFS(DataRegularSeason20242025!$AB$3:$AB$1315,DataRegularSeason20242025!$B$3:$B$1315, "&lt;=" &amp; CH$1, DataRegularSeason20242025!$E$3:$E$1315, $A20)</f>
        <v>14</v>
      </c>
      <c r="CI20">
        <f>SUMIFS(DataRegularSeason20242025!$AA$3:$AA$1315,DataRegularSeason20242025!$B$3:$B$1315, "&lt;=" &amp; CI$1, DataRegularSeason20242025!$D$3:$D$1315, $A20)+SUMIFS(DataRegularSeason20242025!$AB$3:$AB$1315,DataRegularSeason20242025!$B$3:$B$1315, "&lt;=" &amp; CI$1, DataRegularSeason20242025!$E$3:$E$1315, $A20)</f>
        <v>14</v>
      </c>
      <c r="CJ20">
        <f>SUMIFS(DataRegularSeason20242025!$AA$3:$AA$1315,DataRegularSeason20242025!$B$3:$B$1315, "&lt;=" &amp; CJ$1, DataRegularSeason20242025!$D$3:$D$1315, $A20)+SUMIFS(DataRegularSeason20242025!$AB$3:$AB$1315,DataRegularSeason20242025!$B$3:$B$1315, "&lt;=" &amp; CJ$1, DataRegularSeason20242025!$E$3:$E$1315, $A20)</f>
        <v>14</v>
      </c>
      <c r="CK20">
        <f>SUMIFS(DataRegularSeason20242025!$AA$3:$AA$1315,DataRegularSeason20242025!$B$3:$B$1315, "&lt;=" &amp; CK$1, DataRegularSeason20242025!$D$3:$D$1315, $A20)+SUMIFS(DataRegularSeason20242025!$AB$3:$AB$1315,DataRegularSeason20242025!$B$3:$B$1315, "&lt;=" &amp; CK$1, DataRegularSeason20242025!$E$3:$E$1315, $A20)</f>
        <v>14</v>
      </c>
      <c r="CL20">
        <f>SUMIFS(DataRegularSeason20242025!$AA$3:$AA$1315,DataRegularSeason20242025!$B$3:$B$1315, "&lt;=" &amp; CL$1, DataRegularSeason20242025!$D$3:$D$1315, $A20)+SUMIFS(DataRegularSeason20242025!$AB$3:$AB$1315,DataRegularSeason20242025!$B$3:$B$1315, "&lt;=" &amp; CL$1, DataRegularSeason20242025!$E$3:$E$1315, $A20)</f>
        <v>14</v>
      </c>
      <c r="CM20">
        <f>SUMIFS(DataRegularSeason20242025!$AA$3:$AA$1315,DataRegularSeason20242025!$B$3:$B$1315, "&lt;=" &amp; CM$1, DataRegularSeason20242025!$D$3:$D$1315, $A20)+SUMIFS(DataRegularSeason20242025!$AB$3:$AB$1315,DataRegularSeason20242025!$B$3:$B$1315, "&lt;=" &amp; CM$1, DataRegularSeason20242025!$E$3:$E$1315, $A20)</f>
        <v>14</v>
      </c>
      <c r="CN20">
        <f>SUMIFS(DataRegularSeason20242025!$AA$3:$AA$1315,DataRegularSeason20242025!$B$3:$B$1315, "&lt;=" &amp; CN$1, DataRegularSeason20242025!$D$3:$D$1315, $A20)+SUMIFS(DataRegularSeason20242025!$AB$3:$AB$1315,DataRegularSeason20242025!$B$3:$B$1315, "&lt;=" &amp; CN$1, DataRegularSeason20242025!$E$3:$E$1315, $A20)</f>
        <v>14</v>
      </c>
      <c r="CO20">
        <f>SUMIFS(DataRegularSeason20242025!$AA$3:$AA$1315,DataRegularSeason20242025!$B$3:$B$1315, "&lt;=" &amp; CO$1, DataRegularSeason20242025!$D$3:$D$1315, $A20)+SUMIFS(DataRegularSeason20242025!$AB$3:$AB$1315,DataRegularSeason20242025!$B$3:$B$1315, "&lt;=" &amp; CO$1, DataRegularSeason20242025!$E$3:$E$1315, $A20)</f>
        <v>14</v>
      </c>
      <c r="CP20">
        <f>SUMIFS(DataRegularSeason20242025!$AA$3:$AA$1315,DataRegularSeason20242025!$B$3:$B$1315, "&lt;=" &amp; CP$1, DataRegularSeason20242025!$D$3:$D$1315, $A20)+SUMIFS(DataRegularSeason20242025!$AB$3:$AB$1315,DataRegularSeason20242025!$B$3:$B$1315, "&lt;=" &amp; CP$1, DataRegularSeason20242025!$E$3:$E$1315, $A20)</f>
        <v>14</v>
      </c>
      <c r="CQ20">
        <f>SUMIFS(DataRegularSeason20242025!$AA$3:$AA$1315,DataRegularSeason20242025!$B$3:$B$1315, "&lt;=" &amp; CQ$1, DataRegularSeason20242025!$D$3:$D$1315, $A20)+SUMIFS(DataRegularSeason20242025!$AB$3:$AB$1315,DataRegularSeason20242025!$B$3:$B$1315, "&lt;=" &amp; CQ$1, DataRegularSeason20242025!$E$3:$E$1315, $A20)</f>
        <v>14</v>
      </c>
      <c r="CR20">
        <f>SUMIFS(DataRegularSeason20242025!$AA$3:$AA$1315,DataRegularSeason20242025!$B$3:$B$1315, "&lt;=" &amp; CR$1, DataRegularSeason20242025!$D$3:$D$1315, $A20)+SUMIFS(DataRegularSeason20242025!$AB$3:$AB$1315,DataRegularSeason20242025!$B$3:$B$1315, "&lt;=" &amp; CR$1, DataRegularSeason20242025!$E$3:$E$1315, $A20)</f>
        <v>14</v>
      </c>
      <c r="CS20">
        <f>SUMIFS(DataRegularSeason20242025!$AA$3:$AA$1315,DataRegularSeason20242025!$B$3:$B$1315, "&lt;=" &amp; CS$1, DataRegularSeason20242025!$D$3:$D$1315, $A20)+SUMIFS(DataRegularSeason20242025!$AB$3:$AB$1315,DataRegularSeason20242025!$B$3:$B$1315, "&lt;=" &amp; CS$1, DataRegularSeason20242025!$E$3:$E$1315, $A20)</f>
        <v>14</v>
      </c>
      <c r="CT20">
        <f>SUMIFS(DataRegularSeason20242025!$AA$3:$AA$1315,DataRegularSeason20242025!$B$3:$B$1315, "&lt;=" &amp; CT$1, DataRegularSeason20242025!$D$3:$D$1315, $A20)+SUMIFS(DataRegularSeason20242025!$AB$3:$AB$1315,DataRegularSeason20242025!$B$3:$B$1315, "&lt;=" &amp; CT$1, DataRegularSeason20242025!$E$3:$E$1315, $A20)</f>
        <v>14</v>
      </c>
      <c r="CU20">
        <f>SUMIFS(DataRegularSeason20242025!$AA$3:$AA$1315,DataRegularSeason20242025!$B$3:$B$1315, "&lt;=" &amp; CU$1, DataRegularSeason20242025!$D$3:$D$1315, $A20)+SUMIFS(DataRegularSeason20242025!$AB$3:$AB$1315,DataRegularSeason20242025!$B$3:$B$1315, "&lt;=" &amp; CU$1, DataRegularSeason20242025!$E$3:$E$1315, $A20)</f>
        <v>14</v>
      </c>
      <c r="CV20">
        <f>SUMIFS(DataRegularSeason20242025!$AA$3:$AA$1315,DataRegularSeason20242025!$B$3:$B$1315, "&lt;=" &amp; CV$1, DataRegularSeason20242025!$D$3:$D$1315, $A20)+SUMIFS(DataRegularSeason20242025!$AB$3:$AB$1315,DataRegularSeason20242025!$B$3:$B$1315, "&lt;=" &amp; CV$1, DataRegularSeason20242025!$E$3:$E$1315, $A20)</f>
        <v>14</v>
      </c>
      <c r="CW20">
        <f>SUMIFS(DataRegularSeason20242025!$AA$3:$AA$1315,DataRegularSeason20242025!$B$3:$B$1315, "&lt;=" &amp; CW$1, DataRegularSeason20242025!$D$3:$D$1315, $A20)+SUMIFS(DataRegularSeason20242025!$AB$3:$AB$1315,DataRegularSeason20242025!$B$3:$B$1315, "&lt;=" &amp; CW$1, DataRegularSeason20242025!$E$3:$E$1315, $A20)</f>
        <v>14</v>
      </c>
      <c r="CX20">
        <f>SUMIFS(DataRegularSeason20242025!$AA$3:$AA$1315,DataRegularSeason20242025!$B$3:$B$1315, "&lt;=" &amp; CX$1, DataRegularSeason20242025!$D$3:$D$1315, $A20)+SUMIFS(DataRegularSeason20242025!$AB$3:$AB$1315,DataRegularSeason20242025!$B$3:$B$1315, "&lt;=" &amp; CX$1, DataRegularSeason20242025!$E$3:$E$1315, $A20)</f>
        <v>14</v>
      </c>
      <c r="CY20">
        <f>SUMIFS(DataRegularSeason20242025!$AA$3:$AA$1315,DataRegularSeason20242025!$B$3:$B$1315, "&lt;=" &amp; CY$1, DataRegularSeason20242025!$D$3:$D$1315, $A20)+SUMIFS(DataRegularSeason20242025!$AB$3:$AB$1315,DataRegularSeason20242025!$B$3:$B$1315, "&lt;=" &amp; CY$1, DataRegularSeason20242025!$E$3:$E$1315, $A20)</f>
        <v>14</v>
      </c>
      <c r="CZ20">
        <f>SUMIFS(DataRegularSeason20242025!$AA$3:$AA$1315,DataRegularSeason20242025!$B$3:$B$1315, "&lt;=" &amp; CZ$1, DataRegularSeason20242025!$D$3:$D$1315, $A20)+SUMIFS(DataRegularSeason20242025!$AB$3:$AB$1315,DataRegularSeason20242025!$B$3:$B$1315, "&lt;=" &amp; CZ$1, DataRegularSeason20242025!$E$3:$E$1315, $A20)</f>
        <v>14</v>
      </c>
      <c r="DA20">
        <f>SUMIFS(DataRegularSeason20242025!$AA$3:$AA$1315,DataRegularSeason20242025!$B$3:$B$1315, "&lt;=" &amp; DA$1, DataRegularSeason20242025!$D$3:$D$1315, $A20)+SUMIFS(DataRegularSeason20242025!$AB$3:$AB$1315,DataRegularSeason20242025!$B$3:$B$1315, "&lt;=" &amp; DA$1, DataRegularSeason20242025!$E$3:$E$1315, $A20)</f>
        <v>14</v>
      </c>
      <c r="DB20">
        <f>SUMIFS(DataRegularSeason20242025!$AA$3:$AA$1315,DataRegularSeason20242025!$B$3:$B$1315, "&lt;=" &amp; DB$1, DataRegularSeason20242025!$D$3:$D$1315, $A20)+SUMIFS(DataRegularSeason20242025!$AB$3:$AB$1315,DataRegularSeason20242025!$B$3:$B$1315, "&lt;=" &amp; DB$1, DataRegularSeason20242025!$E$3:$E$1315, $A20)</f>
        <v>14</v>
      </c>
      <c r="DC20">
        <f>SUMIFS(DataRegularSeason20242025!$AA$3:$AA$1315,DataRegularSeason20242025!$B$3:$B$1315, "&lt;=" &amp; DC$1, DataRegularSeason20242025!$D$3:$D$1315, $A20)+SUMIFS(DataRegularSeason20242025!$AB$3:$AB$1315,DataRegularSeason20242025!$B$3:$B$1315, "&lt;=" &amp; DC$1, DataRegularSeason20242025!$E$3:$E$1315, $A20)</f>
        <v>14</v>
      </c>
      <c r="DD20">
        <f>SUMIFS(DataRegularSeason20242025!$AA$3:$AA$1315,DataRegularSeason20242025!$B$3:$B$1315, "&lt;=" &amp; DD$1, DataRegularSeason20242025!$D$3:$D$1315, $A20)+SUMIFS(DataRegularSeason20242025!$AB$3:$AB$1315,DataRegularSeason20242025!$B$3:$B$1315, "&lt;=" &amp; DD$1, DataRegularSeason20242025!$E$3:$E$1315, $A20)</f>
        <v>14</v>
      </c>
      <c r="DE20">
        <f>SUMIFS(DataRegularSeason20242025!$AA$3:$AA$1315,DataRegularSeason20242025!$B$3:$B$1315, "&lt;=" &amp; DE$1, DataRegularSeason20242025!$D$3:$D$1315, $A20)+SUMIFS(DataRegularSeason20242025!$AB$3:$AB$1315,DataRegularSeason20242025!$B$3:$B$1315, "&lt;=" &amp; DE$1, DataRegularSeason20242025!$E$3:$E$1315, $A20)</f>
        <v>14</v>
      </c>
      <c r="DF20">
        <f>SUMIFS(DataRegularSeason20242025!$AA$3:$AA$1315,DataRegularSeason20242025!$B$3:$B$1315, "&lt;=" &amp; DF$1, DataRegularSeason20242025!$D$3:$D$1315, $A20)+SUMIFS(DataRegularSeason20242025!$AB$3:$AB$1315,DataRegularSeason20242025!$B$3:$B$1315, "&lt;=" &amp; DF$1, DataRegularSeason20242025!$E$3:$E$1315, $A20)</f>
        <v>14</v>
      </c>
      <c r="DG20">
        <f>SUMIFS(DataRegularSeason20242025!$AA$3:$AA$1315,DataRegularSeason20242025!$B$3:$B$1315, "&lt;=" &amp; DG$1, DataRegularSeason20242025!$D$3:$D$1315, $A20)+SUMIFS(DataRegularSeason20242025!$AB$3:$AB$1315,DataRegularSeason20242025!$B$3:$B$1315, "&lt;=" &amp; DG$1, DataRegularSeason20242025!$E$3:$E$1315, $A20)</f>
        <v>14</v>
      </c>
      <c r="DH20">
        <f>SUMIFS(DataRegularSeason20242025!$AA$3:$AA$1315,DataRegularSeason20242025!$B$3:$B$1315, "&lt;=" &amp; DH$1, DataRegularSeason20242025!$D$3:$D$1315, $A20)+SUMIFS(DataRegularSeason20242025!$AB$3:$AB$1315,DataRegularSeason20242025!$B$3:$B$1315, "&lt;=" &amp; DH$1, DataRegularSeason20242025!$E$3:$E$1315, $A20)</f>
        <v>14</v>
      </c>
      <c r="DI20">
        <f>SUMIFS(DataRegularSeason20242025!$AA$3:$AA$1315,DataRegularSeason20242025!$B$3:$B$1315, "&lt;=" &amp; DI$1, DataRegularSeason20242025!$D$3:$D$1315, $A20)+SUMIFS(DataRegularSeason20242025!$AB$3:$AB$1315,DataRegularSeason20242025!$B$3:$B$1315, "&lt;=" &amp; DI$1, DataRegularSeason20242025!$E$3:$E$1315, $A20)</f>
        <v>14</v>
      </c>
      <c r="DJ20">
        <f>SUMIFS(DataRegularSeason20242025!$AA$3:$AA$1315,DataRegularSeason20242025!$B$3:$B$1315, "&lt;=" &amp; DJ$1, DataRegularSeason20242025!$D$3:$D$1315, $A20)+SUMIFS(DataRegularSeason20242025!$AB$3:$AB$1315,DataRegularSeason20242025!$B$3:$B$1315, "&lt;=" &amp; DJ$1, DataRegularSeason20242025!$E$3:$E$1315, $A20)</f>
        <v>14</v>
      </c>
      <c r="DK20">
        <f>SUMIFS(DataRegularSeason20242025!$AA$3:$AA$1315,DataRegularSeason20242025!$B$3:$B$1315, "&lt;=" &amp; DK$1, DataRegularSeason20242025!$D$3:$D$1315, $A20)+SUMIFS(DataRegularSeason20242025!$AB$3:$AB$1315,DataRegularSeason20242025!$B$3:$B$1315, "&lt;=" &amp; DK$1, DataRegularSeason20242025!$E$3:$E$1315, $A20)</f>
        <v>14</v>
      </c>
      <c r="DL20">
        <f>SUMIFS(DataRegularSeason20242025!$AA$3:$AA$1315,DataRegularSeason20242025!$B$3:$B$1315, "&lt;=" &amp; DL$1, DataRegularSeason20242025!$D$3:$D$1315, $A20)+SUMIFS(DataRegularSeason20242025!$AB$3:$AB$1315,DataRegularSeason20242025!$B$3:$B$1315, "&lt;=" &amp; DL$1, DataRegularSeason20242025!$E$3:$E$1315, $A20)</f>
        <v>14</v>
      </c>
      <c r="DM20">
        <f>SUMIFS(DataRegularSeason20242025!$AA$3:$AA$1315,DataRegularSeason20242025!$B$3:$B$1315, "&lt;=" &amp; DM$1, DataRegularSeason20242025!$D$3:$D$1315, $A20)+SUMIFS(DataRegularSeason20242025!$AB$3:$AB$1315,DataRegularSeason20242025!$B$3:$B$1315, "&lt;=" &amp; DM$1, DataRegularSeason20242025!$E$3:$E$1315, $A20)</f>
        <v>14</v>
      </c>
      <c r="DN20">
        <f>SUMIFS(DataRegularSeason20242025!$AA$3:$AA$1315,DataRegularSeason20242025!$B$3:$B$1315, "&lt;=" &amp; DN$1, DataRegularSeason20242025!$D$3:$D$1315, $A20)+SUMIFS(DataRegularSeason20242025!$AB$3:$AB$1315,DataRegularSeason20242025!$B$3:$B$1315, "&lt;=" &amp; DN$1, DataRegularSeason20242025!$E$3:$E$1315, $A20)</f>
        <v>14</v>
      </c>
      <c r="DO20">
        <f>SUMIFS(DataRegularSeason20242025!$AA$3:$AA$1315,DataRegularSeason20242025!$B$3:$B$1315, "&lt;=" &amp; DO$1, DataRegularSeason20242025!$D$3:$D$1315, $A20)+SUMIFS(DataRegularSeason20242025!$AB$3:$AB$1315,DataRegularSeason20242025!$B$3:$B$1315, "&lt;=" &amp; DO$1, DataRegularSeason20242025!$E$3:$E$1315, $A20)</f>
        <v>14</v>
      </c>
      <c r="DP20">
        <f>SUMIFS(DataRegularSeason20242025!$AA$3:$AA$1315,DataRegularSeason20242025!$B$3:$B$1315, "&lt;=" &amp; DP$1, DataRegularSeason20242025!$D$3:$D$1315, $A20)+SUMIFS(DataRegularSeason20242025!$AB$3:$AB$1315,DataRegularSeason20242025!$B$3:$B$1315, "&lt;=" &amp; DP$1, DataRegularSeason20242025!$E$3:$E$1315, $A20)</f>
        <v>14</v>
      </c>
      <c r="DQ20">
        <f>SUMIFS(DataRegularSeason20242025!$AA$3:$AA$1315,DataRegularSeason20242025!$B$3:$B$1315, "&lt;=" &amp; DQ$1, DataRegularSeason20242025!$D$3:$D$1315, $A20)+SUMIFS(DataRegularSeason20242025!$AB$3:$AB$1315,DataRegularSeason20242025!$B$3:$B$1315, "&lt;=" &amp; DQ$1, DataRegularSeason20242025!$E$3:$E$1315, $A20)</f>
        <v>14</v>
      </c>
      <c r="DR20">
        <f>SUMIFS(DataRegularSeason20242025!$AA$3:$AA$1315,DataRegularSeason20242025!$B$3:$B$1315, "&lt;=" &amp; DR$1, DataRegularSeason20242025!$D$3:$D$1315, $A20)+SUMIFS(DataRegularSeason20242025!$AB$3:$AB$1315,DataRegularSeason20242025!$B$3:$B$1315, "&lt;=" &amp; DR$1, DataRegularSeason20242025!$E$3:$E$1315, $A20)</f>
        <v>14</v>
      </c>
      <c r="DS20">
        <f>SUMIFS(DataRegularSeason20242025!$AA$3:$AA$1315,DataRegularSeason20242025!$B$3:$B$1315, "&lt;=" &amp; DS$1, DataRegularSeason20242025!$D$3:$D$1315, $A20)+SUMIFS(DataRegularSeason20242025!$AB$3:$AB$1315,DataRegularSeason20242025!$B$3:$B$1315, "&lt;=" &amp; DS$1, DataRegularSeason20242025!$E$3:$E$1315, $A20)</f>
        <v>14</v>
      </c>
      <c r="DT20">
        <f>SUMIFS(DataRegularSeason20242025!$AA$3:$AA$1315,DataRegularSeason20242025!$B$3:$B$1315, "&lt;=" &amp; DT$1, DataRegularSeason20242025!$D$3:$D$1315, $A20)+SUMIFS(DataRegularSeason20242025!$AB$3:$AB$1315,DataRegularSeason20242025!$B$3:$B$1315, "&lt;=" &amp; DT$1, DataRegularSeason20242025!$E$3:$E$1315, $A20)</f>
        <v>14</v>
      </c>
      <c r="DU20">
        <f>SUMIFS(DataRegularSeason20242025!$AA$3:$AA$1315,DataRegularSeason20242025!$B$3:$B$1315, "&lt;=" &amp; DU$1, DataRegularSeason20242025!$D$3:$D$1315, $A20)+SUMIFS(DataRegularSeason20242025!$AB$3:$AB$1315,DataRegularSeason20242025!$B$3:$B$1315, "&lt;=" &amp; DU$1, DataRegularSeason20242025!$E$3:$E$1315, $A20)</f>
        <v>14</v>
      </c>
      <c r="DV20">
        <f>SUMIFS(DataRegularSeason20242025!$AA$3:$AA$1315,DataRegularSeason20242025!$B$3:$B$1315, "&lt;=" &amp; DV$1, DataRegularSeason20242025!$D$3:$D$1315, $A20)+SUMIFS(DataRegularSeason20242025!$AB$3:$AB$1315,DataRegularSeason20242025!$B$3:$B$1315, "&lt;=" &amp; DV$1, DataRegularSeason20242025!$E$3:$E$1315, $A20)</f>
        <v>14</v>
      </c>
      <c r="DW20">
        <f>SUMIFS(DataRegularSeason20242025!$AA$3:$AA$1315,DataRegularSeason20242025!$B$3:$B$1315, "&lt;=" &amp; DW$1, DataRegularSeason20242025!$D$3:$D$1315, $A20)+SUMIFS(DataRegularSeason20242025!$AB$3:$AB$1315,DataRegularSeason20242025!$B$3:$B$1315, "&lt;=" &amp; DW$1, DataRegularSeason20242025!$E$3:$E$1315, $A20)</f>
        <v>14</v>
      </c>
      <c r="DX20">
        <f>SUMIFS(DataRegularSeason20242025!$AA$3:$AA$1315,DataRegularSeason20242025!$B$3:$B$1315, "&lt;=" &amp; DX$1, DataRegularSeason20242025!$D$3:$D$1315, $A20)+SUMIFS(DataRegularSeason20242025!$AB$3:$AB$1315,DataRegularSeason20242025!$B$3:$B$1315, "&lt;=" &amp; DX$1, DataRegularSeason20242025!$E$3:$E$1315, $A20)</f>
        <v>14</v>
      </c>
      <c r="DY20">
        <f>SUMIFS(DataRegularSeason20242025!$AA$3:$AA$1315,DataRegularSeason20242025!$B$3:$B$1315, "&lt;=" &amp; DY$1, DataRegularSeason20242025!$D$3:$D$1315, $A20)+SUMIFS(DataRegularSeason20242025!$AB$3:$AB$1315,DataRegularSeason20242025!$B$3:$B$1315, "&lt;=" &amp; DY$1, DataRegularSeason20242025!$E$3:$E$1315, $A20)</f>
        <v>14</v>
      </c>
      <c r="DZ20">
        <f>SUMIFS(DataRegularSeason20242025!$AA$3:$AA$1315,DataRegularSeason20242025!$B$3:$B$1315, "&lt;=" &amp; DZ$1, DataRegularSeason20242025!$D$3:$D$1315, $A20)+SUMIFS(DataRegularSeason20242025!$AB$3:$AB$1315,DataRegularSeason20242025!$B$3:$B$1315, "&lt;=" &amp; DZ$1, DataRegularSeason20242025!$E$3:$E$1315, $A20)</f>
        <v>14</v>
      </c>
      <c r="EA20">
        <f>SUMIFS(DataRegularSeason20242025!$AA$3:$AA$1315,DataRegularSeason20242025!$B$3:$B$1315, "&lt;=" &amp; EA$1, DataRegularSeason20242025!$D$3:$D$1315, $A20)+SUMIFS(DataRegularSeason20242025!$AB$3:$AB$1315,DataRegularSeason20242025!$B$3:$B$1315, "&lt;=" &amp; EA$1, DataRegularSeason20242025!$E$3:$E$1315, $A20)</f>
        <v>14</v>
      </c>
      <c r="EB20">
        <f>SUMIFS(DataRegularSeason20242025!$AA$3:$AA$1315,DataRegularSeason20242025!$B$3:$B$1315, "&lt;=" &amp; EB$1, DataRegularSeason20242025!$D$3:$D$1315, $A20)+SUMIFS(DataRegularSeason20242025!$AB$3:$AB$1315,DataRegularSeason20242025!$B$3:$B$1315, "&lt;=" &amp; EB$1, DataRegularSeason20242025!$E$3:$E$1315, $A20)</f>
        <v>14</v>
      </c>
      <c r="EC20">
        <f>SUMIFS(DataRegularSeason20242025!$AA$3:$AA$1315,DataRegularSeason20242025!$B$3:$B$1315, "&lt;=" &amp; EC$1, DataRegularSeason20242025!$D$3:$D$1315, $A20)+SUMIFS(DataRegularSeason20242025!$AB$3:$AB$1315,DataRegularSeason20242025!$B$3:$B$1315, "&lt;=" &amp; EC$1, DataRegularSeason20242025!$E$3:$E$1315, $A20)</f>
        <v>14</v>
      </c>
      <c r="ED20">
        <f>SUMIFS(DataRegularSeason20242025!$AA$3:$AA$1315,DataRegularSeason20242025!$B$3:$B$1315, "&lt;=" &amp; ED$1, DataRegularSeason20242025!$D$3:$D$1315, $A20)+SUMIFS(DataRegularSeason20242025!$AB$3:$AB$1315,DataRegularSeason20242025!$B$3:$B$1315, "&lt;=" &amp; ED$1, DataRegularSeason20242025!$E$3:$E$1315, $A20)</f>
        <v>14</v>
      </c>
      <c r="EE20">
        <f>SUMIFS(DataRegularSeason20242025!$AA$3:$AA$1315,DataRegularSeason20242025!$B$3:$B$1315, "&lt;=" &amp; EE$1, DataRegularSeason20242025!$D$3:$D$1315, $A20)+SUMIFS(DataRegularSeason20242025!$AB$3:$AB$1315,DataRegularSeason20242025!$B$3:$B$1315, "&lt;=" &amp; EE$1, DataRegularSeason20242025!$E$3:$E$1315, $A20)</f>
        <v>14</v>
      </c>
      <c r="EF20">
        <f>SUMIFS(DataRegularSeason20242025!$AA$3:$AA$1315,DataRegularSeason20242025!$B$3:$B$1315, "&lt;=" &amp; EF$1, DataRegularSeason20242025!$D$3:$D$1315, $A20)+SUMIFS(DataRegularSeason20242025!$AB$3:$AB$1315,DataRegularSeason20242025!$B$3:$B$1315, "&lt;=" &amp; EF$1, DataRegularSeason20242025!$E$3:$E$1315, $A20)</f>
        <v>14</v>
      </c>
      <c r="EG20">
        <f>SUMIFS(DataRegularSeason20242025!$AA$3:$AA$1315,DataRegularSeason20242025!$B$3:$B$1315, "&lt;=" &amp; EG$1, DataRegularSeason20242025!$D$3:$D$1315, $A20)+SUMIFS(DataRegularSeason20242025!$AB$3:$AB$1315,DataRegularSeason20242025!$B$3:$B$1315, "&lt;=" &amp; EG$1, DataRegularSeason20242025!$E$3:$E$1315, $A20)</f>
        <v>14</v>
      </c>
      <c r="EH20">
        <f>SUMIFS(DataRegularSeason20242025!$AA$3:$AA$1315,DataRegularSeason20242025!$B$3:$B$1315, "&lt;=" &amp; EH$1, DataRegularSeason20242025!$D$3:$D$1315, $A20)+SUMIFS(DataRegularSeason20242025!$AB$3:$AB$1315,DataRegularSeason20242025!$B$3:$B$1315, "&lt;=" &amp; EH$1, DataRegularSeason20242025!$E$3:$E$1315, $A20)</f>
        <v>14</v>
      </c>
      <c r="EI20">
        <f>SUMIFS(DataRegularSeason20242025!$AA$3:$AA$1315,DataRegularSeason20242025!$B$3:$B$1315, "&lt;=" &amp; EI$1, DataRegularSeason20242025!$D$3:$D$1315, $A20)+SUMIFS(DataRegularSeason20242025!$AB$3:$AB$1315,DataRegularSeason20242025!$B$3:$B$1315, "&lt;=" &amp; EI$1, DataRegularSeason20242025!$E$3:$E$1315, $A20)</f>
        <v>14</v>
      </c>
      <c r="EJ20">
        <f>SUMIFS(DataRegularSeason20242025!$AA$3:$AA$1315,DataRegularSeason20242025!$B$3:$B$1315, "&lt;=" &amp; EJ$1, DataRegularSeason20242025!$D$3:$D$1315, $A20)+SUMIFS(DataRegularSeason20242025!$AB$3:$AB$1315,DataRegularSeason20242025!$B$3:$B$1315, "&lt;=" &amp; EJ$1, DataRegularSeason20242025!$E$3:$E$1315, $A20)</f>
        <v>14</v>
      </c>
      <c r="EK20">
        <f>SUMIFS(DataRegularSeason20242025!$AA$3:$AA$1315,DataRegularSeason20242025!$B$3:$B$1315, "&lt;=" &amp; EK$1, DataRegularSeason20242025!$D$3:$D$1315, $A20)+SUMIFS(DataRegularSeason20242025!$AB$3:$AB$1315,DataRegularSeason20242025!$B$3:$B$1315, "&lt;=" &amp; EK$1, DataRegularSeason20242025!$E$3:$E$1315, $A20)</f>
        <v>14</v>
      </c>
      <c r="EL20">
        <f>SUMIFS(DataRegularSeason20242025!$AA$3:$AA$1315,DataRegularSeason20242025!$B$3:$B$1315, "&lt;=" &amp; EL$1, DataRegularSeason20242025!$D$3:$D$1315, $A20)+SUMIFS(DataRegularSeason20242025!$AB$3:$AB$1315,DataRegularSeason20242025!$B$3:$B$1315, "&lt;=" &amp; EL$1, DataRegularSeason20242025!$E$3:$E$1315, $A20)</f>
        <v>14</v>
      </c>
      <c r="EM20">
        <f>SUMIFS(DataRegularSeason20242025!$AA$3:$AA$1315,DataRegularSeason20242025!$B$3:$B$1315, "&lt;=" &amp; EM$1, DataRegularSeason20242025!$D$3:$D$1315, $A20)+SUMIFS(DataRegularSeason20242025!$AB$3:$AB$1315,DataRegularSeason20242025!$B$3:$B$1315, "&lt;=" &amp; EM$1, DataRegularSeason20242025!$E$3:$E$1315, $A20)</f>
        <v>14</v>
      </c>
      <c r="EN20">
        <f>SUMIFS(DataRegularSeason20242025!$AA$3:$AA$1315,DataRegularSeason20242025!$B$3:$B$1315, "&lt;=" &amp; EN$1, DataRegularSeason20242025!$D$3:$D$1315, $A20)+SUMIFS(DataRegularSeason20242025!$AB$3:$AB$1315,DataRegularSeason20242025!$B$3:$B$1315, "&lt;=" &amp; EN$1, DataRegularSeason20242025!$E$3:$E$1315, $A20)</f>
        <v>14</v>
      </c>
      <c r="EO20">
        <f>SUMIFS(DataRegularSeason20242025!$AA$3:$AA$1315,DataRegularSeason20242025!$B$3:$B$1315, "&lt;=" &amp; EO$1, DataRegularSeason20242025!$D$3:$D$1315, $A20)+SUMIFS(DataRegularSeason20242025!$AB$3:$AB$1315,DataRegularSeason20242025!$B$3:$B$1315, "&lt;=" &amp; EO$1, DataRegularSeason20242025!$E$3:$E$1315, $A20)</f>
        <v>14</v>
      </c>
      <c r="EP20">
        <f>SUMIFS(DataRegularSeason20242025!$AA$3:$AA$1315,DataRegularSeason20242025!$B$3:$B$1315, "&lt;=" &amp; EP$1, DataRegularSeason20242025!$D$3:$D$1315, $A20)+SUMIFS(DataRegularSeason20242025!$AB$3:$AB$1315,DataRegularSeason20242025!$B$3:$B$1315, "&lt;=" &amp; EP$1, DataRegularSeason20242025!$E$3:$E$1315, $A20)</f>
        <v>14</v>
      </c>
      <c r="EQ20">
        <f>SUMIFS(DataRegularSeason20242025!$AA$3:$AA$1315,DataRegularSeason20242025!$B$3:$B$1315, "&lt;=" &amp; EQ$1, DataRegularSeason20242025!$D$3:$D$1315, $A20)+SUMIFS(DataRegularSeason20242025!$AB$3:$AB$1315,DataRegularSeason20242025!$B$3:$B$1315, "&lt;=" &amp; EQ$1, DataRegularSeason20242025!$E$3:$E$1315, $A20)</f>
        <v>14</v>
      </c>
      <c r="ER20">
        <f>SUMIFS(DataRegularSeason20242025!$AA$3:$AA$1315,DataRegularSeason20242025!$B$3:$B$1315, "&lt;=" &amp; ER$1, DataRegularSeason20242025!$D$3:$D$1315, $A20)+SUMIFS(DataRegularSeason20242025!$AB$3:$AB$1315,DataRegularSeason20242025!$B$3:$B$1315, "&lt;=" &amp; ER$1, DataRegularSeason20242025!$E$3:$E$1315, $A20)</f>
        <v>14</v>
      </c>
      <c r="ES20">
        <f>SUMIFS(DataRegularSeason20242025!$AA$3:$AA$1315,DataRegularSeason20242025!$B$3:$B$1315, "&lt;=" &amp; ES$1, DataRegularSeason20242025!$D$3:$D$1315, $A20)+SUMIFS(DataRegularSeason20242025!$AB$3:$AB$1315,DataRegularSeason20242025!$B$3:$B$1315, "&lt;=" &amp; ES$1, DataRegularSeason20242025!$E$3:$E$1315, $A20)</f>
        <v>14</v>
      </c>
      <c r="ET20">
        <f>SUMIFS(DataRegularSeason20242025!$AA$3:$AA$1315,DataRegularSeason20242025!$B$3:$B$1315, "&lt;=" &amp; ET$1, DataRegularSeason20242025!$D$3:$D$1315, $A20)+SUMIFS(DataRegularSeason20242025!$AB$3:$AB$1315,DataRegularSeason20242025!$B$3:$B$1315, "&lt;=" &amp; ET$1, DataRegularSeason20242025!$E$3:$E$1315, $A20)</f>
        <v>14</v>
      </c>
      <c r="EU20">
        <f>SUMIFS(DataRegularSeason20242025!$AA$3:$AA$1315,DataRegularSeason20242025!$B$3:$B$1315, "&lt;=" &amp; EU$1, DataRegularSeason20242025!$D$3:$D$1315, $A20)+SUMIFS(DataRegularSeason20242025!$AB$3:$AB$1315,DataRegularSeason20242025!$B$3:$B$1315, "&lt;=" &amp; EU$1, DataRegularSeason20242025!$E$3:$E$1315, $A20)</f>
        <v>14</v>
      </c>
      <c r="EV20">
        <f>SUMIFS(DataRegularSeason20242025!$AA$3:$AA$1315,DataRegularSeason20242025!$B$3:$B$1315, "&lt;=" &amp; EV$1, DataRegularSeason20242025!$D$3:$D$1315, $A20)+SUMIFS(DataRegularSeason20242025!$AB$3:$AB$1315,DataRegularSeason20242025!$B$3:$B$1315, "&lt;=" &amp; EV$1, DataRegularSeason20242025!$E$3:$E$1315, $A20)</f>
        <v>14</v>
      </c>
      <c r="EW20">
        <f>SUMIFS(DataRegularSeason20242025!$AA$3:$AA$1315,DataRegularSeason20242025!$B$3:$B$1315, "&lt;=" &amp; EW$1, DataRegularSeason20242025!$D$3:$D$1315, $A20)+SUMIFS(DataRegularSeason20242025!$AB$3:$AB$1315,DataRegularSeason20242025!$B$3:$B$1315, "&lt;=" &amp; EW$1, DataRegularSeason20242025!$E$3:$E$1315, $A20)</f>
        <v>14</v>
      </c>
      <c r="EX20">
        <f>SUMIFS(DataRegularSeason20242025!$AA$3:$AA$1315,DataRegularSeason20242025!$B$3:$B$1315, "&lt;=" &amp; EX$1, DataRegularSeason20242025!$D$3:$D$1315, $A20)+SUMIFS(DataRegularSeason20242025!$AB$3:$AB$1315,DataRegularSeason20242025!$B$3:$B$1315, "&lt;=" &amp; EX$1, DataRegularSeason20242025!$E$3:$E$1315, $A20)</f>
        <v>14</v>
      </c>
      <c r="EY20">
        <f>SUMIFS(DataRegularSeason20242025!$AA$3:$AA$1315,DataRegularSeason20242025!$B$3:$B$1315, "&lt;=" &amp; EY$1, DataRegularSeason20242025!$D$3:$D$1315, $A20)+SUMIFS(DataRegularSeason20242025!$AB$3:$AB$1315,DataRegularSeason20242025!$B$3:$B$1315, "&lt;=" &amp; EY$1, DataRegularSeason20242025!$E$3:$E$1315, $A20)</f>
        <v>14</v>
      </c>
      <c r="EZ20">
        <f>SUMIFS(DataRegularSeason20242025!$AA$3:$AA$1315,DataRegularSeason20242025!$B$3:$B$1315, "&lt;=" &amp; EZ$1, DataRegularSeason20242025!$D$3:$D$1315, $A20)+SUMIFS(DataRegularSeason20242025!$AB$3:$AB$1315,DataRegularSeason20242025!$B$3:$B$1315, "&lt;=" &amp; EZ$1, DataRegularSeason20242025!$E$3:$E$1315, $A20)</f>
        <v>14</v>
      </c>
      <c r="FA20">
        <f>SUMIFS(DataRegularSeason20242025!$AA$3:$AA$1315,DataRegularSeason20242025!$B$3:$B$1315, "&lt;=" &amp; FA$1, DataRegularSeason20242025!$D$3:$D$1315, $A20)+SUMIFS(DataRegularSeason20242025!$AB$3:$AB$1315,DataRegularSeason20242025!$B$3:$B$1315, "&lt;=" &amp; FA$1, DataRegularSeason20242025!$E$3:$E$1315, $A20)</f>
        <v>14</v>
      </c>
      <c r="FB20">
        <f>SUMIFS(DataRegularSeason20242025!$AA$3:$AA$1315,DataRegularSeason20242025!$B$3:$B$1315, "&lt;=" &amp; FB$1, DataRegularSeason20242025!$D$3:$D$1315, $A20)+SUMIFS(DataRegularSeason20242025!$AB$3:$AB$1315,DataRegularSeason20242025!$B$3:$B$1315, "&lt;=" &amp; FB$1, DataRegularSeason20242025!$E$3:$E$1315, $A20)</f>
        <v>14</v>
      </c>
      <c r="FC20">
        <f>SUMIFS(DataRegularSeason20242025!$AA$3:$AA$1315,DataRegularSeason20242025!$B$3:$B$1315, "&lt;=" &amp; FC$1, DataRegularSeason20242025!$D$3:$D$1315, $A20)+SUMIFS(DataRegularSeason20242025!$AB$3:$AB$1315,DataRegularSeason20242025!$B$3:$B$1315, "&lt;=" &amp; FC$1, DataRegularSeason20242025!$E$3:$E$1315, $A20)</f>
        <v>14</v>
      </c>
      <c r="FD20">
        <f>SUMIFS(DataRegularSeason20242025!$AA$3:$AA$1315,DataRegularSeason20242025!$B$3:$B$1315, "&lt;=" &amp; FD$1, DataRegularSeason20242025!$D$3:$D$1315, $A20)+SUMIFS(DataRegularSeason20242025!$AB$3:$AB$1315,DataRegularSeason20242025!$B$3:$B$1315, "&lt;=" &amp; FD$1, DataRegularSeason20242025!$E$3:$E$1315, $A20)</f>
        <v>14</v>
      </c>
      <c r="FE20">
        <f>SUMIFS(DataRegularSeason20242025!$AA$3:$AA$1315,DataRegularSeason20242025!$B$3:$B$1315, "&lt;=" &amp; FE$1, DataRegularSeason20242025!$D$3:$D$1315, $A20)+SUMIFS(DataRegularSeason20242025!$AB$3:$AB$1315,DataRegularSeason20242025!$B$3:$B$1315, "&lt;=" &amp; FE$1, DataRegularSeason20242025!$E$3:$E$1315, $A20)</f>
        <v>14</v>
      </c>
      <c r="FF20">
        <f>SUMIFS(DataRegularSeason20242025!$AA$3:$AA$1315,DataRegularSeason20242025!$B$3:$B$1315, "&lt;=" &amp; FF$1, DataRegularSeason20242025!$D$3:$D$1315, $A20)+SUMIFS(DataRegularSeason20242025!$AB$3:$AB$1315,DataRegularSeason20242025!$B$3:$B$1315, "&lt;=" &amp; FF$1, DataRegularSeason20242025!$E$3:$E$1315, $A20)</f>
        <v>14</v>
      </c>
      <c r="FG20">
        <f>SUMIFS(DataRegularSeason20242025!$AA$3:$AA$1315,DataRegularSeason20242025!$B$3:$B$1315, "&lt;=" &amp; FG$1, DataRegularSeason20242025!$D$3:$D$1315, $A20)+SUMIFS(DataRegularSeason20242025!$AB$3:$AB$1315,DataRegularSeason20242025!$B$3:$B$1315, "&lt;=" &amp; FG$1, DataRegularSeason20242025!$E$3:$E$1315, $A20)</f>
        <v>14</v>
      </c>
      <c r="FH20">
        <f>SUMIFS(DataRegularSeason20242025!$AA$3:$AA$1315,DataRegularSeason20242025!$B$3:$B$1315, "&lt;=" &amp; FH$1, DataRegularSeason20242025!$D$3:$D$1315, $A20)+SUMIFS(DataRegularSeason20242025!$AB$3:$AB$1315,DataRegularSeason20242025!$B$3:$B$1315, "&lt;=" &amp; FH$1, DataRegularSeason20242025!$E$3:$E$1315, $A20)</f>
        <v>14</v>
      </c>
      <c r="FI20">
        <f>SUMIFS(DataRegularSeason20242025!$AA$3:$AA$1315,DataRegularSeason20242025!$B$3:$B$1315, "&lt;=" &amp; FI$1, DataRegularSeason20242025!$D$3:$D$1315, $A20)+SUMIFS(DataRegularSeason20242025!$AB$3:$AB$1315,DataRegularSeason20242025!$B$3:$B$1315, "&lt;=" &amp; FI$1, DataRegularSeason20242025!$E$3:$E$1315, $A20)</f>
        <v>14</v>
      </c>
      <c r="FJ20">
        <f>SUMIFS(DataRegularSeason20242025!$AA$3:$AA$1315,DataRegularSeason20242025!$B$3:$B$1315, "&lt;=" &amp; FJ$1, DataRegularSeason20242025!$D$3:$D$1315, $A20)+SUMIFS(DataRegularSeason20242025!$AB$3:$AB$1315,DataRegularSeason20242025!$B$3:$B$1315, "&lt;=" &amp; FJ$1, DataRegularSeason20242025!$E$3:$E$1315, $A20)</f>
        <v>14</v>
      </c>
      <c r="FK20">
        <f>SUMIFS(DataRegularSeason20242025!$AA$3:$AA$1315,DataRegularSeason20242025!$B$3:$B$1315, "&lt;=" &amp; FK$1, DataRegularSeason20242025!$D$3:$D$1315, $A20)+SUMIFS(DataRegularSeason20242025!$AB$3:$AB$1315,DataRegularSeason20242025!$B$3:$B$1315, "&lt;=" &amp; FK$1, DataRegularSeason20242025!$E$3:$E$1315, $A20)</f>
        <v>14</v>
      </c>
      <c r="FL20">
        <f>SUMIFS(DataRegularSeason20242025!$AA$3:$AA$1315,DataRegularSeason20242025!$B$3:$B$1315, "&lt;=" &amp; FL$1, DataRegularSeason20242025!$D$3:$D$1315, $A20)+SUMIFS(DataRegularSeason20242025!$AB$3:$AB$1315,DataRegularSeason20242025!$B$3:$B$1315, "&lt;=" &amp; FL$1, DataRegularSeason20242025!$E$3:$E$1315, $A20)</f>
        <v>14</v>
      </c>
      <c r="FM20">
        <f>SUMIFS(DataRegularSeason20242025!$AA$3:$AA$1315,DataRegularSeason20242025!$B$3:$B$1315, "&lt;=" &amp; FM$1, DataRegularSeason20242025!$D$3:$D$1315, $A20)+SUMIFS(DataRegularSeason20242025!$AB$3:$AB$1315,DataRegularSeason20242025!$B$3:$B$1315, "&lt;=" &amp; FM$1, DataRegularSeason20242025!$E$3:$E$1315, $A20)</f>
        <v>14</v>
      </c>
      <c r="FN20">
        <f>SUMIFS(DataRegularSeason20242025!$AA$3:$AA$1315,DataRegularSeason20242025!$B$3:$B$1315, "&lt;=" &amp; FN$1, DataRegularSeason20242025!$D$3:$D$1315, $A20)+SUMIFS(DataRegularSeason20242025!$AB$3:$AB$1315,DataRegularSeason20242025!$B$3:$B$1315, "&lt;=" &amp; FN$1, DataRegularSeason20242025!$E$3:$E$1315, $A20)</f>
        <v>14</v>
      </c>
      <c r="FO20">
        <f>SUMIFS(DataRegularSeason20242025!$AA$3:$AA$1315,DataRegularSeason20242025!$B$3:$B$1315, "&lt;=" &amp; FO$1, DataRegularSeason20242025!$D$3:$D$1315, $A20)+SUMIFS(DataRegularSeason20242025!$AB$3:$AB$1315,DataRegularSeason20242025!$B$3:$B$1315, "&lt;=" &amp; FO$1, DataRegularSeason20242025!$E$3:$E$1315, $A20)</f>
        <v>14</v>
      </c>
      <c r="FP20">
        <f>SUMIFS(DataRegularSeason20242025!$AA$3:$AA$1315,DataRegularSeason20242025!$B$3:$B$1315, "&lt;=" &amp; FP$1, DataRegularSeason20242025!$D$3:$D$1315, $A20)+SUMIFS(DataRegularSeason20242025!$AB$3:$AB$1315,DataRegularSeason20242025!$B$3:$B$1315, "&lt;=" &amp; FP$1, DataRegularSeason20242025!$E$3:$E$1315, $A20)</f>
        <v>14</v>
      </c>
      <c r="FQ20">
        <f>SUMIFS(DataRegularSeason20242025!$AA$3:$AA$1315,DataRegularSeason20242025!$B$3:$B$1315, "&lt;=" &amp; FQ$1, DataRegularSeason20242025!$D$3:$D$1315, $A20)+SUMIFS(DataRegularSeason20242025!$AB$3:$AB$1315,DataRegularSeason20242025!$B$3:$B$1315, "&lt;=" &amp; FQ$1, DataRegularSeason20242025!$E$3:$E$1315, $A20)</f>
        <v>14</v>
      </c>
      <c r="FR20">
        <f>SUMIFS(DataRegularSeason20242025!$AA$3:$AA$1315,DataRegularSeason20242025!$B$3:$B$1315, "&lt;=" &amp; FR$1, DataRegularSeason20242025!$D$3:$D$1315, $A20)+SUMIFS(DataRegularSeason20242025!$AB$3:$AB$1315,DataRegularSeason20242025!$B$3:$B$1315, "&lt;=" &amp; FR$1, DataRegularSeason20242025!$E$3:$E$1315, $A20)</f>
        <v>14</v>
      </c>
      <c r="FS20">
        <f>SUMIFS(DataRegularSeason20242025!$AA$3:$AA$1315,DataRegularSeason20242025!$B$3:$B$1315, "&lt;=" &amp; FS$1, DataRegularSeason20242025!$D$3:$D$1315, $A20)+SUMIFS(DataRegularSeason20242025!$AB$3:$AB$1315,DataRegularSeason20242025!$B$3:$B$1315, "&lt;=" &amp; FS$1, DataRegularSeason20242025!$E$3:$E$1315, $A20)</f>
        <v>14</v>
      </c>
      <c r="FT20">
        <f>SUMIFS(DataRegularSeason20242025!$AA$3:$AA$1315,DataRegularSeason20242025!$B$3:$B$1315, "&lt;=" &amp; FT$1, DataRegularSeason20242025!$D$3:$D$1315, $A20)+SUMIFS(DataRegularSeason20242025!$AB$3:$AB$1315,DataRegularSeason20242025!$B$3:$B$1315, "&lt;=" &amp; FT$1, DataRegularSeason20242025!$E$3:$E$1315, $A20)</f>
        <v>14</v>
      </c>
      <c r="FU20">
        <f>SUMIFS(DataRegularSeason20242025!$AA$3:$AA$1315,DataRegularSeason20242025!$B$3:$B$1315, "&lt;=" &amp; FU$1, DataRegularSeason20242025!$D$3:$D$1315, $A20)+SUMIFS(DataRegularSeason20242025!$AB$3:$AB$1315,DataRegularSeason20242025!$B$3:$B$1315, "&lt;=" &amp; FU$1, DataRegularSeason20242025!$E$3:$E$1315, $A20)</f>
        <v>14</v>
      </c>
      <c r="FV20">
        <f>SUMIFS(DataRegularSeason20242025!$AA$3:$AA$1315,DataRegularSeason20242025!$B$3:$B$1315, "&lt;=" &amp; FV$1, DataRegularSeason20242025!$D$3:$D$1315, $A20)+SUMIFS(DataRegularSeason20242025!$AB$3:$AB$1315,DataRegularSeason20242025!$B$3:$B$1315, "&lt;=" &amp; FV$1, DataRegularSeason20242025!$E$3:$E$1315, $A20)</f>
        <v>14</v>
      </c>
      <c r="FW20">
        <f>SUMIFS(DataRegularSeason20242025!$AA$3:$AA$1315,DataRegularSeason20242025!$B$3:$B$1315, "&lt;=" &amp; FW$1, DataRegularSeason20242025!$D$3:$D$1315, $A20)+SUMIFS(DataRegularSeason20242025!$AB$3:$AB$1315,DataRegularSeason20242025!$B$3:$B$1315, "&lt;=" &amp; FW$1, DataRegularSeason20242025!$E$3:$E$1315, $A20)</f>
        <v>14</v>
      </c>
      <c r="FX20">
        <f>SUMIFS(DataRegularSeason20242025!$AA$3:$AA$1315,DataRegularSeason20242025!$B$3:$B$1315, "&lt;=" &amp; FX$1, DataRegularSeason20242025!$D$3:$D$1315, $A20)+SUMIFS(DataRegularSeason20242025!$AB$3:$AB$1315,DataRegularSeason20242025!$B$3:$B$1315, "&lt;=" &amp; FX$1, DataRegularSeason20242025!$E$3:$E$1315, $A20)</f>
        <v>14</v>
      </c>
      <c r="FY20">
        <f>SUMIFS(DataRegularSeason20242025!$AA$3:$AA$1315,DataRegularSeason20242025!$B$3:$B$1315, "&lt;=" &amp; FY$1, DataRegularSeason20242025!$D$3:$D$1315, $A20)+SUMIFS(DataRegularSeason20242025!$AB$3:$AB$1315,DataRegularSeason20242025!$B$3:$B$1315, "&lt;=" &amp; FY$1, DataRegularSeason20242025!$E$3:$E$1315, $A20)</f>
        <v>14</v>
      </c>
      <c r="FZ20">
        <f>SUMIFS(DataRegularSeason20242025!$AA$3:$AA$1315,DataRegularSeason20242025!$B$3:$B$1315, "&lt;=" &amp; FZ$1, DataRegularSeason20242025!$D$3:$D$1315, $A20)+SUMIFS(DataRegularSeason20242025!$AB$3:$AB$1315,DataRegularSeason20242025!$B$3:$B$1315, "&lt;=" &amp; FZ$1, DataRegularSeason20242025!$E$3:$E$1315, $A20)</f>
        <v>14</v>
      </c>
      <c r="GA20">
        <f>SUMIFS(DataRegularSeason20242025!$AA$3:$AA$1315,DataRegularSeason20242025!$B$3:$B$1315, "&lt;=" &amp; GA$1, DataRegularSeason20242025!$D$3:$D$1315, $A20)+SUMIFS(DataRegularSeason20242025!$AB$3:$AB$1315,DataRegularSeason20242025!$B$3:$B$1315, "&lt;=" &amp; GA$1, DataRegularSeason20242025!$E$3:$E$1315, $A20)</f>
        <v>14</v>
      </c>
      <c r="GB20">
        <f>SUMIFS(DataRegularSeason20242025!$AA$3:$AA$1315,DataRegularSeason20242025!$B$3:$B$1315, "&lt;=" &amp; GB$1, DataRegularSeason20242025!$D$3:$D$1315, $A20)+SUMIFS(DataRegularSeason20242025!$AB$3:$AB$1315,DataRegularSeason20242025!$B$3:$B$1315, "&lt;=" &amp; GB$1, DataRegularSeason20242025!$E$3:$E$1315, $A20)</f>
        <v>14</v>
      </c>
      <c r="GC20">
        <f>SUMIFS(DataRegularSeason20242025!$AA$3:$AA$1315,DataRegularSeason20242025!$B$3:$B$1315, "&lt;=" &amp; GC$1, DataRegularSeason20242025!$D$3:$D$1315, $A20)+SUMIFS(DataRegularSeason20242025!$AB$3:$AB$1315,DataRegularSeason20242025!$B$3:$B$1315, "&lt;=" &amp; GC$1, DataRegularSeason20242025!$E$3:$E$1315, $A20)</f>
        <v>14</v>
      </c>
      <c r="GD20">
        <f>SUMIFS(DataRegularSeason20242025!$AA$3:$AA$1315,DataRegularSeason20242025!$B$3:$B$1315, "&lt;=" &amp; GD$1, DataRegularSeason20242025!$D$3:$D$1315, $A20)+SUMIFS(DataRegularSeason20242025!$AB$3:$AB$1315,DataRegularSeason20242025!$B$3:$B$1315, "&lt;=" &amp; GD$1, DataRegularSeason20242025!$E$3:$E$1315, $A20)</f>
        <v>14</v>
      </c>
      <c r="GE20">
        <f>SUMIFS(DataRegularSeason20242025!$AA$3:$AA$1315,DataRegularSeason20242025!$B$3:$B$1315, "&lt;=" &amp; GE$1, DataRegularSeason20242025!$D$3:$D$1315, $A20)+SUMIFS(DataRegularSeason20242025!$AB$3:$AB$1315,DataRegularSeason20242025!$B$3:$B$1315, "&lt;=" &amp; GE$1, DataRegularSeason20242025!$E$3:$E$1315, $A20)</f>
        <v>14</v>
      </c>
      <c r="GF20">
        <f>SUMIFS(DataRegularSeason20242025!$AA$3:$AA$1315,DataRegularSeason20242025!$B$3:$B$1315, "&lt;=" &amp; GF$1, DataRegularSeason20242025!$D$3:$D$1315, $A20)+SUMIFS(DataRegularSeason20242025!$AB$3:$AB$1315,DataRegularSeason20242025!$B$3:$B$1315, "&lt;=" &amp; GF$1, DataRegularSeason20242025!$E$3:$E$1315, $A20)</f>
        <v>14</v>
      </c>
      <c r="GG20">
        <f>SUMIFS(DataRegularSeason20242025!$AA$3:$AA$1315,DataRegularSeason20242025!$B$3:$B$1315, "&lt;=" &amp; GG$1, DataRegularSeason20242025!$D$3:$D$1315, $A20)+SUMIFS(DataRegularSeason20242025!$AB$3:$AB$1315,DataRegularSeason20242025!$B$3:$B$1315, "&lt;=" &amp; GG$1, DataRegularSeason20242025!$E$3:$E$1315, $A20)</f>
        <v>14</v>
      </c>
      <c r="GH20">
        <f>SUMIFS(DataRegularSeason20242025!$AA$3:$AA$1315,DataRegularSeason20242025!$B$3:$B$1315, "&lt;=" &amp; GH$1, DataRegularSeason20242025!$D$3:$D$1315, $A20)+SUMIFS(DataRegularSeason20242025!$AB$3:$AB$1315,DataRegularSeason20242025!$B$3:$B$1315, "&lt;=" &amp; GH$1, DataRegularSeason20242025!$E$3:$E$1315, $A20)</f>
        <v>14</v>
      </c>
      <c r="GI20">
        <f>SUMIFS(DataRegularSeason20242025!$AA$3:$AA$1315,DataRegularSeason20242025!$B$3:$B$1315, "&lt;=" &amp; GI$1, DataRegularSeason20242025!$D$3:$D$1315, $A20)+SUMIFS(DataRegularSeason20242025!$AB$3:$AB$1315,DataRegularSeason20242025!$B$3:$B$1315, "&lt;=" &amp; GI$1, DataRegularSeason20242025!$E$3:$E$1315, $A20)</f>
        <v>14</v>
      </c>
      <c r="GJ20">
        <f>SUMIFS(DataRegularSeason20242025!$AA$3:$AA$1315,DataRegularSeason20242025!$B$3:$B$1315, "&lt;=" &amp; GJ$1, DataRegularSeason20242025!$D$3:$D$1315, $A20)+SUMIFS(DataRegularSeason20242025!$AB$3:$AB$1315,DataRegularSeason20242025!$B$3:$B$1315, "&lt;=" &amp; GJ$1, DataRegularSeason20242025!$E$3:$E$1315, $A20)</f>
        <v>14</v>
      </c>
      <c r="GK20">
        <f>SUMIFS(DataRegularSeason20242025!$AA$3:$AA$1315,DataRegularSeason20242025!$B$3:$B$1315, "&lt;=" &amp; GK$1, DataRegularSeason20242025!$D$3:$D$1315, $A20)+SUMIFS(DataRegularSeason20242025!$AB$3:$AB$1315,DataRegularSeason20242025!$B$3:$B$1315, "&lt;=" &amp; GK$1, DataRegularSeason20242025!$E$3:$E$1315, $A20)</f>
        <v>14</v>
      </c>
      <c r="GL20">
        <f>SUMIFS(DataRegularSeason20242025!$AA$3:$AA$1315,DataRegularSeason20242025!$B$3:$B$1315, "&lt;=" &amp; GL$1, DataRegularSeason20242025!$D$3:$D$1315, $A20)+SUMIFS(DataRegularSeason20242025!$AB$3:$AB$1315,DataRegularSeason20242025!$B$3:$B$1315, "&lt;=" &amp; GL$1, DataRegularSeason20242025!$E$3:$E$1315, $A20)</f>
        <v>14</v>
      </c>
      <c r="GM20">
        <f>SUMIFS(DataRegularSeason20242025!$AA$3:$AA$1315,DataRegularSeason20242025!$B$3:$B$1315, "&lt;=" &amp; GM$1, DataRegularSeason20242025!$D$3:$D$1315, $A20)+SUMIFS(DataRegularSeason20242025!$AB$3:$AB$1315,DataRegularSeason20242025!$B$3:$B$1315, "&lt;=" &amp; GM$1, DataRegularSeason20242025!$E$3:$E$1315, $A20)</f>
        <v>14</v>
      </c>
      <c r="GN20">
        <f>SUMIFS(DataRegularSeason20242025!$AA$3:$AA$1315,DataRegularSeason20242025!$B$3:$B$1315, "&lt;=" &amp; GN$1, DataRegularSeason20242025!$D$3:$D$1315, $A20)+SUMIFS(DataRegularSeason20242025!$AB$3:$AB$1315,DataRegularSeason20242025!$B$3:$B$1315, "&lt;=" &amp; GN$1, DataRegularSeason20242025!$E$3:$E$1315, $A20)</f>
        <v>14</v>
      </c>
      <c r="GO20">
        <f>SUMIFS(DataRegularSeason20242025!$AA$3:$AA$1315,DataRegularSeason20242025!$B$3:$B$1315, "&lt;=" &amp; GO$1, DataRegularSeason20242025!$D$3:$D$1315, $A20)+SUMIFS(DataRegularSeason20242025!$AB$3:$AB$1315,DataRegularSeason20242025!$B$3:$B$1315, "&lt;=" &amp; GO$1, DataRegularSeason20242025!$E$3:$E$1315, $A20)</f>
        <v>14</v>
      </c>
      <c r="GP20">
        <f>SUMIFS(DataRegularSeason20242025!$AA$3:$AA$1315,DataRegularSeason20242025!$B$3:$B$1315, "&lt;=" &amp; GP$1, DataRegularSeason20242025!$D$3:$D$1315, $A20)+SUMIFS(DataRegularSeason20242025!$AB$3:$AB$1315,DataRegularSeason20242025!$B$3:$B$1315, "&lt;=" &amp; GP$1, DataRegularSeason20242025!$E$3:$E$1315, $A20)</f>
        <v>14</v>
      </c>
      <c r="GQ20">
        <f>SUMIFS(DataRegularSeason20242025!$AA$3:$AA$1315,DataRegularSeason20242025!$B$3:$B$1315, "&lt;=" &amp; GQ$1, DataRegularSeason20242025!$D$3:$D$1315, $A20)+SUMIFS(DataRegularSeason20242025!$AB$3:$AB$1315,DataRegularSeason20242025!$B$3:$B$1315, "&lt;=" &amp; GQ$1, DataRegularSeason20242025!$E$3:$E$1315, $A20)</f>
        <v>14</v>
      </c>
      <c r="GR20">
        <f>SUMIFS(DataRegularSeason20242025!$AA$3:$AA$1315,DataRegularSeason20242025!$B$3:$B$1315, "&lt;=" &amp; GR$1, DataRegularSeason20242025!$D$3:$D$1315, $A20)+SUMIFS(DataRegularSeason20242025!$AB$3:$AB$1315,DataRegularSeason20242025!$B$3:$B$1315, "&lt;=" &amp; GR$1, DataRegularSeason20242025!$E$3:$E$1315, $A20)</f>
        <v>14</v>
      </c>
      <c r="GS20">
        <f>SUMIFS(DataRegularSeason20242025!$AA$3:$AA$1315,DataRegularSeason20242025!$B$3:$B$1315, "&lt;=" &amp; GS$1, DataRegularSeason20242025!$D$3:$D$1315, $A20)+SUMIFS(DataRegularSeason20242025!$AB$3:$AB$1315,DataRegularSeason20242025!$B$3:$B$1315, "&lt;=" &amp; GS$1, DataRegularSeason20242025!$E$3:$E$1315, $A20)</f>
        <v>14</v>
      </c>
      <c r="GT20">
        <f>SUMIFS(DataRegularSeason20242025!$AA$3:$AA$1315,DataRegularSeason20242025!$B$3:$B$1315, "&lt;=" &amp; GT$1, DataRegularSeason20242025!$D$3:$D$1315, $A20)+SUMIFS(DataRegularSeason20242025!$AB$3:$AB$1315,DataRegularSeason20242025!$B$3:$B$1315, "&lt;=" &amp; GT$1, DataRegularSeason20242025!$E$3:$E$1315, $A20)</f>
        <v>14</v>
      </c>
      <c r="GU20">
        <f>SUMIFS(DataRegularSeason20242025!$AA$3:$AA$1315,DataRegularSeason20242025!$B$3:$B$1315, "&lt;=" &amp; GU$1, DataRegularSeason20242025!$D$3:$D$1315, $A20)+SUMIFS(DataRegularSeason20242025!$AB$3:$AB$1315,DataRegularSeason20242025!$B$3:$B$1315, "&lt;=" &amp; GU$1, DataRegularSeason20242025!$E$3:$E$1315, $A20)</f>
        <v>14</v>
      </c>
    </row>
    <row r="21" spans="1:203" x14ac:dyDescent="0.25">
      <c r="A21" t="s">
        <v>15</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2</v>
      </c>
      <c r="J21">
        <f>SUMIFS(DataRegularSeason20242025!$AA$3:$AA$1315,DataRegularSeason20242025!$B$3:$B$1315, "&lt;=" &amp; J$1, DataRegularSeason20242025!$D$3:$D$1315, $A21)+SUMIFS(DataRegularSeason20242025!$AB$3:$AB$1315,DataRegularSeason20242025!$B$3:$B$1315, "&lt;=" &amp; J$1, DataRegularSeason20242025!$E$3:$E$1315, $A21)</f>
        <v>2</v>
      </c>
      <c r="K21">
        <f>SUMIFS(DataRegularSeason20242025!$AA$3:$AA$1315,DataRegularSeason20242025!$B$3:$B$1315, "&lt;=" &amp; K$1, DataRegularSeason20242025!$D$3:$D$1315, $A21)+SUMIFS(DataRegularSeason20242025!$AB$3:$AB$1315,DataRegularSeason20242025!$B$3:$B$1315, "&lt;=" &amp; K$1, DataRegularSeason20242025!$E$3:$E$1315, $A21)</f>
        <v>4</v>
      </c>
      <c r="L21">
        <f>SUMIFS(DataRegularSeason20242025!$AA$3:$AA$1315,DataRegularSeason20242025!$B$3:$B$1315, "&lt;=" &amp; L$1, DataRegularSeason20242025!$D$3:$D$1315, $A21)+SUMIFS(DataRegularSeason20242025!$AB$3:$AB$1315,DataRegularSeason20242025!$B$3:$B$1315, "&lt;=" &amp; L$1, DataRegularSeason20242025!$E$3:$E$1315, $A21)</f>
        <v>4</v>
      </c>
      <c r="M21">
        <f>SUMIFS(DataRegularSeason20242025!$AA$3:$AA$1315,DataRegularSeason20242025!$B$3:$B$1315, "&lt;=" &amp; M$1, DataRegularSeason20242025!$D$3:$D$1315, $A21)+SUMIFS(DataRegularSeason20242025!$AB$3:$AB$1315,DataRegularSeason20242025!$B$3:$B$1315, "&lt;=" &amp; M$1, DataRegularSeason20242025!$E$3:$E$1315, $A21)</f>
        <v>6</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7</v>
      </c>
      <c r="R21">
        <f>SUMIFS(DataRegularSeason20242025!$AA$3:$AA$1315,DataRegularSeason20242025!$B$3:$B$1315, "&lt;=" &amp; R$1, DataRegularSeason20242025!$D$3:$D$1315, $A21)+SUMIFS(DataRegularSeason20242025!$AB$3:$AB$1315,DataRegularSeason20242025!$B$3:$B$1315, "&lt;=" &amp; R$1, DataRegularSeason20242025!$E$3:$E$1315, $A21)</f>
        <v>7</v>
      </c>
      <c r="S21">
        <f>SUMIFS(DataRegularSeason20242025!$AA$3:$AA$1315,DataRegularSeason20242025!$B$3:$B$1315, "&lt;=" &amp; S$1, DataRegularSeason20242025!$D$3:$D$1315, $A21)+SUMIFS(DataRegularSeason20242025!$AB$3:$AB$1315,DataRegularSeason20242025!$B$3:$B$1315, "&lt;=" &amp; S$1, DataRegularSeason20242025!$E$3:$E$1315, $A21)</f>
        <v>7</v>
      </c>
      <c r="T21">
        <f>SUMIFS(DataRegularSeason20242025!$AA$3:$AA$1315,DataRegularSeason20242025!$B$3:$B$1315, "&lt;=" &amp; T$1, DataRegularSeason20242025!$D$3:$D$1315, $A21)+SUMIFS(DataRegularSeason20242025!$AB$3:$AB$1315,DataRegularSeason20242025!$B$3:$B$1315, "&lt;=" &amp; T$1, DataRegularSeason20242025!$E$3:$E$1315, $A21)</f>
        <v>9</v>
      </c>
      <c r="U21">
        <f>SUMIFS(DataRegularSeason20242025!$AA$3:$AA$1315,DataRegularSeason20242025!$B$3:$B$1315, "&lt;=" &amp; U$1, DataRegularSeason20242025!$D$3:$D$1315, $A21)+SUMIFS(DataRegularSeason20242025!$AB$3:$AB$1315,DataRegularSeason20242025!$B$3:$B$1315, "&lt;=" &amp; U$1, DataRegularSeason20242025!$E$3:$E$1315, $A21)</f>
        <v>9</v>
      </c>
      <c r="V21">
        <f>SUMIFS(DataRegularSeason20242025!$AA$3:$AA$1315,DataRegularSeason20242025!$B$3:$B$1315, "&lt;=" &amp; V$1, DataRegularSeason20242025!$D$3:$D$1315, $A21)+SUMIFS(DataRegularSeason20242025!$AB$3:$AB$1315,DataRegularSeason20242025!$B$3:$B$1315, "&lt;=" &amp; V$1, DataRegularSeason20242025!$E$3:$E$1315, $A21)</f>
        <v>9</v>
      </c>
      <c r="W21">
        <f>SUMIFS(DataRegularSeason20242025!$AA$3:$AA$1315,DataRegularSeason20242025!$B$3:$B$1315, "&lt;=" &amp; W$1, DataRegularSeason20242025!$D$3:$D$1315, $A21)+SUMIFS(DataRegularSeason20242025!$AB$3:$AB$1315,DataRegularSeason20242025!$B$3:$B$1315, "&lt;=" &amp; W$1, DataRegularSeason20242025!$E$3:$E$1315, $A21)</f>
        <v>9</v>
      </c>
      <c r="X21">
        <f>SUMIFS(DataRegularSeason20242025!$AA$3:$AA$1315,DataRegularSeason20242025!$B$3:$B$1315, "&lt;=" &amp; X$1, DataRegularSeason20242025!$D$3:$D$1315, $A21)+SUMIFS(DataRegularSeason20242025!$AB$3:$AB$1315,DataRegularSeason20242025!$B$3:$B$1315, "&lt;=" &amp; X$1, DataRegularSeason20242025!$E$3:$E$1315, $A21)</f>
        <v>9</v>
      </c>
      <c r="Y21">
        <f>SUMIFS(DataRegularSeason20242025!$AA$3:$AA$1315,DataRegularSeason20242025!$B$3:$B$1315, "&lt;=" &amp; Y$1, DataRegularSeason20242025!$D$3:$D$1315, $A21)+SUMIFS(DataRegularSeason20242025!$AB$3:$AB$1315,DataRegularSeason20242025!$B$3:$B$1315, "&lt;=" &amp; Y$1, DataRegularSeason20242025!$E$3:$E$1315, $A21)</f>
        <v>9</v>
      </c>
      <c r="Z21">
        <f>SUMIFS(DataRegularSeason20242025!$AA$3:$AA$1315,DataRegularSeason20242025!$B$3:$B$1315, "&lt;=" &amp; Z$1, DataRegularSeason20242025!$D$3:$D$1315, $A21)+SUMIFS(DataRegularSeason20242025!$AB$3:$AB$1315,DataRegularSeason20242025!$B$3:$B$1315, "&lt;=" &amp; Z$1, DataRegularSeason20242025!$E$3:$E$1315, $A21)</f>
        <v>9</v>
      </c>
      <c r="AA21">
        <f>SUMIFS(DataRegularSeason20242025!$AA$3:$AA$1315,DataRegularSeason20242025!$B$3:$B$1315, "&lt;=" &amp; AA$1, DataRegularSeason20242025!$D$3:$D$1315, $A21)+SUMIFS(DataRegularSeason20242025!$AB$3:$AB$1315,DataRegularSeason20242025!$B$3:$B$1315, "&lt;=" &amp; AA$1, DataRegularSeason20242025!$E$3:$E$1315, $A21)</f>
        <v>9</v>
      </c>
      <c r="AB21">
        <f>SUMIFS(DataRegularSeason20242025!$AA$3:$AA$1315,DataRegularSeason20242025!$B$3:$B$1315, "&lt;=" &amp; AB$1, DataRegularSeason20242025!$D$3:$D$1315, $A21)+SUMIFS(DataRegularSeason20242025!$AB$3:$AB$1315,DataRegularSeason20242025!$B$3:$B$1315, "&lt;=" &amp; AB$1, DataRegularSeason20242025!$E$3:$E$1315, $A21)</f>
        <v>9</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12</v>
      </c>
      <c r="AF21">
        <f>SUMIFS(DataRegularSeason20242025!$AA$3:$AA$1315,DataRegularSeason20242025!$B$3:$B$1315, "&lt;=" &amp; AF$1, DataRegularSeason20242025!$D$3:$D$1315, $A21)+SUMIFS(DataRegularSeason20242025!$AB$3:$AB$1315,DataRegularSeason20242025!$B$3:$B$1315, "&lt;=" &amp; AF$1, DataRegularSeason20242025!$E$3:$E$1315, $A21)</f>
        <v>12</v>
      </c>
      <c r="AG21">
        <f>SUMIFS(DataRegularSeason20242025!$AA$3:$AA$1315,DataRegularSeason20242025!$B$3:$B$1315, "&lt;=" &amp; AG$1, DataRegularSeason20242025!$D$3:$D$1315, $A21)+SUMIFS(DataRegularSeason20242025!$AB$3:$AB$1315,DataRegularSeason20242025!$B$3:$B$1315, "&lt;=" &amp; AG$1, DataRegularSeason20242025!$E$3:$E$1315, $A21)</f>
        <v>12</v>
      </c>
      <c r="AH21">
        <f>SUMIFS(DataRegularSeason20242025!$AA$3:$AA$1315,DataRegularSeason20242025!$B$3:$B$1315, "&lt;=" &amp; AH$1, DataRegularSeason20242025!$D$3:$D$1315, $A21)+SUMIFS(DataRegularSeason20242025!$AB$3:$AB$1315,DataRegularSeason20242025!$B$3:$B$1315, "&lt;=" &amp; AH$1, DataRegularSeason20242025!$E$3:$E$1315, $A21)</f>
        <v>12</v>
      </c>
      <c r="AI21">
        <f>SUMIFS(DataRegularSeason20242025!$AA$3:$AA$1315,DataRegularSeason20242025!$B$3:$B$1315, "&lt;=" &amp; AI$1, DataRegularSeason20242025!$D$3:$D$1315, $A21)+SUMIFS(DataRegularSeason20242025!$AB$3:$AB$1315,DataRegularSeason20242025!$B$3:$B$1315, "&lt;=" &amp; AI$1, DataRegularSeason20242025!$E$3:$E$1315, $A21)</f>
        <v>12</v>
      </c>
      <c r="AJ21">
        <f>SUMIFS(DataRegularSeason20242025!$AA$3:$AA$1315,DataRegularSeason20242025!$B$3:$B$1315, "&lt;=" &amp; AJ$1, DataRegularSeason20242025!$D$3:$D$1315, $A21)+SUMIFS(DataRegularSeason20242025!$AB$3:$AB$1315,DataRegularSeason20242025!$B$3:$B$1315, "&lt;=" &amp; AJ$1, DataRegularSeason20242025!$E$3:$E$1315, $A21)</f>
        <v>12</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12</v>
      </c>
      <c r="AP21">
        <f>SUMIFS(DataRegularSeason20242025!$AA$3:$AA$1315,DataRegularSeason20242025!$B$3:$B$1315, "&lt;=" &amp; AP$1, DataRegularSeason20242025!$D$3:$D$1315, $A21)+SUMIFS(DataRegularSeason20242025!$AB$3:$AB$1315,DataRegularSeason20242025!$B$3:$B$1315, "&lt;=" &amp; AP$1, DataRegularSeason20242025!$E$3:$E$1315, $A21)</f>
        <v>12</v>
      </c>
      <c r="AQ21">
        <f>SUMIFS(DataRegularSeason20242025!$AA$3:$AA$1315,DataRegularSeason20242025!$B$3:$B$1315, "&lt;=" &amp; AQ$1, DataRegularSeason20242025!$D$3:$D$1315, $A21)+SUMIFS(DataRegularSeason20242025!$AB$3:$AB$1315,DataRegularSeason20242025!$B$3:$B$1315, "&lt;=" &amp; AQ$1, DataRegularSeason20242025!$E$3:$E$1315, $A21)</f>
        <v>12</v>
      </c>
      <c r="AR21">
        <f>SUMIFS(DataRegularSeason20242025!$AA$3:$AA$1315,DataRegularSeason20242025!$B$3:$B$1315, "&lt;=" &amp; AR$1, DataRegularSeason20242025!$D$3:$D$1315, $A21)+SUMIFS(DataRegularSeason20242025!$AB$3:$AB$1315,DataRegularSeason20242025!$B$3:$B$1315, "&lt;=" &amp; AR$1, DataRegularSeason20242025!$E$3:$E$1315, $A21)</f>
        <v>12</v>
      </c>
      <c r="AS21">
        <f>SUMIFS(DataRegularSeason20242025!$AA$3:$AA$1315,DataRegularSeason20242025!$B$3:$B$1315, "&lt;=" &amp; AS$1, DataRegularSeason20242025!$D$3:$D$1315, $A21)+SUMIFS(DataRegularSeason20242025!$AB$3:$AB$1315,DataRegularSeason20242025!$B$3:$B$1315, "&lt;=" &amp; AS$1, DataRegularSeason20242025!$E$3:$E$1315, $A21)</f>
        <v>12</v>
      </c>
      <c r="AT21">
        <f>SUMIFS(DataRegularSeason20242025!$AA$3:$AA$1315,DataRegularSeason20242025!$B$3:$B$1315, "&lt;=" &amp; AT$1, DataRegularSeason20242025!$D$3:$D$1315, $A21)+SUMIFS(DataRegularSeason20242025!$AB$3:$AB$1315,DataRegularSeason20242025!$B$3:$B$1315, "&lt;=" &amp; AT$1, DataRegularSeason20242025!$E$3:$E$1315, $A21)</f>
        <v>12</v>
      </c>
      <c r="AU21">
        <f>SUMIFS(DataRegularSeason20242025!$AA$3:$AA$1315,DataRegularSeason20242025!$B$3:$B$1315, "&lt;=" &amp; AU$1, DataRegularSeason20242025!$D$3:$D$1315, $A21)+SUMIFS(DataRegularSeason20242025!$AB$3:$AB$1315,DataRegularSeason20242025!$B$3:$B$1315, "&lt;=" &amp; AU$1, DataRegularSeason20242025!$E$3:$E$1315, $A21)</f>
        <v>12</v>
      </c>
      <c r="AV21">
        <f>SUMIFS(DataRegularSeason20242025!$AA$3:$AA$1315,DataRegularSeason20242025!$B$3:$B$1315, "&lt;=" &amp; AV$1, DataRegularSeason20242025!$D$3:$D$1315, $A21)+SUMIFS(DataRegularSeason20242025!$AB$3:$AB$1315,DataRegularSeason20242025!$B$3:$B$1315, "&lt;=" &amp; AV$1, DataRegularSeason20242025!$E$3:$E$1315, $A21)</f>
        <v>12</v>
      </c>
      <c r="AW21">
        <f>SUMIFS(DataRegularSeason20242025!$AA$3:$AA$1315,DataRegularSeason20242025!$B$3:$B$1315, "&lt;=" &amp; AW$1, DataRegularSeason20242025!$D$3:$D$1315, $A21)+SUMIFS(DataRegularSeason20242025!$AB$3:$AB$1315,DataRegularSeason20242025!$B$3:$B$1315, "&lt;=" &amp; AW$1, DataRegularSeason20242025!$E$3:$E$1315, $A21)</f>
        <v>12</v>
      </c>
      <c r="AX21">
        <f>SUMIFS(DataRegularSeason20242025!$AA$3:$AA$1315,DataRegularSeason20242025!$B$3:$B$1315, "&lt;=" &amp; AX$1, DataRegularSeason20242025!$D$3:$D$1315, $A21)+SUMIFS(DataRegularSeason20242025!$AB$3:$AB$1315,DataRegularSeason20242025!$B$3:$B$1315, "&lt;=" &amp; AX$1, DataRegularSeason20242025!$E$3:$E$1315, $A21)</f>
        <v>12</v>
      </c>
      <c r="AY21">
        <f>SUMIFS(DataRegularSeason20242025!$AA$3:$AA$1315,DataRegularSeason20242025!$B$3:$B$1315, "&lt;=" &amp; AY$1, DataRegularSeason20242025!$D$3:$D$1315, $A21)+SUMIFS(DataRegularSeason20242025!$AB$3:$AB$1315,DataRegularSeason20242025!$B$3:$B$1315, "&lt;=" &amp; AY$1, DataRegularSeason20242025!$E$3:$E$1315, $A21)</f>
        <v>12</v>
      </c>
      <c r="AZ21">
        <f>SUMIFS(DataRegularSeason20242025!$AA$3:$AA$1315,DataRegularSeason20242025!$B$3:$B$1315, "&lt;=" &amp; AZ$1, DataRegularSeason20242025!$D$3:$D$1315, $A21)+SUMIFS(DataRegularSeason20242025!$AB$3:$AB$1315,DataRegularSeason20242025!$B$3:$B$1315, "&lt;=" &amp; AZ$1, DataRegularSeason20242025!$E$3:$E$1315, $A21)</f>
        <v>12</v>
      </c>
      <c r="BA21">
        <f>SUMIFS(DataRegularSeason20242025!$AA$3:$AA$1315,DataRegularSeason20242025!$B$3:$B$1315, "&lt;=" &amp; BA$1, DataRegularSeason20242025!$D$3:$D$1315, $A21)+SUMIFS(DataRegularSeason20242025!$AB$3:$AB$1315,DataRegularSeason20242025!$B$3:$B$1315, "&lt;=" &amp; BA$1, DataRegularSeason20242025!$E$3:$E$1315, $A21)</f>
        <v>12</v>
      </c>
      <c r="BB21">
        <f>SUMIFS(DataRegularSeason20242025!$AA$3:$AA$1315,DataRegularSeason20242025!$B$3:$B$1315, "&lt;=" &amp; BB$1, DataRegularSeason20242025!$D$3:$D$1315, $A21)+SUMIFS(DataRegularSeason20242025!$AB$3:$AB$1315,DataRegularSeason20242025!$B$3:$B$1315, "&lt;=" &amp; BB$1, DataRegularSeason20242025!$E$3:$E$1315, $A21)</f>
        <v>12</v>
      </c>
      <c r="BC21">
        <f>SUMIFS(DataRegularSeason20242025!$AA$3:$AA$1315,DataRegularSeason20242025!$B$3:$B$1315, "&lt;=" &amp; BC$1, DataRegularSeason20242025!$D$3:$D$1315, $A21)+SUMIFS(DataRegularSeason20242025!$AB$3:$AB$1315,DataRegularSeason20242025!$B$3:$B$1315, "&lt;=" &amp; BC$1, DataRegularSeason20242025!$E$3:$E$1315, $A21)</f>
        <v>12</v>
      </c>
      <c r="BD21">
        <f>SUMIFS(DataRegularSeason20242025!$AA$3:$AA$1315,DataRegularSeason20242025!$B$3:$B$1315, "&lt;=" &amp; BD$1, DataRegularSeason20242025!$D$3:$D$1315, $A21)+SUMIFS(DataRegularSeason20242025!$AB$3:$AB$1315,DataRegularSeason20242025!$B$3:$B$1315, "&lt;=" &amp; BD$1, DataRegularSeason20242025!$E$3:$E$1315, $A21)</f>
        <v>12</v>
      </c>
      <c r="BE21">
        <f>SUMIFS(DataRegularSeason20242025!$AA$3:$AA$1315,DataRegularSeason20242025!$B$3:$B$1315, "&lt;=" &amp; BE$1, DataRegularSeason20242025!$D$3:$D$1315, $A21)+SUMIFS(DataRegularSeason20242025!$AB$3:$AB$1315,DataRegularSeason20242025!$B$3:$B$1315, "&lt;=" &amp; BE$1, DataRegularSeason20242025!$E$3:$E$1315, $A21)</f>
        <v>12</v>
      </c>
      <c r="BF21">
        <f>SUMIFS(DataRegularSeason20242025!$AA$3:$AA$1315,DataRegularSeason20242025!$B$3:$B$1315, "&lt;=" &amp; BF$1, DataRegularSeason20242025!$D$3:$D$1315, $A21)+SUMIFS(DataRegularSeason20242025!$AB$3:$AB$1315,DataRegularSeason20242025!$B$3:$B$1315, "&lt;=" &amp; BF$1, DataRegularSeason20242025!$E$3:$E$1315, $A21)</f>
        <v>12</v>
      </c>
      <c r="BG21">
        <f>SUMIFS(DataRegularSeason20242025!$AA$3:$AA$1315,DataRegularSeason20242025!$B$3:$B$1315, "&lt;=" &amp; BG$1, DataRegularSeason20242025!$D$3:$D$1315, $A21)+SUMIFS(DataRegularSeason20242025!$AB$3:$AB$1315,DataRegularSeason20242025!$B$3:$B$1315, "&lt;=" &amp; BG$1, DataRegularSeason20242025!$E$3:$E$1315, $A21)</f>
        <v>12</v>
      </c>
      <c r="BH21">
        <f>SUMIFS(DataRegularSeason20242025!$AA$3:$AA$1315,DataRegularSeason20242025!$B$3:$B$1315, "&lt;=" &amp; BH$1, DataRegularSeason20242025!$D$3:$D$1315, $A21)+SUMIFS(DataRegularSeason20242025!$AB$3:$AB$1315,DataRegularSeason20242025!$B$3:$B$1315, "&lt;=" &amp; BH$1, DataRegularSeason20242025!$E$3:$E$1315, $A21)</f>
        <v>12</v>
      </c>
      <c r="BI21">
        <f>SUMIFS(DataRegularSeason20242025!$AA$3:$AA$1315,DataRegularSeason20242025!$B$3:$B$1315, "&lt;=" &amp; BI$1, DataRegularSeason20242025!$D$3:$D$1315, $A21)+SUMIFS(DataRegularSeason20242025!$AB$3:$AB$1315,DataRegularSeason20242025!$B$3:$B$1315, "&lt;=" &amp; BI$1, DataRegularSeason20242025!$E$3:$E$1315, $A21)</f>
        <v>12</v>
      </c>
      <c r="BJ21">
        <f>SUMIFS(DataRegularSeason20242025!$AA$3:$AA$1315,DataRegularSeason20242025!$B$3:$B$1315, "&lt;=" &amp; BJ$1, DataRegularSeason20242025!$D$3:$D$1315, $A21)+SUMIFS(DataRegularSeason20242025!$AB$3:$AB$1315,DataRegularSeason20242025!$B$3:$B$1315, "&lt;=" &amp; BJ$1, DataRegularSeason20242025!$E$3:$E$1315, $A21)</f>
        <v>12</v>
      </c>
      <c r="BK21">
        <f>SUMIFS(DataRegularSeason20242025!$AA$3:$AA$1315,DataRegularSeason20242025!$B$3:$B$1315, "&lt;=" &amp; BK$1, DataRegularSeason20242025!$D$3:$D$1315, $A21)+SUMIFS(DataRegularSeason20242025!$AB$3:$AB$1315,DataRegularSeason20242025!$B$3:$B$1315, "&lt;=" &amp; BK$1, DataRegularSeason20242025!$E$3:$E$1315, $A21)</f>
        <v>12</v>
      </c>
      <c r="BL21">
        <f>SUMIFS(DataRegularSeason20242025!$AA$3:$AA$1315,DataRegularSeason20242025!$B$3:$B$1315, "&lt;=" &amp; BL$1, DataRegularSeason20242025!$D$3:$D$1315, $A21)+SUMIFS(DataRegularSeason20242025!$AB$3:$AB$1315,DataRegularSeason20242025!$B$3:$B$1315, "&lt;=" &amp; BL$1, DataRegularSeason20242025!$E$3:$E$1315, $A21)</f>
        <v>12</v>
      </c>
      <c r="BM21">
        <f>SUMIFS(DataRegularSeason20242025!$AA$3:$AA$1315,DataRegularSeason20242025!$B$3:$B$1315, "&lt;=" &amp; BM$1, DataRegularSeason20242025!$D$3:$D$1315, $A21)+SUMIFS(DataRegularSeason20242025!$AB$3:$AB$1315,DataRegularSeason20242025!$B$3:$B$1315, "&lt;=" &amp; BM$1, DataRegularSeason20242025!$E$3:$E$1315, $A21)</f>
        <v>12</v>
      </c>
      <c r="BN21">
        <f>SUMIFS(DataRegularSeason20242025!$AA$3:$AA$1315,DataRegularSeason20242025!$B$3:$B$1315, "&lt;=" &amp; BN$1, DataRegularSeason20242025!$D$3:$D$1315, $A21)+SUMIFS(DataRegularSeason20242025!$AB$3:$AB$1315,DataRegularSeason20242025!$B$3:$B$1315, "&lt;=" &amp; BN$1, DataRegularSeason20242025!$E$3:$E$1315, $A21)</f>
        <v>12</v>
      </c>
      <c r="BO21">
        <f>SUMIFS(DataRegularSeason20242025!$AA$3:$AA$1315,DataRegularSeason20242025!$B$3:$B$1315, "&lt;=" &amp; BO$1, DataRegularSeason20242025!$D$3:$D$1315, $A21)+SUMIFS(DataRegularSeason20242025!$AB$3:$AB$1315,DataRegularSeason20242025!$B$3:$B$1315, "&lt;=" &amp; BO$1, DataRegularSeason20242025!$E$3:$E$1315, $A21)</f>
        <v>12</v>
      </c>
      <c r="BP21">
        <f>SUMIFS(DataRegularSeason20242025!$AA$3:$AA$1315,DataRegularSeason20242025!$B$3:$B$1315, "&lt;=" &amp; BP$1, DataRegularSeason20242025!$D$3:$D$1315, $A21)+SUMIFS(DataRegularSeason20242025!$AB$3:$AB$1315,DataRegularSeason20242025!$B$3:$B$1315, "&lt;=" &amp; BP$1, DataRegularSeason20242025!$E$3:$E$1315, $A21)</f>
        <v>12</v>
      </c>
      <c r="BQ21">
        <f>SUMIFS(DataRegularSeason20242025!$AA$3:$AA$1315,DataRegularSeason20242025!$B$3:$B$1315, "&lt;=" &amp; BQ$1, DataRegularSeason20242025!$D$3:$D$1315, $A21)+SUMIFS(DataRegularSeason20242025!$AB$3:$AB$1315,DataRegularSeason20242025!$B$3:$B$1315, "&lt;=" &amp; BQ$1, DataRegularSeason20242025!$E$3:$E$1315, $A21)</f>
        <v>12</v>
      </c>
      <c r="BR21">
        <f>SUMIFS(DataRegularSeason20242025!$AA$3:$AA$1315,DataRegularSeason20242025!$B$3:$B$1315, "&lt;=" &amp; BR$1, DataRegularSeason20242025!$D$3:$D$1315, $A21)+SUMIFS(DataRegularSeason20242025!$AB$3:$AB$1315,DataRegularSeason20242025!$B$3:$B$1315, "&lt;=" &amp; BR$1, DataRegularSeason20242025!$E$3:$E$1315, $A21)</f>
        <v>12</v>
      </c>
      <c r="BS21">
        <f>SUMIFS(DataRegularSeason20242025!$AA$3:$AA$1315,DataRegularSeason20242025!$B$3:$B$1315, "&lt;=" &amp; BS$1, DataRegularSeason20242025!$D$3:$D$1315, $A21)+SUMIFS(DataRegularSeason20242025!$AB$3:$AB$1315,DataRegularSeason20242025!$B$3:$B$1315, "&lt;=" &amp; BS$1, DataRegularSeason20242025!$E$3:$E$1315, $A21)</f>
        <v>12</v>
      </c>
      <c r="BT21">
        <f>SUMIFS(DataRegularSeason20242025!$AA$3:$AA$1315,DataRegularSeason20242025!$B$3:$B$1315, "&lt;=" &amp; BT$1, DataRegularSeason20242025!$D$3:$D$1315, $A21)+SUMIFS(DataRegularSeason20242025!$AB$3:$AB$1315,DataRegularSeason20242025!$B$3:$B$1315, "&lt;=" &amp; BT$1, DataRegularSeason20242025!$E$3:$E$1315, $A21)</f>
        <v>12</v>
      </c>
      <c r="BU21">
        <f>SUMIFS(DataRegularSeason20242025!$AA$3:$AA$1315,DataRegularSeason20242025!$B$3:$B$1315, "&lt;=" &amp; BU$1, DataRegularSeason20242025!$D$3:$D$1315, $A21)+SUMIFS(DataRegularSeason20242025!$AB$3:$AB$1315,DataRegularSeason20242025!$B$3:$B$1315, "&lt;=" &amp; BU$1, DataRegularSeason20242025!$E$3:$E$1315, $A21)</f>
        <v>12</v>
      </c>
      <c r="BV21">
        <f>SUMIFS(DataRegularSeason20242025!$AA$3:$AA$1315,DataRegularSeason20242025!$B$3:$B$1315, "&lt;=" &amp; BV$1, DataRegularSeason20242025!$D$3:$D$1315, $A21)+SUMIFS(DataRegularSeason20242025!$AB$3:$AB$1315,DataRegularSeason20242025!$B$3:$B$1315, "&lt;=" &amp; BV$1, DataRegularSeason20242025!$E$3:$E$1315, $A21)</f>
        <v>12</v>
      </c>
      <c r="BW21">
        <f>SUMIFS(DataRegularSeason20242025!$AA$3:$AA$1315,DataRegularSeason20242025!$B$3:$B$1315, "&lt;=" &amp; BW$1, DataRegularSeason20242025!$D$3:$D$1315, $A21)+SUMIFS(DataRegularSeason20242025!$AB$3:$AB$1315,DataRegularSeason20242025!$B$3:$B$1315, "&lt;=" &amp; BW$1, DataRegularSeason20242025!$E$3:$E$1315, $A21)</f>
        <v>12</v>
      </c>
      <c r="BX21">
        <f>SUMIFS(DataRegularSeason20242025!$AA$3:$AA$1315,DataRegularSeason20242025!$B$3:$B$1315, "&lt;=" &amp; BX$1, DataRegularSeason20242025!$D$3:$D$1315, $A21)+SUMIFS(DataRegularSeason20242025!$AB$3:$AB$1315,DataRegularSeason20242025!$B$3:$B$1315, "&lt;=" &amp; BX$1, DataRegularSeason20242025!$E$3:$E$1315, $A21)</f>
        <v>12</v>
      </c>
      <c r="BY21">
        <f>SUMIFS(DataRegularSeason20242025!$AA$3:$AA$1315,DataRegularSeason20242025!$B$3:$B$1315, "&lt;=" &amp; BY$1, DataRegularSeason20242025!$D$3:$D$1315, $A21)+SUMIFS(DataRegularSeason20242025!$AB$3:$AB$1315,DataRegularSeason20242025!$B$3:$B$1315, "&lt;=" &amp; BY$1, DataRegularSeason20242025!$E$3:$E$1315, $A21)</f>
        <v>12</v>
      </c>
      <c r="BZ21">
        <f>SUMIFS(DataRegularSeason20242025!$AA$3:$AA$1315,DataRegularSeason20242025!$B$3:$B$1315, "&lt;=" &amp; BZ$1, DataRegularSeason20242025!$D$3:$D$1315, $A21)+SUMIFS(DataRegularSeason20242025!$AB$3:$AB$1315,DataRegularSeason20242025!$B$3:$B$1315, "&lt;=" &amp; BZ$1, DataRegularSeason20242025!$E$3:$E$1315, $A21)</f>
        <v>12</v>
      </c>
      <c r="CA21">
        <f>SUMIFS(DataRegularSeason20242025!$AA$3:$AA$1315,DataRegularSeason20242025!$B$3:$B$1315, "&lt;=" &amp; CA$1, DataRegularSeason20242025!$D$3:$D$1315, $A21)+SUMIFS(DataRegularSeason20242025!$AB$3:$AB$1315,DataRegularSeason20242025!$B$3:$B$1315, "&lt;=" &amp; CA$1, DataRegularSeason20242025!$E$3:$E$1315, $A21)</f>
        <v>12</v>
      </c>
      <c r="CB21">
        <f>SUMIFS(DataRegularSeason20242025!$AA$3:$AA$1315,DataRegularSeason20242025!$B$3:$B$1315, "&lt;=" &amp; CB$1, DataRegularSeason20242025!$D$3:$D$1315, $A21)+SUMIFS(DataRegularSeason20242025!$AB$3:$AB$1315,DataRegularSeason20242025!$B$3:$B$1315, "&lt;=" &amp; CB$1, DataRegularSeason20242025!$E$3:$E$1315, $A21)</f>
        <v>12</v>
      </c>
      <c r="CC21">
        <f>SUMIFS(DataRegularSeason20242025!$AA$3:$AA$1315,DataRegularSeason20242025!$B$3:$B$1315, "&lt;=" &amp; CC$1, DataRegularSeason20242025!$D$3:$D$1315, $A21)+SUMIFS(DataRegularSeason20242025!$AB$3:$AB$1315,DataRegularSeason20242025!$B$3:$B$1315, "&lt;=" &amp; CC$1, DataRegularSeason20242025!$E$3:$E$1315, $A21)</f>
        <v>12</v>
      </c>
      <c r="CD21">
        <f>SUMIFS(DataRegularSeason20242025!$AA$3:$AA$1315,DataRegularSeason20242025!$B$3:$B$1315, "&lt;=" &amp; CD$1, DataRegularSeason20242025!$D$3:$D$1315, $A21)+SUMIFS(DataRegularSeason20242025!$AB$3:$AB$1315,DataRegularSeason20242025!$B$3:$B$1315, "&lt;=" &amp; CD$1, DataRegularSeason20242025!$E$3:$E$1315, $A21)</f>
        <v>12</v>
      </c>
      <c r="CE21">
        <f>SUMIFS(DataRegularSeason20242025!$AA$3:$AA$1315,DataRegularSeason20242025!$B$3:$B$1315, "&lt;=" &amp; CE$1, DataRegularSeason20242025!$D$3:$D$1315, $A21)+SUMIFS(DataRegularSeason20242025!$AB$3:$AB$1315,DataRegularSeason20242025!$B$3:$B$1315, "&lt;=" &amp; CE$1, DataRegularSeason20242025!$E$3:$E$1315, $A21)</f>
        <v>12</v>
      </c>
      <c r="CF21">
        <f>SUMIFS(DataRegularSeason20242025!$AA$3:$AA$1315,DataRegularSeason20242025!$B$3:$B$1315, "&lt;=" &amp; CF$1, DataRegularSeason20242025!$D$3:$D$1315, $A21)+SUMIFS(DataRegularSeason20242025!$AB$3:$AB$1315,DataRegularSeason20242025!$B$3:$B$1315, "&lt;=" &amp; CF$1, DataRegularSeason20242025!$E$3:$E$1315, $A21)</f>
        <v>12</v>
      </c>
      <c r="CG21">
        <f>SUMIFS(DataRegularSeason20242025!$AA$3:$AA$1315,DataRegularSeason20242025!$B$3:$B$1315, "&lt;=" &amp; CG$1, DataRegularSeason20242025!$D$3:$D$1315, $A21)+SUMIFS(DataRegularSeason20242025!$AB$3:$AB$1315,DataRegularSeason20242025!$B$3:$B$1315, "&lt;=" &amp; CG$1, DataRegularSeason20242025!$E$3:$E$1315, $A21)</f>
        <v>12</v>
      </c>
      <c r="CH21">
        <f>SUMIFS(DataRegularSeason20242025!$AA$3:$AA$1315,DataRegularSeason20242025!$B$3:$B$1315, "&lt;=" &amp; CH$1, DataRegularSeason20242025!$D$3:$D$1315, $A21)+SUMIFS(DataRegularSeason20242025!$AB$3:$AB$1315,DataRegularSeason20242025!$B$3:$B$1315, "&lt;=" &amp; CH$1, DataRegularSeason20242025!$E$3:$E$1315, $A21)</f>
        <v>12</v>
      </c>
      <c r="CI21">
        <f>SUMIFS(DataRegularSeason20242025!$AA$3:$AA$1315,DataRegularSeason20242025!$B$3:$B$1315, "&lt;=" &amp; CI$1, DataRegularSeason20242025!$D$3:$D$1315, $A21)+SUMIFS(DataRegularSeason20242025!$AB$3:$AB$1315,DataRegularSeason20242025!$B$3:$B$1315, "&lt;=" &amp; CI$1, DataRegularSeason20242025!$E$3:$E$1315, $A21)</f>
        <v>12</v>
      </c>
      <c r="CJ21">
        <f>SUMIFS(DataRegularSeason20242025!$AA$3:$AA$1315,DataRegularSeason20242025!$B$3:$B$1315, "&lt;=" &amp; CJ$1, DataRegularSeason20242025!$D$3:$D$1315, $A21)+SUMIFS(DataRegularSeason20242025!$AB$3:$AB$1315,DataRegularSeason20242025!$B$3:$B$1315, "&lt;=" &amp; CJ$1, DataRegularSeason20242025!$E$3:$E$1315, $A21)</f>
        <v>12</v>
      </c>
      <c r="CK21">
        <f>SUMIFS(DataRegularSeason20242025!$AA$3:$AA$1315,DataRegularSeason20242025!$B$3:$B$1315, "&lt;=" &amp; CK$1, DataRegularSeason20242025!$D$3:$D$1315, $A21)+SUMIFS(DataRegularSeason20242025!$AB$3:$AB$1315,DataRegularSeason20242025!$B$3:$B$1315, "&lt;=" &amp; CK$1, DataRegularSeason20242025!$E$3:$E$1315, $A21)</f>
        <v>12</v>
      </c>
      <c r="CL21">
        <f>SUMIFS(DataRegularSeason20242025!$AA$3:$AA$1315,DataRegularSeason20242025!$B$3:$B$1315, "&lt;=" &amp; CL$1, DataRegularSeason20242025!$D$3:$D$1315, $A21)+SUMIFS(DataRegularSeason20242025!$AB$3:$AB$1315,DataRegularSeason20242025!$B$3:$B$1315, "&lt;=" &amp; CL$1, DataRegularSeason20242025!$E$3:$E$1315, $A21)</f>
        <v>12</v>
      </c>
      <c r="CM21">
        <f>SUMIFS(DataRegularSeason20242025!$AA$3:$AA$1315,DataRegularSeason20242025!$B$3:$B$1315, "&lt;=" &amp; CM$1, DataRegularSeason20242025!$D$3:$D$1315, $A21)+SUMIFS(DataRegularSeason20242025!$AB$3:$AB$1315,DataRegularSeason20242025!$B$3:$B$1315, "&lt;=" &amp; CM$1, DataRegularSeason20242025!$E$3:$E$1315, $A21)</f>
        <v>12</v>
      </c>
      <c r="CN21">
        <f>SUMIFS(DataRegularSeason20242025!$AA$3:$AA$1315,DataRegularSeason20242025!$B$3:$B$1315, "&lt;=" &amp; CN$1, DataRegularSeason20242025!$D$3:$D$1315, $A21)+SUMIFS(DataRegularSeason20242025!$AB$3:$AB$1315,DataRegularSeason20242025!$B$3:$B$1315, "&lt;=" &amp; CN$1, DataRegularSeason20242025!$E$3:$E$1315, $A21)</f>
        <v>12</v>
      </c>
      <c r="CO21">
        <f>SUMIFS(DataRegularSeason20242025!$AA$3:$AA$1315,DataRegularSeason20242025!$B$3:$B$1315, "&lt;=" &amp; CO$1, DataRegularSeason20242025!$D$3:$D$1315, $A21)+SUMIFS(DataRegularSeason20242025!$AB$3:$AB$1315,DataRegularSeason20242025!$B$3:$B$1315, "&lt;=" &amp; CO$1, DataRegularSeason20242025!$E$3:$E$1315, $A21)</f>
        <v>12</v>
      </c>
      <c r="CP21">
        <f>SUMIFS(DataRegularSeason20242025!$AA$3:$AA$1315,DataRegularSeason20242025!$B$3:$B$1315, "&lt;=" &amp; CP$1, DataRegularSeason20242025!$D$3:$D$1315, $A21)+SUMIFS(DataRegularSeason20242025!$AB$3:$AB$1315,DataRegularSeason20242025!$B$3:$B$1315, "&lt;=" &amp; CP$1, DataRegularSeason20242025!$E$3:$E$1315, $A21)</f>
        <v>12</v>
      </c>
      <c r="CQ21">
        <f>SUMIFS(DataRegularSeason20242025!$AA$3:$AA$1315,DataRegularSeason20242025!$B$3:$B$1315, "&lt;=" &amp; CQ$1, DataRegularSeason20242025!$D$3:$D$1315, $A21)+SUMIFS(DataRegularSeason20242025!$AB$3:$AB$1315,DataRegularSeason20242025!$B$3:$B$1315, "&lt;=" &amp; CQ$1, DataRegularSeason20242025!$E$3:$E$1315, $A21)</f>
        <v>12</v>
      </c>
      <c r="CR21">
        <f>SUMIFS(DataRegularSeason20242025!$AA$3:$AA$1315,DataRegularSeason20242025!$B$3:$B$1315, "&lt;=" &amp; CR$1, DataRegularSeason20242025!$D$3:$D$1315, $A21)+SUMIFS(DataRegularSeason20242025!$AB$3:$AB$1315,DataRegularSeason20242025!$B$3:$B$1315, "&lt;=" &amp; CR$1, DataRegularSeason20242025!$E$3:$E$1315, $A21)</f>
        <v>12</v>
      </c>
      <c r="CS21">
        <f>SUMIFS(DataRegularSeason20242025!$AA$3:$AA$1315,DataRegularSeason20242025!$B$3:$B$1315, "&lt;=" &amp; CS$1, DataRegularSeason20242025!$D$3:$D$1315, $A21)+SUMIFS(DataRegularSeason20242025!$AB$3:$AB$1315,DataRegularSeason20242025!$B$3:$B$1315, "&lt;=" &amp; CS$1, DataRegularSeason20242025!$E$3:$E$1315, $A21)</f>
        <v>12</v>
      </c>
      <c r="CT21">
        <f>SUMIFS(DataRegularSeason20242025!$AA$3:$AA$1315,DataRegularSeason20242025!$B$3:$B$1315, "&lt;=" &amp; CT$1, DataRegularSeason20242025!$D$3:$D$1315, $A21)+SUMIFS(DataRegularSeason20242025!$AB$3:$AB$1315,DataRegularSeason20242025!$B$3:$B$1315, "&lt;=" &amp; CT$1, DataRegularSeason20242025!$E$3:$E$1315, $A21)</f>
        <v>12</v>
      </c>
      <c r="CU21">
        <f>SUMIFS(DataRegularSeason20242025!$AA$3:$AA$1315,DataRegularSeason20242025!$B$3:$B$1315, "&lt;=" &amp; CU$1, DataRegularSeason20242025!$D$3:$D$1315, $A21)+SUMIFS(DataRegularSeason20242025!$AB$3:$AB$1315,DataRegularSeason20242025!$B$3:$B$1315, "&lt;=" &amp; CU$1, DataRegularSeason20242025!$E$3:$E$1315, $A21)</f>
        <v>12</v>
      </c>
      <c r="CV21">
        <f>SUMIFS(DataRegularSeason20242025!$AA$3:$AA$1315,DataRegularSeason20242025!$B$3:$B$1315, "&lt;=" &amp; CV$1, DataRegularSeason20242025!$D$3:$D$1315, $A21)+SUMIFS(DataRegularSeason20242025!$AB$3:$AB$1315,DataRegularSeason20242025!$B$3:$B$1315, "&lt;=" &amp; CV$1, DataRegularSeason20242025!$E$3:$E$1315, $A21)</f>
        <v>12</v>
      </c>
      <c r="CW21">
        <f>SUMIFS(DataRegularSeason20242025!$AA$3:$AA$1315,DataRegularSeason20242025!$B$3:$B$1315, "&lt;=" &amp; CW$1, DataRegularSeason20242025!$D$3:$D$1315, $A21)+SUMIFS(DataRegularSeason20242025!$AB$3:$AB$1315,DataRegularSeason20242025!$B$3:$B$1315, "&lt;=" &amp; CW$1, DataRegularSeason20242025!$E$3:$E$1315, $A21)</f>
        <v>12</v>
      </c>
      <c r="CX21">
        <f>SUMIFS(DataRegularSeason20242025!$AA$3:$AA$1315,DataRegularSeason20242025!$B$3:$B$1315, "&lt;=" &amp; CX$1, DataRegularSeason20242025!$D$3:$D$1315, $A21)+SUMIFS(DataRegularSeason20242025!$AB$3:$AB$1315,DataRegularSeason20242025!$B$3:$B$1315, "&lt;=" &amp; CX$1, DataRegularSeason20242025!$E$3:$E$1315, $A21)</f>
        <v>12</v>
      </c>
      <c r="CY21">
        <f>SUMIFS(DataRegularSeason20242025!$AA$3:$AA$1315,DataRegularSeason20242025!$B$3:$B$1315, "&lt;=" &amp; CY$1, DataRegularSeason20242025!$D$3:$D$1315, $A21)+SUMIFS(DataRegularSeason20242025!$AB$3:$AB$1315,DataRegularSeason20242025!$B$3:$B$1315, "&lt;=" &amp; CY$1, DataRegularSeason20242025!$E$3:$E$1315, $A21)</f>
        <v>12</v>
      </c>
      <c r="CZ21">
        <f>SUMIFS(DataRegularSeason20242025!$AA$3:$AA$1315,DataRegularSeason20242025!$B$3:$B$1315, "&lt;=" &amp; CZ$1, DataRegularSeason20242025!$D$3:$D$1315, $A21)+SUMIFS(DataRegularSeason20242025!$AB$3:$AB$1315,DataRegularSeason20242025!$B$3:$B$1315, "&lt;=" &amp; CZ$1, DataRegularSeason20242025!$E$3:$E$1315, $A21)</f>
        <v>12</v>
      </c>
      <c r="DA21">
        <f>SUMIFS(DataRegularSeason20242025!$AA$3:$AA$1315,DataRegularSeason20242025!$B$3:$B$1315, "&lt;=" &amp; DA$1, DataRegularSeason20242025!$D$3:$D$1315, $A21)+SUMIFS(DataRegularSeason20242025!$AB$3:$AB$1315,DataRegularSeason20242025!$B$3:$B$1315, "&lt;=" &amp; DA$1, DataRegularSeason20242025!$E$3:$E$1315, $A21)</f>
        <v>12</v>
      </c>
      <c r="DB21">
        <f>SUMIFS(DataRegularSeason20242025!$AA$3:$AA$1315,DataRegularSeason20242025!$B$3:$B$1315, "&lt;=" &amp; DB$1, DataRegularSeason20242025!$D$3:$D$1315, $A21)+SUMIFS(DataRegularSeason20242025!$AB$3:$AB$1315,DataRegularSeason20242025!$B$3:$B$1315, "&lt;=" &amp; DB$1, DataRegularSeason20242025!$E$3:$E$1315, $A21)</f>
        <v>12</v>
      </c>
      <c r="DC21">
        <f>SUMIFS(DataRegularSeason20242025!$AA$3:$AA$1315,DataRegularSeason20242025!$B$3:$B$1315, "&lt;=" &amp; DC$1, DataRegularSeason20242025!$D$3:$D$1315, $A21)+SUMIFS(DataRegularSeason20242025!$AB$3:$AB$1315,DataRegularSeason20242025!$B$3:$B$1315, "&lt;=" &amp; DC$1, DataRegularSeason20242025!$E$3:$E$1315, $A21)</f>
        <v>12</v>
      </c>
      <c r="DD21">
        <f>SUMIFS(DataRegularSeason20242025!$AA$3:$AA$1315,DataRegularSeason20242025!$B$3:$B$1315, "&lt;=" &amp; DD$1, DataRegularSeason20242025!$D$3:$D$1315, $A21)+SUMIFS(DataRegularSeason20242025!$AB$3:$AB$1315,DataRegularSeason20242025!$B$3:$B$1315, "&lt;=" &amp; DD$1, DataRegularSeason20242025!$E$3:$E$1315, $A21)</f>
        <v>12</v>
      </c>
      <c r="DE21">
        <f>SUMIFS(DataRegularSeason20242025!$AA$3:$AA$1315,DataRegularSeason20242025!$B$3:$B$1315, "&lt;=" &amp; DE$1, DataRegularSeason20242025!$D$3:$D$1315, $A21)+SUMIFS(DataRegularSeason20242025!$AB$3:$AB$1315,DataRegularSeason20242025!$B$3:$B$1315, "&lt;=" &amp; DE$1, DataRegularSeason20242025!$E$3:$E$1315, $A21)</f>
        <v>12</v>
      </c>
      <c r="DF21">
        <f>SUMIFS(DataRegularSeason20242025!$AA$3:$AA$1315,DataRegularSeason20242025!$B$3:$B$1315, "&lt;=" &amp; DF$1, DataRegularSeason20242025!$D$3:$D$1315, $A21)+SUMIFS(DataRegularSeason20242025!$AB$3:$AB$1315,DataRegularSeason20242025!$B$3:$B$1315, "&lt;=" &amp; DF$1, DataRegularSeason20242025!$E$3:$E$1315, $A21)</f>
        <v>12</v>
      </c>
      <c r="DG21">
        <f>SUMIFS(DataRegularSeason20242025!$AA$3:$AA$1315,DataRegularSeason20242025!$B$3:$B$1315, "&lt;=" &amp; DG$1, DataRegularSeason20242025!$D$3:$D$1315, $A21)+SUMIFS(DataRegularSeason20242025!$AB$3:$AB$1315,DataRegularSeason20242025!$B$3:$B$1315, "&lt;=" &amp; DG$1, DataRegularSeason20242025!$E$3:$E$1315, $A21)</f>
        <v>12</v>
      </c>
      <c r="DH21">
        <f>SUMIFS(DataRegularSeason20242025!$AA$3:$AA$1315,DataRegularSeason20242025!$B$3:$B$1315, "&lt;=" &amp; DH$1, DataRegularSeason20242025!$D$3:$D$1315, $A21)+SUMIFS(DataRegularSeason20242025!$AB$3:$AB$1315,DataRegularSeason20242025!$B$3:$B$1315, "&lt;=" &amp; DH$1, DataRegularSeason20242025!$E$3:$E$1315, $A21)</f>
        <v>12</v>
      </c>
      <c r="DI21">
        <f>SUMIFS(DataRegularSeason20242025!$AA$3:$AA$1315,DataRegularSeason20242025!$B$3:$B$1315, "&lt;=" &amp; DI$1, DataRegularSeason20242025!$D$3:$D$1315, $A21)+SUMIFS(DataRegularSeason20242025!$AB$3:$AB$1315,DataRegularSeason20242025!$B$3:$B$1315, "&lt;=" &amp; DI$1, DataRegularSeason20242025!$E$3:$E$1315, $A21)</f>
        <v>12</v>
      </c>
      <c r="DJ21">
        <f>SUMIFS(DataRegularSeason20242025!$AA$3:$AA$1315,DataRegularSeason20242025!$B$3:$B$1315, "&lt;=" &amp; DJ$1, DataRegularSeason20242025!$D$3:$D$1315, $A21)+SUMIFS(DataRegularSeason20242025!$AB$3:$AB$1315,DataRegularSeason20242025!$B$3:$B$1315, "&lt;=" &amp; DJ$1, DataRegularSeason20242025!$E$3:$E$1315, $A21)</f>
        <v>12</v>
      </c>
      <c r="DK21">
        <f>SUMIFS(DataRegularSeason20242025!$AA$3:$AA$1315,DataRegularSeason20242025!$B$3:$B$1315, "&lt;=" &amp; DK$1, DataRegularSeason20242025!$D$3:$D$1315, $A21)+SUMIFS(DataRegularSeason20242025!$AB$3:$AB$1315,DataRegularSeason20242025!$B$3:$B$1315, "&lt;=" &amp; DK$1, DataRegularSeason20242025!$E$3:$E$1315, $A21)</f>
        <v>12</v>
      </c>
      <c r="DL21">
        <f>SUMIFS(DataRegularSeason20242025!$AA$3:$AA$1315,DataRegularSeason20242025!$B$3:$B$1315, "&lt;=" &amp; DL$1, DataRegularSeason20242025!$D$3:$D$1315, $A21)+SUMIFS(DataRegularSeason20242025!$AB$3:$AB$1315,DataRegularSeason20242025!$B$3:$B$1315, "&lt;=" &amp; DL$1, DataRegularSeason20242025!$E$3:$E$1315, $A21)</f>
        <v>12</v>
      </c>
      <c r="DM21">
        <f>SUMIFS(DataRegularSeason20242025!$AA$3:$AA$1315,DataRegularSeason20242025!$B$3:$B$1315, "&lt;=" &amp; DM$1, DataRegularSeason20242025!$D$3:$D$1315, $A21)+SUMIFS(DataRegularSeason20242025!$AB$3:$AB$1315,DataRegularSeason20242025!$B$3:$B$1315, "&lt;=" &amp; DM$1, DataRegularSeason20242025!$E$3:$E$1315, $A21)</f>
        <v>12</v>
      </c>
      <c r="DN21">
        <f>SUMIFS(DataRegularSeason20242025!$AA$3:$AA$1315,DataRegularSeason20242025!$B$3:$B$1315, "&lt;=" &amp; DN$1, DataRegularSeason20242025!$D$3:$D$1315, $A21)+SUMIFS(DataRegularSeason20242025!$AB$3:$AB$1315,DataRegularSeason20242025!$B$3:$B$1315, "&lt;=" &amp; DN$1, DataRegularSeason20242025!$E$3:$E$1315, $A21)</f>
        <v>12</v>
      </c>
      <c r="DO21">
        <f>SUMIFS(DataRegularSeason20242025!$AA$3:$AA$1315,DataRegularSeason20242025!$B$3:$B$1315, "&lt;=" &amp; DO$1, DataRegularSeason20242025!$D$3:$D$1315, $A21)+SUMIFS(DataRegularSeason20242025!$AB$3:$AB$1315,DataRegularSeason20242025!$B$3:$B$1315, "&lt;=" &amp; DO$1, DataRegularSeason20242025!$E$3:$E$1315, $A21)</f>
        <v>12</v>
      </c>
      <c r="DP21">
        <f>SUMIFS(DataRegularSeason20242025!$AA$3:$AA$1315,DataRegularSeason20242025!$B$3:$B$1315, "&lt;=" &amp; DP$1, DataRegularSeason20242025!$D$3:$D$1315, $A21)+SUMIFS(DataRegularSeason20242025!$AB$3:$AB$1315,DataRegularSeason20242025!$B$3:$B$1315, "&lt;=" &amp; DP$1, DataRegularSeason20242025!$E$3:$E$1315, $A21)</f>
        <v>12</v>
      </c>
      <c r="DQ21">
        <f>SUMIFS(DataRegularSeason20242025!$AA$3:$AA$1315,DataRegularSeason20242025!$B$3:$B$1315, "&lt;=" &amp; DQ$1, DataRegularSeason20242025!$D$3:$D$1315, $A21)+SUMIFS(DataRegularSeason20242025!$AB$3:$AB$1315,DataRegularSeason20242025!$B$3:$B$1315, "&lt;=" &amp; DQ$1, DataRegularSeason20242025!$E$3:$E$1315, $A21)</f>
        <v>12</v>
      </c>
      <c r="DR21">
        <f>SUMIFS(DataRegularSeason20242025!$AA$3:$AA$1315,DataRegularSeason20242025!$B$3:$B$1315, "&lt;=" &amp; DR$1, DataRegularSeason20242025!$D$3:$D$1315, $A21)+SUMIFS(DataRegularSeason20242025!$AB$3:$AB$1315,DataRegularSeason20242025!$B$3:$B$1315, "&lt;=" &amp; DR$1, DataRegularSeason20242025!$E$3:$E$1315, $A21)</f>
        <v>12</v>
      </c>
      <c r="DS21">
        <f>SUMIFS(DataRegularSeason20242025!$AA$3:$AA$1315,DataRegularSeason20242025!$B$3:$B$1315, "&lt;=" &amp; DS$1, DataRegularSeason20242025!$D$3:$D$1315, $A21)+SUMIFS(DataRegularSeason20242025!$AB$3:$AB$1315,DataRegularSeason20242025!$B$3:$B$1315, "&lt;=" &amp; DS$1, DataRegularSeason20242025!$E$3:$E$1315, $A21)</f>
        <v>12</v>
      </c>
      <c r="DT21">
        <f>SUMIFS(DataRegularSeason20242025!$AA$3:$AA$1315,DataRegularSeason20242025!$B$3:$B$1315, "&lt;=" &amp; DT$1, DataRegularSeason20242025!$D$3:$D$1315, $A21)+SUMIFS(DataRegularSeason20242025!$AB$3:$AB$1315,DataRegularSeason20242025!$B$3:$B$1315, "&lt;=" &amp; DT$1, DataRegularSeason20242025!$E$3:$E$1315, $A21)</f>
        <v>12</v>
      </c>
      <c r="DU21">
        <f>SUMIFS(DataRegularSeason20242025!$AA$3:$AA$1315,DataRegularSeason20242025!$B$3:$B$1315, "&lt;=" &amp; DU$1, DataRegularSeason20242025!$D$3:$D$1315, $A21)+SUMIFS(DataRegularSeason20242025!$AB$3:$AB$1315,DataRegularSeason20242025!$B$3:$B$1315, "&lt;=" &amp; DU$1, DataRegularSeason20242025!$E$3:$E$1315, $A21)</f>
        <v>12</v>
      </c>
      <c r="DV21">
        <f>SUMIFS(DataRegularSeason20242025!$AA$3:$AA$1315,DataRegularSeason20242025!$B$3:$B$1315, "&lt;=" &amp; DV$1, DataRegularSeason20242025!$D$3:$D$1315, $A21)+SUMIFS(DataRegularSeason20242025!$AB$3:$AB$1315,DataRegularSeason20242025!$B$3:$B$1315, "&lt;=" &amp; DV$1, DataRegularSeason20242025!$E$3:$E$1315, $A21)</f>
        <v>12</v>
      </c>
      <c r="DW21">
        <f>SUMIFS(DataRegularSeason20242025!$AA$3:$AA$1315,DataRegularSeason20242025!$B$3:$B$1315, "&lt;=" &amp; DW$1, DataRegularSeason20242025!$D$3:$D$1315, $A21)+SUMIFS(DataRegularSeason20242025!$AB$3:$AB$1315,DataRegularSeason20242025!$B$3:$B$1315, "&lt;=" &amp; DW$1, DataRegularSeason20242025!$E$3:$E$1315, $A21)</f>
        <v>12</v>
      </c>
      <c r="DX21">
        <f>SUMIFS(DataRegularSeason20242025!$AA$3:$AA$1315,DataRegularSeason20242025!$B$3:$B$1315, "&lt;=" &amp; DX$1, DataRegularSeason20242025!$D$3:$D$1315, $A21)+SUMIFS(DataRegularSeason20242025!$AB$3:$AB$1315,DataRegularSeason20242025!$B$3:$B$1315, "&lt;=" &amp; DX$1, DataRegularSeason20242025!$E$3:$E$1315, $A21)</f>
        <v>12</v>
      </c>
      <c r="DY21">
        <f>SUMIFS(DataRegularSeason20242025!$AA$3:$AA$1315,DataRegularSeason20242025!$B$3:$B$1315, "&lt;=" &amp; DY$1, DataRegularSeason20242025!$D$3:$D$1315, $A21)+SUMIFS(DataRegularSeason20242025!$AB$3:$AB$1315,DataRegularSeason20242025!$B$3:$B$1315, "&lt;=" &amp; DY$1, DataRegularSeason20242025!$E$3:$E$1315, $A21)</f>
        <v>12</v>
      </c>
      <c r="DZ21">
        <f>SUMIFS(DataRegularSeason20242025!$AA$3:$AA$1315,DataRegularSeason20242025!$B$3:$B$1315, "&lt;=" &amp; DZ$1, DataRegularSeason20242025!$D$3:$D$1315, $A21)+SUMIFS(DataRegularSeason20242025!$AB$3:$AB$1315,DataRegularSeason20242025!$B$3:$B$1315, "&lt;=" &amp; DZ$1, DataRegularSeason20242025!$E$3:$E$1315, $A21)</f>
        <v>12</v>
      </c>
      <c r="EA21">
        <f>SUMIFS(DataRegularSeason20242025!$AA$3:$AA$1315,DataRegularSeason20242025!$B$3:$B$1315, "&lt;=" &amp; EA$1, DataRegularSeason20242025!$D$3:$D$1315, $A21)+SUMIFS(DataRegularSeason20242025!$AB$3:$AB$1315,DataRegularSeason20242025!$B$3:$B$1315, "&lt;=" &amp; EA$1, DataRegularSeason20242025!$E$3:$E$1315, $A21)</f>
        <v>12</v>
      </c>
      <c r="EB21">
        <f>SUMIFS(DataRegularSeason20242025!$AA$3:$AA$1315,DataRegularSeason20242025!$B$3:$B$1315, "&lt;=" &amp; EB$1, DataRegularSeason20242025!$D$3:$D$1315, $A21)+SUMIFS(DataRegularSeason20242025!$AB$3:$AB$1315,DataRegularSeason20242025!$B$3:$B$1315, "&lt;=" &amp; EB$1, DataRegularSeason20242025!$E$3:$E$1315, $A21)</f>
        <v>12</v>
      </c>
      <c r="EC21">
        <f>SUMIFS(DataRegularSeason20242025!$AA$3:$AA$1315,DataRegularSeason20242025!$B$3:$B$1315, "&lt;=" &amp; EC$1, DataRegularSeason20242025!$D$3:$D$1315, $A21)+SUMIFS(DataRegularSeason20242025!$AB$3:$AB$1315,DataRegularSeason20242025!$B$3:$B$1315, "&lt;=" &amp; EC$1, DataRegularSeason20242025!$E$3:$E$1315, $A21)</f>
        <v>12</v>
      </c>
      <c r="ED21">
        <f>SUMIFS(DataRegularSeason20242025!$AA$3:$AA$1315,DataRegularSeason20242025!$B$3:$B$1315, "&lt;=" &amp; ED$1, DataRegularSeason20242025!$D$3:$D$1315, $A21)+SUMIFS(DataRegularSeason20242025!$AB$3:$AB$1315,DataRegularSeason20242025!$B$3:$B$1315, "&lt;=" &amp; ED$1, DataRegularSeason20242025!$E$3:$E$1315, $A21)</f>
        <v>12</v>
      </c>
      <c r="EE21">
        <f>SUMIFS(DataRegularSeason20242025!$AA$3:$AA$1315,DataRegularSeason20242025!$B$3:$B$1315, "&lt;=" &amp; EE$1, DataRegularSeason20242025!$D$3:$D$1315, $A21)+SUMIFS(DataRegularSeason20242025!$AB$3:$AB$1315,DataRegularSeason20242025!$B$3:$B$1315, "&lt;=" &amp; EE$1, DataRegularSeason20242025!$E$3:$E$1315, $A21)</f>
        <v>12</v>
      </c>
      <c r="EF21">
        <f>SUMIFS(DataRegularSeason20242025!$AA$3:$AA$1315,DataRegularSeason20242025!$B$3:$B$1315, "&lt;=" &amp; EF$1, DataRegularSeason20242025!$D$3:$D$1315, $A21)+SUMIFS(DataRegularSeason20242025!$AB$3:$AB$1315,DataRegularSeason20242025!$B$3:$B$1315, "&lt;=" &amp; EF$1, DataRegularSeason20242025!$E$3:$E$1315, $A21)</f>
        <v>12</v>
      </c>
      <c r="EG21">
        <f>SUMIFS(DataRegularSeason20242025!$AA$3:$AA$1315,DataRegularSeason20242025!$B$3:$B$1315, "&lt;=" &amp; EG$1, DataRegularSeason20242025!$D$3:$D$1315, $A21)+SUMIFS(DataRegularSeason20242025!$AB$3:$AB$1315,DataRegularSeason20242025!$B$3:$B$1315, "&lt;=" &amp; EG$1, DataRegularSeason20242025!$E$3:$E$1315, $A21)</f>
        <v>12</v>
      </c>
      <c r="EH21">
        <f>SUMIFS(DataRegularSeason20242025!$AA$3:$AA$1315,DataRegularSeason20242025!$B$3:$B$1315, "&lt;=" &amp; EH$1, DataRegularSeason20242025!$D$3:$D$1315, $A21)+SUMIFS(DataRegularSeason20242025!$AB$3:$AB$1315,DataRegularSeason20242025!$B$3:$B$1315, "&lt;=" &amp; EH$1, DataRegularSeason20242025!$E$3:$E$1315, $A21)</f>
        <v>12</v>
      </c>
      <c r="EI21">
        <f>SUMIFS(DataRegularSeason20242025!$AA$3:$AA$1315,DataRegularSeason20242025!$B$3:$B$1315, "&lt;=" &amp; EI$1, DataRegularSeason20242025!$D$3:$D$1315, $A21)+SUMIFS(DataRegularSeason20242025!$AB$3:$AB$1315,DataRegularSeason20242025!$B$3:$B$1315, "&lt;=" &amp; EI$1, DataRegularSeason20242025!$E$3:$E$1315, $A21)</f>
        <v>12</v>
      </c>
      <c r="EJ21">
        <f>SUMIFS(DataRegularSeason20242025!$AA$3:$AA$1315,DataRegularSeason20242025!$B$3:$B$1315, "&lt;=" &amp; EJ$1, DataRegularSeason20242025!$D$3:$D$1315, $A21)+SUMIFS(DataRegularSeason20242025!$AB$3:$AB$1315,DataRegularSeason20242025!$B$3:$B$1315, "&lt;=" &amp; EJ$1, DataRegularSeason20242025!$E$3:$E$1315, $A21)</f>
        <v>12</v>
      </c>
      <c r="EK21">
        <f>SUMIFS(DataRegularSeason20242025!$AA$3:$AA$1315,DataRegularSeason20242025!$B$3:$B$1315, "&lt;=" &amp; EK$1, DataRegularSeason20242025!$D$3:$D$1315, $A21)+SUMIFS(DataRegularSeason20242025!$AB$3:$AB$1315,DataRegularSeason20242025!$B$3:$B$1315, "&lt;=" &amp; EK$1, DataRegularSeason20242025!$E$3:$E$1315, $A21)</f>
        <v>12</v>
      </c>
      <c r="EL21">
        <f>SUMIFS(DataRegularSeason20242025!$AA$3:$AA$1315,DataRegularSeason20242025!$B$3:$B$1315, "&lt;=" &amp; EL$1, DataRegularSeason20242025!$D$3:$D$1315, $A21)+SUMIFS(DataRegularSeason20242025!$AB$3:$AB$1315,DataRegularSeason20242025!$B$3:$B$1315, "&lt;=" &amp; EL$1, DataRegularSeason20242025!$E$3:$E$1315, $A21)</f>
        <v>12</v>
      </c>
      <c r="EM21">
        <f>SUMIFS(DataRegularSeason20242025!$AA$3:$AA$1315,DataRegularSeason20242025!$B$3:$B$1315, "&lt;=" &amp; EM$1, DataRegularSeason20242025!$D$3:$D$1315, $A21)+SUMIFS(DataRegularSeason20242025!$AB$3:$AB$1315,DataRegularSeason20242025!$B$3:$B$1315, "&lt;=" &amp; EM$1, DataRegularSeason20242025!$E$3:$E$1315, $A21)</f>
        <v>12</v>
      </c>
      <c r="EN21">
        <f>SUMIFS(DataRegularSeason20242025!$AA$3:$AA$1315,DataRegularSeason20242025!$B$3:$B$1315, "&lt;=" &amp; EN$1, DataRegularSeason20242025!$D$3:$D$1315, $A21)+SUMIFS(DataRegularSeason20242025!$AB$3:$AB$1315,DataRegularSeason20242025!$B$3:$B$1315, "&lt;=" &amp; EN$1, DataRegularSeason20242025!$E$3:$E$1315, $A21)</f>
        <v>12</v>
      </c>
      <c r="EO21">
        <f>SUMIFS(DataRegularSeason20242025!$AA$3:$AA$1315,DataRegularSeason20242025!$B$3:$B$1315, "&lt;=" &amp; EO$1, DataRegularSeason20242025!$D$3:$D$1315, $A21)+SUMIFS(DataRegularSeason20242025!$AB$3:$AB$1315,DataRegularSeason20242025!$B$3:$B$1315, "&lt;=" &amp; EO$1, DataRegularSeason20242025!$E$3:$E$1315, $A21)</f>
        <v>12</v>
      </c>
      <c r="EP21">
        <f>SUMIFS(DataRegularSeason20242025!$AA$3:$AA$1315,DataRegularSeason20242025!$B$3:$B$1315, "&lt;=" &amp; EP$1, DataRegularSeason20242025!$D$3:$D$1315, $A21)+SUMIFS(DataRegularSeason20242025!$AB$3:$AB$1315,DataRegularSeason20242025!$B$3:$B$1315, "&lt;=" &amp; EP$1, DataRegularSeason20242025!$E$3:$E$1315, $A21)</f>
        <v>12</v>
      </c>
      <c r="EQ21">
        <f>SUMIFS(DataRegularSeason20242025!$AA$3:$AA$1315,DataRegularSeason20242025!$B$3:$B$1315, "&lt;=" &amp; EQ$1, DataRegularSeason20242025!$D$3:$D$1315, $A21)+SUMIFS(DataRegularSeason20242025!$AB$3:$AB$1315,DataRegularSeason20242025!$B$3:$B$1315, "&lt;=" &amp; EQ$1, DataRegularSeason20242025!$E$3:$E$1315, $A21)</f>
        <v>12</v>
      </c>
      <c r="ER21">
        <f>SUMIFS(DataRegularSeason20242025!$AA$3:$AA$1315,DataRegularSeason20242025!$B$3:$B$1315, "&lt;=" &amp; ER$1, DataRegularSeason20242025!$D$3:$D$1315, $A21)+SUMIFS(DataRegularSeason20242025!$AB$3:$AB$1315,DataRegularSeason20242025!$B$3:$B$1315, "&lt;=" &amp; ER$1, DataRegularSeason20242025!$E$3:$E$1315, $A21)</f>
        <v>12</v>
      </c>
      <c r="ES21">
        <f>SUMIFS(DataRegularSeason20242025!$AA$3:$AA$1315,DataRegularSeason20242025!$B$3:$B$1315, "&lt;=" &amp; ES$1, DataRegularSeason20242025!$D$3:$D$1315, $A21)+SUMIFS(DataRegularSeason20242025!$AB$3:$AB$1315,DataRegularSeason20242025!$B$3:$B$1315, "&lt;=" &amp; ES$1, DataRegularSeason20242025!$E$3:$E$1315, $A21)</f>
        <v>12</v>
      </c>
      <c r="ET21">
        <f>SUMIFS(DataRegularSeason20242025!$AA$3:$AA$1315,DataRegularSeason20242025!$B$3:$B$1315, "&lt;=" &amp; ET$1, DataRegularSeason20242025!$D$3:$D$1315, $A21)+SUMIFS(DataRegularSeason20242025!$AB$3:$AB$1315,DataRegularSeason20242025!$B$3:$B$1315, "&lt;=" &amp; ET$1, DataRegularSeason20242025!$E$3:$E$1315, $A21)</f>
        <v>12</v>
      </c>
      <c r="EU21">
        <f>SUMIFS(DataRegularSeason20242025!$AA$3:$AA$1315,DataRegularSeason20242025!$B$3:$B$1315, "&lt;=" &amp; EU$1, DataRegularSeason20242025!$D$3:$D$1315, $A21)+SUMIFS(DataRegularSeason20242025!$AB$3:$AB$1315,DataRegularSeason20242025!$B$3:$B$1315, "&lt;=" &amp; EU$1, DataRegularSeason20242025!$E$3:$E$1315, $A21)</f>
        <v>12</v>
      </c>
      <c r="EV21">
        <f>SUMIFS(DataRegularSeason20242025!$AA$3:$AA$1315,DataRegularSeason20242025!$B$3:$B$1315, "&lt;=" &amp; EV$1, DataRegularSeason20242025!$D$3:$D$1315, $A21)+SUMIFS(DataRegularSeason20242025!$AB$3:$AB$1315,DataRegularSeason20242025!$B$3:$B$1315, "&lt;=" &amp; EV$1, DataRegularSeason20242025!$E$3:$E$1315, $A21)</f>
        <v>12</v>
      </c>
      <c r="EW21">
        <f>SUMIFS(DataRegularSeason20242025!$AA$3:$AA$1315,DataRegularSeason20242025!$B$3:$B$1315, "&lt;=" &amp; EW$1, DataRegularSeason20242025!$D$3:$D$1315, $A21)+SUMIFS(DataRegularSeason20242025!$AB$3:$AB$1315,DataRegularSeason20242025!$B$3:$B$1315, "&lt;=" &amp; EW$1, DataRegularSeason20242025!$E$3:$E$1315, $A21)</f>
        <v>12</v>
      </c>
      <c r="EX21">
        <f>SUMIFS(DataRegularSeason20242025!$AA$3:$AA$1315,DataRegularSeason20242025!$B$3:$B$1315, "&lt;=" &amp; EX$1, DataRegularSeason20242025!$D$3:$D$1315, $A21)+SUMIFS(DataRegularSeason20242025!$AB$3:$AB$1315,DataRegularSeason20242025!$B$3:$B$1315, "&lt;=" &amp; EX$1, DataRegularSeason20242025!$E$3:$E$1315, $A21)</f>
        <v>12</v>
      </c>
      <c r="EY21">
        <f>SUMIFS(DataRegularSeason20242025!$AA$3:$AA$1315,DataRegularSeason20242025!$B$3:$B$1315, "&lt;=" &amp; EY$1, DataRegularSeason20242025!$D$3:$D$1315, $A21)+SUMIFS(DataRegularSeason20242025!$AB$3:$AB$1315,DataRegularSeason20242025!$B$3:$B$1315, "&lt;=" &amp; EY$1, DataRegularSeason20242025!$E$3:$E$1315, $A21)</f>
        <v>12</v>
      </c>
      <c r="EZ21">
        <f>SUMIFS(DataRegularSeason20242025!$AA$3:$AA$1315,DataRegularSeason20242025!$B$3:$B$1315, "&lt;=" &amp; EZ$1, DataRegularSeason20242025!$D$3:$D$1315, $A21)+SUMIFS(DataRegularSeason20242025!$AB$3:$AB$1315,DataRegularSeason20242025!$B$3:$B$1315, "&lt;=" &amp; EZ$1, DataRegularSeason20242025!$E$3:$E$1315, $A21)</f>
        <v>12</v>
      </c>
      <c r="FA21">
        <f>SUMIFS(DataRegularSeason20242025!$AA$3:$AA$1315,DataRegularSeason20242025!$B$3:$B$1315, "&lt;=" &amp; FA$1, DataRegularSeason20242025!$D$3:$D$1315, $A21)+SUMIFS(DataRegularSeason20242025!$AB$3:$AB$1315,DataRegularSeason20242025!$B$3:$B$1315, "&lt;=" &amp; FA$1, DataRegularSeason20242025!$E$3:$E$1315, $A21)</f>
        <v>12</v>
      </c>
      <c r="FB21">
        <f>SUMIFS(DataRegularSeason20242025!$AA$3:$AA$1315,DataRegularSeason20242025!$B$3:$B$1315, "&lt;=" &amp; FB$1, DataRegularSeason20242025!$D$3:$D$1315, $A21)+SUMIFS(DataRegularSeason20242025!$AB$3:$AB$1315,DataRegularSeason20242025!$B$3:$B$1315, "&lt;=" &amp; FB$1, DataRegularSeason20242025!$E$3:$E$1315, $A21)</f>
        <v>12</v>
      </c>
      <c r="FC21">
        <f>SUMIFS(DataRegularSeason20242025!$AA$3:$AA$1315,DataRegularSeason20242025!$B$3:$B$1315, "&lt;=" &amp; FC$1, DataRegularSeason20242025!$D$3:$D$1315, $A21)+SUMIFS(DataRegularSeason20242025!$AB$3:$AB$1315,DataRegularSeason20242025!$B$3:$B$1315, "&lt;=" &amp; FC$1, DataRegularSeason20242025!$E$3:$E$1315, $A21)</f>
        <v>12</v>
      </c>
      <c r="FD21">
        <f>SUMIFS(DataRegularSeason20242025!$AA$3:$AA$1315,DataRegularSeason20242025!$B$3:$B$1315, "&lt;=" &amp; FD$1, DataRegularSeason20242025!$D$3:$D$1315, $A21)+SUMIFS(DataRegularSeason20242025!$AB$3:$AB$1315,DataRegularSeason20242025!$B$3:$B$1315, "&lt;=" &amp; FD$1, DataRegularSeason20242025!$E$3:$E$1315, $A21)</f>
        <v>12</v>
      </c>
      <c r="FE21">
        <f>SUMIFS(DataRegularSeason20242025!$AA$3:$AA$1315,DataRegularSeason20242025!$B$3:$B$1315, "&lt;=" &amp; FE$1, DataRegularSeason20242025!$D$3:$D$1315, $A21)+SUMIFS(DataRegularSeason20242025!$AB$3:$AB$1315,DataRegularSeason20242025!$B$3:$B$1315, "&lt;=" &amp; FE$1, DataRegularSeason20242025!$E$3:$E$1315, $A21)</f>
        <v>12</v>
      </c>
      <c r="FF21">
        <f>SUMIFS(DataRegularSeason20242025!$AA$3:$AA$1315,DataRegularSeason20242025!$B$3:$B$1315, "&lt;=" &amp; FF$1, DataRegularSeason20242025!$D$3:$D$1315, $A21)+SUMIFS(DataRegularSeason20242025!$AB$3:$AB$1315,DataRegularSeason20242025!$B$3:$B$1315, "&lt;=" &amp; FF$1, DataRegularSeason20242025!$E$3:$E$1315, $A21)</f>
        <v>12</v>
      </c>
      <c r="FG21">
        <f>SUMIFS(DataRegularSeason20242025!$AA$3:$AA$1315,DataRegularSeason20242025!$B$3:$B$1315, "&lt;=" &amp; FG$1, DataRegularSeason20242025!$D$3:$D$1315, $A21)+SUMIFS(DataRegularSeason20242025!$AB$3:$AB$1315,DataRegularSeason20242025!$B$3:$B$1315, "&lt;=" &amp; FG$1, DataRegularSeason20242025!$E$3:$E$1315, $A21)</f>
        <v>12</v>
      </c>
      <c r="FH21">
        <f>SUMIFS(DataRegularSeason20242025!$AA$3:$AA$1315,DataRegularSeason20242025!$B$3:$B$1315, "&lt;=" &amp; FH$1, DataRegularSeason20242025!$D$3:$D$1315, $A21)+SUMIFS(DataRegularSeason20242025!$AB$3:$AB$1315,DataRegularSeason20242025!$B$3:$B$1315, "&lt;=" &amp; FH$1, DataRegularSeason20242025!$E$3:$E$1315, $A21)</f>
        <v>12</v>
      </c>
      <c r="FI21">
        <f>SUMIFS(DataRegularSeason20242025!$AA$3:$AA$1315,DataRegularSeason20242025!$B$3:$B$1315, "&lt;=" &amp; FI$1, DataRegularSeason20242025!$D$3:$D$1315, $A21)+SUMIFS(DataRegularSeason20242025!$AB$3:$AB$1315,DataRegularSeason20242025!$B$3:$B$1315, "&lt;=" &amp; FI$1, DataRegularSeason20242025!$E$3:$E$1315, $A21)</f>
        <v>12</v>
      </c>
      <c r="FJ21">
        <f>SUMIFS(DataRegularSeason20242025!$AA$3:$AA$1315,DataRegularSeason20242025!$B$3:$B$1315, "&lt;=" &amp; FJ$1, DataRegularSeason20242025!$D$3:$D$1315, $A21)+SUMIFS(DataRegularSeason20242025!$AB$3:$AB$1315,DataRegularSeason20242025!$B$3:$B$1315, "&lt;=" &amp; FJ$1, DataRegularSeason20242025!$E$3:$E$1315, $A21)</f>
        <v>12</v>
      </c>
      <c r="FK21">
        <f>SUMIFS(DataRegularSeason20242025!$AA$3:$AA$1315,DataRegularSeason20242025!$B$3:$B$1315, "&lt;=" &amp; FK$1, DataRegularSeason20242025!$D$3:$D$1315, $A21)+SUMIFS(DataRegularSeason20242025!$AB$3:$AB$1315,DataRegularSeason20242025!$B$3:$B$1315, "&lt;=" &amp; FK$1, DataRegularSeason20242025!$E$3:$E$1315, $A21)</f>
        <v>12</v>
      </c>
      <c r="FL21">
        <f>SUMIFS(DataRegularSeason20242025!$AA$3:$AA$1315,DataRegularSeason20242025!$B$3:$B$1315, "&lt;=" &amp; FL$1, DataRegularSeason20242025!$D$3:$D$1315, $A21)+SUMIFS(DataRegularSeason20242025!$AB$3:$AB$1315,DataRegularSeason20242025!$B$3:$B$1315, "&lt;=" &amp; FL$1, DataRegularSeason20242025!$E$3:$E$1315, $A21)</f>
        <v>12</v>
      </c>
      <c r="FM21">
        <f>SUMIFS(DataRegularSeason20242025!$AA$3:$AA$1315,DataRegularSeason20242025!$B$3:$B$1315, "&lt;=" &amp; FM$1, DataRegularSeason20242025!$D$3:$D$1315, $A21)+SUMIFS(DataRegularSeason20242025!$AB$3:$AB$1315,DataRegularSeason20242025!$B$3:$B$1315, "&lt;=" &amp; FM$1, DataRegularSeason20242025!$E$3:$E$1315, $A21)</f>
        <v>12</v>
      </c>
      <c r="FN21">
        <f>SUMIFS(DataRegularSeason20242025!$AA$3:$AA$1315,DataRegularSeason20242025!$B$3:$B$1315, "&lt;=" &amp; FN$1, DataRegularSeason20242025!$D$3:$D$1315, $A21)+SUMIFS(DataRegularSeason20242025!$AB$3:$AB$1315,DataRegularSeason20242025!$B$3:$B$1315, "&lt;=" &amp; FN$1, DataRegularSeason20242025!$E$3:$E$1315, $A21)</f>
        <v>12</v>
      </c>
      <c r="FO21">
        <f>SUMIFS(DataRegularSeason20242025!$AA$3:$AA$1315,DataRegularSeason20242025!$B$3:$B$1315, "&lt;=" &amp; FO$1, DataRegularSeason20242025!$D$3:$D$1315, $A21)+SUMIFS(DataRegularSeason20242025!$AB$3:$AB$1315,DataRegularSeason20242025!$B$3:$B$1315, "&lt;=" &amp; FO$1, DataRegularSeason20242025!$E$3:$E$1315, $A21)</f>
        <v>12</v>
      </c>
      <c r="FP21">
        <f>SUMIFS(DataRegularSeason20242025!$AA$3:$AA$1315,DataRegularSeason20242025!$B$3:$B$1315, "&lt;=" &amp; FP$1, DataRegularSeason20242025!$D$3:$D$1315, $A21)+SUMIFS(DataRegularSeason20242025!$AB$3:$AB$1315,DataRegularSeason20242025!$B$3:$B$1315, "&lt;=" &amp; FP$1, DataRegularSeason20242025!$E$3:$E$1315, $A21)</f>
        <v>12</v>
      </c>
      <c r="FQ21">
        <f>SUMIFS(DataRegularSeason20242025!$AA$3:$AA$1315,DataRegularSeason20242025!$B$3:$B$1315, "&lt;=" &amp; FQ$1, DataRegularSeason20242025!$D$3:$D$1315, $A21)+SUMIFS(DataRegularSeason20242025!$AB$3:$AB$1315,DataRegularSeason20242025!$B$3:$B$1315, "&lt;=" &amp; FQ$1, DataRegularSeason20242025!$E$3:$E$1315, $A21)</f>
        <v>12</v>
      </c>
      <c r="FR21">
        <f>SUMIFS(DataRegularSeason20242025!$AA$3:$AA$1315,DataRegularSeason20242025!$B$3:$B$1315, "&lt;=" &amp; FR$1, DataRegularSeason20242025!$D$3:$D$1315, $A21)+SUMIFS(DataRegularSeason20242025!$AB$3:$AB$1315,DataRegularSeason20242025!$B$3:$B$1315, "&lt;=" &amp; FR$1, DataRegularSeason20242025!$E$3:$E$1315, $A21)</f>
        <v>12</v>
      </c>
      <c r="FS21">
        <f>SUMIFS(DataRegularSeason20242025!$AA$3:$AA$1315,DataRegularSeason20242025!$B$3:$B$1315, "&lt;=" &amp; FS$1, DataRegularSeason20242025!$D$3:$D$1315, $A21)+SUMIFS(DataRegularSeason20242025!$AB$3:$AB$1315,DataRegularSeason20242025!$B$3:$B$1315, "&lt;=" &amp; FS$1, DataRegularSeason20242025!$E$3:$E$1315, $A21)</f>
        <v>12</v>
      </c>
      <c r="FT21">
        <f>SUMIFS(DataRegularSeason20242025!$AA$3:$AA$1315,DataRegularSeason20242025!$B$3:$B$1315, "&lt;=" &amp; FT$1, DataRegularSeason20242025!$D$3:$D$1315, $A21)+SUMIFS(DataRegularSeason20242025!$AB$3:$AB$1315,DataRegularSeason20242025!$B$3:$B$1315, "&lt;=" &amp; FT$1, DataRegularSeason20242025!$E$3:$E$1315, $A21)</f>
        <v>12</v>
      </c>
      <c r="FU21">
        <f>SUMIFS(DataRegularSeason20242025!$AA$3:$AA$1315,DataRegularSeason20242025!$B$3:$B$1315, "&lt;=" &amp; FU$1, DataRegularSeason20242025!$D$3:$D$1315, $A21)+SUMIFS(DataRegularSeason20242025!$AB$3:$AB$1315,DataRegularSeason20242025!$B$3:$B$1315, "&lt;=" &amp; FU$1, DataRegularSeason20242025!$E$3:$E$1315, $A21)</f>
        <v>12</v>
      </c>
      <c r="FV21">
        <f>SUMIFS(DataRegularSeason20242025!$AA$3:$AA$1315,DataRegularSeason20242025!$B$3:$B$1315, "&lt;=" &amp; FV$1, DataRegularSeason20242025!$D$3:$D$1315, $A21)+SUMIFS(DataRegularSeason20242025!$AB$3:$AB$1315,DataRegularSeason20242025!$B$3:$B$1315, "&lt;=" &amp; FV$1, DataRegularSeason20242025!$E$3:$E$1315, $A21)</f>
        <v>12</v>
      </c>
      <c r="FW21">
        <f>SUMIFS(DataRegularSeason20242025!$AA$3:$AA$1315,DataRegularSeason20242025!$B$3:$B$1315, "&lt;=" &amp; FW$1, DataRegularSeason20242025!$D$3:$D$1315, $A21)+SUMIFS(DataRegularSeason20242025!$AB$3:$AB$1315,DataRegularSeason20242025!$B$3:$B$1315, "&lt;=" &amp; FW$1, DataRegularSeason20242025!$E$3:$E$1315, $A21)</f>
        <v>12</v>
      </c>
      <c r="FX21">
        <f>SUMIFS(DataRegularSeason20242025!$AA$3:$AA$1315,DataRegularSeason20242025!$B$3:$B$1315, "&lt;=" &amp; FX$1, DataRegularSeason20242025!$D$3:$D$1315, $A21)+SUMIFS(DataRegularSeason20242025!$AB$3:$AB$1315,DataRegularSeason20242025!$B$3:$B$1315, "&lt;=" &amp; FX$1, DataRegularSeason20242025!$E$3:$E$1315, $A21)</f>
        <v>12</v>
      </c>
      <c r="FY21">
        <f>SUMIFS(DataRegularSeason20242025!$AA$3:$AA$1315,DataRegularSeason20242025!$B$3:$B$1315, "&lt;=" &amp; FY$1, DataRegularSeason20242025!$D$3:$D$1315, $A21)+SUMIFS(DataRegularSeason20242025!$AB$3:$AB$1315,DataRegularSeason20242025!$B$3:$B$1315, "&lt;=" &amp; FY$1, DataRegularSeason20242025!$E$3:$E$1315, $A21)</f>
        <v>12</v>
      </c>
      <c r="FZ21">
        <f>SUMIFS(DataRegularSeason20242025!$AA$3:$AA$1315,DataRegularSeason20242025!$B$3:$B$1315, "&lt;=" &amp; FZ$1, DataRegularSeason20242025!$D$3:$D$1315, $A21)+SUMIFS(DataRegularSeason20242025!$AB$3:$AB$1315,DataRegularSeason20242025!$B$3:$B$1315, "&lt;=" &amp; FZ$1, DataRegularSeason20242025!$E$3:$E$1315, $A21)</f>
        <v>12</v>
      </c>
      <c r="GA21">
        <f>SUMIFS(DataRegularSeason20242025!$AA$3:$AA$1315,DataRegularSeason20242025!$B$3:$B$1315, "&lt;=" &amp; GA$1, DataRegularSeason20242025!$D$3:$D$1315, $A21)+SUMIFS(DataRegularSeason20242025!$AB$3:$AB$1315,DataRegularSeason20242025!$B$3:$B$1315, "&lt;=" &amp; GA$1, DataRegularSeason20242025!$E$3:$E$1315, $A21)</f>
        <v>12</v>
      </c>
      <c r="GB21">
        <f>SUMIFS(DataRegularSeason20242025!$AA$3:$AA$1315,DataRegularSeason20242025!$B$3:$B$1315, "&lt;=" &amp; GB$1, DataRegularSeason20242025!$D$3:$D$1315, $A21)+SUMIFS(DataRegularSeason20242025!$AB$3:$AB$1315,DataRegularSeason20242025!$B$3:$B$1315, "&lt;=" &amp; GB$1, DataRegularSeason20242025!$E$3:$E$1315, $A21)</f>
        <v>12</v>
      </c>
      <c r="GC21">
        <f>SUMIFS(DataRegularSeason20242025!$AA$3:$AA$1315,DataRegularSeason20242025!$B$3:$B$1315, "&lt;=" &amp; GC$1, DataRegularSeason20242025!$D$3:$D$1315, $A21)+SUMIFS(DataRegularSeason20242025!$AB$3:$AB$1315,DataRegularSeason20242025!$B$3:$B$1315, "&lt;=" &amp; GC$1, DataRegularSeason20242025!$E$3:$E$1315, $A21)</f>
        <v>12</v>
      </c>
      <c r="GD21">
        <f>SUMIFS(DataRegularSeason20242025!$AA$3:$AA$1315,DataRegularSeason20242025!$B$3:$B$1315, "&lt;=" &amp; GD$1, DataRegularSeason20242025!$D$3:$D$1315, $A21)+SUMIFS(DataRegularSeason20242025!$AB$3:$AB$1315,DataRegularSeason20242025!$B$3:$B$1315, "&lt;=" &amp; GD$1, DataRegularSeason20242025!$E$3:$E$1315, $A21)</f>
        <v>12</v>
      </c>
      <c r="GE21">
        <f>SUMIFS(DataRegularSeason20242025!$AA$3:$AA$1315,DataRegularSeason20242025!$B$3:$B$1315, "&lt;=" &amp; GE$1, DataRegularSeason20242025!$D$3:$D$1315, $A21)+SUMIFS(DataRegularSeason20242025!$AB$3:$AB$1315,DataRegularSeason20242025!$B$3:$B$1315, "&lt;=" &amp; GE$1, DataRegularSeason20242025!$E$3:$E$1315, $A21)</f>
        <v>12</v>
      </c>
      <c r="GF21">
        <f>SUMIFS(DataRegularSeason20242025!$AA$3:$AA$1315,DataRegularSeason20242025!$B$3:$B$1315, "&lt;=" &amp; GF$1, DataRegularSeason20242025!$D$3:$D$1315, $A21)+SUMIFS(DataRegularSeason20242025!$AB$3:$AB$1315,DataRegularSeason20242025!$B$3:$B$1315, "&lt;=" &amp; GF$1, DataRegularSeason20242025!$E$3:$E$1315, $A21)</f>
        <v>12</v>
      </c>
      <c r="GG21">
        <f>SUMIFS(DataRegularSeason20242025!$AA$3:$AA$1315,DataRegularSeason20242025!$B$3:$B$1315, "&lt;=" &amp; GG$1, DataRegularSeason20242025!$D$3:$D$1315, $A21)+SUMIFS(DataRegularSeason20242025!$AB$3:$AB$1315,DataRegularSeason20242025!$B$3:$B$1315, "&lt;=" &amp; GG$1, DataRegularSeason20242025!$E$3:$E$1315, $A21)</f>
        <v>12</v>
      </c>
      <c r="GH21">
        <f>SUMIFS(DataRegularSeason20242025!$AA$3:$AA$1315,DataRegularSeason20242025!$B$3:$B$1315, "&lt;=" &amp; GH$1, DataRegularSeason20242025!$D$3:$D$1315, $A21)+SUMIFS(DataRegularSeason20242025!$AB$3:$AB$1315,DataRegularSeason20242025!$B$3:$B$1315, "&lt;=" &amp; GH$1, DataRegularSeason20242025!$E$3:$E$1315, $A21)</f>
        <v>12</v>
      </c>
      <c r="GI21">
        <f>SUMIFS(DataRegularSeason20242025!$AA$3:$AA$1315,DataRegularSeason20242025!$B$3:$B$1315, "&lt;=" &amp; GI$1, DataRegularSeason20242025!$D$3:$D$1315, $A21)+SUMIFS(DataRegularSeason20242025!$AB$3:$AB$1315,DataRegularSeason20242025!$B$3:$B$1315, "&lt;=" &amp; GI$1, DataRegularSeason20242025!$E$3:$E$1315, $A21)</f>
        <v>12</v>
      </c>
      <c r="GJ21">
        <f>SUMIFS(DataRegularSeason20242025!$AA$3:$AA$1315,DataRegularSeason20242025!$B$3:$B$1315, "&lt;=" &amp; GJ$1, DataRegularSeason20242025!$D$3:$D$1315, $A21)+SUMIFS(DataRegularSeason20242025!$AB$3:$AB$1315,DataRegularSeason20242025!$B$3:$B$1315, "&lt;=" &amp; GJ$1, DataRegularSeason20242025!$E$3:$E$1315, $A21)</f>
        <v>12</v>
      </c>
      <c r="GK21">
        <f>SUMIFS(DataRegularSeason20242025!$AA$3:$AA$1315,DataRegularSeason20242025!$B$3:$B$1315, "&lt;=" &amp; GK$1, DataRegularSeason20242025!$D$3:$D$1315, $A21)+SUMIFS(DataRegularSeason20242025!$AB$3:$AB$1315,DataRegularSeason20242025!$B$3:$B$1315, "&lt;=" &amp; GK$1, DataRegularSeason20242025!$E$3:$E$1315, $A21)</f>
        <v>12</v>
      </c>
      <c r="GL21">
        <f>SUMIFS(DataRegularSeason20242025!$AA$3:$AA$1315,DataRegularSeason20242025!$B$3:$B$1315, "&lt;=" &amp; GL$1, DataRegularSeason20242025!$D$3:$D$1315, $A21)+SUMIFS(DataRegularSeason20242025!$AB$3:$AB$1315,DataRegularSeason20242025!$B$3:$B$1315, "&lt;=" &amp; GL$1, DataRegularSeason20242025!$E$3:$E$1315, $A21)</f>
        <v>12</v>
      </c>
      <c r="GM21">
        <f>SUMIFS(DataRegularSeason20242025!$AA$3:$AA$1315,DataRegularSeason20242025!$B$3:$B$1315, "&lt;=" &amp; GM$1, DataRegularSeason20242025!$D$3:$D$1315, $A21)+SUMIFS(DataRegularSeason20242025!$AB$3:$AB$1315,DataRegularSeason20242025!$B$3:$B$1315, "&lt;=" &amp; GM$1, DataRegularSeason20242025!$E$3:$E$1315, $A21)</f>
        <v>12</v>
      </c>
      <c r="GN21">
        <f>SUMIFS(DataRegularSeason20242025!$AA$3:$AA$1315,DataRegularSeason20242025!$B$3:$B$1315, "&lt;=" &amp; GN$1, DataRegularSeason20242025!$D$3:$D$1315, $A21)+SUMIFS(DataRegularSeason20242025!$AB$3:$AB$1315,DataRegularSeason20242025!$B$3:$B$1315, "&lt;=" &amp; GN$1, DataRegularSeason20242025!$E$3:$E$1315, $A21)</f>
        <v>12</v>
      </c>
      <c r="GO21">
        <f>SUMIFS(DataRegularSeason20242025!$AA$3:$AA$1315,DataRegularSeason20242025!$B$3:$B$1315, "&lt;=" &amp; GO$1, DataRegularSeason20242025!$D$3:$D$1315, $A21)+SUMIFS(DataRegularSeason20242025!$AB$3:$AB$1315,DataRegularSeason20242025!$B$3:$B$1315, "&lt;=" &amp; GO$1, DataRegularSeason20242025!$E$3:$E$1315, $A21)</f>
        <v>12</v>
      </c>
      <c r="GP21">
        <f>SUMIFS(DataRegularSeason20242025!$AA$3:$AA$1315,DataRegularSeason20242025!$B$3:$B$1315, "&lt;=" &amp; GP$1, DataRegularSeason20242025!$D$3:$D$1315, $A21)+SUMIFS(DataRegularSeason20242025!$AB$3:$AB$1315,DataRegularSeason20242025!$B$3:$B$1315, "&lt;=" &amp; GP$1, DataRegularSeason20242025!$E$3:$E$1315, $A21)</f>
        <v>12</v>
      </c>
      <c r="GQ21">
        <f>SUMIFS(DataRegularSeason20242025!$AA$3:$AA$1315,DataRegularSeason20242025!$B$3:$B$1315, "&lt;=" &amp; GQ$1, DataRegularSeason20242025!$D$3:$D$1315, $A21)+SUMIFS(DataRegularSeason20242025!$AB$3:$AB$1315,DataRegularSeason20242025!$B$3:$B$1315, "&lt;=" &amp; GQ$1, DataRegularSeason20242025!$E$3:$E$1315, $A21)</f>
        <v>12</v>
      </c>
      <c r="GR21">
        <f>SUMIFS(DataRegularSeason20242025!$AA$3:$AA$1315,DataRegularSeason20242025!$B$3:$B$1315, "&lt;=" &amp; GR$1, DataRegularSeason20242025!$D$3:$D$1315, $A21)+SUMIFS(DataRegularSeason20242025!$AB$3:$AB$1315,DataRegularSeason20242025!$B$3:$B$1315, "&lt;=" &amp; GR$1, DataRegularSeason20242025!$E$3:$E$1315, $A21)</f>
        <v>12</v>
      </c>
      <c r="GS21">
        <f>SUMIFS(DataRegularSeason20242025!$AA$3:$AA$1315,DataRegularSeason20242025!$B$3:$B$1315, "&lt;=" &amp; GS$1, DataRegularSeason20242025!$D$3:$D$1315, $A21)+SUMIFS(DataRegularSeason20242025!$AB$3:$AB$1315,DataRegularSeason20242025!$B$3:$B$1315, "&lt;=" &amp; GS$1, DataRegularSeason20242025!$E$3:$E$1315, $A21)</f>
        <v>12</v>
      </c>
      <c r="GT21">
        <f>SUMIFS(DataRegularSeason20242025!$AA$3:$AA$1315,DataRegularSeason20242025!$B$3:$B$1315, "&lt;=" &amp; GT$1, DataRegularSeason20242025!$D$3:$D$1315, $A21)+SUMIFS(DataRegularSeason20242025!$AB$3:$AB$1315,DataRegularSeason20242025!$B$3:$B$1315, "&lt;=" &amp; GT$1, DataRegularSeason20242025!$E$3:$E$1315, $A21)</f>
        <v>12</v>
      </c>
      <c r="GU21">
        <f>SUMIFS(DataRegularSeason20242025!$AA$3:$AA$1315,DataRegularSeason20242025!$B$3:$B$1315, "&lt;=" &amp; GU$1, DataRegularSeason20242025!$D$3:$D$1315, $A21)+SUMIFS(DataRegularSeason20242025!$AB$3:$AB$1315,DataRegularSeason20242025!$B$3:$B$1315, "&lt;=" &amp; GU$1, DataRegularSeason20242025!$E$3:$E$1315, $A21)</f>
        <v>12</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10</v>
      </c>
      <c r="AI22">
        <f>SUMIFS(DataRegularSeason20242025!$AA$3:$AA$1315,DataRegularSeason20242025!$B$3:$B$1315, "&lt;=" &amp; AI$1, DataRegularSeason20242025!$D$3:$D$1315, $A22)+SUMIFS(DataRegularSeason20242025!$AB$3:$AB$1315,DataRegularSeason20242025!$B$3:$B$1315, "&lt;=" &amp; AI$1, DataRegularSeason20242025!$E$3:$E$1315, $A22)</f>
        <v>10</v>
      </c>
      <c r="AJ22">
        <f>SUMIFS(DataRegularSeason20242025!$AA$3:$AA$1315,DataRegularSeason20242025!$B$3:$B$1315, "&lt;=" &amp; AJ$1, DataRegularSeason20242025!$D$3:$D$1315, $A22)+SUMIFS(DataRegularSeason20242025!$AB$3:$AB$1315,DataRegularSeason20242025!$B$3:$B$1315, "&lt;=" &amp; AJ$1, DataRegularSeason20242025!$E$3:$E$1315, $A22)</f>
        <v>10</v>
      </c>
      <c r="AK22">
        <f>SUMIFS(DataRegularSeason20242025!$AA$3:$AA$1315,DataRegularSeason20242025!$B$3:$B$1315, "&lt;=" &amp; AK$1, DataRegularSeason20242025!$D$3:$D$1315, $A22)+SUMIFS(DataRegularSeason20242025!$AB$3:$AB$1315,DataRegularSeason20242025!$B$3:$B$1315, "&lt;=" &amp; AK$1, DataRegularSeason20242025!$E$3:$E$1315, $A22)</f>
        <v>10</v>
      </c>
      <c r="AL22">
        <f>SUMIFS(DataRegularSeason20242025!$AA$3:$AA$1315,DataRegularSeason20242025!$B$3:$B$1315, "&lt;=" &amp; AL$1, DataRegularSeason20242025!$D$3:$D$1315, $A22)+SUMIFS(DataRegularSeason20242025!$AB$3:$AB$1315,DataRegularSeason20242025!$B$3:$B$1315, "&lt;=" &amp; AL$1, DataRegularSeason20242025!$E$3:$E$1315, $A22)</f>
        <v>10</v>
      </c>
      <c r="AM22">
        <f>SUMIFS(DataRegularSeason20242025!$AA$3:$AA$1315,DataRegularSeason20242025!$B$3:$B$1315, "&lt;=" &amp; AM$1, DataRegularSeason20242025!$D$3:$D$1315, $A22)+SUMIFS(DataRegularSeason20242025!$AB$3:$AB$1315,DataRegularSeason20242025!$B$3:$B$1315, "&lt;=" &amp; AM$1, DataRegularSeason20242025!$E$3:$E$1315, $A22)</f>
        <v>10</v>
      </c>
      <c r="AN22">
        <f>SUMIFS(DataRegularSeason20242025!$AA$3:$AA$1315,DataRegularSeason20242025!$B$3:$B$1315, "&lt;=" &amp; AN$1, DataRegularSeason20242025!$D$3:$D$1315, $A22)+SUMIFS(DataRegularSeason20242025!$AB$3:$AB$1315,DataRegularSeason20242025!$B$3:$B$1315, "&lt;=" &amp; AN$1, DataRegularSeason20242025!$E$3:$E$1315, $A22)</f>
        <v>10</v>
      </c>
      <c r="AO22">
        <f>SUMIFS(DataRegularSeason20242025!$AA$3:$AA$1315,DataRegularSeason20242025!$B$3:$B$1315, "&lt;=" &amp; AO$1, DataRegularSeason20242025!$D$3:$D$1315, $A22)+SUMIFS(DataRegularSeason20242025!$AB$3:$AB$1315,DataRegularSeason20242025!$B$3:$B$1315, "&lt;=" &amp; AO$1, DataRegularSeason20242025!$E$3:$E$1315, $A22)</f>
        <v>10</v>
      </c>
      <c r="AP22">
        <f>SUMIFS(DataRegularSeason20242025!$AA$3:$AA$1315,DataRegularSeason20242025!$B$3:$B$1315, "&lt;=" &amp; AP$1, DataRegularSeason20242025!$D$3:$D$1315, $A22)+SUMIFS(DataRegularSeason20242025!$AB$3:$AB$1315,DataRegularSeason20242025!$B$3:$B$1315, "&lt;=" &amp; AP$1, DataRegularSeason20242025!$E$3:$E$1315, $A22)</f>
        <v>10</v>
      </c>
      <c r="AQ22">
        <f>SUMIFS(DataRegularSeason20242025!$AA$3:$AA$1315,DataRegularSeason20242025!$B$3:$B$1315, "&lt;=" &amp; AQ$1, DataRegularSeason20242025!$D$3:$D$1315, $A22)+SUMIFS(DataRegularSeason20242025!$AB$3:$AB$1315,DataRegularSeason20242025!$B$3:$B$1315, "&lt;=" &amp; AQ$1, DataRegularSeason20242025!$E$3:$E$1315, $A22)</f>
        <v>10</v>
      </c>
      <c r="AR22">
        <f>SUMIFS(DataRegularSeason20242025!$AA$3:$AA$1315,DataRegularSeason20242025!$B$3:$B$1315, "&lt;=" &amp; AR$1, DataRegularSeason20242025!$D$3:$D$1315, $A22)+SUMIFS(DataRegularSeason20242025!$AB$3:$AB$1315,DataRegularSeason20242025!$B$3:$B$1315, "&lt;=" &amp; AR$1, DataRegularSeason20242025!$E$3:$E$1315, $A22)</f>
        <v>10</v>
      </c>
      <c r="AS22">
        <f>SUMIFS(DataRegularSeason20242025!$AA$3:$AA$1315,DataRegularSeason20242025!$B$3:$B$1315, "&lt;=" &amp; AS$1, DataRegularSeason20242025!$D$3:$D$1315, $A22)+SUMIFS(DataRegularSeason20242025!$AB$3:$AB$1315,DataRegularSeason20242025!$B$3:$B$1315, "&lt;=" &amp; AS$1, DataRegularSeason20242025!$E$3:$E$1315, $A22)</f>
        <v>10</v>
      </c>
      <c r="AT22">
        <f>SUMIFS(DataRegularSeason20242025!$AA$3:$AA$1315,DataRegularSeason20242025!$B$3:$B$1315, "&lt;=" &amp; AT$1, DataRegularSeason20242025!$D$3:$D$1315, $A22)+SUMIFS(DataRegularSeason20242025!$AB$3:$AB$1315,DataRegularSeason20242025!$B$3:$B$1315, "&lt;=" &amp; AT$1, DataRegularSeason20242025!$E$3:$E$1315, $A22)</f>
        <v>10</v>
      </c>
      <c r="AU22">
        <f>SUMIFS(DataRegularSeason20242025!$AA$3:$AA$1315,DataRegularSeason20242025!$B$3:$B$1315, "&lt;=" &amp; AU$1, DataRegularSeason20242025!$D$3:$D$1315, $A22)+SUMIFS(DataRegularSeason20242025!$AB$3:$AB$1315,DataRegularSeason20242025!$B$3:$B$1315, "&lt;=" &amp; AU$1, DataRegularSeason20242025!$E$3:$E$1315, $A22)</f>
        <v>10</v>
      </c>
      <c r="AV22">
        <f>SUMIFS(DataRegularSeason20242025!$AA$3:$AA$1315,DataRegularSeason20242025!$B$3:$B$1315, "&lt;=" &amp; AV$1, DataRegularSeason20242025!$D$3:$D$1315, $A22)+SUMIFS(DataRegularSeason20242025!$AB$3:$AB$1315,DataRegularSeason20242025!$B$3:$B$1315, "&lt;=" &amp; AV$1, DataRegularSeason20242025!$E$3:$E$1315, $A22)</f>
        <v>10</v>
      </c>
      <c r="AW22">
        <f>SUMIFS(DataRegularSeason20242025!$AA$3:$AA$1315,DataRegularSeason20242025!$B$3:$B$1315, "&lt;=" &amp; AW$1, DataRegularSeason20242025!$D$3:$D$1315, $A22)+SUMIFS(DataRegularSeason20242025!$AB$3:$AB$1315,DataRegularSeason20242025!$B$3:$B$1315, "&lt;=" &amp; AW$1, DataRegularSeason20242025!$E$3:$E$1315, $A22)</f>
        <v>10</v>
      </c>
      <c r="AX22">
        <f>SUMIFS(DataRegularSeason20242025!$AA$3:$AA$1315,DataRegularSeason20242025!$B$3:$B$1315, "&lt;=" &amp; AX$1, DataRegularSeason20242025!$D$3:$D$1315, $A22)+SUMIFS(DataRegularSeason20242025!$AB$3:$AB$1315,DataRegularSeason20242025!$B$3:$B$1315, "&lt;=" &amp; AX$1, DataRegularSeason20242025!$E$3:$E$1315, $A22)</f>
        <v>10</v>
      </c>
      <c r="AY22">
        <f>SUMIFS(DataRegularSeason20242025!$AA$3:$AA$1315,DataRegularSeason20242025!$B$3:$B$1315, "&lt;=" &amp; AY$1, DataRegularSeason20242025!$D$3:$D$1315, $A22)+SUMIFS(DataRegularSeason20242025!$AB$3:$AB$1315,DataRegularSeason20242025!$B$3:$B$1315, "&lt;=" &amp; AY$1, DataRegularSeason20242025!$E$3:$E$1315, $A22)</f>
        <v>10</v>
      </c>
      <c r="AZ22">
        <f>SUMIFS(DataRegularSeason20242025!$AA$3:$AA$1315,DataRegularSeason20242025!$B$3:$B$1315, "&lt;=" &amp; AZ$1, DataRegularSeason20242025!$D$3:$D$1315, $A22)+SUMIFS(DataRegularSeason20242025!$AB$3:$AB$1315,DataRegularSeason20242025!$B$3:$B$1315, "&lt;=" &amp; AZ$1, DataRegularSeason20242025!$E$3:$E$1315, $A22)</f>
        <v>10</v>
      </c>
      <c r="BA22">
        <f>SUMIFS(DataRegularSeason20242025!$AA$3:$AA$1315,DataRegularSeason20242025!$B$3:$B$1315, "&lt;=" &amp; BA$1, DataRegularSeason20242025!$D$3:$D$1315, $A22)+SUMIFS(DataRegularSeason20242025!$AB$3:$AB$1315,DataRegularSeason20242025!$B$3:$B$1315, "&lt;=" &amp; BA$1, DataRegularSeason20242025!$E$3:$E$1315, $A22)</f>
        <v>10</v>
      </c>
      <c r="BB22">
        <f>SUMIFS(DataRegularSeason20242025!$AA$3:$AA$1315,DataRegularSeason20242025!$B$3:$B$1315, "&lt;=" &amp; BB$1, DataRegularSeason20242025!$D$3:$D$1315, $A22)+SUMIFS(DataRegularSeason20242025!$AB$3:$AB$1315,DataRegularSeason20242025!$B$3:$B$1315, "&lt;=" &amp; BB$1, DataRegularSeason20242025!$E$3:$E$1315, $A22)</f>
        <v>10</v>
      </c>
      <c r="BC22">
        <f>SUMIFS(DataRegularSeason20242025!$AA$3:$AA$1315,DataRegularSeason20242025!$B$3:$B$1315, "&lt;=" &amp; BC$1, DataRegularSeason20242025!$D$3:$D$1315, $A22)+SUMIFS(DataRegularSeason20242025!$AB$3:$AB$1315,DataRegularSeason20242025!$B$3:$B$1315, "&lt;=" &amp; BC$1, DataRegularSeason20242025!$E$3:$E$1315, $A22)</f>
        <v>10</v>
      </c>
      <c r="BD22">
        <f>SUMIFS(DataRegularSeason20242025!$AA$3:$AA$1315,DataRegularSeason20242025!$B$3:$B$1315, "&lt;=" &amp; BD$1, DataRegularSeason20242025!$D$3:$D$1315, $A22)+SUMIFS(DataRegularSeason20242025!$AB$3:$AB$1315,DataRegularSeason20242025!$B$3:$B$1315, "&lt;=" &amp; BD$1, DataRegularSeason20242025!$E$3:$E$1315, $A22)</f>
        <v>10</v>
      </c>
      <c r="BE22">
        <f>SUMIFS(DataRegularSeason20242025!$AA$3:$AA$1315,DataRegularSeason20242025!$B$3:$B$1315, "&lt;=" &amp; BE$1, DataRegularSeason20242025!$D$3:$D$1315, $A22)+SUMIFS(DataRegularSeason20242025!$AB$3:$AB$1315,DataRegularSeason20242025!$B$3:$B$1315, "&lt;=" &amp; BE$1, DataRegularSeason20242025!$E$3:$E$1315, $A22)</f>
        <v>10</v>
      </c>
      <c r="BF22">
        <f>SUMIFS(DataRegularSeason20242025!$AA$3:$AA$1315,DataRegularSeason20242025!$B$3:$B$1315, "&lt;=" &amp; BF$1, DataRegularSeason20242025!$D$3:$D$1315, $A22)+SUMIFS(DataRegularSeason20242025!$AB$3:$AB$1315,DataRegularSeason20242025!$B$3:$B$1315, "&lt;=" &amp; BF$1, DataRegularSeason20242025!$E$3:$E$1315, $A22)</f>
        <v>10</v>
      </c>
      <c r="BG22">
        <f>SUMIFS(DataRegularSeason20242025!$AA$3:$AA$1315,DataRegularSeason20242025!$B$3:$B$1315, "&lt;=" &amp; BG$1, DataRegularSeason20242025!$D$3:$D$1315, $A22)+SUMIFS(DataRegularSeason20242025!$AB$3:$AB$1315,DataRegularSeason20242025!$B$3:$B$1315, "&lt;=" &amp; BG$1, DataRegularSeason20242025!$E$3:$E$1315, $A22)</f>
        <v>10</v>
      </c>
      <c r="BH22">
        <f>SUMIFS(DataRegularSeason20242025!$AA$3:$AA$1315,DataRegularSeason20242025!$B$3:$B$1315, "&lt;=" &amp; BH$1, DataRegularSeason20242025!$D$3:$D$1315, $A22)+SUMIFS(DataRegularSeason20242025!$AB$3:$AB$1315,DataRegularSeason20242025!$B$3:$B$1315, "&lt;=" &amp; BH$1, DataRegularSeason20242025!$E$3:$E$1315, $A22)</f>
        <v>10</v>
      </c>
      <c r="BI22">
        <f>SUMIFS(DataRegularSeason20242025!$AA$3:$AA$1315,DataRegularSeason20242025!$B$3:$B$1315, "&lt;=" &amp; BI$1, DataRegularSeason20242025!$D$3:$D$1315, $A22)+SUMIFS(DataRegularSeason20242025!$AB$3:$AB$1315,DataRegularSeason20242025!$B$3:$B$1315, "&lt;=" &amp; BI$1, DataRegularSeason20242025!$E$3:$E$1315, $A22)</f>
        <v>10</v>
      </c>
      <c r="BJ22">
        <f>SUMIFS(DataRegularSeason20242025!$AA$3:$AA$1315,DataRegularSeason20242025!$B$3:$B$1315, "&lt;=" &amp; BJ$1, DataRegularSeason20242025!$D$3:$D$1315, $A22)+SUMIFS(DataRegularSeason20242025!$AB$3:$AB$1315,DataRegularSeason20242025!$B$3:$B$1315, "&lt;=" &amp; BJ$1, DataRegularSeason20242025!$E$3:$E$1315, $A22)</f>
        <v>10</v>
      </c>
      <c r="BK22">
        <f>SUMIFS(DataRegularSeason20242025!$AA$3:$AA$1315,DataRegularSeason20242025!$B$3:$B$1315, "&lt;=" &amp; BK$1, DataRegularSeason20242025!$D$3:$D$1315, $A22)+SUMIFS(DataRegularSeason20242025!$AB$3:$AB$1315,DataRegularSeason20242025!$B$3:$B$1315, "&lt;=" &amp; BK$1, DataRegularSeason20242025!$E$3:$E$1315, $A22)</f>
        <v>10</v>
      </c>
      <c r="BL22">
        <f>SUMIFS(DataRegularSeason20242025!$AA$3:$AA$1315,DataRegularSeason20242025!$B$3:$B$1315, "&lt;=" &amp; BL$1, DataRegularSeason20242025!$D$3:$D$1315, $A22)+SUMIFS(DataRegularSeason20242025!$AB$3:$AB$1315,DataRegularSeason20242025!$B$3:$B$1315, "&lt;=" &amp; BL$1, DataRegularSeason20242025!$E$3:$E$1315, $A22)</f>
        <v>10</v>
      </c>
      <c r="BM22">
        <f>SUMIFS(DataRegularSeason20242025!$AA$3:$AA$1315,DataRegularSeason20242025!$B$3:$B$1315, "&lt;=" &amp; BM$1, DataRegularSeason20242025!$D$3:$D$1315, $A22)+SUMIFS(DataRegularSeason20242025!$AB$3:$AB$1315,DataRegularSeason20242025!$B$3:$B$1315, "&lt;=" &amp; BM$1, DataRegularSeason20242025!$E$3:$E$1315, $A22)</f>
        <v>10</v>
      </c>
      <c r="BN22">
        <f>SUMIFS(DataRegularSeason20242025!$AA$3:$AA$1315,DataRegularSeason20242025!$B$3:$B$1315, "&lt;=" &amp; BN$1, DataRegularSeason20242025!$D$3:$D$1315, $A22)+SUMIFS(DataRegularSeason20242025!$AB$3:$AB$1315,DataRegularSeason20242025!$B$3:$B$1315, "&lt;=" &amp; BN$1, DataRegularSeason20242025!$E$3:$E$1315, $A22)</f>
        <v>10</v>
      </c>
      <c r="BO22">
        <f>SUMIFS(DataRegularSeason20242025!$AA$3:$AA$1315,DataRegularSeason20242025!$B$3:$B$1315, "&lt;=" &amp; BO$1, DataRegularSeason20242025!$D$3:$D$1315, $A22)+SUMIFS(DataRegularSeason20242025!$AB$3:$AB$1315,DataRegularSeason20242025!$B$3:$B$1315, "&lt;=" &amp; BO$1, DataRegularSeason20242025!$E$3:$E$1315, $A22)</f>
        <v>10</v>
      </c>
      <c r="BP22">
        <f>SUMIFS(DataRegularSeason20242025!$AA$3:$AA$1315,DataRegularSeason20242025!$B$3:$B$1315, "&lt;=" &amp; BP$1, DataRegularSeason20242025!$D$3:$D$1315, $A22)+SUMIFS(DataRegularSeason20242025!$AB$3:$AB$1315,DataRegularSeason20242025!$B$3:$B$1315, "&lt;=" &amp; BP$1, DataRegularSeason20242025!$E$3:$E$1315, $A22)</f>
        <v>10</v>
      </c>
      <c r="BQ22">
        <f>SUMIFS(DataRegularSeason20242025!$AA$3:$AA$1315,DataRegularSeason20242025!$B$3:$B$1315, "&lt;=" &amp; BQ$1, DataRegularSeason20242025!$D$3:$D$1315, $A22)+SUMIFS(DataRegularSeason20242025!$AB$3:$AB$1315,DataRegularSeason20242025!$B$3:$B$1315, "&lt;=" &amp; BQ$1, DataRegularSeason20242025!$E$3:$E$1315, $A22)</f>
        <v>10</v>
      </c>
      <c r="BR22">
        <f>SUMIFS(DataRegularSeason20242025!$AA$3:$AA$1315,DataRegularSeason20242025!$B$3:$B$1315, "&lt;=" &amp; BR$1, DataRegularSeason20242025!$D$3:$D$1315, $A22)+SUMIFS(DataRegularSeason20242025!$AB$3:$AB$1315,DataRegularSeason20242025!$B$3:$B$1315, "&lt;=" &amp; BR$1, DataRegularSeason20242025!$E$3:$E$1315, $A22)</f>
        <v>10</v>
      </c>
      <c r="BS22">
        <f>SUMIFS(DataRegularSeason20242025!$AA$3:$AA$1315,DataRegularSeason20242025!$B$3:$B$1315, "&lt;=" &amp; BS$1, DataRegularSeason20242025!$D$3:$D$1315, $A22)+SUMIFS(DataRegularSeason20242025!$AB$3:$AB$1315,DataRegularSeason20242025!$B$3:$B$1315, "&lt;=" &amp; BS$1, DataRegularSeason20242025!$E$3:$E$1315, $A22)</f>
        <v>10</v>
      </c>
      <c r="BT22">
        <f>SUMIFS(DataRegularSeason20242025!$AA$3:$AA$1315,DataRegularSeason20242025!$B$3:$B$1315, "&lt;=" &amp; BT$1, DataRegularSeason20242025!$D$3:$D$1315, $A22)+SUMIFS(DataRegularSeason20242025!$AB$3:$AB$1315,DataRegularSeason20242025!$B$3:$B$1315, "&lt;=" &amp; BT$1, DataRegularSeason20242025!$E$3:$E$1315, $A22)</f>
        <v>10</v>
      </c>
      <c r="BU22">
        <f>SUMIFS(DataRegularSeason20242025!$AA$3:$AA$1315,DataRegularSeason20242025!$B$3:$B$1315, "&lt;=" &amp; BU$1, DataRegularSeason20242025!$D$3:$D$1315, $A22)+SUMIFS(DataRegularSeason20242025!$AB$3:$AB$1315,DataRegularSeason20242025!$B$3:$B$1315, "&lt;=" &amp; BU$1, DataRegularSeason20242025!$E$3:$E$1315, $A22)</f>
        <v>10</v>
      </c>
      <c r="BV22">
        <f>SUMIFS(DataRegularSeason20242025!$AA$3:$AA$1315,DataRegularSeason20242025!$B$3:$B$1315, "&lt;=" &amp; BV$1, DataRegularSeason20242025!$D$3:$D$1315, $A22)+SUMIFS(DataRegularSeason20242025!$AB$3:$AB$1315,DataRegularSeason20242025!$B$3:$B$1315, "&lt;=" &amp; BV$1, DataRegularSeason20242025!$E$3:$E$1315, $A22)</f>
        <v>10</v>
      </c>
      <c r="BW22">
        <f>SUMIFS(DataRegularSeason20242025!$AA$3:$AA$1315,DataRegularSeason20242025!$B$3:$B$1315, "&lt;=" &amp; BW$1, DataRegularSeason20242025!$D$3:$D$1315, $A22)+SUMIFS(DataRegularSeason20242025!$AB$3:$AB$1315,DataRegularSeason20242025!$B$3:$B$1315, "&lt;=" &amp; BW$1, DataRegularSeason20242025!$E$3:$E$1315, $A22)</f>
        <v>10</v>
      </c>
      <c r="BX22">
        <f>SUMIFS(DataRegularSeason20242025!$AA$3:$AA$1315,DataRegularSeason20242025!$B$3:$B$1315, "&lt;=" &amp; BX$1, DataRegularSeason20242025!$D$3:$D$1315, $A22)+SUMIFS(DataRegularSeason20242025!$AB$3:$AB$1315,DataRegularSeason20242025!$B$3:$B$1315, "&lt;=" &amp; BX$1, DataRegularSeason20242025!$E$3:$E$1315, $A22)</f>
        <v>10</v>
      </c>
      <c r="BY22">
        <f>SUMIFS(DataRegularSeason20242025!$AA$3:$AA$1315,DataRegularSeason20242025!$B$3:$B$1315, "&lt;=" &amp; BY$1, DataRegularSeason20242025!$D$3:$D$1315, $A22)+SUMIFS(DataRegularSeason20242025!$AB$3:$AB$1315,DataRegularSeason20242025!$B$3:$B$1315, "&lt;=" &amp; BY$1, DataRegularSeason20242025!$E$3:$E$1315, $A22)</f>
        <v>10</v>
      </c>
      <c r="BZ22">
        <f>SUMIFS(DataRegularSeason20242025!$AA$3:$AA$1315,DataRegularSeason20242025!$B$3:$B$1315, "&lt;=" &amp; BZ$1, DataRegularSeason20242025!$D$3:$D$1315, $A22)+SUMIFS(DataRegularSeason20242025!$AB$3:$AB$1315,DataRegularSeason20242025!$B$3:$B$1315, "&lt;=" &amp; BZ$1, DataRegularSeason20242025!$E$3:$E$1315, $A22)</f>
        <v>10</v>
      </c>
      <c r="CA22">
        <f>SUMIFS(DataRegularSeason20242025!$AA$3:$AA$1315,DataRegularSeason20242025!$B$3:$B$1315, "&lt;=" &amp; CA$1, DataRegularSeason20242025!$D$3:$D$1315, $A22)+SUMIFS(DataRegularSeason20242025!$AB$3:$AB$1315,DataRegularSeason20242025!$B$3:$B$1315, "&lt;=" &amp; CA$1, DataRegularSeason20242025!$E$3:$E$1315, $A22)</f>
        <v>10</v>
      </c>
      <c r="CB22">
        <f>SUMIFS(DataRegularSeason20242025!$AA$3:$AA$1315,DataRegularSeason20242025!$B$3:$B$1315, "&lt;=" &amp; CB$1, DataRegularSeason20242025!$D$3:$D$1315, $A22)+SUMIFS(DataRegularSeason20242025!$AB$3:$AB$1315,DataRegularSeason20242025!$B$3:$B$1315, "&lt;=" &amp; CB$1, DataRegularSeason20242025!$E$3:$E$1315, $A22)</f>
        <v>10</v>
      </c>
      <c r="CC22">
        <f>SUMIFS(DataRegularSeason20242025!$AA$3:$AA$1315,DataRegularSeason20242025!$B$3:$B$1315, "&lt;=" &amp; CC$1, DataRegularSeason20242025!$D$3:$D$1315, $A22)+SUMIFS(DataRegularSeason20242025!$AB$3:$AB$1315,DataRegularSeason20242025!$B$3:$B$1315, "&lt;=" &amp; CC$1, DataRegularSeason20242025!$E$3:$E$1315, $A22)</f>
        <v>10</v>
      </c>
      <c r="CD22">
        <f>SUMIFS(DataRegularSeason20242025!$AA$3:$AA$1315,DataRegularSeason20242025!$B$3:$B$1315, "&lt;=" &amp; CD$1, DataRegularSeason20242025!$D$3:$D$1315, $A22)+SUMIFS(DataRegularSeason20242025!$AB$3:$AB$1315,DataRegularSeason20242025!$B$3:$B$1315, "&lt;=" &amp; CD$1, DataRegularSeason20242025!$E$3:$E$1315, $A22)</f>
        <v>10</v>
      </c>
      <c r="CE22">
        <f>SUMIFS(DataRegularSeason20242025!$AA$3:$AA$1315,DataRegularSeason20242025!$B$3:$B$1315, "&lt;=" &amp; CE$1, DataRegularSeason20242025!$D$3:$D$1315, $A22)+SUMIFS(DataRegularSeason20242025!$AB$3:$AB$1315,DataRegularSeason20242025!$B$3:$B$1315, "&lt;=" &amp; CE$1, DataRegularSeason20242025!$E$3:$E$1315, $A22)</f>
        <v>10</v>
      </c>
      <c r="CF22">
        <f>SUMIFS(DataRegularSeason20242025!$AA$3:$AA$1315,DataRegularSeason20242025!$B$3:$B$1315, "&lt;=" &amp; CF$1, DataRegularSeason20242025!$D$3:$D$1315, $A22)+SUMIFS(DataRegularSeason20242025!$AB$3:$AB$1315,DataRegularSeason20242025!$B$3:$B$1315, "&lt;=" &amp; CF$1, DataRegularSeason20242025!$E$3:$E$1315, $A22)</f>
        <v>10</v>
      </c>
      <c r="CG22">
        <f>SUMIFS(DataRegularSeason20242025!$AA$3:$AA$1315,DataRegularSeason20242025!$B$3:$B$1315, "&lt;=" &amp; CG$1, DataRegularSeason20242025!$D$3:$D$1315, $A22)+SUMIFS(DataRegularSeason20242025!$AB$3:$AB$1315,DataRegularSeason20242025!$B$3:$B$1315, "&lt;=" &amp; CG$1, DataRegularSeason20242025!$E$3:$E$1315, $A22)</f>
        <v>10</v>
      </c>
      <c r="CH22">
        <f>SUMIFS(DataRegularSeason20242025!$AA$3:$AA$1315,DataRegularSeason20242025!$B$3:$B$1315, "&lt;=" &amp; CH$1, DataRegularSeason20242025!$D$3:$D$1315, $A22)+SUMIFS(DataRegularSeason20242025!$AB$3:$AB$1315,DataRegularSeason20242025!$B$3:$B$1315, "&lt;=" &amp; CH$1, DataRegularSeason20242025!$E$3:$E$1315, $A22)</f>
        <v>10</v>
      </c>
      <c r="CI22">
        <f>SUMIFS(DataRegularSeason20242025!$AA$3:$AA$1315,DataRegularSeason20242025!$B$3:$B$1315, "&lt;=" &amp; CI$1, DataRegularSeason20242025!$D$3:$D$1315, $A22)+SUMIFS(DataRegularSeason20242025!$AB$3:$AB$1315,DataRegularSeason20242025!$B$3:$B$1315, "&lt;=" &amp; CI$1, DataRegularSeason20242025!$E$3:$E$1315, $A22)</f>
        <v>10</v>
      </c>
      <c r="CJ22">
        <f>SUMIFS(DataRegularSeason20242025!$AA$3:$AA$1315,DataRegularSeason20242025!$B$3:$B$1315, "&lt;=" &amp; CJ$1, DataRegularSeason20242025!$D$3:$D$1315, $A22)+SUMIFS(DataRegularSeason20242025!$AB$3:$AB$1315,DataRegularSeason20242025!$B$3:$B$1315, "&lt;=" &amp; CJ$1, DataRegularSeason20242025!$E$3:$E$1315, $A22)</f>
        <v>10</v>
      </c>
      <c r="CK22">
        <f>SUMIFS(DataRegularSeason20242025!$AA$3:$AA$1315,DataRegularSeason20242025!$B$3:$B$1315, "&lt;=" &amp; CK$1, DataRegularSeason20242025!$D$3:$D$1315, $A22)+SUMIFS(DataRegularSeason20242025!$AB$3:$AB$1315,DataRegularSeason20242025!$B$3:$B$1315, "&lt;=" &amp; CK$1, DataRegularSeason20242025!$E$3:$E$1315, $A22)</f>
        <v>10</v>
      </c>
      <c r="CL22">
        <f>SUMIFS(DataRegularSeason20242025!$AA$3:$AA$1315,DataRegularSeason20242025!$B$3:$B$1315, "&lt;=" &amp; CL$1, DataRegularSeason20242025!$D$3:$D$1315, $A22)+SUMIFS(DataRegularSeason20242025!$AB$3:$AB$1315,DataRegularSeason20242025!$B$3:$B$1315, "&lt;=" &amp; CL$1, DataRegularSeason20242025!$E$3:$E$1315, $A22)</f>
        <v>10</v>
      </c>
      <c r="CM22">
        <f>SUMIFS(DataRegularSeason20242025!$AA$3:$AA$1315,DataRegularSeason20242025!$B$3:$B$1315, "&lt;=" &amp; CM$1, DataRegularSeason20242025!$D$3:$D$1315, $A22)+SUMIFS(DataRegularSeason20242025!$AB$3:$AB$1315,DataRegularSeason20242025!$B$3:$B$1315, "&lt;=" &amp; CM$1, DataRegularSeason20242025!$E$3:$E$1315, $A22)</f>
        <v>10</v>
      </c>
      <c r="CN22">
        <f>SUMIFS(DataRegularSeason20242025!$AA$3:$AA$1315,DataRegularSeason20242025!$B$3:$B$1315, "&lt;=" &amp; CN$1, DataRegularSeason20242025!$D$3:$D$1315, $A22)+SUMIFS(DataRegularSeason20242025!$AB$3:$AB$1315,DataRegularSeason20242025!$B$3:$B$1315, "&lt;=" &amp; CN$1, DataRegularSeason20242025!$E$3:$E$1315, $A22)</f>
        <v>10</v>
      </c>
      <c r="CO22">
        <f>SUMIFS(DataRegularSeason20242025!$AA$3:$AA$1315,DataRegularSeason20242025!$B$3:$B$1315, "&lt;=" &amp; CO$1, DataRegularSeason20242025!$D$3:$D$1315, $A22)+SUMIFS(DataRegularSeason20242025!$AB$3:$AB$1315,DataRegularSeason20242025!$B$3:$B$1315, "&lt;=" &amp; CO$1, DataRegularSeason20242025!$E$3:$E$1315, $A22)</f>
        <v>10</v>
      </c>
      <c r="CP22">
        <f>SUMIFS(DataRegularSeason20242025!$AA$3:$AA$1315,DataRegularSeason20242025!$B$3:$B$1315, "&lt;=" &amp; CP$1, DataRegularSeason20242025!$D$3:$D$1315, $A22)+SUMIFS(DataRegularSeason20242025!$AB$3:$AB$1315,DataRegularSeason20242025!$B$3:$B$1315, "&lt;=" &amp; CP$1, DataRegularSeason20242025!$E$3:$E$1315, $A22)</f>
        <v>10</v>
      </c>
      <c r="CQ22">
        <f>SUMIFS(DataRegularSeason20242025!$AA$3:$AA$1315,DataRegularSeason20242025!$B$3:$B$1315, "&lt;=" &amp; CQ$1, DataRegularSeason20242025!$D$3:$D$1315, $A22)+SUMIFS(DataRegularSeason20242025!$AB$3:$AB$1315,DataRegularSeason20242025!$B$3:$B$1315, "&lt;=" &amp; CQ$1, DataRegularSeason20242025!$E$3:$E$1315, $A22)</f>
        <v>10</v>
      </c>
      <c r="CR22">
        <f>SUMIFS(DataRegularSeason20242025!$AA$3:$AA$1315,DataRegularSeason20242025!$B$3:$B$1315, "&lt;=" &amp; CR$1, DataRegularSeason20242025!$D$3:$D$1315, $A22)+SUMIFS(DataRegularSeason20242025!$AB$3:$AB$1315,DataRegularSeason20242025!$B$3:$B$1315, "&lt;=" &amp; CR$1, DataRegularSeason20242025!$E$3:$E$1315, $A22)</f>
        <v>10</v>
      </c>
      <c r="CS22">
        <f>SUMIFS(DataRegularSeason20242025!$AA$3:$AA$1315,DataRegularSeason20242025!$B$3:$B$1315, "&lt;=" &amp; CS$1, DataRegularSeason20242025!$D$3:$D$1315, $A22)+SUMIFS(DataRegularSeason20242025!$AB$3:$AB$1315,DataRegularSeason20242025!$B$3:$B$1315, "&lt;=" &amp; CS$1, DataRegularSeason20242025!$E$3:$E$1315, $A22)</f>
        <v>10</v>
      </c>
      <c r="CT22">
        <f>SUMIFS(DataRegularSeason20242025!$AA$3:$AA$1315,DataRegularSeason20242025!$B$3:$B$1315, "&lt;=" &amp; CT$1, DataRegularSeason20242025!$D$3:$D$1315, $A22)+SUMIFS(DataRegularSeason20242025!$AB$3:$AB$1315,DataRegularSeason20242025!$B$3:$B$1315, "&lt;=" &amp; CT$1, DataRegularSeason20242025!$E$3:$E$1315, $A22)</f>
        <v>10</v>
      </c>
      <c r="CU22">
        <f>SUMIFS(DataRegularSeason20242025!$AA$3:$AA$1315,DataRegularSeason20242025!$B$3:$B$1315, "&lt;=" &amp; CU$1, DataRegularSeason20242025!$D$3:$D$1315, $A22)+SUMIFS(DataRegularSeason20242025!$AB$3:$AB$1315,DataRegularSeason20242025!$B$3:$B$1315, "&lt;=" &amp; CU$1, DataRegularSeason20242025!$E$3:$E$1315, $A22)</f>
        <v>10</v>
      </c>
      <c r="CV22">
        <f>SUMIFS(DataRegularSeason20242025!$AA$3:$AA$1315,DataRegularSeason20242025!$B$3:$B$1315, "&lt;=" &amp; CV$1, DataRegularSeason20242025!$D$3:$D$1315, $A22)+SUMIFS(DataRegularSeason20242025!$AB$3:$AB$1315,DataRegularSeason20242025!$B$3:$B$1315, "&lt;=" &amp; CV$1, DataRegularSeason20242025!$E$3:$E$1315, $A22)</f>
        <v>10</v>
      </c>
      <c r="CW22">
        <f>SUMIFS(DataRegularSeason20242025!$AA$3:$AA$1315,DataRegularSeason20242025!$B$3:$B$1315, "&lt;=" &amp; CW$1, DataRegularSeason20242025!$D$3:$D$1315, $A22)+SUMIFS(DataRegularSeason20242025!$AB$3:$AB$1315,DataRegularSeason20242025!$B$3:$B$1315, "&lt;=" &amp; CW$1, DataRegularSeason20242025!$E$3:$E$1315, $A22)</f>
        <v>10</v>
      </c>
      <c r="CX22">
        <f>SUMIFS(DataRegularSeason20242025!$AA$3:$AA$1315,DataRegularSeason20242025!$B$3:$B$1315, "&lt;=" &amp; CX$1, DataRegularSeason20242025!$D$3:$D$1315, $A22)+SUMIFS(DataRegularSeason20242025!$AB$3:$AB$1315,DataRegularSeason20242025!$B$3:$B$1315, "&lt;=" &amp; CX$1, DataRegularSeason20242025!$E$3:$E$1315, $A22)</f>
        <v>10</v>
      </c>
      <c r="CY22">
        <f>SUMIFS(DataRegularSeason20242025!$AA$3:$AA$1315,DataRegularSeason20242025!$B$3:$B$1315, "&lt;=" &amp; CY$1, DataRegularSeason20242025!$D$3:$D$1315, $A22)+SUMIFS(DataRegularSeason20242025!$AB$3:$AB$1315,DataRegularSeason20242025!$B$3:$B$1315, "&lt;=" &amp; CY$1, DataRegularSeason20242025!$E$3:$E$1315, $A22)</f>
        <v>10</v>
      </c>
      <c r="CZ22">
        <f>SUMIFS(DataRegularSeason20242025!$AA$3:$AA$1315,DataRegularSeason20242025!$B$3:$B$1315, "&lt;=" &amp; CZ$1, DataRegularSeason20242025!$D$3:$D$1315, $A22)+SUMIFS(DataRegularSeason20242025!$AB$3:$AB$1315,DataRegularSeason20242025!$B$3:$B$1315, "&lt;=" &amp; CZ$1, DataRegularSeason20242025!$E$3:$E$1315, $A22)</f>
        <v>10</v>
      </c>
      <c r="DA22">
        <f>SUMIFS(DataRegularSeason20242025!$AA$3:$AA$1315,DataRegularSeason20242025!$B$3:$B$1315, "&lt;=" &amp; DA$1, DataRegularSeason20242025!$D$3:$D$1315, $A22)+SUMIFS(DataRegularSeason20242025!$AB$3:$AB$1315,DataRegularSeason20242025!$B$3:$B$1315, "&lt;=" &amp; DA$1, DataRegularSeason20242025!$E$3:$E$1315, $A22)</f>
        <v>10</v>
      </c>
      <c r="DB22">
        <f>SUMIFS(DataRegularSeason20242025!$AA$3:$AA$1315,DataRegularSeason20242025!$B$3:$B$1315, "&lt;=" &amp; DB$1, DataRegularSeason20242025!$D$3:$D$1315, $A22)+SUMIFS(DataRegularSeason20242025!$AB$3:$AB$1315,DataRegularSeason20242025!$B$3:$B$1315, "&lt;=" &amp; DB$1, DataRegularSeason20242025!$E$3:$E$1315, $A22)</f>
        <v>10</v>
      </c>
      <c r="DC22">
        <f>SUMIFS(DataRegularSeason20242025!$AA$3:$AA$1315,DataRegularSeason20242025!$B$3:$B$1315, "&lt;=" &amp; DC$1, DataRegularSeason20242025!$D$3:$D$1315, $A22)+SUMIFS(DataRegularSeason20242025!$AB$3:$AB$1315,DataRegularSeason20242025!$B$3:$B$1315, "&lt;=" &amp; DC$1, DataRegularSeason20242025!$E$3:$E$1315, $A22)</f>
        <v>10</v>
      </c>
      <c r="DD22">
        <f>SUMIFS(DataRegularSeason20242025!$AA$3:$AA$1315,DataRegularSeason20242025!$B$3:$B$1315, "&lt;=" &amp; DD$1, DataRegularSeason20242025!$D$3:$D$1315, $A22)+SUMIFS(DataRegularSeason20242025!$AB$3:$AB$1315,DataRegularSeason20242025!$B$3:$B$1315, "&lt;=" &amp; DD$1, DataRegularSeason20242025!$E$3:$E$1315, $A22)</f>
        <v>10</v>
      </c>
      <c r="DE22">
        <f>SUMIFS(DataRegularSeason20242025!$AA$3:$AA$1315,DataRegularSeason20242025!$B$3:$B$1315, "&lt;=" &amp; DE$1, DataRegularSeason20242025!$D$3:$D$1315, $A22)+SUMIFS(DataRegularSeason20242025!$AB$3:$AB$1315,DataRegularSeason20242025!$B$3:$B$1315, "&lt;=" &amp; DE$1, DataRegularSeason20242025!$E$3:$E$1315, $A22)</f>
        <v>10</v>
      </c>
      <c r="DF22">
        <f>SUMIFS(DataRegularSeason20242025!$AA$3:$AA$1315,DataRegularSeason20242025!$B$3:$B$1315, "&lt;=" &amp; DF$1, DataRegularSeason20242025!$D$3:$D$1315, $A22)+SUMIFS(DataRegularSeason20242025!$AB$3:$AB$1315,DataRegularSeason20242025!$B$3:$B$1315, "&lt;=" &amp; DF$1, DataRegularSeason20242025!$E$3:$E$1315, $A22)</f>
        <v>10</v>
      </c>
      <c r="DG22">
        <f>SUMIFS(DataRegularSeason20242025!$AA$3:$AA$1315,DataRegularSeason20242025!$B$3:$B$1315, "&lt;=" &amp; DG$1, DataRegularSeason20242025!$D$3:$D$1315, $A22)+SUMIFS(DataRegularSeason20242025!$AB$3:$AB$1315,DataRegularSeason20242025!$B$3:$B$1315, "&lt;=" &amp; DG$1, DataRegularSeason20242025!$E$3:$E$1315, $A22)</f>
        <v>10</v>
      </c>
      <c r="DH22">
        <f>SUMIFS(DataRegularSeason20242025!$AA$3:$AA$1315,DataRegularSeason20242025!$B$3:$B$1315, "&lt;=" &amp; DH$1, DataRegularSeason20242025!$D$3:$D$1315, $A22)+SUMIFS(DataRegularSeason20242025!$AB$3:$AB$1315,DataRegularSeason20242025!$B$3:$B$1315, "&lt;=" &amp; DH$1, DataRegularSeason20242025!$E$3:$E$1315, $A22)</f>
        <v>10</v>
      </c>
      <c r="DI22">
        <f>SUMIFS(DataRegularSeason20242025!$AA$3:$AA$1315,DataRegularSeason20242025!$B$3:$B$1315, "&lt;=" &amp; DI$1, DataRegularSeason20242025!$D$3:$D$1315, $A22)+SUMIFS(DataRegularSeason20242025!$AB$3:$AB$1315,DataRegularSeason20242025!$B$3:$B$1315, "&lt;=" &amp; DI$1, DataRegularSeason20242025!$E$3:$E$1315, $A22)</f>
        <v>10</v>
      </c>
      <c r="DJ22">
        <f>SUMIFS(DataRegularSeason20242025!$AA$3:$AA$1315,DataRegularSeason20242025!$B$3:$B$1315, "&lt;=" &amp; DJ$1, DataRegularSeason20242025!$D$3:$D$1315, $A22)+SUMIFS(DataRegularSeason20242025!$AB$3:$AB$1315,DataRegularSeason20242025!$B$3:$B$1315, "&lt;=" &amp; DJ$1, DataRegularSeason20242025!$E$3:$E$1315, $A22)</f>
        <v>10</v>
      </c>
      <c r="DK22">
        <f>SUMIFS(DataRegularSeason20242025!$AA$3:$AA$1315,DataRegularSeason20242025!$B$3:$B$1315, "&lt;=" &amp; DK$1, DataRegularSeason20242025!$D$3:$D$1315, $A22)+SUMIFS(DataRegularSeason20242025!$AB$3:$AB$1315,DataRegularSeason20242025!$B$3:$B$1315, "&lt;=" &amp; DK$1, DataRegularSeason20242025!$E$3:$E$1315, $A22)</f>
        <v>10</v>
      </c>
      <c r="DL22">
        <f>SUMIFS(DataRegularSeason20242025!$AA$3:$AA$1315,DataRegularSeason20242025!$B$3:$B$1315, "&lt;=" &amp; DL$1, DataRegularSeason20242025!$D$3:$D$1315, $A22)+SUMIFS(DataRegularSeason20242025!$AB$3:$AB$1315,DataRegularSeason20242025!$B$3:$B$1315, "&lt;=" &amp; DL$1, DataRegularSeason20242025!$E$3:$E$1315, $A22)</f>
        <v>10</v>
      </c>
      <c r="DM22">
        <f>SUMIFS(DataRegularSeason20242025!$AA$3:$AA$1315,DataRegularSeason20242025!$B$3:$B$1315, "&lt;=" &amp; DM$1, DataRegularSeason20242025!$D$3:$D$1315, $A22)+SUMIFS(DataRegularSeason20242025!$AB$3:$AB$1315,DataRegularSeason20242025!$B$3:$B$1315, "&lt;=" &amp; DM$1, DataRegularSeason20242025!$E$3:$E$1315, $A22)</f>
        <v>10</v>
      </c>
      <c r="DN22">
        <f>SUMIFS(DataRegularSeason20242025!$AA$3:$AA$1315,DataRegularSeason20242025!$B$3:$B$1315, "&lt;=" &amp; DN$1, DataRegularSeason20242025!$D$3:$D$1315, $A22)+SUMIFS(DataRegularSeason20242025!$AB$3:$AB$1315,DataRegularSeason20242025!$B$3:$B$1315, "&lt;=" &amp; DN$1, DataRegularSeason20242025!$E$3:$E$1315, $A22)</f>
        <v>10</v>
      </c>
      <c r="DO22">
        <f>SUMIFS(DataRegularSeason20242025!$AA$3:$AA$1315,DataRegularSeason20242025!$B$3:$B$1315, "&lt;=" &amp; DO$1, DataRegularSeason20242025!$D$3:$D$1315, $A22)+SUMIFS(DataRegularSeason20242025!$AB$3:$AB$1315,DataRegularSeason20242025!$B$3:$B$1315, "&lt;=" &amp; DO$1, DataRegularSeason20242025!$E$3:$E$1315, $A22)</f>
        <v>10</v>
      </c>
      <c r="DP22">
        <f>SUMIFS(DataRegularSeason20242025!$AA$3:$AA$1315,DataRegularSeason20242025!$B$3:$B$1315, "&lt;=" &amp; DP$1, DataRegularSeason20242025!$D$3:$D$1315, $A22)+SUMIFS(DataRegularSeason20242025!$AB$3:$AB$1315,DataRegularSeason20242025!$B$3:$B$1315, "&lt;=" &amp; DP$1, DataRegularSeason20242025!$E$3:$E$1315, $A22)</f>
        <v>10</v>
      </c>
      <c r="DQ22">
        <f>SUMIFS(DataRegularSeason20242025!$AA$3:$AA$1315,DataRegularSeason20242025!$B$3:$B$1315, "&lt;=" &amp; DQ$1, DataRegularSeason20242025!$D$3:$D$1315, $A22)+SUMIFS(DataRegularSeason20242025!$AB$3:$AB$1315,DataRegularSeason20242025!$B$3:$B$1315, "&lt;=" &amp; DQ$1, DataRegularSeason20242025!$E$3:$E$1315, $A22)</f>
        <v>10</v>
      </c>
      <c r="DR22">
        <f>SUMIFS(DataRegularSeason20242025!$AA$3:$AA$1315,DataRegularSeason20242025!$B$3:$B$1315, "&lt;=" &amp; DR$1, DataRegularSeason20242025!$D$3:$D$1315, $A22)+SUMIFS(DataRegularSeason20242025!$AB$3:$AB$1315,DataRegularSeason20242025!$B$3:$B$1315, "&lt;=" &amp; DR$1, DataRegularSeason20242025!$E$3:$E$1315, $A22)</f>
        <v>10</v>
      </c>
      <c r="DS22">
        <f>SUMIFS(DataRegularSeason20242025!$AA$3:$AA$1315,DataRegularSeason20242025!$B$3:$B$1315, "&lt;=" &amp; DS$1, DataRegularSeason20242025!$D$3:$D$1315, $A22)+SUMIFS(DataRegularSeason20242025!$AB$3:$AB$1315,DataRegularSeason20242025!$B$3:$B$1315, "&lt;=" &amp; DS$1, DataRegularSeason20242025!$E$3:$E$1315, $A22)</f>
        <v>10</v>
      </c>
      <c r="DT22">
        <f>SUMIFS(DataRegularSeason20242025!$AA$3:$AA$1315,DataRegularSeason20242025!$B$3:$B$1315, "&lt;=" &amp; DT$1, DataRegularSeason20242025!$D$3:$D$1315, $A22)+SUMIFS(DataRegularSeason20242025!$AB$3:$AB$1315,DataRegularSeason20242025!$B$3:$B$1315, "&lt;=" &amp; DT$1, DataRegularSeason20242025!$E$3:$E$1315, $A22)</f>
        <v>10</v>
      </c>
      <c r="DU22">
        <f>SUMIFS(DataRegularSeason20242025!$AA$3:$AA$1315,DataRegularSeason20242025!$B$3:$B$1315, "&lt;=" &amp; DU$1, DataRegularSeason20242025!$D$3:$D$1315, $A22)+SUMIFS(DataRegularSeason20242025!$AB$3:$AB$1315,DataRegularSeason20242025!$B$3:$B$1315, "&lt;=" &amp; DU$1, DataRegularSeason20242025!$E$3:$E$1315, $A22)</f>
        <v>10</v>
      </c>
      <c r="DV22">
        <f>SUMIFS(DataRegularSeason20242025!$AA$3:$AA$1315,DataRegularSeason20242025!$B$3:$B$1315, "&lt;=" &amp; DV$1, DataRegularSeason20242025!$D$3:$D$1315, $A22)+SUMIFS(DataRegularSeason20242025!$AB$3:$AB$1315,DataRegularSeason20242025!$B$3:$B$1315, "&lt;=" &amp; DV$1, DataRegularSeason20242025!$E$3:$E$1315, $A22)</f>
        <v>10</v>
      </c>
      <c r="DW22">
        <f>SUMIFS(DataRegularSeason20242025!$AA$3:$AA$1315,DataRegularSeason20242025!$B$3:$B$1315, "&lt;=" &amp; DW$1, DataRegularSeason20242025!$D$3:$D$1315, $A22)+SUMIFS(DataRegularSeason20242025!$AB$3:$AB$1315,DataRegularSeason20242025!$B$3:$B$1315, "&lt;=" &amp; DW$1, DataRegularSeason20242025!$E$3:$E$1315, $A22)</f>
        <v>10</v>
      </c>
      <c r="DX22">
        <f>SUMIFS(DataRegularSeason20242025!$AA$3:$AA$1315,DataRegularSeason20242025!$B$3:$B$1315, "&lt;=" &amp; DX$1, DataRegularSeason20242025!$D$3:$D$1315, $A22)+SUMIFS(DataRegularSeason20242025!$AB$3:$AB$1315,DataRegularSeason20242025!$B$3:$B$1315, "&lt;=" &amp; DX$1, DataRegularSeason20242025!$E$3:$E$1315, $A22)</f>
        <v>10</v>
      </c>
      <c r="DY22">
        <f>SUMIFS(DataRegularSeason20242025!$AA$3:$AA$1315,DataRegularSeason20242025!$B$3:$B$1315, "&lt;=" &amp; DY$1, DataRegularSeason20242025!$D$3:$D$1315, $A22)+SUMIFS(DataRegularSeason20242025!$AB$3:$AB$1315,DataRegularSeason20242025!$B$3:$B$1315, "&lt;=" &amp; DY$1, DataRegularSeason20242025!$E$3:$E$1315, $A22)</f>
        <v>10</v>
      </c>
      <c r="DZ22">
        <f>SUMIFS(DataRegularSeason20242025!$AA$3:$AA$1315,DataRegularSeason20242025!$B$3:$B$1315, "&lt;=" &amp; DZ$1, DataRegularSeason20242025!$D$3:$D$1315, $A22)+SUMIFS(DataRegularSeason20242025!$AB$3:$AB$1315,DataRegularSeason20242025!$B$3:$B$1315, "&lt;=" &amp; DZ$1, DataRegularSeason20242025!$E$3:$E$1315, $A22)</f>
        <v>10</v>
      </c>
      <c r="EA22">
        <f>SUMIFS(DataRegularSeason20242025!$AA$3:$AA$1315,DataRegularSeason20242025!$B$3:$B$1315, "&lt;=" &amp; EA$1, DataRegularSeason20242025!$D$3:$D$1315, $A22)+SUMIFS(DataRegularSeason20242025!$AB$3:$AB$1315,DataRegularSeason20242025!$B$3:$B$1315, "&lt;=" &amp; EA$1, DataRegularSeason20242025!$E$3:$E$1315, $A22)</f>
        <v>10</v>
      </c>
      <c r="EB22">
        <f>SUMIFS(DataRegularSeason20242025!$AA$3:$AA$1315,DataRegularSeason20242025!$B$3:$B$1315, "&lt;=" &amp; EB$1, DataRegularSeason20242025!$D$3:$D$1315, $A22)+SUMIFS(DataRegularSeason20242025!$AB$3:$AB$1315,DataRegularSeason20242025!$B$3:$B$1315, "&lt;=" &amp; EB$1, DataRegularSeason20242025!$E$3:$E$1315, $A22)</f>
        <v>10</v>
      </c>
      <c r="EC22">
        <f>SUMIFS(DataRegularSeason20242025!$AA$3:$AA$1315,DataRegularSeason20242025!$B$3:$B$1315, "&lt;=" &amp; EC$1, DataRegularSeason20242025!$D$3:$D$1315, $A22)+SUMIFS(DataRegularSeason20242025!$AB$3:$AB$1315,DataRegularSeason20242025!$B$3:$B$1315, "&lt;=" &amp; EC$1, DataRegularSeason20242025!$E$3:$E$1315, $A22)</f>
        <v>10</v>
      </c>
      <c r="ED22">
        <f>SUMIFS(DataRegularSeason20242025!$AA$3:$AA$1315,DataRegularSeason20242025!$B$3:$B$1315, "&lt;=" &amp; ED$1, DataRegularSeason20242025!$D$3:$D$1315, $A22)+SUMIFS(DataRegularSeason20242025!$AB$3:$AB$1315,DataRegularSeason20242025!$B$3:$B$1315, "&lt;=" &amp; ED$1, DataRegularSeason20242025!$E$3:$E$1315, $A22)</f>
        <v>10</v>
      </c>
      <c r="EE22">
        <f>SUMIFS(DataRegularSeason20242025!$AA$3:$AA$1315,DataRegularSeason20242025!$B$3:$B$1315, "&lt;=" &amp; EE$1, DataRegularSeason20242025!$D$3:$D$1315, $A22)+SUMIFS(DataRegularSeason20242025!$AB$3:$AB$1315,DataRegularSeason20242025!$B$3:$B$1315, "&lt;=" &amp; EE$1, DataRegularSeason20242025!$E$3:$E$1315, $A22)</f>
        <v>10</v>
      </c>
      <c r="EF22">
        <f>SUMIFS(DataRegularSeason20242025!$AA$3:$AA$1315,DataRegularSeason20242025!$B$3:$B$1315, "&lt;=" &amp; EF$1, DataRegularSeason20242025!$D$3:$D$1315, $A22)+SUMIFS(DataRegularSeason20242025!$AB$3:$AB$1315,DataRegularSeason20242025!$B$3:$B$1315, "&lt;=" &amp; EF$1, DataRegularSeason20242025!$E$3:$E$1315, $A22)</f>
        <v>10</v>
      </c>
      <c r="EG22">
        <f>SUMIFS(DataRegularSeason20242025!$AA$3:$AA$1315,DataRegularSeason20242025!$B$3:$B$1315, "&lt;=" &amp; EG$1, DataRegularSeason20242025!$D$3:$D$1315, $A22)+SUMIFS(DataRegularSeason20242025!$AB$3:$AB$1315,DataRegularSeason20242025!$B$3:$B$1315, "&lt;=" &amp; EG$1, DataRegularSeason20242025!$E$3:$E$1315, $A22)</f>
        <v>10</v>
      </c>
      <c r="EH22">
        <f>SUMIFS(DataRegularSeason20242025!$AA$3:$AA$1315,DataRegularSeason20242025!$B$3:$B$1315, "&lt;=" &amp; EH$1, DataRegularSeason20242025!$D$3:$D$1315, $A22)+SUMIFS(DataRegularSeason20242025!$AB$3:$AB$1315,DataRegularSeason20242025!$B$3:$B$1315, "&lt;=" &amp; EH$1, DataRegularSeason20242025!$E$3:$E$1315, $A22)</f>
        <v>10</v>
      </c>
      <c r="EI22">
        <f>SUMIFS(DataRegularSeason20242025!$AA$3:$AA$1315,DataRegularSeason20242025!$B$3:$B$1315, "&lt;=" &amp; EI$1, DataRegularSeason20242025!$D$3:$D$1315, $A22)+SUMIFS(DataRegularSeason20242025!$AB$3:$AB$1315,DataRegularSeason20242025!$B$3:$B$1315, "&lt;=" &amp; EI$1, DataRegularSeason20242025!$E$3:$E$1315, $A22)</f>
        <v>10</v>
      </c>
      <c r="EJ22">
        <f>SUMIFS(DataRegularSeason20242025!$AA$3:$AA$1315,DataRegularSeason20242025!$B$3:$B$1315, "&lt;=" &amp; EJ$1, DataRegularSeason20242025!$D$3:$D$1315, $A22)+SUMIFS(DataRegularSeason20242025!$AB$3:$AB$1315,DataRegularSeason20242025!$B$3:$B$1315, "&lt;=" &amp; EJ$1, DataRegularSeason20242025!$E$3:$E$1315, $A22)</f>
        <v>10</v>
      </c>
      <c r="EK22">
        <f>SUMIFS(DataRegularSeason20242025!$AA$3:$AA$1315,DataRegularSeason20242025!$B$3:$B$1315, "&lt;=" &amp; EK$1, DataRegularSeason20242025!$D$3:$D$1315, $A22)+SUMIFS(DataRegularSeason20242025!$AB$3:$AB$1315,DataRegularSeason20242025!$B$3:$B$1315, "&lt;=" &amp; EK$1, DataRegularSeason20242025!$E$3:$E$1315, $A22)</f>
        <v>10</v>
      </c>
      <c r="EL22">
        <f>SUMIFS(DataRegularSeason20242025!$AA$3:$AA$1315,DataRegularSeason20242025!$B$3:$B$1315, "&lt;=" &amp; EL$1, DataRegularSeason20242025!$D$3:$D$1315, $A22)+SUMIFS(DataRegularSeason20242025!$AB$3:$AB$1315,DataRegularSeason20242025!$B$3:$B$1315, "&lt;=" &amp; EL$1, DataRegularSeason20242025!$E$3:$E$1315, $A22)</f>
        <v>10</v>
      </c>
      <c r="EM22">
        <f>SUMIFS(DataRegularSeason20242025!$AA$3:$AA$1315,DataRegularSeason20242025!$B$3:$B$1315, "&lt;=" &amp; EM$1, DataRegularSeason20242025!$D$3:$D$1315, $A22)+SUMIFS(DataRegularSeason20242025!$AB$3:$AB$1315,DataRegularSeason20242025!$B$3:$B$1315, "&lt;=" &amp; EM$1, DataRegularSeason20242025!$E$3:$E$1315, $A22)</f>
        <v>10</v>
      </c>
      <c r="EN22">
        <f>SUMIFS(DataRegularSeason20242025!$AA$3:$AA$1315,DataRegularSeason20242025!$B$3:$B$1315, "&lt;=" &amp; EN$1, DataRegularSeason20242025!$D$3:$D$1315, $A22)+SUMIFS(DataRegularSeason20242025!$AB$3:$AB$1315,DataRegularSeason20242025!$B$3:$B$1315, "&lt;=" &amp; EN$1, DataRegularSeason20242025!$E$3:$E$1315, $A22)</f>
        <v>10</v>
      </c>
      <c r="EO22">
        <f>SUMIFS(DataRegularSeason20242025!$AA$3:$AA$1315,DataRegularSeason20242025!$B$3:$B$1315, "&lt;=" &amp; EO$1, DataRegularSeason20242025!$D$3:$D$1315, $A22)+SUMIFS(DataRegularSeason20242025!$AB$3:$AB$1315,DataRegularSeason20242025!$B$3:$B$1315, "&lt;=" &amp; EO$1, DataRegularSeason20242025!$E$3:$E$1315, $A22)</f>
        <v>10</v>
      </c>
      <c r="EP22">
        <f>SUMIFS(DataRegularSeason20242025!$AA$3:$AA$1315,DataRegularSeason20242025!$B$3:$B$1315, "&lt;=" &amp; EP$1, DataRegularSeason20242025!$D$3:$D$1315, $A22)+SUMIFS(DataRegularSeason20242025!$AB$3:$AB$1315,DataRegularSeason20242025!$B$3:$B$1315, "&lt;=" &amp; EP$1, DataRegularSeason20242025!$E$3:$E$1315, $A22)</f>
        <v>10</v>
      </c>
      <c r="EQ22">
        <f>SUMIFS(DataRegularSeason20242025!$AA$3:$AA$1315,DataRegularSeason20242025!$B$3:$B$1315, "&lt;=" &amp; EQ$1, DataRegularSeason20242025!$D$3:$D$1315, $A22)+SUMIFS(DataRegularSeason20242025!$AB$3:$AB$1315,DataRegularSeason20242025!$B$3:$B$1315, "&lt;=" &amp; EQ$1, DataRegularSeason20242025!$E$3:$E$1315, $A22)</f>
        <v>10</v>
      </c>
      <c r="ER22">
        <f>SUMIFS(DataRegularSeason20242025!$AA$3:$AA$1315,DataRegularSeason20242025!$B$3:$B$1315, "&lt;=" &amp; ER$1, DataRegularSeason20242025!$D$3:$D$1315, $A22)+SUMIFS(DataRegularSeason20242025!$AB$3:$AB$1315,DataRegularSeason20242025!$B$3:$B$1315, "&lt;=" &amp; ER$1, DataRegularSeason20242025!$E$3:$E$1315, $A22)</f>
        <v>10</v>
      </c>
      <c r="ES22">
        <f>SUMIFS(DataRegularSeason20242025!$AA$3:$AA$1315,DataRegularSeason20242025!$B$3:$B$1315, "&lt;=" &amp; ES$1, DataRegularSeason20242025!$D$3:$D$1315, $A22)+SUMIFS(DataRegularSeason20242025!$AB$3:$AB$1315,DataRegularSeason20242025!$B$3:$B$1315, "&lt;=" &amp; ES$1, DataRegularSeason20242025!$E$3:$E$1315, $A22)</f>
        <v>10</v>
      </c>
      <c r="ET22">
        <f>SUMIFS(DataRegularSeason20242025!$AA$3:$AA$1315,DataRegularSeason20242025!$B$3:$B$1315, "&lt;=" &amp; ET$1, DataRegularSeason20242025!$D$3:$D$1315, $A22)+SUMIFS(DataRegularSeason20242025!$AB$3:$AB$1315,DataRegularSeason20242025!$B$3:$B$1315, "&lt;=" &amp; ET$1, DataRegularSeason20242025!$E$3:$E$1315, $A22)</f>
        <v>10</v>
      </c>
      <c r="EU22">
        <f>SUMIFS(DataRegularSeason20242025!$AA$3:$AA$1315,DataRegularSeason20242025!$B$3:$B$1315, "&lt;=" &amp; EU$1, DataRegularSeason20242025!$D$3:$D$1315, $A22)+SUMIFS(DataRegularSeason20242025!$AB$3:$AB$1315,DataRegularSeason20242025!$B$3:$B$1315, "&lt;=" &amp; EU$1, DataRegularSeason20242025!$E$3:$E$1315, $A22)</f>
        <v>10</v>
      </c>
      <c r="EV22">
        <f>SUMIFS(DataRegularSeason20242025!$AA$3:$AA$1315,DataRegularSeason20242025!$B$3:$B$1315, "&lt;=" &amp; EV$1, DataRegularSeason20242025!$D$3:$D$1315, $A22)+SUMIFS(DataRegularSeason20242025!$AB$3:$AB$1315,DataRegularSeason20242025!$B$3:$B$1315, "&lt;=" &amp; EV$1, DataRegularSeason20242025!$E$3:$E$1315, $A22)</f>
        <v>10</v>
      </c>
      <c r="EW22">
        <f>SUMIFS(DataRegularSeason20242025!$AA$3:$AA$1315,DataRegularSeason20242025!$B$3:$B$1315, "&lt;=" &amp; EW$1, DataRegularSeason20242025!$D$3:$D$1315, $A22)+SUMIFS(DataRegularSeason20242025!$AB$3:$AB$1315,DataRegularSeason20242025!$B$3:$B$1315, "&lt;=" &amp; EW$1, DataRegularSeason20242025!$E$3:$E$1315, $A22)</f>
        <v>10</v>
      </c>
      <c r="EX22">
        <f>SUMIFS(DataRegularSeason20242025!$AA$3:$AA$1315,DataRegularSeason20242025!$B$3:$B$1315, "&lt;=" &amp; EX$1, DataRegularSeason20242025!$D$3:$D$1315, $A22)+SUMIFS(DataRegularSeason20242025!$AB$3:$AB$1315,DataRegularSeason20242025!$B$3:$B$1315, "&lt;=" &amp; EX$1, DataRegularSeason20242025!$E$3:$E$1315, $A22)</f>
        <v>10</v>
      </c>
      <c r="EY22">
        <f>SUMIFS(DataRegularSeason20242025!$AA$3:$AA$1315,DataRegularSeason20242025!$B$3:$B$1315, "&lt;=" &amp; EY$1, DataRegularSeason20242025!$D$3:$D$1315, $A22)+SUMIFS(DataRegularSeason20242025!$AB$3:$AB$1315,DataRegularSeason20242025!$B$3:$B$1315, "&lt;=" &amp; EY$1, DataRegularSeason20242025!$E$3:$E$1315, $A22)</f>
        <v>10</v>
      </c>
      <c r="EZ22">
        <f>SUMIFS(DataRegularSeason20242025!$AA$3:$AA$1315,DataRegularSeason20242025!$B$3:$B$1315, "&lt;=" &amp; EZ$1, DataRegularSeason20242025!$D$3:$D$1315, $A22)+SUMIFS(DataRegularSeason20242025!$AB$3:$AB$1315,DataRegularSeason20242025!$B$3:$B$1315, "&lt;=" &amp; EZ$1, DataRegularSeason20242025!$E$3:$E$1315, $A22)</f>
        <v>10</v>
      </c>
      <c r="FA22">
        <f>SUMIFS(DataRegularSeason20242025!$AA$3:$AA$1315,DataRegularSeason20242025!$B$3:$B$1315, "&lt;=" &amp; FA$1, DataRegularSeason20242025!$D$3:$D$1315, $A22)+SUMIFS(DataRegularSeason20242025!$AB$3:$AB$1315,DataRegularSeason20242025!$B$3:$B$1315, "&lt;=" &amp; FA$1, DataRegularSeason20242025!$E$3:$E$1315, $A22)</f>
        <v>10</v>
      </c>
      <c r="FB22">
        <f>SUMIFS(DataRegularSeason20242025!$AA$3:$AA$1315,DataRegularSeason20242025!$B$3:$B$1315, "&lt;=" &amp; FB$1, DataRegularSeason20242025!$D$3:$D$1315, $A22)+SUMIFS(DataRegularSeason20242025!$AB$3:$AB$1315,DataRegularSeason20242025!$B$3:$B$1315, "&lt;=" &amp; FB$1, DataRegularSeason20242025!$E$3:$E$1315, $A22)</f>
        <v>10</v>
      </c>
      <c r="FC22">
        <f>SUMIFS(DataRegularSeason20242025!$AA$3:$AA$1315,DataRegularSeason20242025!$B$3:$B$1315, "&lt;=" &amp; FC$1, DataRegularSeason20242025!$D$3:$D$1315, $A22)+SUMIFS(DataRegularSeason20242025!$AB$3:$AB$1315,DataRegularSeason20242025!$B$3:$B$1315, "&lt;=" &amp; FC$1, DataRegularSeason20242025!$E$3:$E$1315, $A22)</f>
        <v>10</v>
      </c>
      <c r="FD22">
        <f>SUMIFS(DataRegularSeason20242025!$AA$3:$AA$1315,DataRegularSeason20242025!$B$3:$B$1315, "&lt;=" &amp; FD$1, DataRegularSeason20242025!$D$3:$D$1315, $A22)+SUMIFS(DataRegularSeason20242025!$AB$3:$AB$1315,DataRegularSeason20242025!$B$3:$B$1315, "&lt;=" &amp; FD$1, DataRegularSeason20242025!$E$3:$E$1315, $A22)</f>
        <v>10</v>
      </c>
      <c r="FE22">
        <f>SUMIFS(DataRegularSeason20242025!$AA$3:$AA$1315,DataRegularSeason20242025!$B$3:$B$1315, "&lt;=" &amp; FE$1, DataRegularSeason20242025!$D$3:$D$1315, $A22)+SUMIFS(DataRegularSeason20242025!$AB$3:$AB$1315,DataRegularSeason20242025!$B$3:$B$1315, "&lt;=" &amp; FE$1, DataRegularSeason20242025!$E$3:$E$1315, $A22)</f>
        <v>10</v>
      </c>
      <c r="FF22">
        <f>SUMIFS(DataRegularSeason20242025!$AA$3:$AA$1315,DataRegularSeason20242025!$B$3:$B$1315, "&lt;=" &amp; FF$1, DataRegularSeason20242025!$D$3:$D$1315, $A22)+SUMIFS(DataRegularSeason20242025!$AB$3:$AB$1315,DataRegularSeason20242025!$B$3:$B$1315, "&lt;=" &amp; FF$1, DataRegularSeason20242025!$E$3:$E$1315, $A22)</f>
        <v>10</v>
      </c>
      <c r="FG22">
        <f>SUMIFS(DataRegularSeason20242025!$AA$3:$AA$1315,DataRegularSeason20242025!$B$3:$B$1315, "&lt;=" &amp; FG$1, DataRegularSeason20242025!$D$3:$D$1315, $A22)+SUMIFS(DataRegularSeason20242025!$AB$3:$AB$1315,DataRegularSeason20242025!$B$3:$B$1315, "&lt;=" &amp; FG$1, DataRegularSeason20242025!$E$3:$E$1315, $A22)</f>
        <v>10</v>
      </c>
      <c r="FH22">
        <f>SUMIFS(DataRegularSeason20242025!$AA$3:$AA$1315,DataRegularSeason20242025!$B$3:$B$1315, "&lt;=" &amp; FH$1, DataRegularSeason20242025!$D$3:$D$1315, $A22)+SUMIFS(DataRegularSeason20242025!$AB$3:$AB$1315,DataRegularSeason20242025!$B$3:$B$1315, "&lt;=" &amp; FH$1, DataRegularSeason20242025!$E$3:$E$1315, $A22)</f>
        <v>10</v>
      </c>
      <c r="FI22">
        <f>SUMIFS(DataRegularSeason20242025!$AA$3:$AA$1315,DataRegularSeason20242025!$B$3:$B$1315, "&lt;=" &amp; FI$1, DataRegularSeason20242025!$D$3:$D$1315, $A22)+SUMIFS(DataRegularSeason20242025!$AB$3:$AB$1315,DataRegularSeason20242025!$B$3:$B$1315, "&lt;=" &amp; FI$1, DataRegularSeason20242025!$E$3:$E$1315, $A22)</f>
        <v>10</v>
      </c>
      <c r="FJ22">
        <f>SUMIFS(DataRegularSeason20242025!$AA$3:$AA$1315,DataRegularSeason20242025!$B$3:$B$1315, "&lt;=" &amp; FJ$1, DataRegularSeason20242025!$D$3:$D$1315, $A22)+SUMIFS(DataRegularSeason20242025!$AB$3:$AB$1315,DataRegularSeason20242025!$B$3:$B$1315, "&lt;=" &amp; FJ$1, DataRegularSeason20242025!$E$3:$E$1315, $A22)</f>
        <v>10</v>
      </c>
      <c r="FK22">
        <f>SUMIFS(DataRegularSeason20242025!$AA$3:$AA$1315,DataRegularSeason20242025!$B$3:$B$1315, "&lt;=" &amp; FK$1, DataRegularSeason20242025!$D$3:$D$1315, $A22)+SUMIFS(DataRegularSeason20242025!$AB$3:$AB$1315,DataRegularSeason20242025!$B$3:$B$1315, "&lt;=" &amp; FK$1, DataRegularSeason20242025!$E$3:$E$1315, $A22)</f>
        <v>10</v>
      </c>
      <c r="FL22">
        <f>SUMIFS(DataRegularSeason20242025!$AA$3:$AA$1315,DataRegularSeason20242025!$B$3:$B$1315, "&lt;=" &amp; FL$1, DataRegularSeason20242025!$D$3:$D$1315, $A22)+SUMIFS(DataRegularSeason20242025!$AB$3:$AB$1315,DataRegularSeason20242025!$B$3:$B$1315, "&lt;=" &amp; FL$1, DataRegularSeason20242025!$E$3:$E$1315, $A22)</f>
        <v>10</v>
      </c>
      <c r="FM22">
        <f>SUMIFS(DataRegularSeason20242025!$AA$3:$AA$1315,DataRegularSeason20242025!$B$3:$B$1315, "&lt;=" &amp; FM$1, DataRegularSeason20242025!$D$3:$D$1315, $A22)+SUMIFS(DataRegularSeason20242025!$AB$3:$AB$1315,DataRegularSeason20242025!$B$3:$B$1315, "&lt;=" &amp; FM$1, DataRegularSeason20242025!$E$3:$E$1315, $A22)</f>
        <v>10</v>
      </c>
      <c r="FN22">
        <f>SUMIFS(DataRegularSeason20242025!$AA$3:$AA$1315,DataRegularSeason20242025!$B$3:$B$1315, "&lt;=" &amp; FN$1, DataRegularSeason20242025!$D$3:$D$1315, $A22)+SUMIFS(DataRegularSeason20242025!$AB$3:$AB$1315,DataRegularSeason20242025!$B$3:$B$1315, "&lt;=" &amp; FN$1, DataRegularSeason20242025!$E$3:$E$1315, $A22)</f>
        <v>10</v>
      </c>
      <c r="FO22">
        <f>SUMIFS(DataRegularSeason20242025!$AA$3:$AA$1315,DataRegularSeason20242025!$B$3:$B$1315, "&lt;=" &amp; FO$1, DataRegularSeason20242025!$D$3:$D$1315, $A22)+SUMIFS(DataRegularSeason20242025!$AB$3:$AB$1315,DataRegularSeason20242025!$B$3:$B$1315, "&lt;=" &amp; FO$1, DataRegularSeason20242025!$E$3:$E$1315, $A22)</f>
        <v>10</v>
      </c>
      <c r="FP22">
        <f>SUMIFS(DataRegularSeason20242025!$AA$3:$AA$1315,DataRegularSeason20242025!$B$3:$B$1315, "&lt;=" &amp; FP$1, DataRegularSeason20242025!$D$3:$D$1315, $A22)+SUMIFS(DataRegularSeason20242025!$AB$3:$AB$1315,DataRegularSeason20242025!$B$3:$B$1315, "&lt;=" &amp; FP$1, DataRegularSeason20242025!$E$3:$E$1315, $A22)</f>
        <v>10</v>
      </c>
      <c r="FQ22">
        <f>SUMIFS(DataRegularSeason20242025!$AA$3:$AA$1315,DataRegularSeason20242025!$B$3:$B$1315, "&lt;=" &amp; FQ$1, DataRegularSeason20242025!$D$3:$D$1315, $A22)+SUMIFS(DataRegularSeason20242025!$AB$3:$AB$1315,DataRegularSeason20242025!$B$3:$B$1315, "&lt;=" &amp; FQ$1, DataRegularSeason20242025!$E$3:$E$1315, $A22)</f>
        <v>10</v>
      </c>
      <c r="FR22">
        <f>SUMIFS(DataRegularSeason20242025!$AA$3:$AA$1315,DataRegularSeason20242025!$B$3:$B$1315, "&lt;=" &amp; FR$1, DataRegularSeason20242025!$D$3:$D$1315, $A22)+SUMIFS(DataRegularSeason20242025!$AB$3:$AB$1315,DataRegularSeason20242025!$B$3:$B$1315, "&lt;=" &amp; FR$1, DataRegularSeason20242025!$E$3:$E$1315, $A22)</f>
        <v>10</v>
      </c>
      <c r="FS22">
        <f>SUMIFS(DataRegularSeason20242025!$AA$3:$AA$1315,DataRegularSeason20242025!$B$3:$B$1315, "&lt;=" &amp; FS$1, DataRegularSeason20242025!$D$3:$D$1315, $A22)+SUMIFS(DataRegularSeason20242025!$AB$3:$AB$1315,DataRegularSeason20242025!$B$3:$B$1315, "&lt;=" &amp; FS$1, DataRegularSeason20242025!$E$3:$E$1315, $A22)</f>
        <v>10</v>
      </c>
      <c r="FT22">
        <f>SUMIFS(DataRegularSeason20242025!$AA$3:$AA$1315,DataRegularSeason20242025!$B$3:$B$1315, "&lt;=" &amp; FT$1, DataRegularSeason20242025!$D$3:$D$1315, $A22)+SUMIFS(DataRegularSeason20242025!$AB$3:$AB$1315,DataRegularSeason20242025!$B$3:$B$1315, "&lt;=" &amp; FT$1, DataRegularSeason20242025!$E$3:$E$1315, $A22)</f>
        <v>10</v>
      </c>
      <c r="FU22">
        <f>SUMIFS(DataRegularSeason20242025!$AA$3:$AA$1315,DataRegularSeason20242025!$B$3:$B$1315, "&lt;=" &amp; FU$1, DataRegularSeason20242025!$D$3:$D$1315, $A22)+SUMIFS(DataRegularSeason20242025!$AB$3:$AB$1315,DataRegularSeason20242025!$B$3:$B$1315, "&lt;=" &amp; FU$1, DataRegularSeason20242025!$E$3:$E$1315, $A22)</f>
        <v>10</v>
      </c>
      <c r="FV22">
        <f>SUMIFS(DataRegularSeason20242025!$AA$3:$AA$1315,DataRegularSeason20242025!$B$3:$B$1315, "&lt;=" &amp; FV$1, DataRegularSeason20242025!$D$3:$D$1315, $A22)+SUMIFS(DataRegularSeason20242025!$AB$3:$AB$1315,DataRegularSeason20242025!$B$3:$B$1315, "&lt;=" &amp; FV$1, DataRegularSeason20242025!$E$3:$E$1315, $A22)</f>
        <v>10</v>
      </c>
      <c r="FW22">
        <f>SUMIFS(DataRegularSeason20242025!$AA$3:$AA$1315,DataRegularSeason20242025!$B$3:$B$1315, "&lt;=" &amp; FW$1, DataRegularSeason20242025!$D$3:$D$1315, $A22)+SUMIFS(DataRegularSeason20242025!$AB$3:$AB$1315,DataRegularSeason20242025!$B$3:$B$1315, "&lt;=" &amp; FW$1, DataRegularSeason20242025!$E$3:$E$1315, $A22)</f>
        <v>10</v>
      </c>
      <c r="FX22">
        <f>SUMIFS(DataRegularSeason20242025!$AA$3:$AA$1315,DataRegularSeason20242025!$B$3:$B$1315, "&lt;=" &amp; FX$1, DataRegularSeason20242025!$D$3:$D$1315, $A22)+SUMIFS(DataRegularSeason20242025!$AB$3:$AB$1315,DataRegularSeason20242025!$B$3:$B$1315, "&lt;=" &amp; FX$1, DataRegularSeason20242025!$E$3:$E$1315, $A22)</f>
        <v>10</v>
      </c>
      <c r="FY22">
        <f>SUMIFS(DataRegularSeason20242025!$AA$3:$AA$1315,DataRegularSeason20242025!$B$3:$B$1315, "&lt;=" &amp; FY$1, DataRegularSeason20242025!$D$3:$D$1315, $A22)+SUMIFS(DataRegularSeason20242025!$AB$3:$AB$1315,DataRegularSeason20242025!$B$3:$B$1315, "&lt;=" &amp; FY$1, DataRegularSeason20242025!$E$3:$E$1315, $A22)</f>
        <v>10</v>
      </c>
      <c r="FZ22">
        <f>SUMIFS(DataRegularSeason20242025!$AA$3:$AA$1315,DataRegularSeason20242025!$B$3:$B$1315, "&lt;=" &amp; FZ$1, DataRegularSeason20242025!$D$3:$D$1315, $A22)+SUMIFS(DataRegularSeason20242025!$AB$3:$AB$1315,DataRegularSeason20242025!$B$3:$B$1315, "&lt;=" &amp; FZ$1, DataRegularSeason20242025!$E$3:$E$1315, $A22)</f>
        <v>10</v>
      </c>
      <c r="GA22">
        <f>SUMIFS(DataRegularSeason20242025!$AA$3:$AA$1315,DataRegularSeason20242025!$B$3:$B$1315, "&lt;=" &amp; GA$1, DataRegularSeason20242025!$D$3:$D$1315, $A22)+SUMIFS(DataRegularSeason20242025!$AB$3:$AB$1315,DataRegularSeason20242025!$B$3:$B$1315, "&lt;=" &amp; GA$1, DataRegularSeason20242025!$E$3:$E$1315, $A22)</f>
        <v>10</v>
      </c>
      <c r="GB22">
        <f>SUMIFS(DataRegularSeason20242025!$AA$3:$AA$1315,DataRegularSeason20242025!$B$3:$B$1315, "&lt;=" &amp; GB$1, DataRegularSeason20242025!$D$3:$D$1315, $A22)+SUMIFS(DataRegularSeason20242025!$AB$3:$AB$1315,DataRegularSeason20242025!$B$3:$B$1315, "&lt;=" &amp; GB$1, DataRegularSeason20242025!$E$3:$E$1315, $A22)</f>
        <v>10</v>
      </c>
      <c r="GC22">
        <f>SUMIFS(DataRegularSeason20242025!$AA$3:$AA$1315,DataRegularSeason20242025!$B$3:$B$1315, "&lt;=" &amp; GC$1, DataRegularSeason20242025!$D$3:$D$1315, $A22)+SUMIFS(DataRegularSeason20242025!$AB$3:$AB$1315,DataRegularSeason20242025!$B$3:$B$1315, "&lt;=" &amp; GC$1, DataRegularSeason20242025!$E$3:$E$1315, $A22)</f>
        <v>10</v>
      </c>
      <c r="GD22">
        <f>SUMIFS(DataRegularSeason20242025!$AA$3:$AA$1315,DataRegularSeason20242025!$B$3:$B$1315, "&lt;=" &amp; GD$1, DataRegularSeason20242025!$D$3:$D$1315, $A22)+SUMIFS(DataRegularSeason20242025!$AB$3:$AB$1315,DataRegularSeason20242025!$B$3:$B$1315, "&lt;=" &amp; GD$1, DataRegularSeason20242025!$E$3:$E$1315, $A22)</f>
        <v>10</v>
      </c>
      <c r="GE22">
        <f>SUMIFS(DataRegularSeason20242025!$AA$3:$AA$1315,DataRegularSeason20242025!$B$3:$B$1315, "&lt;=" &amp; GE$1, DataRegularSeason20242025!$D$3:$D$1315, $A22)+SUMIFS(DataRegularSeason20242025!$AB$3:$AB$1315,DataRegularSeason20242025!$B$3:$B$1315, "&lt;=" &amp; GE$1, DataRegularSeason20242025!$E$3:$E$1315, $A22)</f>
        <v>10</v>
      </c>
      <c r="GF22">
        <f>SUMIFS(DataRegularSeason20242025!$AA$3:$AA$1315,DataRegularSeason20242025!$B$3:$B$1315, "&lt;=" &amp; GF$1, DataRegularSeason20242025!$D$3:$D$1315, $A22)+SUMIFS(DataRegularSeason20242025!$AB$3:$AB$1315,DataRegularSeason20242025!$B$3:$B$1315, "&lt;=" &amp; GF$1, DataRegularSeason20242025!$E$3:$E$1315, $A22)</f>
        <v>10</v>
      </c>
      <c r="GG22">
        <f>SUMIFS(DataRegularSeason20242025!$AA$3:$AA$1315,DataRegularSeason20242025!$B$3:$B$1315, "&lt;=" &amp; GG$1, DataRegularSeason20242025!$D$3:$D$1315, $A22)+SUMIFS(DataRegularSeason20242025!$AB$3:$AB$1315,DataRegularSeason20242025!$B$3:$B$1315, "&lt;=" &amp; GG$1, DataRegularSeason20242025!$E$3:$E$1315, $A22)</f>
        <v>10</v>
      </c>
      <c r="GH22">
        <f>SUMIFS(DataRegularSeason20242025!$AA$3:$AA$1315,DataRegularSeason20242025!$B$3:$B$1315, "&lt;=" &amp; GH$1, DataRegularSeason20242025!$D$3:$D$1315, $A22)+SUMIFS(DataRegularSeason20242025!$AB$3:$AB$1315,DataRegularSeason20242025!$B$3:$B$1315, "&lt;=" &amp; GH$1, DataRegularSeason20242025!$E$3:$E$1315, $A22)</f>
        <v>10</v>
      </c>
      <c r="GI22">
        <f>SUMIFS(DataRegularSeason20242025!$AA$3:$AA$1315,DataRegularSeason20242025!$B$3:$B$1315, "&lt;=" &amp; GI$1, DataRegularSeason20242025!$D$3:$D$1315, $A22)+SUMIFS(DataRegularSeason20242025!$AB$3:$AB$1315,DataRegularSeason20242025!$B$3:$B$1315, "&lt;=" &amp; GI$1, DataRegularSeason20242025!$E$3:$E$1315, $A22)</f>
        <v>10</v>
      </c>
      <c r="GJ22">
        <f>SUMIFS(DataRegularSeason20242025!$AA$3:$AA$1315,DataRegularSeason20242025!$B$3:$B$1315, "&lt;=" &amp; GJ$1, DataRegularSeason20242025!$D$3:$D$1315, $A22)+SUMIFS(DataRegularSeason20242025!$AB$3:$AB$1315,DataRegularSeason20242025!$B$3:$B$1315, "&lt;=" &amp; GJ$1, DataRegularSeason20242025!$E$3:$E$1315, $A22)</f>
        <v>10</v>
      </c>
      <c r="GK22">
        <f>SUMIFS(DataRegularSeason20242025!$AA$3:$AA$1315,DataRegularSeason20242025!$B$3:$B$1315, "&lt;=" &amp; GK$1, DataRegularSeason20242025!$D$3:$D$1315, $A22)+SUMIFS(DataRegularSeason20242025!$AB$3:$AB$1315,DataRegularSeason20242025!$B$3:$B$1315, "&lt;=" &amp; GK$1, DataRegularSeason20242025!$E$3:$E$1315, $A22)</f>
        <v>10</v>
      </c>
      <c r="GL22">
        <f>SUMIFS(DataRegularSeason20242025!$AA$3:$AA$1315,DataRegularSeason20242025!$B$3:$B$1315, "&lt;=" &amp; GL$1, DataRegularSeason20242025!$D$3:$D$1315, $A22)+SUMIFS(DataRegularSeason20242025!$AB$3:$AB$1315,DataRegularSeason20242025!$B$3:$B$1315, "&lt;=" &amp; GL$1, DataRegularSeason20242025!$E$3:$E$1315, $A22)</f>
        <v>10</v>
      </c>
      <c r="GM22">
        <f>SUMIFS(DataRegularSeason20242025!$AA$3:$AA$1315,DataRegularSeason20242025!$B$3:$B$1315, "&lt;=" &amp; GM$1, DataRegularSeason20242025!$D$3:$D$1315, $A22)+SUMIFS(DataRegularSeason20242025!$AB$3:$AB$1315,DataRegularSeason20242025!$B$3:$B$1315, "&lt;=" &amp; GM$1, DataRegularSeason20242025!$E$3:$E$1315, $A22)</f>
        <v>10</v>
      </c>
      <c r="GN22">
        <f>SUMIFS(DataRegularSeason20242025!$AA$3:$AA$1315,DataRegularSeason20242025!$B$3:$B$1315, "&lt;=" &amp; GN$1, DataRegularSeason20242025!$D$3:$D$1315, $A22)+SUMIFS(DataRegularSeason20242025!$AB$3:$AB$1315,DataRegularSeason20242025!$B$3:$B$1315, "&lt;=" &amp; GN$1, DataRegularSeason20242025!$E$3:$E$1315, $A22)</f>
        <v>10</v>
      </c>
      <c r="GO22">
        <f>SUMIFS(DataRegularSeason20242025!$AA$3:$AA$1315,DataRegularSeason20242025!$B$3:$B$1315, "&lt;=" &amp; GO$1, DataRegularSeason20242025!$D$3:$D$1315, $A22)+SUMIFS(DataRegularSeason20242025!$AB$3:$AB$1315,DataRegularSeason20242025!$B$3:$B$1315, "&lt;=" &amp; GO$1, DataRegularSeason20242025!$E$3:$E$1315, $A22)</f>
        <v>10</v>
      </c>
      <c r="GP22">
        <f>SUMIFS(DataRegularSeason20242025!$AA$3:$AA$1315,DataRegularSeason20242025!$B$3:$B$1315, "&lt;=" &amp; GP$1, DataRegularSeason20242025!$D$3:$D$1315, $A22)+SUMIFS(DataRegularSeason20242025!$AB$3:$AB$1315,DataRegularSeason20242025!$B$3:$B$1315, "&lt;=" &amp; GP$1, DataRegularSeason20242025!$E$3:$E$1315, $A22)</f>
        <v>10</v>
      </c>
      <c r="GQ22">
        <f>SUMIFS(DataRegularSeason20242025!$AA$3:$AA$1315,DataRegularSeason20242025!$B$3:$B$1315, "&lt;=" &amp; GQ$1, DataRegularSeason20242025!$D$3:$D$1315, $A22)+SUMIFS(DataRegularSeason20242025!$AB$3:$AB$1315,DataRegularSeason20242025!$B$3:$B$1315, "&lt;=" &amp; GQ$1, DataRegularSeason20242025!$E$3:$E$1315, $A22)</f>
        <v>10</v>
      </c>
      <c r="GR22">
        <f>SUMIFS(DataRegularSeason20242025!$AA$3:$AA$1315,DataRegularSeason20242025!$B$3:$B$1315, "&lt;=" &amp; GR$1, DataRegularSeason20242025!$D$3:$D$1315, $A22)+SUMIFS(DataRegularSeason20242025!$AB$3:$AB$1315,DataRegularSeason20242025!$B$3:$B$1315, "&lt;=" &amp; GR$1, DataRegularSeason20242025!$E$3:$E$1315, $A22)</f>
        <v>10</v>
      </c>
      <c r="GS22">
        <f>SUMIFS(DataRegularSeason20242025!$AA$3:$AA$1315,DataRegularSeason20242025!$B$3:$B$1315, "&lt;=" &amp; GS$1, DataRegularSeason20242025!$D$3:$D$1315, $A22)+SUMIFS(DataRegularSeason20242025!$AB$3:$AB$1315,DataRegularSeason20242025!$B$3:$B$1315, "&lt;=" &amp; GS$1, DataRegularSeason20242025!$E$3:$E$1315, $A22)</f>
        <v>10</v>
      </c>
      <c r="GT22">
        <f>SUMIFS(DataRegularSeason20242025!$AA$3:$AA$1315,DataRegularSeason20242025!$B$3:$B$1315, "&lt;=" &amp; GT$1, DataRegularSeason20242025!$D$3:$D$1315, $A22)+SUMIFS(DataRegularSeason20242025!$AB$3:$AB$1315,DataRegularSeason20242025!$B$3:$B$1315, "&lt;=" &amp; GT$1, DataRegularSeason20242025!$E$3:$E$1315, $A22)</f>
        <v>10</v>
      </c>
      <c r="GU22">
        <f>SUMIFS(DataRegularSeason20242025!$AA$3:$AA$1315,DataRegularSeason20242025!$B$3:$B$1315, "&lt;=" &amp; GU$1, DataRegularSeason20242025!$D$3:$D$1315, $A22)+SUMIFS(DataRegularSeason20242025!$AB$3:$AB$1315,DataRegularSeason20242025!$B$3:$B$1315, "&lt;=" &amp; GU$1, DataRegularSeason20242025!$E$3:$E$1315, $A22)</f>
        <v>10</v>
      </c>
    </row>
    <row r="23" spans="1:203" x14ac:dyDescent="0.25">
      <c r="A23" t="s">
        <v>26</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0</v>
      </c>
      <c r="K23">
        <f>SUMIFS(DataRegularSeason20242025!$AA$3:$AA$1315,DataRegularSeason20242025!$B$3:$B$1315, "&lt;=" &amp; K$1, DataRegularSeason20242025!$D$3:$D$1315, $A23)+SUMIFS(DataRegularSeason20242025!$AB$3:$AB$1315,DataRegularSeason20242025!$B$3:$B$1315, "&lt;=" &amp; K$1, DataRegularSeason20242025!$E$3:$E$1315, $A23)</f>
        <v>0</v>
      </c>
      <c r="L23">
        <f>SUMIFS(DataRegularSeason20242025!$AA$3:$AA$1315,DataRegularSeason20242025!$B$3:$B$1315, "&lt;=" &amp; L$1, DataRegularSeason20242025!$D$3:$D$1315, $A23)+SUMIFS(DataRegularSeason20242025!$AB$3:$AB$1315,DataRegularSeason20242025!$B$3:$B$1315, "&lt;=" &amp; L$1, DataRegularSeason20242025!$E$3:$E$1315, $A23)</f>
        <v>0</v>
      </c>
      <c r="M23">
        <f>SUMIFS(DataRegularSeason20242025!$AA$3:$AA$1315,DataRegularSeason20242025!$B$3:$B$1315, "&lt;=" &amp; M$1, DataRegularSeason20242025!$D$3:$D$1315, $A23)+SUMIFS(DataRegularSeason20242025!$AB$3:$AB$1315,DataRegularSeason20242025!$B$3:$B$1315, "&lt;=" &amp; M$1, DataRegularSeason20242025!$E$3:$E$1315, $A23)</f>
        <v>0</v>
      </c>
      <c r="N23">
        <f>SUMIFS(DataRegularSeason20242025!$AA$3:$AA$1315,DataRegularSeason20242025!$B$3:$B$1315, "&lt;=" &amp; N$1, DataRegularSeason20242025!$D$3:$D$1315, $A23)+SUMIFS(DataRegularSeason20242025!$AB$3:$AB$1315,DataRegularSeason20242025!$B$3:$B$1315, "&lt;=" &amp; N$1, DataRegularSeason20242025!$E$3:$E$1315, $A23)</f>
        <v>0</v>
      </c>
      <c r="O23">
        <f>SUMIFS(DataRegularSeason20242025!$AA$3:$AA$1315,DataRegularSeason20242025!$B$3:$B$1315, "&lt;=" &amp; O$1, DataRegularSeason20242025!$D$3:$D$1315, $A23)+SUMIFS(DataRegularSeason20242025!$AB$3:$AB$1315,DataRegularSeason20242025!$B$3:$B$1315, "&lt;=" &amp; O$1, DataRegularSeason20242025!$E$3:$E$1315, $A23)</f>
        <v>0</v>
      </c>
      <c r="P23">
        <f>SUMIFS(DataRegularSeason20242025!$AA$3:$AA$1315,DataRegularSeason20242025!$B$3:$B$1315, "&lt;=" &amp; P$1, DataRegularSeason20242025!$D$3:$D$1315, $A23)+SUMIFS(DataRegularSeason20242025!$AB$3:$AB$1315,DataRegularSeason20242025!$B$3:$B$1315, "&lt;=" &amp; P$1, DataRegularSeason20242025!$E$3:$E$1315, $A23)</f>
        <v>0</v>
      </c>
      <c r="Q23">
        <f>SUMIFS(DataRegularSeason20242025!$AA$3:$AA$1315,DataRegularSeason20242025!$B$3:$B$1315, "&lt;=" &amp; Q$1, DataRegularSeason20242025!$D$3:$D$1315, $A23)+SUMIFS(DataRegularSeason20242025!$AB$3:$AB$1315,DataRegularSeason20242025!$B$3:$B$1315, "&lt;=" &amp; Q$1, DataRegularSeason20242025!$E$3:$E$1315, $A23)</f>
        <v>0</v>
      </c>
      <c r="R23">
        <f>SUMIFS(DataRegularSeason20242025!$AA$3:$AA$1315,DataRegularSeason20242025!$B$3:$B$1315, "&lt;=" &amp; R$1, DataRegularSeason20242025!$D$3:$D$1315, $A23)+SUMIFS(DataRegularSeason20242025!$AB$3:$AB$1315,DataRegularSeason20242025!$B$3:$B$1315, "&lt;=" &amp; R$1, DataRegularSeason20242025!$E$3:$E$1315, $A23)</f>
        <v>0</v>
      </c>
      <c r="S23">
        <f>SUMIFS(DataRegularSeason20242025!$AA$3:$AA$1315,DataRegularSeason20242025!$B$3:$B$1315, "&lt;=" &amp; S$1, DataRegularSeason20242025!$D$3:$D$1315, $A23)+SUMIFS(DataRegularSeason20242025!$AB$3:$AB$1315,DataRegularSeason20242025!$B$3:$B$1315, "&lt;=" &amp; S$1, DataRegularSeason20242025!$E$3:$E$1315, $A23)</f>
        <v>2</v>
      </c>
      <c r="T23">
        <f>SUMIFS(DataRegularSeason20242025!$AA$3:$AA$1315,DataRegularSeason20242025!$B$3:$B$1315, "&lt;=" &amp; T$1, DataRegularSeason20242025!$D$3:$D$1315, $A23)+SUMIFS(DataRegularSeason20242025!$AB$3:$AB$1315,DataRegularSeason20242025!$B$3:$B$1315, "&lt;=" &amp; T$1, DataRegularSeason20242025!$E$3:$E$1315, $A23)</f>
        <v>2</v>
      </c>
      <c r="U23">
        <f>SUMIFS(DataRegularSeason20242025!$AA$3:$AA$1315,DataRegularSeason20242025!$B$3:$B$1315, "&lt;=" &amp; U$1, DataRegularSeason20242025!$D$3:$D$1315, $A23)+SUMIFS(DataRegularSeason20242025!$AB$3:$AB$1315,DataRegularSeason20242025!$B$3:$B$1315, "&lt;=" &amp; U$1, DataRegularSeason20242025!$E$3:$E$1315, $A23)</f>
        <v>4</v>
      </c>
      <c r="V23">
        <f>SUMIFS(DataRegularSeason20242025!$AA$3:$AA$1315,DataRegularSeason20242025!$B$3:$B$1315, "&lt;=" &amp; V$1, DataRegularSeason20242025!$D$3:$D$1315, $A23)+SUMIFS(DataRegularSeason20242025!$AB$3:$AB$1315,DataRegularSeason20242025!$B$3:$B$1315, "&lt;=" &amp; V$1, DataRegularSeason20242025!$E$3:$E$1315, $A23)</f>
        <v>4</v>
      </c>
      <c r="W23">
        <f>SUMIFS(DataRegularSeason20242025!$AA$3:$AA$1315,DataRegularSeason20242025!$B$3:$B$1315, "&lt;=" &amp; W$1, DataRegularSeason20242025!$D$3:$D$1315, $A23)+SUMIFS(DataRegularSeason20242025!$AB$3:$AB$1315,DataRegularSeason20242025!$B$3:$B$1315, "&lt;=" &amp; W$1, DataRegularSeason20242025!$E$3:$E$1315, $A23)</f>
        <v>6</v>
      </c>
      <c r="X23">
        <f>SUMIFS(DataRegularSeason20242025!$AA$3:$AA$1315,DataRegularSeason20242025!$B$3:$B$1315, "&lt;=" &amp; X$1, DataRegularSeason20242025!$D$3:$D$1315, $A23)+SUMIFS(DataRegularSeason20242025!$AB$3:$AB$1315,DataRegularSeason20242025!$B$3:$B$1315, "&lt;=" &amp; X$1, DataRegularSeason20242025!$E$3:$E$1315, $A23)</f>
        <v>6</v>
      </c>
      <c r="Y23">
        <f>SUMIFS(DataRegularSeason20242025!$AA$3:$AA$1315,DataRegularSeason20242025!$B$3:$B$1315, "&lt;=" &amp; Y$1, DataRegularSeason20242025!$D$3:$D$1315, $A23)+SUMIFS(DataRegularSeason20242025!$AB$3:$AB$1315,DataRegularSeason20242025!$B$3:$B$1315, "&lt;=" &amp; Y$1, DataRegularSeason20242025!$E$3:$E$1315, $A23)</f>
        <v>8</v>
      </c>
      <c r="Z23">
        <f>SUMIFS(DataRegularSeason20242025!$AA$3:$AA$1315,DataRegularSeason20242025!$B$3:$B$1315, "&lt;=" &amp; Z$1, DataRegularSeason20242025!$D$3:$D$1315, $A23)+SUMIFS(DataRegularSeason20242025!$AB$3:$AB$1315,DataRegularSeason20242025!$B$3:$B$1315, "&lt;=" &amp; Z$1, DataRegularSeason20242025!$E$3:$E$1315, $A23)</f>
        <v>8</v>
      </c>
      <c r="AA23">
        <f>SUMIFS(DataRegularSeason20242025!$AA$3:$AA$1315,DataRegularSeason20242025!$B$3:$B$1315, "&lt;=" &amp; AA$1, DataRegularSeason20242025!$D$3:$D$1315, $A23)+SUMIFS(DataRegularSeason20242025!$AB$3:$AB$1315,DataRegularSeason20242025!$B$3:$B$1315, "&lt;=" &amp; AA$1, DataRegularSeason20242025!$E$3:$E$1315, $A23)</f>
        <v>8</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10</v>
      </c>
      <c r="AI23">
        <f>SUMIFS(DataRegularSeason20242025!$AA$3:$AA$1315,DataRegularSeason20242025!$B$3:$B$1315, "&lt;=" &amp; AI$1, DataRegularSeason20242025!$D$3:$D$1315, $A23)+SUMIFS(DataRegularSeason20242025!$AB$3:$AB$1315,DataRegularSeason20242025!$B$3:$B$1315, "&lt;=" &amp; AI$1, DataRegularSeason20242025!$E$3:$E$1315, $A23)</f>
        <v>10</v>
      </c>
      <c r="AJ23">
        <f>SUMIFS(DataRegularSeason20242025!$AA$3:$AA$1315,DataRegularSeason20242025!$B$3:$B$1315, "&lt;=" &amp; AJ$1, DataRegularSeason20242025!$D$3:$D$1315, $A23)+SUMIFS(DataRegularSeason20242025!$AB$3:$AB$1315,DataRegularSeason20242025!$B$3:$B$1315, "&lt;=" &amp; AJ$1, DataRegularSeason20242025!$E$3:$E$1315, $A23)</f>
        <v>10</v>
      </c>
      <c r="AK23">
        <f>SUMIFS(DataRegularSeason20242025!$AA$3:$AA$1315,DataRegularSeason20242025!$B$3:$B$1315, "&lt;=" &amp; AK$1, DataRegularSeason20242025!$D$3:$D$1315, $A23)+SUMIFS(DataRegularSeason20242025!$AB$3:$AB$1315,DataRegularSeason20242025!$B$3:$B$1315, "&lt;=" &amp; AK$1, DataRegularSeason20242025!$E$3:$E$1315, $A23)</f>
        <v>10</v>
      </c>
      <c r="AL23">
        <f>SUMIFS(DataRegularSeason20242025!$AA$3:$AA$1315,DataRegularSeason20242025!$B$3:$B$1315, "&lt;=" &amp; AL$1, DataRegularSeason20242025!$D$3:$D$1315, $A23)+SUMIFS(DataRegularSeason20242025!$AB$3:$AB$1315,DataRegularSeason20242025!$B$3:$B$1315, "&lt;=" &amp; AL$1, DataRegularSeason20242025!$E$3:$E$1315, $A23)</f>
        <v>10</v>
      </c>
      <c r="AM23">
        <f>SUMIFS(DataRegularSeason20242025!$AA$3:$AA$1315,DataRegularSeason20242025!$B$3:$B$1315, "&lt;=" &amp; AM$1, DataRegularSeason20242025!$D$3:$D$1315, $A23)+SUMIFS(DataRegularSeason20242025!$AB$3:$AB$1315,DataRegularSeason20242025!$B$3:$B$1315, "&lt;=" &amp; AM$1, DataRegularSeason20242025!$E$3:$E$1315, $A23)</f>
        <v>10</v>
      </c>
      <c r="AN23">
        <f>SUMIFS(DataRegularSeason20242025!$AA$3:$AA$1315,DataRegularSeason20242025!$B$3:$B$1315, "&lt;=" &amp; AN$1, DataRegularSeason20242025!$D$3:$D$1315, $A23)+SUMIFS(DataRegularSeason20242025!$AB$3:$AB$1315,DataRegularSeason20242025!$B$3:$B$1315, "&lt;=" &amp; AN$1, DataRegularSeason20242025!$E$3:$E$1315, $A23)</f>
        <v>10</v>
      </c>
      <c r="AO23">
        <f>SUMIFS(DataRegularSeason20242025!$AA$3:$AA$1315,DataRegularSeason20242025!$B$3:$B$1315, "&lt;=" &amp; AO$1, DataRegularSeason20242025!$D$3:$D$1315, $A23)+SUMIFS(DataRegularSeason20242025!$AB$3:$AB$1315,DataRegularSeason20242025!$B$3:$B$1315, "&lt;=" &amp; AO$1, DataRegularSeason20242025!$E$3:$E$1315, $A23)</f>
        <v>10</v>
      </c>
      <c r="AP23">
        <f>SUMIFS(DataRegularSeason20242025!$AA$3:$AA$1315,DataRegularSeason20242025!$B$3:$B$1315, "&lt;=" &amp; AP$1, DataRegularSeason20242025!$D$3:$D$1315, $A23)+SUMIFS(DataRegularSeason20242025!$AB$3:$AB$1315,DataRegularSeason20242025!$B$3:$B$1315, "&lt;=" &amp; AP$1, DataRegularSeason20242025!$E$3:$E$1315, $A23)</f>
        <v>10</v>
      </c>
      <c r="AQ23">
        <f>SUMIFS(DataRegularSeason20242025!$AA$3:$AA$1315,DataRegularSeason20242025!$B$3:$B$1315, "&lt;=" &amp; AQ$1, DataRegularSeason20242025!$D$3:$D$1315, $A23)+SUMIFS(DataRegularSeason20242025!$AB$3:$AB$1315,DataRegularSeason20242025!$B$3:$B$1315, "&lt;=" &amp; AQ$1, DataRegularSeason20242025!$E$3:$E$1315, $A23)</f>
        <v>10</v>
      </c>
      <c r="AR23">
        <f>SUMIFS(DataRegularSeason20242025!$AA$3:$AA$1315,DataRegularSeason20242025!$B$3:$B$1315, "&lt;=" &amp; AR$1, DataRegularSeason20242025!$D$3:$D$1315, $A23)+SUMIFS(DataRegularSeason20242025!$AB$3:$AB$1315,DataRegularSeason20242025!$B$3:$B$1315, "&lt;=" &amp; AR$1, DataRegularSeason20242025!$E$3:$E$1315, $A23)</f>
        <v>10</v>
      </c>
      <c r="AS23">
        <f>SUMIFS(DataRegularSeason20242025!$AA$3:$AA$1315,DataRegularSeason20242025!$B$3:$B$1315, "&lt;=" &amp; AS$1, DataRegularSeason20242025!$D$3:$D$1315, $A23)+SUMIFS(DataRegularSeason20242025!$AB$3:$AB$1315,DataRegularSeason20242025!$B$3:$B$1315, "&lt;=" &amp; AS$1, DataRegularSeason20242025!$E$3:$E$1315, $A23)</f>
        <v>10</v>
      </c>
      <c r="AT23">
        <f>SUMIFS(DataRegularSeason20242025!$AA$3:$AA$1315,DataRegularSeason20242025!$B$3:$B$1315, "&lt;=" &amp; AT$1, DataRegularSeason20242025!$D$3:$D$1315, $A23)+SUMIFS(DataRegularSeason20242025!$AB$3:$AB$1315,DataRegularSeason20242025!$B$3:$B$1315, "&lt;=" &amp; AT$1, DataRegularSeason20242025!$E$3:$E$1315, $A23)</f>
        <v>10</v>
      </c>
      <c r="AU23">
        <f>SUMIFS(DataRegularSeason20242025!$AA$3:$AA$1315,DataRegularSeason20242025!$B$3:$B$1315, "&lt;=" &amp; AU$1, DataRegularSeason20242025!$D$3:$D$1315, $A23)+SUMIFS(DataRegularSeason20242025!$AB$3:$AB$1315,DataRegularSeason20242025!$B$3:$B$1315, "&lt;=" &amp; AU$1, DataRegularSeason20242025!$E$3:$E$1315, $A23)</f>
        <v>10</v>
      </c>
      <c r="AV23">
        <f>SUMIFS(DataRegularSeason20242025!$AA$3:$AA$1315,DataRegularSeason20242025!$B$3:$B$1315, "&lt;=" &amp; AV$1, DataRegularSeason20242025!$D$3:$D$1315, $A23)+SUMIFS(DataRegularSeason20242025!$AB$3:$AB$1315,DataRegularSeason20242025!$B$3:$B$1315, "&lt;=" &amp; AV$1, DataRegularSeason20242025!$E$3:$E$1315, $A23)</f>
        <v>10</v>
      </c>
      <c r="AW23">
        <f>SUMIFS(DataRegularSeason20242025!$AA$3:$AA$1315,DataRegularSeason20242025!$B$3:$B$1315, "&lt;=" &amp; AW$1, DataRegularSeason20242025!$D$3:$D$1315, $A23)+SUMIFS(DataRegularSeason20242025!$AB$3:$AB$1315,DataRegularSeason20242025!$B$3:$B$1315, "&lt;=" &amp; AW$1, DataRegularSeason20242025!$E$3:$E$1315, $A23)</f>
        <v>10</v>
      </c>
      <c r="AX23">
        <f>SUMIFS(DataRegularSeason20242025!$AA$3:$AA$1315,DataRegularSeason20242025!$B$3:$B$1315, "&lt;=" &amp; AX$1, DataRegularSeason20242025!$D$3:$D$1315, $A23)+SUMIFS(DataRegularSeason20242025!$AB$3:$AB$1315,DataRegularSeason20242025!$B$3:$B$1315, "&lt;=" &amp; AX$1, DataRegularSeason20242025!$E$3:$E$1315, $A23)</f>
        <v>10</v>
      </c>
      <c r="AY23">
        <f>SUMIFS(DataRegularSeason20242025!$AA$3:$AA$1315,DataRegularSeason20242025!$B$3:$B$1315, "&lt;=" &amp; AY$1, DataRegularSeason20242025!$D$3:$D$1315, $A23)+SUMIFS(DataRegularSeason20242025!$AB$3:$AB$1315,DataRegularSeason20242025!$B$3:$B$1315, "&lt;=" &amp; AY$1, DataRegularSeason20242025!$E$3:$E$1315, $A23)</f>
        <v>10</v>
      </c>
      <c r="AZ23">
        <f>SUMIFS(DataRegularSeason20242025!$AA$3:$AA$1315,DataRegularSeason20242025!$B$3:$B$1315, "&lt;=" &amp; AZ$1, DataRegularSeason20242025!$D$3:$D$1315, $A23)+SUMIFS(DataRegularSeason20242025!$AB$3:$AB$1315,DataRegularSeason20242025!$B$3:$B$1315, "&lt;=" &amp; AZ$1, DataRegularSeason20242025!$E$3:$E$1315, $A23)</f>
        <v>10</v>
      </c>
      <c r="BA23">
        <f>SUMIFS(DataRegularSeason20242025!$AA$3:$AA$1315,DataRegularSeason20242025!$B$3:$B$1315, "&lt;=" &amp; BA$1, DataRegularSeason20242025!$D$3:$D$1315, $A23)+SUMIFS(DataRegularSeason20242025!$AB$3:$AB$1315,DataRegularSeason20242025!$B$3:$B$1315, "&lt;=" &amp; BA$1, DataRegularSeason20242025!$E$3:$E$1315, $A23)</f>
        <v>10</v>
      </c>
      <c r="BB23">
        <f>SUMIFS(DataRegularSeason20242025!$AA$3:$AA$1315,DataRegularSeason20242025!$B$3:$B$1315, "&lt;=" &amp; BB$1, DataRegularSeason20242025!$D$3:$D$1315, $A23)+SUMIFS(DataRegularSeason20242025!$AB$3:$AB$1315,DataRegularSeason20242025!$B$3:$B$1315, "&lt;=" &amp; BB$1, DataRegularSeason20242025!$E$3:$E$1315, $A23)</f>
        <v>10</v>
      </c>
      <c r="BC23">
        <f>SUMIFS(DataRegularSeason20242025!$AA$3:$AA$1315,DataRegularSeason20242025!$B$3:$B$1315, "&lt;=" &amp; BC$1, DataRegularSeason20242025!$D$3:$D$1315, $A23)+SUMIFS(DataRegularSeason20242025!$AB$3:$AB$1315,DataRegularSeason20242025!$B$3:$B$1315, "&lt;=" &amp; BC$1, DataRegularSeason20242025!$E$3:$E$1315, $A23)</f>
        <v>10</v>
      </c>
      <c r="BD23">
        <f>SUMIFS(DataRegularSeason20242025!$AA$3:$AA$1315,DataRegularSeason20242025!$B$3:$B$1315, "&lt;=" &amp; BD$1, DataRegularSeason20242025!$D$3:$D$1315, $A23)+SUMIFS(DataRegularSeason20242025!$AB$3:$AB$1315,DataRegularSeason20242025!$B$3:$B$1315, "&lt;=" &amp; BD$1, DataRegularSeason20242025!$E$3:$E$1315, $A23)</f>
        <v>10</v>
      </c>
      <c r="BE23">
        <f>SUMIFS(DataRegularSeason20242025!$AA$3:$AA$1315,DataRegularSeason20242025!$B$3:$B$1315, "&lt;=" &amp; BE$1, DataRegularSeason20242025!$D$3:$D$1315, $A23)+SUMIFS(DataRegularSeason20242025!$AB$3:$AB$1315,DataRegularSeason20242025!$B$3:$B$1315, "&lt;=" &amp; BE$1, DataRegularSeason20242025!$E$3:$E$1315, $A23)</f>
        <v>10</v>
      </c>
      <c r="BF23">
        <f>SUMIFS(DataRegularSeason20242025!$AA$3:$AA$1315,DataRegularSeason20242025!$B$3:$B$1315, "&lt;=" &amp; BF$1, DataRegularSeason20242025!$D$3:$D$1315, $A23)+SUMIFS(DataRegularSeason20242025!$AB$3:$AB$1315,DataRegularSeason20242025!$B$3:$B$1315, "&lt;=" &amp; BF$1, DataRegularSeason20242025!$E$3:$E$1315, $A23)</f>
        <v>10</v>
      </c>
      <c r="BG23">
        <f>SUMIFS(DataRegularSeason20242025!$AA$3:$AA$1315,DataRegularSeason20242025!$B$3:$B$1315, "&lt;=" &amp; BG$1, DataRegularSeason20242025!$D$3:$D$1315, $A23)+SUMIFS(DataRegularSeason20242025!$AB$3:$AB$1315,DataRegularSeason20242025!$B$3:$B$1315, "&lt;=" &amp; BG$1, DataRegularSeason20242025!$E$3:$E$1315, $A23)</f>
        <v>10</v>
      </c>
      <c r="BH23">
        <f>SUMIFS(DataRegularSeason20242025!$AA$3:$AA$1315,DataRegularSeason20242025!$B$3:$B$1315, "&lt;=" &amp; BH$1, DataRegularSeason20242025!$D$3:$D$1315, $A23)+SUMIFS(DataRegularSeason20242025!$AB$3:$AB$1315,DataRegularSeason20242025!$B$3:$B$1315, "&lt;=" &amp; BH$1, DataRegularSeason20242025!$E$3:$E$1315, $A23)</f>
        <v>10</v>
      </c>
      <c r="BI23">
        <f>SUMIFS(DataRegularSeason20242025!$AA$3:$AA$1315,DataRegularSeason20242025!$B$3:$B$1315, "&lt;=" &amp; BI$1, DataRegularSeason20242025!$D$3:$D$1315, $A23)+SUMIFS(DataRegularSeason20242025!$AB$3:$AB$1315,DataRegularSeason20242025!$B$3:$B$1315, "&lt;=" &amp; BI$1, DataRegularSeason20242025!$E$3:$E$1315, $A23)</f>
        <v>10</v>
      </c>
      <c r="BJ23">
        <f>SUMIFS(DataRegularSeason20242025!$AA$3:$AA$1315,DataRegularSeason20242025!$B$3:$B$1315, "&lt;=" &amp; BJ$1, DataRegularSeason20242025!$D$3:$D$1315, $A23)+SUMIFS(DataRegularSeason20242025!$AB$3:$AB$1315,DataRegularSeason20242025!$B$3:$B$1315, "&lt;=" &amp; BJ$1, DataRegularSeason20242025!$E$3:$E$1315, $A23)</f>
        <v>10</v>
      </c>
      <c r="BK23">
        <f>SUMIFS(DataRegularSeason20242025!$AA$3:$AA$1315,DataRegularSeason20242025!$B$3:$B$1315, "&lt;=" &amp; BK$1, DataRegularSeason20242025!$D$3:$D$1315, $A23)+SUMIFS(DataRegularSeason20242025!$AB$3:$AB$1315,DataRegularSeason20242025!$B$3:$B$1315, "&lt;=" &amp; BK$1, DataRegularSeason20242025!$E$3:$E$1315, $A23)</f>
        <v>10</v>
      </c>
      <c r="BL23">
        <f>SUMIFS(DataRegularSeason20242025!$AA$3:$AA$1315,DataRegularSeason20242025!$B$3:$B$1315, "&lt;=" &amp; BL$1, DataRegularSeason20242025!$D$3:$D$1315, $A23)+SUMIFS(DataRegularSeason20242025!$AB$3:$AB$1315,DataRegularSeason20242025!$B$3:$B$1315, "&lt;=" &amp; BL$1, DataRegularSeason20242025!$E$3:$E$1315, $A23)</f>
        <v>10</v>
      </c>
      <c r="BM23">
        <f>SUMIFS(DataRegularSeason20242025!$AA$3:$AA$1315,DataRegularSeason20242025!$B$3:$B$1315, "&lt;=" &amp; BM$1, DataRegularSeason20242025!$D$3:$D$1315, $A23)+SUMIFS(DataRegularSeason20242025!$AB$3:$AB$1315,DataRegularSeason20242025!$B$3:$B$1315, "&lt;=" &amp; BM$1, DataRegularSeason20242025!$E$3:$E$1315, $A23)</f>
        <v>10</v>
      </c>
      <c r="BN23">
        <f>SUMIFS(DataRegularSeason20242025!$AA$3:$AA$1315,DataRegularSeason20242025!$B$3:$B$1315, "&lt;=" &amp; BN$1, DataRegularSeason20242025!$D$3:$D$1315, $A23)+SUMIFS(DataRegularSeason20242025!$AB$3:$AB$1315,DataRegularSeason20242025!$B$3:$B$1315, "&lt;=" &amp; BN$1, DataRegularSeason20242025!$E$3:$E$1315, $A23)</f>
        <v>10</v>
      </c>
      <c r="BO23">
        <f>SUMIFS(DataRegularSeason20242025!$AA$3:$AA$1315,DataRegularSeason20242025!$B$3:$B$1315, "&lt;=" &amp; BO$1, DataRegularSeason20242025!$D$3:$D$1315, $A23)+SUMIFS(DataRegularSeason20242025!$AB$3:$AB$1315,DataRegularSeason20242025!$B$3:$B$1315, "&lt;=" &amp; BO$1, DataRegularSeason20242025!$E$3:$E$1315, $A23)</f>
        <v>10</v>
      </c>
      <c r="BP23">
        <f>SUMIFS(DataRegularSeason20242025!$AA$3:$AA$1315,DataRegularSeason20242025!$B$3:$B$1315, "&lt;=" &amp; BP$1, DataRegularSeason20242025!$D$3:$D$1315, $A23)+SUMIFS(DataRegularSeason20242025!$AB$3:$AB$1315,DataRegularSeason20242025!$B$3:$B$1315, "&lt;=" &amp; BP$1, DataRegularSeason20242025!$E$3:$E$1315, $A23)</f>
        <v>10</v>
      </c>
      <c r="BQ23">
        <f>SUMIFS(DataRegularSeason20242025!$AA$3:$AA$1315,DataRegularSeason20242025!$B$3:$B$1315, "&lt;=" &amp; BQ$1, DataRegularSeason20242025!$D$3:$D$1315, $A23)+SUMIFS(DataRegularSeason20242025!$AB$3:$AB$1315,DataRegularSeason20242025!$B$3:$B$1315, "&lt;=" &amp; BQ$1, DataRegularSeason20242025!$E$3:$E$1315, $A23)</f>
        <v>10</v>
      </c>
      <c r="BR23">
        <f>SUMIFS(DataRegularSeason20242025!$AA$3:$AA$1315,DataRegularSeason20242025!$B$3:$B$1315, "&lt;=" &amp; BR$1, DataRegularSeason20242025!$D$3:$D$1315, $A23)+SUMIFS(DataRegularSeason20242025!$AB$3:$AB$1315,DataRegularSeason20242025!$B$3:$B$1315, "&lt;=" &amp; BR$1, DataRegularSeason20242025!$E$3:$E$1315, $A23)</f>
        <v>10</v>
      </c>
      <c r="BS23">
        <f>SUMIFS(DataRegularSeason20242025!$AA$3:$AA$1315,DataRegularSeason20242025!$B$3:$B$1315, "&lt;=" &amp; BS$1, DataRegularSeason20242025!$D$3:$D$1315, $A23)+SUMIFS(DataRegularSeason20242025!$AB$3:$AB$1315,DataRegularSeason20242025!$B$3:$B$1315, "&lt;=" &amp; BS$1, DataRegularSeason20242025!$E$3:$E$1315, $A23)</f>
        <v>10</v>
      </c>
      <c r="BT23">
        <f>SUMIFS(DataRegularSeason20242025!$AA$3:$AA$1315,DataRegularSeason20242025!$B$3:$B$1315, "&lt;=" &amp; BT$1, DataRegularSeason20242025!$D$3:$D$1315, $A23)+SUMIFS(DataRegularSeason20242025!$AB$3:$AB$1315,DataRegularSeason20242025!$B$3:$B$1315, "&lt;=" &amp; BT$1, DataRegularSeason20242025!$E$3:$E$1315, $A23)</f>
        <v>10</v>
      </c>
      <c r="BU23">
        <f>SUMIFS(DataRegularSeason20242025!$AA$3:$AA$1315,DataRegularSeason20242025!$B$3:$B$1315, "&lt;=" &amp; BU$1, DataRegularSeason20242025!$D$3:$D$1315, $A23)+SUMIFS(DataRegularSeason20242025!$AB$3:$AB$1315,DataRegularSeason20242025!$B$3:$B$1315, "&lt;=" &amp; BU$1, DataRegularSeason20242025!$E$3:$E$1315, $A23)</f>
        <v>10</v>
      </c>
      <c r="BV23">
        <f>SUMIFS(DataRegularSeason20242025!$AA$3:$AA$1315,DataRegularSeason20242025!$B$3:$B$1315, "&lt;=" &amp; BV$1, DataRegularSeason20242025!$D$3:$D$1315, $A23)+SUMIFS(DataRegularSeason20242025!$AB$3:$AB$1315,DataRegularSeason20242025!$B$3:$B$1315, "&lt;=" &amp; BV$1, DataRegularSeason20242025!$E$3:$E$1315, $A23)</f>
        <v>10</v>
      </c>
      <c r="BW23">
        <f>SUMIFS(DataRegularSeason20242025!$AA$3:$AA$1315,DataRegularSeason20242025!$B$3:$B$1315, "&lt;=" &amp; BW$1, DataRegularSeason20242025!$D$3:$D$1315, $A23)+SUMIFS(DataRegularSeason20242025!$AB$3:$AB$1315,DataRegularSeason20242025!$B$3:$B$1315, "&lt;=" &amp; BW$1, DataRegularSeason20242025!$E$3:$E$1315, $A23)</f>
        <v>10</v>
      </c>
      <c r="BX23">
        <f>SUMIFS(DataRegularSeason20242025!$AA$3:$AA$1315,DataRegularSeason20242025!$B$3:$B$1315, "&lt;=" &amp; BX$1, DataRegularSeason20242025!$D$3:$D$1315, $A23)+SUMIFS(DataRegularSeason20242025!$AB$3:$AB$1315,DataRegularSeason20242025!$B$3:$B$1315, "&lt;=" &amp; BX$1, DataRegularSeason20242025!$E$3:$E$1315, $A23)</f>
        <v>10</v>
      </c>
      <c r="BY23">
        <f>SUMIFS(DataRegularSeason20242025!$AA$3:$AA$1315,DataRegularSeason20242025!$B$3:$B$1315, "&lt;=" &amp; BY$1, DataRegularSeason20242025!$D$3:$D$1315, $A23)+SUMIFS(DataRegularSeason20242025!$AB$3:$AB$1315,DataRegularSeason20242025!$B$3:$B$1315, "&lt;=" &amp; BY$1, DataRegularSeason20242025!$E$3:$E$1315, $A23)</f>
        <v>10</v>
      </c>
      <c r="BZ23">
        <f>SUMIFS(DataRegularSeason20242025!$AA$3:$AA$1315,DataRegularSeason20242025!$B$3:$B$1315, "&lt;=" &amp; BZ$1, DataRegularSeason20242025!$D$3:$D$1315, $A23)+SUMIFS(DataRegularSeason20242025!$AB$3:$AB$1315,DataRegularSeason20242025!$B$3:$B$1315, "&lt;=" &amp; BZ$1, DataRegularSeason20242025!$E$3:$E$1315, $A23)</f>
        <v>10</v>
      </c>
      <c r="CA23">
        <f>SUMIFS(DataRegularSeason20242025!$AA$3:$AA$1315,DataRegularSeason20242025!$B$3:$B$1315, "&lt;=" &amp; CA$1, DataRegularSeason20242025!$D$3:$D$1315, $A23)+SUMIFS(DataRegularSeason20242025!$AB$3:$AB$1315,DataRegularSeason20242025!$B$3:$B$1315, "&lt;=" &amp; CA$1, DataRegularSeason20242025!$E$3:$E$1315, $A23)</f>
        <v>10</v>
      </c>
      <c r="CB23">
        <f>SUMIFS(DataRegularSeason20242025!$AA$3:$AA$1315,DataRegularSeason20242025!$B$3:$B$1315, "&lt;=" &amp; CB$1, DataRegularSeason20242025!$D$3:$D$1315, $A23)+SUMIFS(DataRegularSeason20242025!$AB$3:$AB$1315,DataRegularSeason20242025!$B$3:$B$1315, "&lt;=" &amp; CB$1, DataRegularSeason20242025!$E$3:$E$1315, $A23)</f>
        <v>10</v>
      </c>
      <c r="CC23">
        <f>SUMIFS(DataRegularSeason20242025!$AA$3:$AA$1315,DataRegularSeason20242025!$B$3:$B$1315, "&lt;=" &amp; CC$1, DataRegularSeason20242025!$D$3:$D$1315, $A23)+SUMIFS(DataRegularSeason20242025!$AB$3:$AB$1315,DataRegularSeason20242025!$B$3:$B$1315, "&lt;=" &amp; CC$1, DataRegularSeason20242025!$E$3:$E$1315, $A23)</f>
        <v>10</v>
      </c>
      <c r="CD23">
        <f>SUMIFS(DataRegularSeason20242025!$AA$3:$AA$1315,DataRegularSeason20242025!$B$3:$B$1315, "&lt;=" &amp; CD$1, DataRegularSeason20242025!$D$3:$D$1315, $A23)+SUMIFS(DataRegularSeason20242025!$AB$3:$AB$1315,DataRegularSeason20242025!$B$3:$B$1315, "&lt;=" &amp; CD$1, DataRegularSeason20242025!$E$3:$E$1315, $A23)</f>
        <v>10</v>
      </c>
      <c r="CE23">
        <f>SUMIFS(DataRegularSeason20242025!$AA$3:$AA$1315,DataRegularSeason20242025!$B$3:$B$1315, "&lt;=" &amp; CE$1, DataRegularSeason20242025!$D$3:$D$1315, $A23)+SUMIFS(DataRegularSeason20242025!$AB$3:$AB$1315,DataRegularSeason20242025!$B$3:$B$1315, "&lt;=" &amp; CE$1, DataRegularSeason20242025!$E$3:$E$1315, $A23)</f>
        <v>10</v>
      </c>
      <c r="CF23">
        <f>SUMIFS(DataRegularSeason20242025!$AA$3:$AA$1315,DataRegularSeason20242025!$B$3:$B$1315, "&lt;=" &amp; CF$1, DataRegularSeason20242025!$D$3:$D$1315, $A23)+SUMIFS(DataRegularSeason20242025!$AB$3:$AB$1315,DataRegularSeason20242025!$B$3:$B$1315, "&lt;=" &amp; CF$1, DataRegularSeason20242025!$E$3:$E$1315, $A23)</f>
        <v>10</v>
      </c>
      <c r="CG23">
        <f>SUMIFS(DataRegularSeason20242025!$AA$3:$AA$1315,DataRegularSeason20242025!$B$3:$B$1315, "&lt;=" &amp; CG$1, DataRegularSeason20242025!$D$3:$D$1315, $A23)+SUMIFS(DataRegularSeason20242025!$AB$3:$AB$1315,DataRegularSeason20242025!$B$3:$B$1315, "&lt;=" &amp; CG$1, DataRegularSeason20242025!$E$3:$E$1315, $A23)</f>
        <v>10</v>
      </c>
      <c r="CH23">
        <f>SUMIFS(DataRegularSeason20242025!$AA$3:$AA$1315,DataRegularSeason20242025!$B$3:$B$1315, "&lt;=" &amp; CH$1, DataRegularSeason20242025!$D$3:$D$1315, $A23)+SUMIFS(DataRegularSeason20242025!$AB$3:$AB$1315,DataRegularSeason20242025!$B$3:$B$1315, "&lt;=" &amp; CH$1, DataRegularSeason20242025!$E$3:$E$1315, $A23)</f>
        <v>10</v>
      </c>
      <c r="CI23">
        <f>SUMIFS(DataRegularSeason20242025!$AA$3:$AA$1315,DataRegularSeason20242025!$B$3:$B$1315, "&lt;=" &amp; CI$1, DataRegularSeason20242025!$D$3:$D$1315, $A23)+SUMIFS(DataRegularSeason20242025!$AB$3:$AB$1315,DataRegularSeason20242025!$B$3:$B$1315, "&lt;=" &amp; CI$1, DataRegularSeason20242025!$E$3:$E$1315, $A23)</f>
        <v>10</v>
      </c>
      <c r="CJ23">
        <f>SUMIFS(DataRegularSeason20242025!$AA$3:$AA$1315,DataRegularSeason20242025!$B$3:$B$1315, "&lt;=" &amp; CJ$1, DataRegularSeason20242025!$D$3:$D$1315, $A23)+SUMIFS(DataRegularSeason20242025!$AB$3:$AB$1315,DataRegularSeason20242025!$B$3:$B$1315, "&lt;=" &amp; CJ$1, DataRegularSeason20242025!$E$3:$E$1315, $A23)</f>
        <v>10</v>
      </c>
      <c r="CK23">
        <f>SUMIFS(DataRegularSeason20242025!$AA$3:$AA$1315,DataRegularSeason20242025!$B$3:$B$1315, "&lt;=" &amp; CK$1, DataRegularSeason20242025!$D$3:$D$1315, $A23)+SUMIFS(DataRegularSeason20242025!$AB$3:$AB$1315,DataRegularSeason20242025!$B$3:$B$1315, "&lt;=" &amp; CK$1, DataRegularSeason20242025!$E$3:$E$1315, $A23)</f>
        <v>10</v>
      </c>
      <c r="CL23">
        <f>SUMIFS(DataRegularSeason20242025!$AA$3:$AA$1315,DataRegularSeason20242025!$B$3:$B$1315, "&lt;=" &amp; CL$1, DataRegularSeason20242025!$D$3:$D$1315, $A23)+SUMIFS(DataRegularSeason20242025!$AB$3:$AB$1315,DataRegularSeason20242025!$B$3:$B$1315, "&lt;=" &amp; CL$1, DataRegularSeason20242025!$E$3:$E$1315, $A23)</f>
        <v>10</v>
      </c>
      <c r="CM23">
        <f>SUMIFS(DataRegularSeason20242025!$AA$3:$AA$1315,DataRegularSeason20242025!$B$3:$B$1315, "&lt;=" &amp; CM$1, DataRegularSeason20242025!$D$3:$D$1315, $A23)+SUMIFS(DataRegularSeason20242025!$AB$3:$AB$1315,DataRegularSeason20242025!$B$3:$B$1315, "&lt;=" &amp; CM$1, DataRegularSeason20242025!$E$3:$E$1315, $A23)</f>
        <v>10</v>
      </c>
      <c r="CN23">
        <f>SUMIFS(DataRegularSeason20242025!$AA$3:$AA$1315,DataRegularSeason20242025!$B$3:$B$1315, "&lt;=" &amp; CN$1, DataRegularSeason20242025!$D$3:$D$1315, $A23)+SUMIFS(DataRegularSeason20242025!$AB$3:$AB$1315,DataRegularSeason20242025!$B$3:$B$1315, "&lt;=" &amp; CN$1, DataRegularSeason20242025!$E$3:$E$1315, $A23)</f>
        <v>10</v>
      </c>
      <c r="CO23">
        <f>SUMIFS(DataRegularSeason20242025!$AA$3:$AA$1315,DataRegularSeason20242025!$B$3:$B$1315, "&lt;=" &amp; CO$1, DataRegularSeason20242025!$D$3:$D$1315, $A23)+SUMIFS(DataRegularSeason20242025!$AB$3:$AB$1315,DataRegularSeason20242025!$B$3:$B$1315, "&lt;=" &amp; CO$1, DataRegularSeason20242025!$E$3:$E$1315, $A23)</f>
        <v>10</v>
      </c>
      <c r="CP23">
        <f>SUMIFS(DataRegularSeason20242025!$AA$3:$AA$1315,DataRegularSeason20242025!$B$3:$B$1315, "&lt;=" &amp; CP$1, DataRegularSeason20242025!$D$3:$D$1315, $A23)+SUMIFS(DataRegularSeason20242025!$AB$3:$AB$1315,DataRegularSeason20242025!$B$3:$B$1315, "&lt;=" &amp; CP$1, DataRegularSeason20242025!$E$3:$E$1315, $A23)</f>
        <v>10</v>
      </c>
      <c r="CQ23">
        <f>SUMIFS(DataRegularSeason20242025!$AA$3:$AA$1315,DataRegularSeason20242025!$B$3:$B$1315, "&lt;=" &amp; CQ$1, DataRegularSeason20242025!$D$3:$D$1315, $A23)+SUMIFS(DataRegularSeason20242025!$AB$3:$AB$1315,DataRegularSeason20242025!$B$3:$B$1315, "&lt;=" &amp; CQ$1, DataRegularSeason20242025!$E$3:$E$1315, $A23)</f>
        <v>10</v>
      </c>
      <c r="CR23">
        <f>SUMIFS(DataRegularSeason20242025!$AA$3:$AA$1315,DataRegularSeason20242025!$B$3:$B$1315, "&lt;=" &amp; CR$1, DataRegularSeason20242025!$D$3:$D$1315, $A23)+SUMIFS(DataRegularSeason20242025!$AB$3:$AB$1315,DataRegularSeason20242025!$B$3:$B$1315, "&lt;=" &amp; CR$1, DataRegularSeason20242025!$E$3:$E$1315, $A23)</f>
        <v>10</v>
      </c>
      <c r="CS23">
        <f>SUMIFS(DataRegularSeason20242025!$AA$3:$AA$1315,DataRegularSeason20242025!$B$3:$B$1315, "&lt;=" &amp; CS$1, DataRegularSeason20242025!$D$3:$D$1315, $A23)+SUMIFS(DataRegularSeason20242025!$AB$3:$AB$1315,DataRegularSeason20242025!$B$3:$B$1315, "&lt;=" &amp; CS$1, DataRegularSeason20242025!$E$3:$E$1315, $A23)</f>
        <v>10</v>
      </c>
      <c r="CT23">
        <f>SUMIFS(DataRegularSeason20242025!$AA$3:$AA$1315,DataRegularSeason20242025!$B$3:$B$1315, "&lt;=" &amp; CT$1, DataRegularSeason20242025!$D$3:$D$1315, $A23)+SUMIFS(DataRegularSeason20242025!$AB$3:$AB$1315,DataRegularSeason20242025!$B$3:$B$1315, "&lt;=" &amp; CT$1, DataRegularSeason20242025!$E$3:$E$1315, $A23)</f>
        <v>10</v>
      </c>
      <c r="CU23">
        <f>SUMIFS(DataRegularSeason20242025!$AA$3:$AA$1315,DataRegularSeason20242025!$B$3:$B$1315, "&lt;=" &amp; CU$1, DataRegularSeason20242025!$D$3:$D$1315, $A23)+SUMIFS(DataRegularSeason20242025!$AB$3:$AB$1315,DataRegularSeason20242025!$B$3:$B$1315, "&lt;=" &amp; CU$1, DataRegularSeason20242025!$E$3:$E$1315, $A23)</f>
        <v>10</v>
      </c>
      <c r="CV23">
        <f>SUMIFS(DataRegularSeason20242025!$AA$3:$AA$1315,DataRegularSeason20242025!$B$3:$B$1315, "&lt;=" &amp; CV$1, DataRegularSeason20242025!$D$3:$D$1315, $A23)+SUMIFS(DataRegularSeason20242025!$AB$3:$AB$1315,DataRegularSeason20242025!$B$3:$B$1315, "&lt;=" &amp; CV$1, DataRegularSeason20242025!$E$3:$E$1315, $A23)</f>
        <v>10</v>
      </c>
      <c r="CW23">
        <f>SUMIFS(DataRegularSeason20242025!$AA$3:$AA$1315,DataRegularSeason20242025!$B$3:$B$1315, "&lt;=" &amp; CW$1, DataRegularSeason20242025!$D$3:$D$1315, $A23)+SUMIFS(DataRegularSeason20242025!$AB$3:$AB$1315,DataRegularSeason20242025!$B$3:$B$1315, "&lt;=" &amp; CW$1, DataRegularSeason20242025!$E$3:$E$1315, $A23)</f>
        <v>10</v>
      </c>
      <c r="CX23">
        <f>SUMIFS(DataRegularSeason20242025!$AA$3:$AA$1315,DataRegularSeason20242025!$B$3:$B$1315, "&lt;=" &amp; CX$1, DataRegularSeason20242025!$D$3:$D$1315, $A23)+SUMIFS(DataRegularSeason20242025!$AB$3:$AB$1315,DataRegularSeason20242025!$B$3:$B$1315, "&lt;=" &amp; CX$1, DataRegularSeason20242025!$E$3:$E$1315, $A23)</f>
        <v>10</v>
      </c>
      <c r="CY23">
        <f>SUMIFS(DataRegularSeason20242025!$AA$3:$AA$1315,DataRegularSeason20242025!$B$3:$B$1315, "&lt;=" &amp; CY$1, DataRegularSeason20242025!$D$3:$D$1315, $A23)+SUMIFS(DataRegularSeason20242025!$AB$3:$AB$1315,DataRegularSeason20242025!$B$3:$B$1315, "&lt;=" &amp; CY$1, DataRegularSeason20242025!$E$3:$E$1315, $A23)</f>
        <v>10</v>
      </c>
      <c r="CZ23">
        <f>SUMIFS(DataRegularSeason20242025!$AA$3:$AA$1315,DataRegularSeason20242025!$B$3:$B$1315, "&lt;=" &amp; CZ$1, DataRegularSeason20242025!$D$3:$D$1315, $A23)+SUMIFS(DataRegularSeason20242025!$AB$3:$AB$1315,DataRegularSeason20242025!$B$3:$B$1315, "&lt;=" &amp; CZ$1, DataRegularSeason20242025!$E$3:$E$1315, $A23)</f>
        <v>10</v>
      </c>
      <c r="DA23">
        <f>SUMIFS(DataRegularSeason20242025!$AA$3:$AA$1315,DataRegularSeason20242025!$B$3:$B$1315, "&lt;=" &amp; DA$1, DataRegularSeason20242025!$D$3:$D$1315, $A23)+SUMIFS(DataRegularSeason20242025!$AB$3:$AB$1315,DataRegularSeason20242025!$B$3:$B$1315, "&lt;=" &amp; DA$1, DataRegularSeason20242025!$E$3:$E$1315, $A23)</f>
        <v>10</v>
      </c>
      <c r="DB23">
        <f>SUMIFS(DataRegularSeason20242025!$AA$3:$AA$1315,DataRegularSeason20242025!$B$3:$B$1315, "&lt;=" &amp; DB$1, DataRegularSeason20242025!$D$3:$D$1315, $A23)+SUMIFS(DataRegularSeason20242025!$AB$3:$AB$1315,DataRegularSeason20242025!$B$3:$B$1315, "&lt;=" &amp; DB$1, DataRegularSeason20242025!$E$3:$E$1315, $A23)</f>
        <v>10</v>
      </c>
      <c r="DC23">
        <f>SUMIFS(DataRegularSeason20242025!$AA$3:$AA$1315,DataRegularSeason20242025!$B$3:$B$1315, "&lt;=" &amp; DC$1, DataRegularSeason20242025!$D$3:$D$1315, $A23)+SUMIFS(DataRegularSeason20242025!$AB$3:$AB$1315,DataRegularSeason20242025!$B$3:$B$1315, "&lt;=" &amp; DC$1, DataRegularSeason20242025!$E$3:$E$1315, $A23)</f>
        <v>10</v>
      </c>
      <c r="DD23">
        <f>SUMIFS(DataRegularSeason20242025!$AA$3:$AA$1315,DataRegularSeason20242025!$B$3:$B$1315, "&lt;=" &amp; DD$1, DataRegularSeason20242025!$D$3:$D$1315, $A23)+SUMIFS(DataRegularSeason20242025!$AB$3:$AB$1315,DataRegularSeason20242025!$B$3:$B$1315, "&lt;=" &amp; DD$1, DataRegularSeason20242025!$E$3:$E$1315, $A23)</f>
        <v>10</v>
      </c>
      <c r="DE23">
        <f>SUMIFS(DataRegularSeason20242025!$AA$3:$AA$1315,DataRegularSeason20242025!$B$3:$B$1315, "&lt;=" &amp; DE$1, DataRegularSeason20242025!$D$3:$D$1315, $A23)+SUMIFS(DataRegularSeason20242025!$AB$3:$AB$1315,DataRegularSeason20242025!$B$3:$B$1315, "&lt;=" &amp; DE$1, DataRegularSeason20242025!$E$3:$E$1315, $A23)</f>
        <v>10</v>
      </c>
      <c r="DF23">
        <f>SUMIFS(DataRegularSeason20242025!$AA$3:$AA$1315,DataRegularSeason20242025!$B$3:$B$1315, "&lt;=" &amp; DF$1, DataRegularSeason20242025!$D$3:$D$1315, $A23)+SUMIFS(DataRegularSeason20242025!$AB$3:$AB$1315,DataRegularSeason20242025!$B$3:$B$1315, "&lt;=" &amp; DF$1, DataRegularSeason20242025!$E$3:$E$1315, $A23)</f>
        <v>10</v>
      </c>
      <c r="DG23">
        <f>SUMIFS(DataRegularSeason20242025!$AA$3:$AA$1315,DataRegularSeason20242025!$B$3:$B$1315, "&lt;=" &amp; DG$1, DataRegularSeason20242025!$D$3:$D$1315, $A23)+SUMIFS(DataRegularSeason20242025!$AB$3:$AB$1315,DataRegularSeason20242025!$B$3:$B$1315, "&lt;=" &amp; DG$1, DataRegularSeason20242025!$E$3:$E$1315, $A23)</f>
        <v>10</v>
      </c>
      <c r="DH23">
        <f>SUMIFS(DataRegularSeason20242025!$AA$3:$AA$1315,DataRegularSeason20242025!$B$3:$B$1315, "&lt;=" &amp; DH$1, DataRegularSeason20242025!$D$3:$D$1315, $A23)+SUMIFS(DataRegularSeason20242025!$AB$3:$AB$1315,DataRegularSeason20242025!$B$3:$B$1315, "&lt;=" &amp; DH$1, DataRegularSeason20242025!$E$3:$E$1315, $A23)</f>
        <v>10</v>
      </c>
      <c r="DI23">
        <f>SUMIFS(DataRegularSeason20242025!$AA$3:$AA$1315,DataRegularSeason20242025!$B$3:$B$1315, "&lt;=" &amp; DI$1, DataRegularSeason20242025!$D$3:$D$1315, $A23)+SUMIFS(DataRegularSeason20242025!$AB$3:$AB$1315,DataRegularSeason20242025!$B$3:$B$1315, "&lt;=" &amp; DI$1, DataRegularSeason20242025!$E$3:$E$1315, $A23)</f>
        <v>10</v>
      </c>
      <c r="DJ23">
        <f>SUMIFS(DataRegularSeason20242025!$AA$3:$AA$1315,DataRegularSeason20242025!$B$3:$B$1315, "&lt;=" &amp; DJ$1, DataRegularSeason20242025!$D$3:$D$1315, $A23)+SUMIFS(DataRegularSeason20242025!$AB$3:$AB$1315,DataRegularSeason20242025!$B$3:$B$1315, "&lt;=" &amp; DJ$1, DataRegularSeason20242025!$E$3:$E$1315, $A23)</f>
        <v>10</v>
      </c>
      <c r="DK23">
        <f>SUMIFS(DataRegularSeason20242025!$AA$3:$AA$1315,DataRegularSeason20242025!$B$3:$B$1315, "&lt;=" &amp; DK$1, DataRegularSeason20242025!$D$3:$D$1315, $A23)+SUMIFS(DataRegularSeason20242025!$AB$3:$AB$1315,DataRegularSeason20242025!$B$3:$B$1315, "&lt;=" &amp; DK$1, DataRegularSeason20242025!$E$3:$E$1315, $A23)</f>
        <v>10</v>
      </c>
      <c r="DL23">
        <f>SUMIFS(DataRegularSeason20242025!$AA$3:$AA$1315,DataRegularSeason20242025!$B$3:$B$1315, "&lt;=" &amp; DL$1, DataRegularSeason20242025!$D$3:$D$1315, $A23)+SUMIFS(DataRegularSeason20242025!$AB$3:$AB$1315,DataRegularSeason20242025!$B$3:$B$1315, "&lt;=" &amp; DL$1, DataRegularSeason20242025!$E$3:$E$1315, $A23)</f>
        <v>10</v>
      </c>
      <c r="DM23">
        <f>SUMIFS(DataRegularSeason20242025!$AA$3:$AA$1315,DataRegularSeason20242025!$B$3:$B$1315, "&lt;=" &amp; DM$1, DataRegularSeason20242025!$D$3:$D$1315, $A23)+SUMIFS(DataRegularSeason20242025!$AB$3:$AB$1315,DataRegularSeason20242025!$B$3:$B$1315, "&lt;=" &amp; DM$1, DataRegularSeason20242025!$E$3:$E$1315, $A23)</f>
        <v>10</v>
      </c>
      <c r="DN23">
        <f>SUMIFS(DataRegularSeason20242025!$AA$3:$AA$1315,DataRegularSeason20242025!$B$3:$B$1315, "&lt;=" &amp; DN$1, DataRegularSeason20242025!$D$3:$D$1315, $A23)+SUMIFS(DataRegularSeason20242025!$AB$3:$AB$1315,DataRegularSeason20242025!$B$3:$B$1315, "&lt;=" &amp; DN$1, DataRegularSeason20242025!$E$3:$E$1315, $A23)</f>
        <v>10</v>
      </c>
      <c r="DO23">
        <f>SUMIFS(DataRegularSeason20242025!$AA$3:$AA$1315,DataRegularSeason20242025!$B$3:$B$1315, "&lt;=" &amp; DO$1, DataRegularSeason20242025!$D$3:$D$1315, $A23)+SUMIFS(DataRegularSeason20242025!$AB$3:$AB$1315,DataRegularSeason20242025!$B$3:$B$1315, "&lt;=" &amp; DO$1, DataRegularSeason20242025!$E$3:$E$1315, $A23)</f>
        <v>10</v>
      </c>
      <c r="DP23">
        <f>SUMIFS(DataRegularSeason20242025!$AA$3:$AA$1315,DataRegularSeason20242025!$B$3:$B$1315, "&lt;=" &amp; DP$1, DataRegularSeason20242025!$D$3:$D$1315, $A23)+SUMIFS(DataRegularSeason20242025!$AB$3:$AB$1315,DataRegularSeason20242025!$B$3:$B$1315, "&lt;=" &amp; DP$1, DataRegularSeason20242025!$E$3:$E$1315, $A23)</f>
        <v>10</v>
      </c>
      <c r="DQ23">
        <f>SUMIFS(DataRegularSeason20242025!$AA$3:$AA$1315,DataRegularSeason20242025!$B$3:$B$1315, "&lt;=" &amp; DQ$1, DataRegularSeason20242025!$D$3:$D$1315, $A23)+SUMIFS(DataRegularSeason20242025!$AB$3:$AB$1315,DataRegularSeason20242025!$B$3:$B$1315, "&lt;=" &amp; DQ$1, DataRegularSeason20242025!$E$3:$E$1315, $A23)</f>
        <v>10</v>
      </c>
      <c r="DR23">
        <f>SUMIFS(DataRegularSeason20242025!$AA$3:$AA$1315,DataRegularSeason20242025!$B$3:$B$1315, "&lt;=" &amp; DR$1, DataRegularSeason20242025!$D$3:$D$1315, $A23)+SUMIFS(DataRegularSeason20242025!$AB$3:$AB$1315,DataRegularSeason20242025!$B$3:$B$1315, "&lt;=" &amp; DR$1, DataRegularSeason20242025!$E$3:$E$1315, $A23)</f>
        <v>10</v>
      </c>
      <c r="DS23">
        <f>SUMIFS(DataRegularSeason20242025!$AA$3:$AA$1315,DataRegularSeason20242025!$B$3:$B$1315, "&lt;=" &amp; DS$1, DataRegularSeason20242025!$D$3:$D$1315, $A23)+SUMIFS(DataRegularSeason20242025!$AB$3:$AB$1315,DataRegularSeason20242025!$B$3:$B$1315, "&lt;=" &amp; DS$1, DataRegularSeason20242025!$E$3:$E$1315, $A23)</f>
        <v>10</v>
      </c>
      <c r="DT23">
        <f>SUMIFS(DataRegularSeason20242025!$AA$3:$AA$1315,DataRegularSeason20242025!$B$3:$B$1315, "&lt;=" &amp; DT$1, DataRegularSeason20242025!$D$3:$D$1315, $A23)+SUMIFS(DataRegularSeason20242025!$AB$3:$AB$1315,DataRegularSeason20242025!$B$3:$B$1315, "&lt;=" &amp; DT$1, DataRegularSeason20242025!$E$3:$E$1315, $A23)</f>
        <v>10</v>
      </c>
      <c r="DU23">
        <f>SUMIFS(DataRegularSeason20242025!$AA$3:$AA$1315,DataRegularSeason20242025!$B$3:$B$1315, "&lt;=" &amp; DU$1, DataRegularSeason20242025!$D$3:$D$1315, $A23)+SUMIFS(DataRegularSeason20242025!$AB$3:$AB$1315,DataRegularSeason20242025!$B$3:$B$1315, "&lt;=" &amp; DU$1, DataRegularSeason20242025!$E$3:$E$1315, $A23)</f>
        <v>10</v>
      </c>
      <c r="DV23">
        <f>SUMIFS(DataRegularSeason20242025!$AA$3:$AA$1315,DataRegularSeason20242025!$B$3:$B$1315, "&lt;=" &amp; DV$1, DataRegularSeason20242025!$D$3:$D$1315, $A23)+SUMIFS(DataRegularSeason20242025!$AB$3:$AB$1315,DataRegularSeason20242025!$B$3:$B$1315, "&lt;=" &amp; DV$1, DataRegularSeason20242025!$E$3:$E$1315, $A23)</f>
        <v>10</v>
      </c>
      <c r="DW23">
        <f>SUMIFS(DataRegularSeason20242025!$AA$3:$AA$1315,DataRegularSeason20242025!$B$3:$B$1315, "&lt;=" &amp; DW$1, DataRegularSeason20242025!$D$3:$D$1315, $A23)+SUMIFS(DataRegularSeason20242025!$AB$3:$AB$1315,DataRegularSeason20242025!$B$3:$B$1315, "&lt;=" &amp; DW$1, DataRegularSeason20242025!$E$3:$E$1315, $A23)</f>
        <v>10</v>
      </c>
      <c r="DX23">
        <f>SUMIFS(DataRegularSeason20242025!$AA$3:$AA$1315,DataRegularSeason20242025!$B$3:$B$1315, "&lt;=" &amp; DX$1, DataRegularSeason20242025!$D$3:$D$1315, $A23)+SUMIFS(DataRegularSeason20242025!$AB$3:$AB$1315,DataRegularSeason20242025!$B$3:$B$1315, "&lt;=" &amp; DX$1, DataRegularSeason20242025!$E$3:$E$1315, $A23)</f>
        <v>10</v>
      </c>
      <c r="DY23">
        <f>SUMIFS(DataRegularSeason20242025!$AA$3:$AA$1315,DataRegularSeason20242025!$B$3:$B$1315, "&lt;=" &amp; DY$1, DataRegularSeason20242025!$D$3:$D$1315, $A23)+SUMIFS(DataRegularSeason20242025!$AB$3:$AB$1315,DataRegularSeason20242025!$B$3:$B$1315, "&lt;=" &amp; DY$1, DataRegularSeason20242025!$E$3:$E$1315, $A23)</f>
        <v>10</v>
      </c>
      <c r="DZ23">
        <f>SUMIFS(DataRegularSeason20242025!$AA$3:$AA$1315,DataRegularSeason20242025!$B$3:$B$1315, "&lt;=" &amp; DZ$1, DataRegularSeason20242025!$D$3:$D$1315, $A23)+SUMIFS(DataRegularSeason20242025!$AB$3:$AB$1315,DataRegularSeason20242025!$B$3:$B$1315, "&lt;=" &amp; DZ$1, DataRegularSeason20242025!$E$3:$E$1315, $A23)</f>
        <v>10</v>
      </c>
      <c r="EA23">
        <f>SUMIFS(DataRegularSeason20242025!$AA$3:$AA$1315,DataRegularSeason20242025!$B$3:$B$1315, "&lt;=" &amp; EA$1, DataRegularSeason20242025!$D$3:$D$1315, $A23)+SUMIFS(DataRegularSeason20242025!$AB$3:$AB$1315,DataRegularSeason20242025!$B$3:$B$1315, "&lt;=" &amp; EA$1, DataRegularSeason20242025!$E$3:$E$1315, $A23)</f>
        <v>10</v>
      </c>
      <c r="EB23">
        <f>SUMIFS(DataRegularSeason20242025!$AA$3:$AA$1315,DataRegularSeason20242025!$B$3:$B$1315, "&lt;=" &amp; EB$1, DataRegularSeason20242025!$D$3:$D$1315, $A23)+SUMIFS(DataRegularSeason20242025!$AB$3:$AB$1315,DataRegularSeason20242025!$B$3:$B$1315, "&lt;=" &amp; EB$1, DataRegularSeason20242025!$E$3:$E$1315, $A23)</f>
        <v>10</v>
      </c>
      <c r="EC23">
        <f>SUMIFS(DataRegularSeason20242025!$AA$3:$AA$1315,DataRegularSeason20242025!$B$3:$B$1315, "&lt;=" &amp; EC$1, DataRegularSeason20242025!$D$3:$D$1315, $A23)+SUMIFS(DataRegularSeason20242025!$AB$3:$AB$1315,DataRegularSeason20242025!$B$3:$B$1315, "&lt;=" &amp; EC$1, DataRegularSeason20242025!$E$3:$E$1315, $A23)</f>
        <v>10</v>
      </c>
      <c r="ED23">
        <f>SUMIFS(DataRegularSeason20242025!$AA$3:$AA$1315,DataRegularSeason20242025!$B$3:$B$1315, "&lt;=" &amp; ED$1, DataRegularSeason20242025!$D$3:$D$1315, $A23)+SUMIFS(DataRegularSeason20242025!$AB$3:$AB$1315,DataRegularSeason20242025!$B$3:$B$1315, "&lt;=" &amp; ED$1, DataRegularSeason20242025!$E$3:$E$1315, $A23)</f>
        <v>10</v>
      </c>
      <c r="EE23">
        <f>SUMIFS(DataRegularSeason20242025!$AA$3:$AA$1315,DataRegularSeason20242025!$B$3:$B$1315, "&lt;=" &amp; EE$1, DataRegularSeason20242025!$D$3:$D$1315, $A23)+SUMIFS(DataRegularSeason20242025!$AB$3:$AB$1315,DataRegularSeason20242025!$B$3:$B$1315, "&lt;=" &amp; EE$1, DataRegularSeason20242025!$E$3:$E$1315, $A23)</f>
        <v>10</v>
      </c>
      <c r="EF23">
        <f>SUMIFS(DataRegularSeason20242025!$AA$3:$AA$1315,DataRegularSeason20242025!$B$3:$B$1315, "&lt;=" &amp; EF$1, DataRegularSeason20242025!$D$3:$D$1315, $A23)+SUMIFS(DataRegularSeason20242025!$AB$3:$AB$1315,DataRegularSeason20242025!$B$3:$B$1315, "&lt;=" &amp; EF$1, DataRegularSeason20242025!$E$3:$E$1315, $A23)</f>
        <v>10</v>
      </c>
      <c r="EG23">
        <f>SUMIFS(DataRegularSeason20242025!$AA$3:$AA$1315,DataRegularSeason20242025!$B$3:$B$1315, "&lt;=" &amp; EG$1, DataRegularSeason20242025!$D$3:$D$1315, $A23)+SUMIFS(DataRegularSeason20242025!$AB$3:$AB$1315,DataRegularSeason20242025!$B$3:$B$1315, "&lt;=" &amp; EG$1, DataRegularSeason20242025!$E$3:$E$1315, $A23)</f>
        <v>10</v>
      </c>
      <c r="EH23">
        <f>SUMIFS(DataRegularSeason20242025!$AA$3:$AA$1315,DataRegularSeason20242025!$B$3:$B$1315, "&lt;=" &amp; EH$1, DataRegularSeason20242025!$D$3:$D$1315, $A23)+SUMIFS(DataRegularSeason20242025!$AB$3:$AB$1315,DataRegularSeason20242025!$B$3:$B$1315, "&lt;=" &amp; EH$1, DataRegularSeason20242025!$E$3:$E$1315, $A23)</f>
        <v>10</v>
      </c>
      <c r="EI23">
        <f>SUMIFS(DataRegularSeason20242025!$AA$3:$AA$1315,DataRegularSeason20242025!$B$3:$B$1315, "&lt;=" &amp; EI$1, DataRegularSeason20242025!$D$3:$D$1315, $A23)+SUMIFS(DataRegularSeason20242025!$AB$3:$AB$1315,DataRegularSeason20242025!$B$3:$B$1315, "&lt;=" &amp; EI$1, DataRegularSeason20242025!$E$3:$E$1315, $A23)</f>
        <v>10</v>
      </c>
      <c r="EJ23">
        <f>SUMIFS(DataRegularSeason20242025!$AA$3:$AA$1315,DataRegularSeason20242025!$B$3:$B$1315, "&lt;=" &amp; EJ$1, DataRegularSeason20242025!$D$3:$D$1315, $A23)+SUMIFS(DataRegularSeason20242025!$AB$3:$AB$1315,DataRegularSeason20242025!$B$3:$B$1315, "&lt;=" &amp; EJ$1, DataRegularSeason20242025!$E$3:$E$1315, $A23)</f>
        <v>10</v>
      </c>
      <c r="EK23">
        <f>SUMIFS(DataRegularSeason20242025!$AA$3:$AA$1315,DataRegularSeason20242025!$B$3:$B$1315, "&lt;=" &amp; EK$1, DataRegularSeason20242025!$D$3:$D$1315, $A23)+SUMIFS(DataRegularSeason20242025!$AB$3:$AB$1315,DataRegularSeason20242025!$B$3:$B$1315, "&lt;=" &amp; EK$1, DataRegularSeason20242025!$E$3:$E$1315, $A23)</f>
        <v>10</v>
      </c>
      <c r="EL23">
        <f>SUMIFS(DataRegularSeason20242025!$AA$3:$AA$1315,DataRegularSeason20242025!$B$3:$B$1315, "&lt;=" &amp; EL$1, DataRegularSeason20242025!$D$3:$D$1315, $A23)+SUMIFS(DataRegularSeason20242025!$AB$3:$AB$1315,DataRegularSeason20242025!$B$3:$B$1315, "&lt;=" &amp; EL$1, DataRegularSeason20242025!$E$3:$E$1315, $A23)</f>
        <v>10</v>
      </c>
      <c r="EM23">
        <f>SUMIFS(DataRegularSeason20242025!$AA$3:$AA$1315,DataRegularSeason20242025!$B$3:$B$1315, "&lt;=" &amp; EM$1, DataRegularSeason20242025!$D$3:$D$1315, $A23)+SUMIFS(DataRegularSeason20242025!$AB$3:$AB$1315,DataRegularSeason20242025!$B$3:$B$1315, "&lt;=" &amp; EM$1, DataRegularSeason20242025!$E$3:$E$1315, $A23)</f>
        <v>10</v>
      </c>
      <c r="EN23">
        <f>SUMIFS(DataRegularSeason20242025!$AA$3:$AA$1315,DataRegularSeason20242025!$B$3:$B$1315, "&lt;=" &amp; EN$1, DataRegularSeason20242025!$D$3:$D$1315, $A23)+SUMIFS(DataRegularSeason20242025!$AB$3:$AB$1315,DataRegularSeason20242025!$B$3:$B$1315, "&lt;=" &amp; EN$1, DataRegularSeason20242025!$E$3:$E$1315, $A23)</f>
        <v>10</v>
      </c>
      <c r="EO23">
        <f>SUMIFS(DataRegularSeason20242025!$AA$3:$AA$1315,DataRegularSeason20242025!$B$3:$B$1315, "&lt;=" &amp; EO$1, DataRegularSeason20242025!$D$3:$D$1315, $A23)+SUMIFS(DataRegularSeason20242025!$AB$3:$AB$1315,DataRegularSeason20242025!$B$3:$B$1315, "&lt;=" &amp; EO$1, DataRegularSeason20242025!$E$3:$E$1315, $A23)</f>
        <v>10</v>
      </c>
      <c r="EP23">
        <f>SUMIFS(DataRegularSeason20242025!$AA$3:$AA$1315,DataRegularSeason20242025!$B$3:$B$1315, "&lt;=" &amp; EP$1, DataRegularSeason20242025!$D$3:$D$1315, $A23)+SUMIFS(DataRegularSeason20242025!$AB$3:$AB$1315,DataRegularSeason20242025!$B$3:$B$1315, "&lt;=" &amp; EP$1, DataRegularSeason20242025!$E$3:$E$1315, $A23)</f>
        <v>10</v>
      </c>
      <c r="EQ23">
        <f>SUMIFS(DataRegularSeason20242025!$AA$3:$AA$1315,DataRegularSeason20242025!$B$3:$B$1315, "&lt;=" &amp; EQ$1, DataRegularSeason20242025!$D$3:$D$1315, $A23)+SUMIFS(DataRegularSeason20242025!$AB$3:$AB$1315,DataRegularSeason20242025!$B$3:$B$1315, "&lt;=" &amp; EQ$1, DataRegularSeason20242025!$E$3:$E$1315, $A23)</f>
        <v>10</v>
      </c>
      <c r="ER23">
        <f>SUMIFS(DataRegularSeason20242025!$AA$3:$AA$1315,DataRegularSeason20242025!$B$3:$B$1315, "&lt;=" &amp; ER$1, DataRegularSeason20242025!$D$3:$D$1315, $A23)+SUMIFS(DataRegularSeason20242025!$AB$3:$AB$1315,DataRegularSeason20242025!$B$3:$B$1315, "&lt;=" &amp; ER$1, DataRegularSeason20242025!$E$3:$E$1315, $A23)</f>
        <v>10</v>
      </c>
      <c r="ES23">
        <f>SUMIFS(DataRegularSeason20242025!$AA$3:$AA$1315,DataRegularSeason20242025!$B$3:$B$1315, "&lt;=" &amp; ES$1, DataRegularSeason20242025!$D$3:$D$1315, $A23)+SUMIFS(DataRegularSeason20242025!$AB$3:$AB$1315,DataRegularSeason20242025!$B$3:$B$1315, "&lt;=" &amp; ES$1, DataRegularSeason20242025!$E$3:$E$1315, $A23)</f>
        <v>10</v>
      </c>
      <c r="ET23">
        <f>SUMIFS(DataRegularSeason20242025!$AA$3:$AA$1315,DataRegularSeason20242025!$B$3:$B$1315, "&lt;=" &amp; ET$1, DataRegularSeason20242025!$D$3:$D$1315, $A23)+SUMIFS(DataRegularSeason20242025!$AB$3:$AB$1315,DataRegularSeason20242025!$B$3:$B$1315, "&lt;=" &amp; ET$1, DataRegularSeason20242025!$E$3:$E$1315, $A23)</f>
        <v>10</v>
      </c>
      <c r="EU23">
        <f>SUMIFS(DataRegularSeason20242025!$AA$3:$AA$1315,DataRegularSeason20242025!$B$3:$B$1315, "&lt;=" &amp; EU$1, DataRegularSeason20242025!$D$3:$D$1315, $A23)+SUMIFS(DataRegularSeason20242025!$AB$3:$AB$1315,DataRegularSeason20242025!$B$3:$B$1315, "&lt;=" &amp; EU$1, DataRegularSeason20242025!$E$3:$E$1315, $A23)</f>
        <v>10</v>
      </c>
      <c r="EV23">
        <f>SUMIFS(DataRegularSeason20242025!$AA$3:$AA$1315,DataRegularSeason20242025!$B$3:$B$1315, "&lt;=" &amp; EV$1, DataRegularSeason20242025!$D$3:$D$1315, $A23)+SUMIFS(DataRegularSeason20242025!$AB$3:$AB$1315,DataRegularSeason20242025!$B$3:$B$1315, "&lt;=" &amp; EV$1, DataRegularSeason20242025!$E$3:$E$1315, $A23)</f>
        <v>10</v>
      </c>
      <c r="EW23">
        <f>SUMIFS(DataRegularSeason20242025!$AA$3:$AA$1315,DataRegularSeason20242025!$B$3:$B$1315, "&lt;=" &amp; EW$1, DataRegularSeason20242025!$D$3:$D$1315, $A23)+SUMIFS(DataRegularSeason20242025!$AB$3:$AB$1315,DataRegularSeason20242025!$B$3:$B$1315, "&lt;=" &amp; EW$1, DataRegularSeason20242025!$E$3:$E$1315, $A23)</f>
        <v>10</v>
      </c>
      <c r="EX23">
        <f>SUMIFS(DataRegularSeason20242025!$AA$3:$AA$1315,DataRegularSeason20242025!$B$3:$B$1315, "&lt;=" &amp; EX$1, DataRegularSeason20242025!$D$3:$D$1315, $A23)+SUMIFS(DataRegularSeason20242025!$AB$3:$AB$1315,DataRegularSeason20242025!$B$3:$B$1315, "&lt;=" &amp; EX$1, DataRegularSeason20242025!$E$3:$E$1315, $A23)</f>
        <v>10</v>
      </c>
      <c r="EY23">
        <f>SUMIFS(DataRegularSeason20242025!$AA$3:$AA$1315,DataRegularSeason20242025!$B$3:$B$1315, "&lt;=" &amp; EY$1, DataRegularSeason20242025!$D$3:$D$1315, $A23)+SUMIFS(DataRegularSeason20242025!$AB$3:$AB$1315,DataRegularSeason20242025!$B$3:$B$1315, "&lt;=" &amp; EY$1, DataRegularSeason20242025!$E$3:$E$1315, $A23)</f>
        <v>10</v>
      </c>
      <c r="EZ23">
        <f>SUMIFS(DataRegularSeason20242025!$AA$3:$AA$1315,DataRegularSeason20242025!$B$3:$B$1315, "&lt;=" &amp; EZ$1, DataRegularSeason20242025!$D$3:$D$1315, $A23)+SUMIFS(DataRegularSeason20242025!$AB$3:$AB$1315,DataRegularSeason20242025!$B$3:$B$1315, "&lt;=" &amp; EZ$1, DataRegularSeason20242025!$E$3:$E$1315, $A23)</f>
        <v>10</v>
      </c>
      <c r="FA23">
        <f>SUMIFS(DataRegularSeason20242025!$AA$3:$AA$1315,DataRegularSeason20242025!$B$3:$B$1315, "&lt;=" &amp; FA$1, DataRegularSeason20242025!$D$3:$D$1315, $A23)+SUMIFS(DataRegularSeason20242025!$AB$3:$AB$1315,DataRegularSeason20242025!$B$3:$B$1315, "&lt;=" &amp; FA$1, DataRegularSeason20242025!$E$3:$E$1315, $A23)</f>
        <v>10</v>
      </c>
      <c r="FB23">
        <f>SUMIFS(DataRegularSeason20242025!$AA$3:$AA$1315,DataRegularSeason20242025!$B$3:$B$1315, "&lt;=" &amp; FB$1, DataRegularSeason20242025!$D$3:$D$1315, $A23)+SUMIFS(DataRegularSeason20242025!$AB$3:$AB$1315,DataRegularSeason20242025!$B$3:$B$1315, "&lt;=" &amp; FB$1, DataRegularSeason20242025!$E$3:$E$1315, $A23)</f>
        <v>10</v>
      </c>
      <c r="FC23">
        <f>SUMIFS(DataRegularSeason20242025!$AA$3:$AA$1315,DataRegularSeason20242025!$B$3:$B$1315, "&lt;=" &amp; FC$1, DataRegularSeason20242025!$D$3:$D$1315, $A23)+SUMIFS(DataRegularSeason20242025!$AB$3:$AB$1315,DataRegularSeason20242025!$B$3:$B$1315, "&lt;=" &amp; FC$1, DataRegularSeason20242025!$E$3:$E$1315, $A23)</f>
        <v>10</v>
      </c>
      <c r="FD23">
        <f>SUMIFS(DataRegularSeason20242025!$AA$3:$AA$1315,DataRegularSeason20242025!$B$3:$B$1315, "&lt;=" &amp; FD$1, DataRegularSeason20242025!$D$3:$D$1315, $A23)+SUMIFS(DataRegularSeason20242025!$AB$3:$AB$1315,DataRegularSeason20242025!$B$3:$B$1315, "&lt;=" &amp; FD$1, DataRegularSeason20242025!$E$3:$E$1315, $A23)</f>
        <v>10</v>
      </c>
      <c r="FE23">
        <f>SUMIFS(DataRegularSeason20242025!$AA$3:$AA$1315,DataRegularSeason20242025!$B$3:$B$1315, "&lt;=" &amp; FE$1, DataRegularSeason20242025!$D$3:$D$1315, $A23)+SUMIFS(DataRegularSeason20242025!$AB$3:$AB$1315,DataRegularSeason20242025!$B$3:$B$1315, "&lt;=" &amp; FE$1, DataRegularSeason20242025!$E$3:$E$1315, $A23)</f>
        <v>10</v>
      </c>
      <c r="FF23">
        <f>SUMIFS(DataRegularSeason20242025!$AA$3:$AA$1315,DataRegularSeason20242025!$B$3:$B$1315, "&lt;=" &amp; FF$1, DataRegularSeason20242025!$D$3:$D$1315, $A23)+SUMIFS(DataRegularSeason20242025!$AB$3:$AB$1315,DataRegularSeason20242025!$B$3:$B$1315, "&lt;=" &amp; FF$1, DataRegularSeason20242025!$E$3:$E$1315, $A23)</f>
        <v>10</v>
      </c>
      <c r="FG23">
        <f>SUMIFS(DataRegularSeason20242025!$AA$3:$AA$1315,DataRegularSeason20242025!$B$3:$B$1315, "&lt;=" &amp; FG$1, DataRegularSeason20242025!$D$3:$D$1315, $A23)+SUMIFS(DataRegularSeason20242025!$AB$3:$AB$1315,DataRegularSeason20242025!$B$3:$B$1315, "&lt;=" &amp; FG$1, DataRegularSeason20242025!$E$3:$E$1315, $A23)</f>
        <v>10</v>
      </c>
      <c r="FH23">
        <f>SUMIFS(DataRegularSeason20242025!$AA$3:$AA$1315,DataRegularSeason20242025!$B$3:$B$1315, "&lt;=" &amp; FH$1, DataRegularSeason20242025!$D$3:$D$1315, $A23)+SUMIFS(DataRegularSeason20242025!$AB$3:$AB$1315,DataRegularSeason20242025!$B$3:$B$1315, "&lt;=" &amp; FH$1, DataRegularSeason20242025!$E$3:$E$1315, $A23)</f>
        <v>10</v>
      </c>
      <c r="FI23">
        <f>SUMIFS(DataRegularSeason20242025!$AA$3:$AA$1315,DataRegularSeason20242025!$B$3:$B$1315, "&lt;=" &amp; FI$1, DataRegularSeason20242025!$D$3:$D$1315, $A23)+SUMIFS(DataRegularSeason20242025!$AB$3:$AB$1315,DataRegularSeason20242025!$B$3:$B$1315, "&lt;=" &amp; FI$1, DataRegularSeason20242025!$E$3:$E$1315, $A23)</f>
        <v>10</v>
      </c>
      <c r="FJ23">
        <f>SUMIFS(DataRegularSeason20242025!$AA$3:$AA$1315,DataRegularSeason20242025!$B$3:$B$1315, "&lt;=" &amp; FJ$1, DataRegularSeason20242025!$D$3:$D$1315, $A23)+SUMIFS(DataRegularSeason20242025!$AB$3:$AB$1315,DataRegularSeason20242025!$B$3:$B$1315, "&lt;=" &amp; FJ$1, DataRegularSeason20242025!$E$3:$E$1315, $A23)</f>
        <v>10</v>
      </c>
      <c r="FK23">
        <f>SUMIFS(DataRegularSeason20242025!$AA$3:$AA$1315,DataRegularSeason20242025!$B$3:$B$1315, "&lt;=" &amp; FK$1, DataRegularSeason20242025!$D$3:$D$1315, $A23)+SUMIFS(DataRegularSeason20242025!$AB$3:$AB$1315,DataRegularSeason20242025!$B$3:$B$1315, "&lt;=" &amp; FK$1, DataRegularSeason20242025!$E$3:$E$1315, $A23)</f>
        <v>10</v>
      </c>
      <c r="FL23">
        <f>SUMIFS(DataRegularSeason20242025!$AA$3:$AA$1315,DataRegularSeason20242025!$B$3:$B$1315, "&lt;=" &amp; FL$1, DataRegularSeason20242025!$D$3:$D$1315, $A23)+SUMIFS(DataRegularSeason20242025!$AB$3:$AB$1315,DataRegularSeason20242025!$B$3:$B$1315, "&lt;=" &amp; FL$1, DataRegularSeason20242025!$E$3:$E$1315, $A23)</f>
        <v>10</v>
      </c>
      <c r="FM23">
        <f>SUMIFS(DataRegularSeason20242025!$AA$3:$AA$1315,DataRegularSeason20242025!$B$3:$B$1315, "&lt;=" &amp; FM$1, DataRegularSeason20242025!$D$3:$D$1315, $A23)+SUMIFS(DataRegularSeason20242025!$AB$3:$AB$1315,DataRegularSeason20242025!$B$3:$B$1315, "&lt;=" &amp; FM$1, DataRegularSeason20242025!$E$3:$E$1315, $A23)</f>
        <v>10</v>
      </c>
      <c r="FN23">
        <f>SUMIFS(DataRegularSeason20242025!$AA$3:$AA$1315,DataRegularSeason20242025!$B$3:$B$1315, "&lt;=" &amp; FN$1, DataRegularSeason20242025!$D$3:$D$1315, $A23)+SUMIFS(DataRegularSeason20242025!$AB$3:$AB$1315,DataRegularSeason20242025!$B$3:$B$1315, "&lt;=" &amp; FN$1, DataRegularSeason20242025!$E$3:$E$1315, $A23)</f>
        <v>10</v>
      </c>
      <c r="FO23">
        <f>SUMIFS(DataRegularSeason20242025!$AA$3:$AA$1315,DataRegularSeason20242025!$B$3:$B$1315, "&lt;=" &amp; FO$1, DataRegularSeason20242025!$D$3:$D$1315, $A23)+SUMIFS(DataRegularSeason20242025!$AB$3:$AB$1315,DataRegularSeason20242025!$B$3:$B$1315, "&lt;=" &amp; FO$1, DataRegularSeason20242025!$E$3:$E$1315, $A23)</f>
        <v>10</v>
      </c>
      <c r="FP23">
        <f>SUMIFS(DataRegularSeason20242025!$AA$3:$AA$1315,DataRegularSeason20242025!$B$3:$B$1315, "&lt;=" &amp; FP$1, DataRegularSeason20242025!$D$3:$D$1315, $A23)+SUMIFS(DataRegularSeason20242025!$AB$3:$AB$1315,DataRegularSeason20242025!$B$3:$B$1315, "&lt;=" &amp; FP$1, DataRegularSeason20242025!$E$3:$E$1315, $A23)</f>
        <v>10</v>
      </c>
      <c r="FQ23">
        <f>SUMIFS(DataRegularSeason20242025!$AA$3:$AA$1315,DataRegularSeason20242025!$B$3:$B$1315, "&lt;=" &amp; FQ$1, DataRegularSeason20242025!$D$3:$D$1315, $A23)+SUMIFS(DataRegularSeason20242025!$AB$3:$AB$1315,DataRegularSeason20242025!$B$3:$B$1315, "&lt;=" &amp; FQ$1, DataRegularSeason20242025!$E$3:$E$1315, $A23)</f>
        <v>10</v>
      </c>
      <c r="FR23">
        <f>SUMIFS(DataRegularSeason20242025!$AA$3:$AA$1315,DataRegularSeason20242025!$B$3:$B$1315, "&lt;=" &amp; FR$1, DataRegularSeason20242025!$D$3:$D$1315, $A23)+SUMIFS(DataRegularSeason20242025!$AB$3:$AB$1315,DataRegularSeason20242025!$B$3:$B$1315, "&lt;=" &amp; FR$1, DataRegularSeason20242025!$E$3:$E$1315, $A23)</f>
        <v>10</v>
      </c>
      <c r="FS23">
        <f>SUMIFS(DataRegularSeason20242025!$AA$3:$AA$1315,DataRegularSeason20242025!$B$3:$B$1315, "&lt;=" &amp; FS$1, DataRegularSeason20242025!$D$3:$D$1315, $A23)+SUMIFS(DataRegularSeason20242025!$AB$3:$AB$1315,DataRegularSeason20242025!$B$3:$B$1315, "&lt;=" &amp; FS$1, DataRegularSeason20242025!$E$3:$E$1315, $A23)</f>
        <v>10</v>
      </c>
      <c r="FT23">
        <f>SUMIFS(DataRegularSeason20242025!$AA$3:$AA$1315,DataRegularSeason20242025!$B$3:$B$1315, "&lt;=" &amp; FT$1, DataRegularSeason20242025!$D$3:$D$1315, $A23)+SUMIFS(DataRegularSeason20242025!$AB$3:$AB$1315,DataRegularSeason20242025!$B$3:$B$1315, "&lt;=" &amp; FT$1, DataRegularSeason20242025!$E$3:$E$1315, $A23)</f>
        <v>10</v>
      </c>
      <c r="FU23">
        <f>SUMIFS(DataRegularSeason20242025!$AA$3:$AA$1315,DataRegularSeason20242025!$B$3:$B$1315, "&lt;=" &amp; FU$1, DataRegularSeason20242025!$D$3:$D$1315, $A23)+SUMIFS(DataRegularSeason20242025!$AB$3:$AB$1315,DataRegularSeason20242025!$B$3:$B$1315, "&lt;=" &amp; FU$1, DataRegularSeason20242025!$E$3:$E$1315, $A23)</f>
        <v>10</v>
      </c>
      <c r="FV23">
        <f>SUMIFS(DataRegularSeason20242025!$AA$3:$AA$1315,DataRegularSeason20242025!$B$3:$B$1315, "&lt;=" &amp; FV$1, DataRegularSeason20242025!$D$3:$D$1315, $A23)+SUMIFS(DataRegularSeason20242025!$AB$3:$AB$1315,DataRegularSeason20242025!$B$3:$B$1315, "&lt;=" &amp; FV$1, DataRegularSeason20242025!$E$3:$E$1315, $A23)</f>
        <v>10</v>
      </c>
      <c r="FW23">
        <f>SUMIFS(DataRegularSeason20242025!$AA$3:$AA$1315,DataRegularSeason20242025!$B$3:$B$1315, "&lt;=" &amp; FW$1, DataRegularSeason20242025!$D$3:$D$1315, $A23)+SUMIFS(DataRegularSeason20242025!$AB$3:$AB$1315,DataRegularSeason20242025!$B$3:$B$1315, "&lt;=" &amp; FW$1, DataRegularSeason20242025!$E$3:$E$1315, $A23)</f>
        <v>10</v>
      </c>
      <c r="FX23">
        <f>SUMIFS(DataRegularSeason20242025!$AA$3:$AA$1315,DataRegularSeason20242025!$B$3:$B$1315, "&lt;=" &amp; FX$1, DataRegularSeason20242025!$D$3:$D$1315, $A23)+SUMIFS(DataRegularSeason20242025!$AB$3:$AB$1315,DataRegularSeason20242025!$B$3:$B$1315, "&lt;=" &amp; FX$1, DataRegularSeason20242025!$E$3:$E$1315, $A23)</f>
        <v>10</v>
      </c>
      <c r="FY23">
        <f>SUMIFS(DataRegularSeason20242025!$AA$3:$AA$1315,DataRegularSeason20242025!$B$3:$B$1315, "&lt;=" &amp; FY$1, DataRegularSeason20242025!$D$3:$D$1315, $A23)+SUMIFS(DataRegularSeason20242025!$AB$3:$AB$1315,DataRegularSeason20242025!$B$3:$B$1315, "&lt;=" &amp; FY$1, DataRegularSeason20242025!$E$3:$E$1315, $A23)</f>
        <v>10</v>
      </c>
      <c r="FZ23">
        <f>SUMIFS(DataRegularSeason20242025!$AA$3:$AA$1315,DataRegularSeason20242025!$B$3:$B$1315, "&lt;=" &amp; FZ$1, DataRegularSeason20242025!$D$3:$D$1315, $A23)+SUMIFS(DataRegularSeason20242025!$AB$3:$AB$1315,DataRegularSeason20242025!$B$3:$B$1315, "&lt;=" &amp; FZ$1, DataRegularSeason20242025!$E$3:$E$1315, $A23)</f>
        <v>10</v>
      </c>
      <c r="GA23">
        <f>SUMIFS(DataRegularSeason20242025!$AA$3:$AA$1315,DataRegularSeason20242025!$B$3:$B$1315, "&lt;=" &amp; GA$1, DataRegularSeason20242025!$D$3:$D$1315, $A23)+SUMIFS(DataRegularSeason20242025!$AB$3:$AB$1315,DataRegularSeason20242025!$B$3:$B$1315, "&lt;=" &amp; GA$1, DataRegularSeason20242025!$E$3:$E$1315, $A23)</f>
        <v>10</v>
      </c>
      <c r="GB23">
        <f>SUMIFS(DataRegularSeason20242025!$AA$3:$AA$1315,DataRegularSeason20242025!$B$3:$B$1315, "&lt;=" &amp; GB$1, DataRegularSeason20242025!$D$3:$D$1315, $A23)+SUMIFS(DataRegularSeason20242025!$AB$3:$AB$1315,DataRegularSeason20242025!$B$3:$B$1315, "&lt;=" &amp; GB$1, DataRegularSeason20242025!$E$3:$E$1315, $A23)</f>
        <v>10</v>
      </c>
      <c r="GC23">
        <f>SUMIFS(DataRegularSeason20242025!$AA$3:$AA$1315,DataRegularSeason20242025!$B$3:$B$1315, "&lt;=" &amp; GC$1, DataRegularSeason20242025!$D$3:$D$1315, $A23)+SUMIFS(DataRegularSeason20242025!$AB$3:$AB$1315,DataRegularSeason20242025!$B$3:$B$1315, "&lt;=" &amp; GC$1, DataRegularSeason20242025!$E$3:$E$1315, $A23)</f>
        <v>10</v>
      </c>
      <c r="GD23">
        <f>SUMIFS(DataRegularSeason20242025!$AA$3:$AA$1315,DataRegularSeason20242025!$B$3:$B$1315, "&lt;=" &amp; GD$1, DataRegularSeason20242025!$D$3:$D$1315, $A23)+SUMIFS(DataRegularSeason20242025!$AB$3:$AB$1315,DataRegularSeason20242025!$B$3:$B$1315, "&lt;=" &amp; GD$1, DataRegularSeason20242025!$E$3:$E$1315, $A23)</f>
        <v>10</v>
      </c>
      <c r="GE23">
        <f>SUMIFS(DataRegularSeason20242025!$AA$3:$AA$1315,DataRegularSeason20242025!$B$3:$B$1315, "&lt;=" &amp; GE$1, DataRegularSeason20242025!$D$3:$D$1315, $A23)+SUMIFS(DataRegularSeason20242025!$AB$3:$AB$1315,DataRegularSeason20242025!$B$3:$B$1315, "&lt;=" &amp; GE$1, DataRegularSeason20242025!$E$3:$E$1315, $A23)</f>
        <v>10</v>
      </c>
      <c r="GF23">
        <f>SUMIFS(DataRegularSeason20242025!$AA$3:$AA$1315,DataRegularSeason20242025!$B$3:$B$1315, "&lt;=" &amp; GF$1, DataRegularSeason20242025!$D$3:$D$1315, $A23)+SUMIFS(DataRegularSeason20242025!$AB$3:$AB$1315,DataRegularSeason20242025!$B$3:$B$1315, "&lt;=" &amp; GF$1, DataRegularSeason20242025!$E$3:$E$1315, $A23)</f>
        <v>10</v>
      </c>
      <c r="GG23">
        <f>SUMIFS(DataRegularSeason20242025!$AA$3:$AA$1315,DataRegularSeason20242025!$B$3:$B$1315, "&lt;=" &amp; GG$1, DataRegularSeason20242025!$D$3:$D$1315, $A23)+SUMIFS(DataRegularSeason20242025!$AB$3:$AB$1315,DataRegularSeason20242025!$B$3:$B$1315, "&lt;=" &amp; GG$1, DataRegularSeason20242025!$E$3:$E$1315, $A23)</f>
        <v>10</v>
      </c>
      <c r="GH23">
        <f>SUMIFS(DataRegularSeason20242025!$AA$3:$AA$1315,DataRegularSeason20242025!$B$3:$B$1315, "&lt;=" &amp; GH$1, DataRegularSeason20242025!$D$3:$D$1315, $A23)+SUMIFS(DataRegularSeason20242025!$AB$3:$AB$1315,DataRegularSeason20242025!$B$3:$B$1315, "&lt;=" &amp; GH$1, DataRegularSeason20242025!$E$3:$E$1315, $A23)</f>
        <v>10</v>
      </c>
      <c r="GI23">
        <f>SUMIFS(DataRegularSeason20242025!$AA$3:$AA$1315,DataRegularSeason20242025!$B$3:$B$1315, "&lt;=" &amp; GI$1, DataRegularSeason20242025!$D$3:$D$1315, $A23)+SUMIFS(DataRegularSeason20242025!$AB$3:$AB$1315,DataRegularSeason20242025!$B$3:$B$1315, "&lt;=" &amp; GI$1, DataRegularSeason20242025!$E$3:$E$1315, $A23)</f>
        <v>10</v>
      </c>
      <c r="GJ23">
        <f>SUMIFS(DataRegularSeason20242025!$AA$3:$AA$1315,DataRegularSeason20242025!$B$3:$B$1315, "&lt;=" &amp; GJ$1, DataRegularSeason20242025!$D$3:$D$1315, $A23)+SUMIFS(DataRegularSeason20242025!$AB$3:$AB$1315,DataRegularSeason20242025!$B$3:$B$1315, "&lt;=" &amp; GJ$1, DataRegularSeason20242025!$E$3:$E$1315, $A23)</f>
        <v>10</v>
      </c>
      <c r="GK23">
        <f>SUMIFS(DataRegularSeason20242025!$AA$3:$AA$1315,DataRegularSeason20242025!$B$3:$B$1315, "&lt;=" &amp; GK$1, DataRegularSeason20242025!$D$3:$D$1315, $A23)+SUMIFS(DataRegularSeason20242025!$AB$3:$AB$1315,DataRegularSeason20242025!$B$3:$B$1315, "&lt;=" &amp; GK$1, DataRegularSeason20242025!$E$3:$E$1315, $A23)</f>
        <v>10</v>
      </c>
      <c r="GL23">
        <f>SUMIFS(DataRegularSeason20242025!$AA$3:$AA$1315,DataRegularSeason20242025!$B$3:$B$1315, "&lt;=" &amp; GL$1, DataRegularSeason20242025!$D$3:$D$1315, $A23)+SUMIFS(DataRegularSeason20242025!$AB$3:$AB$1315,DataRegularSeason20242025!$B$3:$B$1315, "&lt;=" &amp; GL$1, DataRegularSeason20242025!$E$3:$E$1315, $A23)</f>
        <v>10</v>
      </c>
      <c r="GM23">
        <f>SUMIFS(DataRegularSeason20242025!$AA$3:$AA$1315,DataRegularSeason20242025!$B$3:$B$1315, "&lt;=" &amp; GM$1, DataRegularSeason20242025!$D$3:$D$1315, $A23)+SUMIFS(DataRegularSeason20242025!$AB$3:$AB$1315,DataRegularSeason20242025!$B$3:$B$1315, "&lt;=" &amp; GM$1, DataRegularSeason20242025!$E$3:$E$1315, $A23)</f>
        <v>10</v>
      </c>
      <c r="GN23">
        <f>SUMIFS(DataRegularSeason20242025!$AA$3:$AA$1315,DataRegularSeason20242025!$B$3:$B$1315, "&lt;=" &amp; GN$1, DataRegularSeason20242025!$D$3:$D$1315, $A23)+SUMIFS(DataRegularSeason20242025!$AB$3:$AB$1315,DataRegularSeason20242025!$B$3:$B$1315, "&lt;=" &amp; GN$1, DataRegularSeason20242025!$E$3:$E$1315, $A23)</f>
        <v>10</v>
      </c>
      <c r="GO23">
        <f>SUMIFS(DataRegularSeason20242025!$AA$3:$AA$1315,DataRegularSeason20242025!$B$3:$B$1315, "&lt;=" &amp; GO$1, DataRegularSeason20242025!$D$3:$D$1315, $A23)+SUMIFS(DataRegularSeason20242025!$AB$3:$AB$1315,DataRegularSeason20242025!$B$3:$B$1315, "&lt;=" &amp; GO$1, DataRegularSeason20242025!$E$3:$E$1315, $A23)</f>
        <v>10</v>
      </c>
      <c r="GP23">
        <f>SUMIFS(DataRegularSeason20242025!$AA$3:$AA$1315,DataRegularSeason20242025!$B$3:$B$1315, "&lt;=" &amp; GP$1, DataRegularSeason20242025!$D$3:$D$1315, $A23)+SUMIFS(DataRegularSeason20242025!$AB$3:$AB$1315,DataRegularSeason20242025!$B$3:$B$1315, "&lt;=" &amp; GP$1, DataRegularSeason20242025!$E$3:$E$1315, $A23)</f>
        <v>10</v>
      </c>
      <c r="GQ23">
        <f>SUMIFS(DataRegularSeason20242025!$AA$3:$AA$1315,DataRegularSeason20242025!$B$3:$B$1315, "&lt;=" &amp; GQ$1, DataRegularSeason20242025!$D$3:$D$1315, $A23)+SUMIFS(DataRegularSeason20242025!$AB$3:$AB$1315,DataRegularSeason20242025!$B$3:$B$1315, "&lt;=" &amp; GQ$1, DataRegularSeason20242025!$E$3:$E$1315, $A23)</f>
        <v>10</v>
      </c>
      <c r="GR23">
        <f>SUMIFS(DataRegularSeason20242025!$AA$3:$AA$1315,DataRegularSeason20242025!$B$3:$B$1315, "&lt;=" &amp; GR$1, DataRegularSeason20242025!$D$3:$D$1315, $A23)+SUMIFS(DataRegularSeason20242025!$AB$3:$AB$1315,DataRegularSeason20242025!$B$3:$B$1315, "&lt;=" &amp; GR$1, DataRegularSeason20242025!$E$3:$E$1315, $A23)</f>
        <v>10</v>
      </c>
      <c r="GS23">
        <f>SUMIFS(DataRegularSeason20242025!$AA$3:$AA$1315,DataRegularSeason20242025!$B$3:$B$1315, "&lt;=" &amp; GS$1, DataRegularSeason20242025!$D$3:$D$1315, $A23)+SUMIFS(DataRegularSeason20242025!$AB$3:$AB$1315,DataRegularSeason20242025!$B$3:$B$1315, "&lt;=" &amp; GS$1, DataRegularSeason20242025!$E$3:$E$1315, $A23)</f>
        <v>10</v>
      </c>
      <c r="GT23">
        <f>SUMIFS(DataRegularSeason20242025!$AA$3:$AA$1315,DataRegularSeason20242025!$B$3:$B$1315, "&lt;=" &amp; GT$1, DataRegularSeason20242025!$D$3:$D$1315, $A23)+SUMIFS(DataRegularSeason20242025!$AB$3:$AB$1315,DataRegularSeason20242025!$B$3:$B$1315, "&lt;=" &amp; GT$1, DataRegularSeason20242025!$E$3:$E$1315, $A23)</f>
        <v>10</v>
      </c>
      <c r="GU23">
        <f>SUMIFS(DataRegularSeason20242025!$AA$3:$AA$1315,DataRegularSeason20242025!$B$3:$B$1315, "&lt;=" &amp; GU$1, DataRegularSeason20242025!$D$3:$D$1315, $A23)+SUMIFS(DataRegularSeason20242025!$AB$3:$AB$1315,DataRegularSeason20242025!$B$3:$B$1315, "&lt;=" &amp; GU$1, DataRegularSeason20242025!$E$3:$E$1315, $A23)</f>
        <v>10</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7</v>
      </c>
      <c r="AI24">
        <f>SUMIFS(DataRegularSeason20242025!$AA$3:$AA$1315,DataRegularSeason20242025!$B$3:$B$1315, "&lt;=" &amp; AI$1, DataRegularSeason20242025!$D$3:$D$1315, $A24)+SUMIFS(DataRegularSeason20242025!$AB$3:$AB$1315,DataRegularSeason20242025!$B$3:$B$1315, "&lt;=" &amp; AI$1, DataRegularSeason20242025!$E$3:$E$1315, $A24)</f>
        <v>7</v>
      </c>
      <c r="AJ24">
        <f>SUMIFS(DataRegularSeason20242025!$AA$3:$AA$1315,DataRegularSeason20242025!$B$3:$B$1315, "&lt;=" &amp; AJ$1, DataRegularSeason20242025!$D$3:$D$1315, $A24)+SUMIFS(DataRegularSeason20242025!$AB$3:$AB$1315,DataRegularSeason20242025!$B$3:$B$1315, "&lt;=" &amp; AJ$1, DataRegularSeason20242025!$E$3:$E$1315, $A24)</f>
        <v>7</v>
      </c>
      <c r="AK24">
        <f>SUMIFS(DataRegularSeason20242025!$AA$3:$AA$1315,DataRegularSeason20242025!$B$3:$B$1315, "&lt;=" &amp; AK$1, DataRegularSeason20242025!$D$3:$D$1315, $A24)+SUMIFS(DataRegularSeason20242025!$AB$3:$AB$1315,DataRegularSeason20242025!$B$3:$B$1315, "&lt;=" &amp; AK$1, DataRegularSeason20242025!$E$3:$E$1315, $A24)</f>
        <v>7</v>
      </c>
      <c r="AL24">
        <f>SUMIFS(DataRegularSeason20242025!$AA$3:$AA$1315,DataRegularSeason20242025!$B$3:$B$1315, "&lt;=" &amp; AL$1, DataRegularSeason20242025!$D$3:$D$1315, $A24)+SUMIFS(DataRegularSeason20242025!$AB$3:$AB$1315,DataRegularSeason20242025!$B$3:$B$1315, "&lt;=" &amp; AL$1, DataRegularSeason20242025!$E$3:$E$1315, $A24)</f>
        <v>7</v>
      </c>
      <c r="AM24">
        <f>SUMIFS(DataRegularSeason20242025!$AA$3:$AA$1315,DataRegularSeason20242025!$B$3:$B$1315, "&lt;=" &amp; AM$1, DataRegularSeason20242025!$D$3:$D$1315, $A24)+SUMIFS(DataRegularSeason20242025!$AB$3:$AB$1315,DataRegularSeason20242025!$B$3:$B$1315, "&lt;=" &amp; AM$1, DataRegularSeason20242025!$E$3:$E$1315, $A24)</f>
        <v>7</v>
      </c>
      <c r="AN24">
        <f>SUMIFS(DataRegularSeason20242025!$AA$3:$AA$1315,DataRegularSeason20242025!$B$3:$B$1315, "&lt;=" &amp; AN$1, DataRegularSeason20242025!$D$3:$D$1315, $A24)+SUMIFS(DataRegularSeason20242025!$AB$3:$AB$1315,DataRegularSeason20242025!$B$3:$B$1315, "&lt;=" &amp; AN$1, DataRegularSeason20242025!$E$3:$E$1315, $A24)</f>
        <v>7</v>
      </c>
      <c r="AO24">
        <f>SUMIFS(DataRegularSeason20242025!$AA$3:$AA$1315,DataRegularSeason20242025!$B$3:$B$1315, "&lt;=" &amp; AO$1, DataRegularSeason20242025!$D$3:$D$1315, $A24)+SUMIFS(DataRegularSeason20242025!$AB$3:$AB$1315,DataRegularSeason20242025!$B$3:$B$1315, "&lt;=" &amp; AO$1, DataRegularSeason20242025!$E$3:$E$1315, $A24)</f>
        <v>7</v>
      </c>
      <c r="AP24">
        <f>SUMIFS(DataRegularSeason20242025!$AA$3:$AA$1315,DataRegularSeason20242025!$B$3:$B$1315, "&lt;=" &amp; AP$1, DataRegularSeason20242025!$D$3:$D$1315, $A24)+SUMIFS(DataRegularSeason20242025!$AB$3:$AB$1315,DataRegularSeason20242025!$B$3:$B$1315, "&lt;=" &amp; AP$1, DataRegularSeason20242025!$E$3:$E$1315, $A24)</f>
        <v>7</v>
      </c>
      <c r="AQ24">
        <f>SUMIFS(DataRegularSeason20242025!$AA$3:$AA$1315,DataRegularSeason20242025!$B$3:$B$1315, "&lt;=" &amp; AQ$1, DataRegularSeason20242025!$D$3:$D$1315, $A24)+SUMIFS(DataRegularSeason20242025!$AB$3:$AB$1315,DataRegularSeason20242025!$B$3:$B$1315, "&lt;=" &amp; AQ$1, DataRegularSeason20242025!$E$3:$E$1315, $A24)</f>
        <v>7</v>
      </c>
      <c r="AR24">
        <f>SUMIFS(DataRegularSeason20242025!$AA$3:$AA$1315,DataRegularSeason20242025!$B$3:$B$1315, "&lt;=" &amp; AR$1, DataRegularSeason20242025!$D$3:$D$1315, $A24)+SUMIFS(DataRegularSeason20242025!$AB$3:$AB$1315,DataRegularSeason20242025!$B$3:$B$1315, "&lt;=" &amp; AR$1, DataRegularSeason20242025!$E$3:$E$1315, $A24)</f>
        <v>7</v>
      </c>
      <c r="AS24">
        <f>SUMIFS(DataRegularSeason20242025!$AA$3:$AA$1315,DataRegularSeason20242025!$B$3:$B$1315, "&lt;=" &amp; AS$1, DataRegularSeason20242025!$D$3:$D$1315, $A24)+SUMIFS(DataRegularSeason20242025!$AB$3:$AB$1315,DataRegularSeason20242025!$B$3:$B$1315, "&lt;=" &amp; AS$1, DataRegularSeason20242025!$E$3:$E$1315, $A24)</f>
        <v>7</v>
      </c>
      <c r="AT24">
        <f>SUMIFS(DataRegularSeason20242025!$AA$3:$AA$1315,DataRegularSeason20242025!$B$3:$B$1315, "&lt;=" &amp; AT$1, DataRegularSeason20242025!$D$3:$D$1315, $A24)+SUMIFS(DataRegularSeason20242025!$AB$3:$AB$1315,DataRegularSeason20242025!$B$3:$B$1315, "&lt;=" &amp; AT$1, DataRegularSeason20242025!$E$3:$E$1315, $A24)</f>
        <v>7</v>
      </c>
      <c r="AU24">
        <f>SUMIFS(DataRegularSeason20242025!$AA$3:$AA$1315,DataRegularSeason20242025!$B$3:$B$1315, "&lt;=" &amp; AU$1, DataRegularSeason20242025!$D$3:$D$1315, $A24)+SUMIFS(DataRegularSeason20242025!$AB$3:$AB$1315,DataRegularSeason20242025!$B$3:$B$1315, "&lt;=" &amp; AU$1, DataRegularSeason20242025!$E$3:$E$1315, $A24)</f>
        <v>7</v>
      </c>
      <c r="AV24">
        <f>SUMIFS(DataRegularSeason20242025!$AA$3:$AA$1315,DataRegularSeason20242025!$B$3:$B$1315, "&lt;=" &amp; AV$1, DataRegularSeason20242025!$D$3:$D$1315, $A24)+SUMIFS(DataRegularSeason20242025!$AB$3:$AB$1315,DataRegularSeason20242025!$B$3:$B$1315, "&lt;=" &amp; AV$1, DataRegularSeason20242025!$E$3:$E$1315, $A24)</f>
        <v>7</v>
      </c>
      <c r="AW24">
        <f>SUMIFS(DataRegularSeason20242025!$AA$3:$AA$1315,DataRegularSeason20242025!$B$3:$B$1315, "&lt;=" &amp; AW$1, DataRegularSeason20242025!$D$3:$D$1315, $A24)+SUMIFS(DataRegularSeason20242025!$AB$3:$AB$1315,DataRegularSeason20242025!$B$3:$B$1315, "&lt;=" &amp; AW$1, DataRegularSeason20242025!$E$3:$E$1315, $A24)</f>
        <v>7</v>
      </c>
      <c r="AX24">
        <f>SUMIFS(DataRegularSeason20242025!$AA$3:$AA$1315,DataRegularSeason20242025!$B$3:$B$1315, "&lt;=" &amp; AX$1, DataRegularSeason20242025!$D$3:$D$1315, $A24)+SUMIFS(DataRegularSeason20242025!$AB$3:$AB$1315,DataRegularSeason20242025!$B$3:$B$1315, "&lt;=" &amp; AX$1, DataRegularSeason20242025!$E$3:$E$1315, $A24)</f>
        <v>7</v>
      </c>
      <c r="AY24">
        <f>SUMIFS(DataRegularSeason20242025!$AA$3:$AA$1315,DataRegularSeason20242025!$B$3:$B$1315, "&lt;=" &amp; AY$1, DataRegularSeason20242025!$D$3:$D$1315, $A24)+SUMIFS(DataRegularSeason20242025!$AB$3:$AB$1315,DataRegularSeason20242025!$B$3:$B$1315, "&lt;=" &amp; AY$1, DataRegularSeason20242025!$E$3:$E$1315, $A24)</f>
        <v>7</v>
      </c>
      <c r="AZ24">
        <f>SUMIFS(DataRegularSeason20242025!$AA$3:$AA$1315,DataRegularSeason20242025!$B$3:$B$1315, "&lt;=" &amp; AZ$1, DataRegularSeason20242025!$D$3:$D$1315, $A24)+SUMIFS(DataRegularSeason20242025!$AB$3:$AB$1315,DataRegularSeason20242025!$B$3:$B$1315, "&lt;=" &amp; AZ$1, DataRegularSeason20242025!$E$3:$E$1315, $A24)</f>
        <v>7</v>
      </c>
      <c r="BA24">
        <f>SUMIFS(DataRegularSeason20242025!$AA$3:$AA$1315,DataRegularSeason20242025!$B$3:$B$1315, "&lt;=" &amp; BA$1, DataRegularSeason20242025!$D$3:$D$1315, $A24)+SUMIFS(DataRegularSeason20242025!$AB$3:$AB$1315,DataRegularSeason20242025!$B$3:$B$1315, "&lt;=" &amp; BA$1, DataRegularSeason20242025!$E$3:$E$1315, $A24)</f>
        <v>7</v>
      </c>
      <c r="BB24">
        <f>SUMIFS(DataRegularSeason20242025!$AA$3:$AA$1315,DataRegularSeason20242025!$B$3:$B$1315, "&lt;=" &amp; BB$1, DataRegularSeason20242025!$D$3:$D$1315, $A24)+SUMIFS(DataRegularSeason20242025!$AB$3:$AB$1315,DataRegularSeason20242025!$B$3:$B$1315, "&lt;=" &amp; BB$1, DataRegularSeason20242025!$E$3:$E$1315, $A24)</f>
        <v>7</v>
      </c>
      <c r="BC24">
        <f>SUMIFS(DataRegularSeason20242025!$AA$3:$AA$1315,DataRegularSeason20242025!$B$3:$B$1315, "&lt;=" &amp; BC$1, DataRegularSeason20242025!$D$3:$D$1315, $A24)+SUMIFS(DataRegularSeason20242025!$AB$3:$AB$1315,DataRegularSeason20242025!$B$3:$B$1315, "&lt;=" &amp; BC$1, DataRegularSeason20242025!$E$3:$E$1315, $A24)</f>
        <v>7</v>
      </c>
      <c r="BD24">
        <f>SUMIFS(DataRegularSeason20242025!$AA$3:$AA$1315,DataRegularSeason20242025!$B$3:$B$1315, "&lt;=" &amp; BD$1, DataRegularSeason20242025!$D$3:$D$1315, $A24)+SUMIFS(DataRegularSeason20242025!$AB$3:$AB$1315,DataRegularSeason20242025!$B$3:$B$1315, "&lt;=" &amp; BD$1, DataRegularSeason20242025!$E$3:$E$1315, $A24)</f>
        <v>7</v>
      </c>
      <c r="BE24">
        <f>SUMIFS(DataRegularSeason20242025!$AA$3:$AA$1315,DataRegularSeason20242025!$B$3:$B$1315, "&lt;=" &amp; BE$1, DataRegularSeason20242025!$D$3:$D$1315, $A24)+SUMIFS(DataRegularSeason20242025!$AB$3:$AB$1315,DataRegularSeason20242025!$B$3:$B$1315, "&lt;=" &amp; BE$1, DataRegularSeason20242025!$E$3:$E$1315, $A24)</f>
        <v>7</v>
      </c>
      <c r="BF24">
        <f>SUMIFS(DataRegularSeason20242025!$AA$3:$AA$1315,DataRegularSeason20242025!$B$3:$B$1315, "&lt;=" &amp; BF$1, DataRegularSeason20242025!$D$3:$D$1315, $A24)+SUMIFS(DataRegularSeason20242025!$AB$3:$AB$1315,DataRegularSeason20242025!$B$3:$B$1315, "&lt;=" &amp; BF$1, DataRegularSeason20242025!$E$3:$E$1315, $A24)</f>
        <v>7</v>
      </c>
      <c r="BG24">
        <f>SUMIFS(DataRegularSeason20242025!$AA$3:$AA$1315,DataRegularSeason20242025!$B$3:$B$1315, "&lt;=" &amp; BG$1, DataRegularSeason20242025!$D$3:$D$1315, $A24)+SUMIFS(DataRegularSeason20242025!$AB$3:$AB$1315,DataRegularSeason20242025!$B$3:$B$1315, "&lt;=" &amp; BG$1, DataRegularSeason20242025!$E$3:$E$1315, $A24)</f>
        <v>7</v>
      </c>
      <c r="BH24">
        <f>SUMIFS(DataRegularSeason20242025!$AA$3:$AA$1315,DataRegularSeason20242025!$B$3:$B$1315, "&lt;=" &amp; BH$1, DataRegularSeason20242025!$D$3:$D$1315, $A24)+SUMIFS(DataRegularSeason20242025!$AB$3:$AB$1315,DataRegularSeason20242025!$B$3:$B$1315, "&lt;=" &amp; BH$1, DataRegularSeason20242025!$E$3:$E$1315, $A24)</f>
        <v>7</v>
      </c>
      <c r="BI24">
        <f>SUMIFS(DataRegularSeason20242025!$AA$3:$AA$1315,DataRegularSeason20242025!$B$3:$B$1315, "&lt;=" &amp; BI$1, DataRegularSeason20242025!$D$3:$D$1315, $A24)+SUMIFS(DataRegularSeason20242025!$AB$3:$AB$1315,DataRegularSeason20242025!$B$3:$B$1315, "&lt;=" &amp; BI$1, DataRegularSeason20242025!$E$3:$E$1315, $A24)</f>
        <v>7</v>
      </c>
      <c r="BJ24">
        <f>SUMIFS(DataRegularSeason20242025!$AA$3:$AA$1315,DataRegularSeason20242025!$B$3:$B$1315, "&lt;=" &amp; BJ$1, DataRegularSeason20242025!$D$3:$D$1315, $A24)+SUMIFS(DataRegularSeason20242025!$AB$3:$AB$1315,DataRegularSeason20242025!$B$3:$B$1315, "&lt;=" &amp; BJ$1, DataRegularSeason20242025!$E$3:$E$1315, $A24)</f>
        <v>7</v>
      </c>
      <c r="BK24">
        <f>SUMIFS(DataRegularSeason20242025!$AA$3:$AA$1315,DataRegularSeason20242025!$B$3:$B$1315, "&lt;=" &amp; BK$1, DataRegularSeason20242025!$D$3:$D$1315, $A24)+SUMIFS(DataRegularSeason20242025!$AB$3:$AB$1315,DataRegularSeason20242025!$B$3:$B$1315, "&lt;=" &amp; BK$1, DataRegularSeason20242025!$E$3:$E$1315, $A24)</f>
        <v>7</v>
      </c>
      <c r="BL24">
        <f>SUMIFS(DataRegularSeason20242025!$AA$3:$AA$1315,DataRegularSeason20242025!$B$3:$B$1315, "&lt;=" &amp; BL$1, DataRegularSeason20242025!$D$3:$D$1315, $A24)+SUMIFS(DataRegularSeason20242025!$AB$3:$AB$1315,DataRegularSeason20242025!$B$3:$B$1315, "&lt;=" &amp; BL$1, DataRegularSeason20242025!$E$3:$E$1315, $A24)</f>
        <v>7</v>
      </c>
      <c r="BM24">
        <f>SUMIFS(DataRegularSeason20242025!$AA$3:$AA$1315,DataRegularSeason20242025!$B$3:$B$1315, "&lt;=" &amp; BM$1, DataRegularSeason20242025!$D$3:$D$1315, $A24)+SUMIFS(DataRegularSeason20242025!$AB$3:$AB$1315,DataRegularSeason20242025!$B$3:$B$1315, "&lt;=" &amp; BM$1, DataRegularSeason20242025!$E$3:$E$1315, $A24)</f>
        <v>7</v>
      </c>
      <c r="BN24">
        <f>SUMIFS(DataRegularSeason20242025!$AA$3:$AA$1315,DataRegularSeason20242025!$B$3:$B$1315, "&lt;=" &amp; BN$1, DataRegularSeason20242025!$D$3:$D$1315, $A24)+SUMIFS(DataRegularSeason20242025!$AB$3:$AB$1315,DataRegularSeason20242025!$B$3:$B$1315, "&lt;=" &amp; BN$1, DataRegularSeason20242025!$E$3:$E$1315, $A24)</f>
        <v>7</v>
      </c>
      <c r="BO24">
        <f>SUMIFS(DataRegularSeason20242025!$AA$3:$AA$1315,DataRegularSeason20242025!$B$3:$B$1315, "&lt;=" &amp; BO$1, DataRegularSeason20242025!$D$3:$D$1315, $A24)+SUMIFS(DataRegularSeason20242025!$AB$3:$AB$1315,DataRegularSeason20242025!$B$3:$B$1315, "&lt;=" &amp; BO$1, DataRegularSeason20242025!$E$3:$E$1315, $A24)</f>
        <v>7</v>
      </c>
      <c r="BP24">
        <f>SUMIFS(DataRegularSeason20242025!$AA$3:$AA$1315,DataRegularSeason20242025!$B$3:$B$1315, "&lt;=" &amp; BP$1, DataRegularSeason20242025!$D$3:$D$1315, $A24)+SUMIFS(DataRegularSeason20242025!$AB$3:$AB$1315,DataRegularSeason20242025!$B$3:$B$1315, "&lt;=" &amp; BP$1, DataRegularSeason20242025!$E$3:$E$1315, $A24)</f>
        <v>7</v>
      </c>
      <c r="BQ24">
        <f>SUMIFS(DataRegularSeason20242025!$AA$3:$AA$1315,DataRegularSeason20242025!$B$3:$B$1315, "&lt;=" &amp; BQ$1, DataRegularSeason20242025!$D$3:$D$1315, $A24)+SUMIFS(DataRegularSeason20242025!$AB$3:$AB$1315,DataRegularSeason20242025!$B$3:$B$1315, "&lt;=" &amp; BQ$1, DataRegularSeason20242025!$E$3:$E$1315, $A24)</f>
        <v>7</v>
      </c>
      <c r="BR24">
        <f>SUMIFS(DataRegularSeason20242025!$AA$3:$AA$1315,DataRegularSeason20242025!$B$3:$B$1315, "&lt;=" &amp; BR$1, DataRegularSeason20242025!$D$3:$D$1315, $A24)+SUMIFS(DataRegularSeason20242025!$AB$3:$AB$1315,DataRegularSeason20242025!$B$3:$B$1315, "&lt;=" &amp; BR$1, DataRegularSeason20242025!$E$3:$E$1315, $A24)</f>
        <v>7</v>
      </c>
      <c r="BS24">
        <f>SUMIFS(DataRegularSeason20242025!$AA$3:$AA$1315,DataRegularSeason20242025!$B$3:$B$1315, "&lt;=" &amp; BS$1, DataRegularSeason20242025!$D$3:$D$1315, $A24)+SUMIFS(DataRegularSeason20242025!$AB$3:$AB$1315,DataRegularSeason20242025!$B$3:$B$1315, "&lt;=" &amp; BS$1, DataRegularSeason20242025!$E$3:$E$1315, $A24)</f>
        <v>7</v>
      </c>
      <c r="BT24">
        <f>SUMIFS(DataRegularSeason20242025!$AA$3:$AA$1315,DataRegularSeason20242025!$B$3:$B$1315, "&lt;=" &amp; BT$1, DataRegularSeason20242025!$D$3:$D$1315, $A24)+SUMIFS(DataRegularSeason20242025!$AB$3:$AB$1315,DataRegularSeason20242025!$B$3:$B$1315, "&lt;=" &amp; BT$1, DataRegularSeason20242025!$E$3:$E$1315, $A24)</f>
        <v>7</v>
      </c>
      <c r="BU24">
        <f>SUMIFS(DataRegularSeason20242025!$AA$3:$AA$1315,DataRegularSeason20242025!$B$3:$B$1315, "&lt;=" &amp; BU$1, DataRegularSeason20242025!$D$3:$D$1315, $A24)+SUMIFS(DataRegularSeason20242025!$AB$3:$AB$1315,DataRegularSeason20242025!$B$3:$B$1315, "&lt;=" &amp; BU$1, DataRegularSeason20242025!$E$3:$E$1315, $A24)</f>
        <v>7</v>
      </c>
      <c r="BV24">
        <f>SUMIFS(DataRegularSeason20242025!$AA$3:$AA$1315,DataRegularSeason20242025!$B$3:$B$1315, "&lt;=" &amp; BV$1, DataRegularSeason20242025!$D$3:$D$1315, $A24)+SUMIFS(DataRegularSeason20242025!$AB$3:$AB$1315,DataRegularSeason20242025!$B$3:$B$1315, "&lt;=" &amp; BV$1, DataRegularSeason20242025!$E$3:$E$1315, $A24)</f>
        <v>7</v>
      </c>
      <c r="BW24">
        <f>SUMIFS(DataRegularSeason20242025!$AA$3:$AA$1315,DataRegularSeason20242025!$B$3:$B$1315, "&lt;=" &amp; BW$1, DataRegularSeason20242025!$D$3:$D$1315, $A24)+SUMIFS(DataRegularSeason20242025!$AB$3:$AB$1315,DataRegularSeason20242025!$B$3:$B$1315, "&lt;=" &amp; BW$1, DataRegularSeason20242025!$E$3:$E$1315, $A24)</f>
        <v>7</v>
      </c>
      <c r="BX24">
        <f>SUMIFS(DataRegularSeason20242025!$AA$3:$AA$1315,DataRegularSeason20242025!$B$3:$B$1315, "&lt;=" &amp; BX$1, DataRegularSeason20242025!$D$3:$D$1315, $A24)+SUMIFS(DataRegularSeason20242025!$AB$3:$AB$1315,DataRegularSeason20242025!$B$3:$B$1315, "&lt;=" &amp; BX$1, DataRegularSeason20242025!$E$3:$E$1315, $A24)</f>
        <v>7</v>
      </c>
      <c r="BY24">
        <f>SUMIFS(DataRegularSeason20242025!$AA$3:$AA$1315,DataRegularSeason20242025!$B$3:$B$1315, "&lt;=" &amp; BY$1, DataRegularSeason20242025!$D$3:$D$1315, $A24)+SUMIFS(DataRegularSeason20242025!$AB$3:$AB$1315,DataRegularSeason20242025!$B$3:$B$1315, "&lt;=" &amp; BY$1, DataRegularSeason20242025!$E$3:$E$1315, $A24)</f>
        <v>7</v>
      </c>
      <c r="BZ24">
        <f>SUMIFS(DataRegularSeason20242025!$AA$3:$AA$1315,DataRegularSeason20242025!$B$3:$B$1315, "&lt;=" &amp; BZ$1, DataRegularSeason20242025!$D$3:$D$1315, $A24)+SUMIFS(DataRegularSeason20242025!$AB$3:$AB$1315,DataRegularSeason20242025!$B$3:$B$1315, "&lt;=" &amp; BZ$1, DataRegularSeason20242025!$E$3:$E$1315, $A24)</f>
        <v>7</v>
      </c>
      <c r="CA24">
        <f>SUMIFS(DataRegularSeason20242025!$AA$3:$AA$1315,DataRegularSeason20242025!$B$3:$B$1315, "&lt;=" &amp; CA$1, DataRegularSeason20242025!$D$3:$D$1315, $A24)+SUMIFS(DataRegularSeason20242025!$AB$3:$AB$1315,DataRegularSeason20242025!$B$3:$B$1315, "&lt;=" &amp; CA$1, DataRegularSeason20242025!$E$3:$E$1315, $A24)</f>
        <v>7</v>
      </c>
      <c r="CB24">
        <f>SUMIFS(DataRegularSeason20242025!$AA$3:$AA$1315,DataRegularSeason20242025!$B$3:$B$1315, "&lt;=" &amp; CB$1, DataRegularSeason20242025!$D$3:$D$1315, $A24)+SUMIFS(DataRegularSeason20242025!$AB$3:$AB$1315,DataRegularSeason20242025!$B$3:$B$1315, "&lt;=" &amp; CB$1, DataRegularSeason20242025!$E$3:$E$1315, $A24)</f>
        <v>7</v>
      </c>
      <c r="CC24">
        <f>SUMIFS(DataRegularSeason20242025!$AA$3:$AA$1315,DataRegularSeason20242025!$B$3:$B$1315, "&lt;=" &amp; CC$1, DataRegularSeason20242025!$D$3:$D$1315, $A24)+SUMIFS(DataRegularSeason20242025!$AB$3:$AB$1315,DataRegularSeason20242025!$B$3:$B$1315, "&lt;=" &amp; CC$1, DataRegularSeason20242025!$E$3:$E$1315, $A24)</f>
        <v>7</v>
      </c>
      <c r="CD24">
        <f>SUMIFS(DataRegularSeason20242025!$AA$3:$AA$1315,DataRegularSeason20242025!$B$3:$B$1315, "&lt;=" &amp; CD$1, DataRegularSeason20242025!$D$3:$D$1315, $A24)+SUMIFS(DataRegularSeason20242025!$AB$3:$AB$1315,DataRegularSeason20242025!$B$3:$B$1315, "&lt;=" &amp; CD$1, DataRegularSeason20242025!$E$3:$E$1315, $A24)</f>
        <v>7</v>
      </c>
      <c r="CE24">
        <f>SUMIFS(DataRegularSeason20242025!$AA$3:$AA$1315,DataRegularSeason20242025!$B$3:$B$1315, "&lt;=" &amp; CE$1, DataRegularSeason20242025!$D$3:$D$1315, $A24)+SUMIFS(DataRegularSeason20242025!$AB$3:$AB$1315,DataRegularSeason20242025!$B$3:$B$1315, "&lt;=" &amp; CE$1, DataRegularSeason20242025!$E$3:$E$1315, $A24)</f>
        <v>7</v>
      </c>
      <c r="CF24">
        <f>SUMIFS(DataRegularSeason20242025!$AA$3:$AA$1315,DataRegularSeason20242025!$B$3:$B$1315, "&lt;=" &amp; CF$1, DataRegularSeason20242025!$D$3:$D$1315, $A24)+SUMIFS(DataRegularSeason20242025!$AB$3:$AB$1315,DataRegularSeason20242025!$B$3:$B$1315, "&lt;=" &amp; CF$1, DataRegularSeason20242025!$E$3:$E$1315, $A24)</f>
        <v>7</v>
      </c>
      <c r="CG24">
        <f>SUMIFS(DataRegularSeason20242025!$AA$3:$AA$1315,DataRegularSeason20242025!$B$3:$B$1315, "&lt;=" &amp; CG$1, DataRegularSeason20242025!$D$3:$D$1315, $A24)+SUMIFS(DataRegularSeason20242025!$AB$3:$AB$1315,DataRegularSeason20242025!$B$3:$B$1315, "&lt;=" &amp; CG$1, DataRegularSeason20242025!$E$3:$E$1315, $A24)</f>
        <v>7</v>
      </c>
      <c r="CH24">
        <f>SUMIFS(DataRegularSeason20242025!$AA$3:$AA$1315,DataRegularSeason20242025!$B$3:$B$1315, "&lt;=" &amp; CH$1, DataRegularSeason20242025!$D$3:$D$1315, $A24)+SUMIFS(DataRegularSeason20242025!$AB$3:$AB$1315,DataRegularSeason20242025!$B$3:$B$1315, "&lt;=" &amp; CH$1, DataRegularSeason20242025!$E$3:$E$1315, $A24)</f>
        <v>7</v>
      </c>
      <c r="CI24">
        <f>SUMIFS(DataRegularSeason20242025!$AA$3:$AA$1315,DataRegularSeason20242025!$B$3:$B$1315, "&lt;=" &amp; CI$1, DataRegularSeason20242025!$D$3:$D$1315, $A24)+SUMIFS(DataRegularSeason20242025!$AB$3:$AB$1315,DataRegularSeason20242025!$B$3:$B$1315, "&lt;=" &amp; CI$1, DataRegularSeason20242025!$E$3:$E$1315, $A24)</f>
        <v>7</v>
      </c>
      <c r="CJ24">
        <f>SUMIFS(DataRegularSeason20242025!$AA$3:$AA$1315,DataRegularSeason20242025!$B$3:$B$1315, "&lt;=" &amp; CJ$1, DataRegularSeason20242025!$D$3:$D$1315, $A24)+SUMIFS(DataRegularSeason20242025!$AB$3:$AB$1315,DataRegularSeason20242025!$B$3:$B$1315, "&lt;=" &amp; CJ$1, DataRegularSeason20242025!$E$3:$E$1315, $A24)</f>
        <v>7</v>
      </c>
      <c r="CK24">
        <f>SUMIFS(DataRegularSeason20242025!$AA$3:$AA$1315,DataRegularSeason20242025!$B$3:$B$1315, "&lt;=" &amp; CK$1, DataRegularSeason20242025!$D$3:$D$1315, $A24)+SUMIFS(DataRegularSeason20242025!$AB$3:$AB$1315,DataRegularSeason20242025!$B$3:$B$1315, "&lt;=" &amp; CK$1, DataRegularSeason20242025!$E$3:$E$1315, $A24)</f>
        <v>7</v>
      </c>
      <c r="CL24">
        <f>SUMIFS(DataRegularSeason20242025!$AA$3:$AA$1315,DataRegularSeason20242025!$B$3:$B$1315, "&lt;=" &amp; CL$1, DataRegularSeason20242025!$D$3:$D$1315, $A24)+SUMIFS(DataRegularSeason20242025!$AB$3:$AB$1315,DataRegularSeason20242025!$B$3:$B$1315, "&lt;=" &amp; CL$1, DataRegularSeason20242025!$E$3:$E$1315, $A24)</f>
        <v>7</v>
      </c>
      <c r="CM24">
        <f>SUMIFS(DataRegularSeason20242025!$AA$3:$AA$1315,DataRegularSeason20242025!$B$3:$B$1315, "&lt;=" &amp; CM$1, DataRegularSeason20242025!$D$3:$D$1315, $A24)+SUMIFS(DataRegularSeason20242025!$AB$3:$AB$1315,DataRegularSeason20242025!$B$3:$B$1315, "&lt;=" &amp; CM$1, DataRegularSeason20242025!$E$3:$E$1315, $A24)</f>
        <v>7</v>
      </c>
      <c r="CN24">
        <f>SUMIFS(DataRegularSeason20242025!$AA$3:$AA$1315,DataRegularSeason20242025!$B$3:$B$1315, "&lt;=" &amp; CN$1, DataRegularSeason20242025!$D$3:$D$1315, $A24)+SUMIFS(DataRegularSeason20242025!$AB$3:$AB$1315,DataRegularSeason20242025!$B$3:$B$1315, "&lt;=" &amp; CN$1, DataRegularSeason20242025!$E$3:$E$1315, $A24)</f>
        <v>7</v>
      </c>
      <c r="CO24">
        <f>SUMIFS(DataRegularSeason20242025!$AA$3:$AA$1315,DataRegularSeason20242025!$B$3:$B$1315, "&lt;=" &amp; CO$1, DataRegularSeason20242025!$D$3:$D$1315, $A24)+SUMIFS(DataRegularSeason20242025!$AB$3:$AB$1315,DataRegularSeason20242025!$B$3:$B$1315, "&lt;=" &amp; CO$1, DataRegularSeason20242025!$E$3:$E$1315, $A24)</f>
        <v>7</v>
      </c>
      <c r="CP24">
        <f>SUMIFS(DataRegularSeason20242025!$AA$3:$AA$1315,DataRegularSeason20242025!$B$3:$B$1315, "&lt;=" &amp; CP$1, DataRegularSeason20242025!$D$3:$D$1315, $A24)+SUMIFS(DataRegularSeason20242025!$AB$3:$AB$1315,DataRegularSeason20242025!$B$3:$B$1315, "&lt;=" &amp; CP$1, DataRegularSeason20242025!$E$3:$E$1315, $A24)</f>
        <v>7</v>
      </c>
      <c r="CQ24">
        <f>SUMIFS(DataRegularSeason20242025!$AA$3:$AA$1315,DataRegularSeason20242025!$B$3:$B$1315, "&lt;=" &amp; CQ$1, DataRegularSeason20242025!$D$3:$D$1315, $A24)+SUMIFS(DataRegularSeason20242025!$AB$3:$AB$1315,DataRegularSeason20242025!$B$3:$B$1315, "&lt;=" &amp; CQ$1, DataRegularSeason20242025!$E$3:$E$1315, $A24)</f>
        <v>7</v>
      </c>
      <c r="CR24">
        <f>SUMIFS(DataRegularSeason20242025!$AA$3:$AA$1315,DataRegularSeason20242025!$B$3:$B$1315, "&lt;=" &amp; CR$1, DataRegularSeason20242025!$D$3:$D$1315, $A24)+SUMIFS(DataRegularSeason20242025!$AB$3:$AB$1315,DataRegularSeason20242025!$B$3:$B$1315, "&lt;=" &amp; CR$1, DataRegularSeason20242025!$E$3:$E$1315, $A24)</f>
        <v>7</v>
      </c>
      <c r="CS24">
        <f>SUMIFS(DataRegularSeason20242025!$AA$3:$AA$1315,DataRegularSeason20242025!$B$3:$B$1315, "&lt;=" &amp; CS$1, DataRegularSeason20242025!$D$3:$D$1315, $A24)+SUMIFS(DataRegularSeason20242025!$AB$3:$AB$1315,DataRegularSeason20242025!$B$3:$B$1315, "&lt;=" &amp; CS$1, DataRegularSeason20242025!$E$3:$E$1315, $A24)</f>
        <v>7</v>
      </c>
      <c r="CT24">
        <f>SUMIFS(DataRegularSeason20242025!$AA$3:$AA$1315,DataRegularSeason20242025!$B$3:$B$1315, "&lt;=" &amp; CT$1, DataRegularSeason20242025!$D$3:$D$1315, $A24)+SUMIFS(DataRegularSeason20242025!$AB$3:$AB$1315,DataRegularSeason20242025!$B$3:$B$1315, "&lt;=" &amp; CT$1, DataRegularSeason20242025!$E$3:$E$1315, $A24)</f>
        <v>7</v>
      </c>
      <c r="CU24">
        <f>SUMIFS(DataRegularSeason20242025!$AA$3:$AA$1315,DataRegularSeason20242025!$B$3:$B$1315, "&lt;=" &amp; CU$1, DataRegularSeason20242025!$D$3:$D$1315, $A24)+SUMIFS(DataRegularSeason20242025!$AB$3:$AB$1315,DataRegularSeason20242025!$B$3:$B$1315, "&lt;=" &amp; CU$1, DataRegularSeason20242025!$E$3:$E$1315, $A24)</f>
        <v>7</v>
      </c>
      <c r="CV24">
        <f>SUMIFS(DataRegularSeason20242025!$AA$3:$AA$1315,DataRegularSeason20242025!$B$3:$B$1315, "&lt;=" &amp; CV$1, DataRegularSeason20242025!$D$3:$D$1315, $A24)+SUMIFS(DataRegularSeason20242025!$AB$3:$AB$1315,DataRegularSeason20242025!$B$3:$B$1315, "&lt;=" &amp; CV$1, DataRegularSeason20242025!$E$3:$E$1315, $A24)</f>
        <v>7</v>
      </c>
      <c r="CW24">
        <f>SUMIFS(DataRegularSeason20242025!$AA$3:$AA$1315,DataRegularSeason20242025!$B$3:$B$1315, "&lt;=" &amp; CW$1, DataRegularSeason20242025!$D$3:$D$1315, $A24)+SUMIFS(DataRegularSeason20242025!$AB$3:$AB$1315,DataRegularSeason20242025!$B$3:$B$1315, "&lt;=" &amp; CW$1, DataRegularSeason20242025!$E$3:$E$1315, $A24)</f>
        <v>7</v>
      </c>
      <c r="CX24">
        <f>SUMIFS(DataRegularSeason20242025!$AA$3:$AA$1315,DataRegularSeason20242025!$B$3:$B$1315, "&lt;=" &amp; CX$1, DataRegularSeason20242025!$D$3:$D$1315, $A24)+SUMIFS(DataRegularSeason20242025!$AB$3:$AB$1315,DataRegularSeason20242025!$B$3:$B$1315, "&lt;=" &amp; CX$1, DataRegularSeason20242025!$E$3:$E$1315, $A24)</f>
        <v>7</v>
      </c>
      <c r="CY24">
        <f>SUMIFS(DataRegularSeason20242025!$AA$3:$AA$1315,DataRegularSeason20242025!$B$3:$B$1315, "&lt;=" &amp; CY$1, DataRegularSeason20242025!$D$3:$D$1315, $A24)+SUMIFS(DataRegularSeason20242025!$AB$3:$AB$1315,DataRegularSeason20242025!$B$3:$B$1315, "&lt;=" &amp; CY$1, DataRegularSeason20242025!$E$3:$E$1315, $A24)</f>
        <v>7</v>
      </c>
      <c r="CZ24">
        <f>SUMIFS(DataRegularSeason20242025!$AA$3:$AA$1315,DataRegularSeason20242025!$B$3:$B$1315, "&lt;=" &amp; CZ$1, DataRegularSeason20242025!$D$3:$D$1315, $A24)+SUMIFS(DataRegularSeason20242025!$AB$3:$AB$1315,DataRegularSeason20242025!$B$3:$B$1315, "&lt;=" &amp; CZ$1, DataRegularSeason20242025!$E$3:$E$1315, $A24)</f>
        <v>7</v>
      </c>
      <c r="DA24">
        <f>SUMIFS(DataRegularSeason20242025!$AA$3:$AA$1315,DataRegularSeason20242025!$B$3:$B$1315, "&lt;=" &amp; DA$1, DataRegularSeason20242025!$D$3:$D$1315, $A24)+SUMIFS(DataRegularSeason20242025!$AB$3:$AB$1315,DataRegularSeason20242025!$B$3:$B$1315, "&lt;=" &amp; DA$1, DataRegularSeason20242025!$E$3:$E$1315, $A24)</f>
        <v>7</v>
      </c>
      <c r="DB24">
        <f>SUMIFS(DataRegularSeason20242025!$AA$3:$AA$1315,DataRegularSeason20242025!$B$3:$B$1315, "&lt;=" &amp; DB$1, DataRegularSeason20242025!$D$3:$D$1315, $A24)+SUMIFS(DataRegularSeason20242025!$AB$3:$AB$1315,DataRegularSeason20242025!$B$3:$B$1315, "&lt;=" &amp; DB$1, DataRegularSeason20242025!$E$3:$E$1315, $A24)</f>
        <v>7</v>
      </c>
      <c r="DC24">
        <f>SUMIFS(DataRegularSeason20242025!$AA$3:$AA$1315,DataRegularSeason20242025!$B$3:$B$1315, "&lt;=" &amp; DC$1, DataRegularSeason20242025!$D$3:$D$1315, $A24)+SUMIFS(DataRegularSeason20242025!$AB$3:$AB$1315,DataRegularSeason20242025!$B$3:$B$1315, "&lt;=" &amp; DC$1, DataRegularSeason20242025!$E$3:$E$1315, $A24)</f>
        <v>7</v>
      </c>
      <c r="DD24">
        <f>SUMIFS(DataRegularSeason20242025!$AA$3:$AA$1315,DataRegularSeason20242025!$B$3:$B$1315, "&lt;=" &amp; DD$1, DataRegularSeason20242025!$D$3:$D$1315, $A24)+SUMIFS(DataRegularSeason20242025!$AB$3:$AB$1315,DataRegularSeason20242025!$B$3:$B$1315, "&lt;=" &amp; DD$1, DataRegularSeason20242025!$E$3:$E$1315, $A24)</f>
        <v>7</v>
      </c>
      <c r="DE24">
        <f>SUMIFS(DataRegularSeason20242025!$AA$3:$AA$1315,DataRegularSeason20242025!$B$3:$B$1315, "&lt;=" &amp; DE$1, DataRegularSeason20242025!$D$3:$D$1315, $A24)+SUMIFS(DataRegularSeason20242025!$AB$3:$AB$1315,DataRegularSeason20242025!$B$3:$B$1315, "&lt;=" &amp; DE$1, DataRegularSeason20242025!$E$3:$E$1315, $A24)</f>
        <v>7</v>
      </c>
      <c r="DF24">
        <f>SUMIFS(DataRegularSeason20242025!$AA$3:$AA$1315,DataRegularSeason20242025!$B$3:$B$1315, "&lt;=" &amp; DF$1, DataRegularSeason20242025!$D$3:$D$1315, $A24)+SUMIFS(DataRegularSeason20242025!$AB$3:$AB$1315,DataRegularSeason20242025!$B$3:$B$1315, "&lt;=" &amp; DF$1, DataRegularSeason20242025!$E$3:$E$1315, $A24)</f>
        <v>7</v>
      </c>
      <c r="DG24">
        <f>SUMIFS(DataRegularSeason20242025!$AA$3:$AA$1315,DataRegularSeason20242025!$B$3:$B$1315, "&lt;=" &amp; DG$1, DataRegularSeason20242025!$D$3:$D$1315, $A24)+SUMIFS(DataRegularSeason20242025!$AB$3:$AB$1315,DataRegularSeason20242025!$B$3:$B$1315, "&lt;=" &amp; DG$1, DataRegularSeason20242025!$E$3:$E$1315, $A24)</f>
        <v>7</v>
      </c>
      <c r="DH24">
        <f>SUMIFS(DataRegularSeason20242025!$AA$3:$AA$1315,DataRegularSeason20242025!$B$3:$B$1315, "&lt;=" &amp; DH$1, DataRegularSeason20242025!$D$3:$D$1315, $A24)+SUMIFS(DataRegularSeason20242025!$AB$3:$AB$1315,DataRegularSeason20242025!$B$3:$B$1315, "&lt;=" &amp; DH$1, DataRegularSeason20242025!$E$3:$E$1315, $A24)</f>
        <v>7</v>
      </c>
      <c r="DI24">
        <f>SUMIFS(DataRegularSeason20242025!$AA$3:$AA$1315,DataRegularSeason20242025!$B$3:$B$1315, "&lt;=" &amp; DI$1, DataRegularSeason20242025!$D$3:$D$1315, $A24)+SUMIFS(DataRegularSeason20242025!$AB$3:$AB$1315,DataRegularSeason20242025!$B$3:$B$1315, "&lt;=" &amp; DI$1, DataRegularSeason20242025!$E$3:$E$1315, $A24)</f>
        <v>7</v>
      </c>
      <c r="DJ24">
        <f>SUMIFS(DataRegularSeason20242025!$AA$3:$AA$1315,DataRegularSeason20242025!$B$3:$B$1315, "&lt;=" &amp; DJ$1, DataRegularSeason20242025!$D$3:$D$1315, $A24)+SUMIFS(DataRegularSeason20242025!$AB$3:$AB$1315,DataRegularSeason20242025!$B$3:$B$1315, "&lt;=" &amp; DJ$1, DataRegularSeason20242025!$E$3:$E$1315, $A24)</f>
        <v>7</v>
      </c>
      <c r="DK24">
        <f>SUMIFS(DataRegularSeason20242025!$AA$3:$AA$1315,DataRegularSeason20242025!$B$3:$B$1315, "&lt;=" &amp; DK$1, DataRegularSeason20242025!$D$3:$D$1315, $A24)+SUMIFS(DataRegularSeason20242025!$AB$3:$AB$1315,DataRegularSeason20242025!$B$3:$B$1315, "&lt;=" &amp; DK$1, DataRegularSeason20242025!$E$3:$E$1315, $A24)</f>
        <v>7</v>
      </c>
      <c r="DL24">
        <f>SUMIFS(DataRegularSeason20242025!$AA$3:$AA$1315,DataRegularSeason20242025!$B$3:$B$1315, "&lt;=" &amp; DL$1, DataRegularSeason20242025!$D$3:$D$1315, $A24)+SUMIFS(DataRegularSeason20242025!$AB$3:$AB$1315,DataRegularSeason20242025!$B$3:$B$1315, "&lt;=" &amp; DL$1, DataRegularSeason20242025!$E$3:$E$1315, $A24)</f>
        <v>7</v>
      </c>
      <c r="DM24">
        <f>SUMIFS(DataRegularSeason20242025!$AA$3:$AA$1315,DataRegularSeason20242025!$B$3:$B$1315, "&lt;=" &amp; DM$1, DataRegularSeason20242025!$D$3:$D$1315, $A24)+SUMIFS(DataRegularSeason20242025!$AB$3:$AB$1315,DataRegularSeason20242025!$B$3:$B$1315, "&lt;=" &amp; DM$1, DataRegularSeason20242025!$E$3:$E$1315, $A24)</f>
        <v>7</v>
      </c>
      <c r="DN24">
        <f>SUMIFS(DataRegularSeason20242025!$AA$3:$AA$1315,DataRegularSeason20242025!$B$3:$B$1315, "&lt;=" &amp; DN$1, DataRegularSeason20242025!$D$3:$D$1315, $A24)+SUMIFS(DataRegularSeason20242025!$AB$3:$AB$1315,DataRegularSeason20242025!$B$3:$B$1315, "&lt;=" &amp; DN$1, DataRegularSeason20242025!$E$3:$E$1315, $A24)</f>
        <v>7</v>
      </c>
      <c r="DO24">
        <f>SUMIFS(DataRegularSeason20242025!$AA$3:$AA$1315,DataRegularSeason20242025!$B$3:$B$1315, "&lt;=" &amp; DO$1, DataRegularSeason20242025!$D$3:$D$1315, $A24)+SUMIFS(DataRegularSeason20242025!$AB$3:$AB$1315,DataRegularSeason20242025!$B$3:$B$1315, "&lt;=" &amp; DO$1, DataRegularSeason20242025!$E$3:$E$1315, $A24)</f>
        <v>7</v>
      </c>
      <c r="DP24">
        <f>SUMIFS(DataRegularSeason20242025!$AA$3:$AA$1315,DataRegularSeason20242025!$B$3:$B$1315, "&lt;=" &amp; DP$1, DataRegularSeason20242025!$D$3:$D$1315, $A24)+SUMIFS(DataRegularSeason20242025!$AB$3:$AB$1315,DataRegularSeason20242025!$B$3:$B$1315, "&lt;=" &amp; DP$1, DataRegularSeason20242025!$E$3:$E$1315, $A24)</f>
        <v>7</v>
      </c>
      <c r="DQ24">
        <f>SUMIFS(DataRegularSeason20242025!$AA$3:$AA$1315,DataRegularSeason20242025!$B$3:$B$1315, "&lt;=" &amp; DQ$1, DataRegularSeason20242025!$D$3:$D$1315, $A24)+SUMIFS(DataRegularSeason20242025!$AB$3:$AB$1315,DataRegularSeason20242025!$B$3:$B$1315, "&lt;=" &amp; DQ$1, DataRegularSeason20242025!$E$3:$E$1315, $A24)</f>
        <v>7</v>
      </c>
      <c r="DR24">
        <f>SUMIFS(DataRegularSeason20242025!$AA$3:$AA$1315,DataRegularSeason20242025!$B$3:$B$1315, "&lt;=" &amp; DR$1, DataRegularSeason20242025!$D$3:$D$1315, $A24)+SUMIFS(DataRegularSeason20242025!$AB$3:$AB$1315,DataRegularSeason20242025!$B$3:$B$1315, "&lt;=" &amp; DR$1, DataRegularSeason20242025!$E$3:$E$1315, $A24)</f>
        <v>7</v>
      </c>
      <c r="DS24">
        <f>SUMIFS(DataRegularSeason20242025!$AA$3:$AA$1315,DataRegularSeason20242025!$B$3:$B$1315, "&lt;=" &amp; DS$1, DataRegularSeason20242025!$D$3:$D$1315, $A24)+SUMIFS(DataRegularSeason20242025!$AB$3:$AB$1315,DataRegularSeason20242025!$B$3:$B$1315, "&lt;=" &amp; DS$1, DataRegularSeason20242025!$E$3:$E$1315, $A24)</f>
        <v>7</v>
      </c>
      <c r="DT24">
        <f>SUMIFS(DataRegularSeason20242025!$AA$3:$AA$1315,DataRegularSeason20242025!$B$3:$B$1315, "&lt;=" &amp; DT$1, DataRegularSeason20242025!$D$3:$D$1315, $A24)+SUMIFS(DataRegularSeason20242025!$AB$3:$AB$1315,DataRegularSeason20242025!$B$3:$B$1315, "&lt;=" &amp; DT$1, DataRegularSeason20242025!$E$3:$E$1315, $A24)</f>
        <v>7</v>
      </c>
      <c r="DU24">
        <f>SUMIFS(DataRegularSeason20242025!$AA$3:$AA$1315,DataRegularSeason20242025!$B$3:$B$1315, "&lt;=" &amp; DU$1, DataRegularSeason20242025!$D$3:$D$1315, $A24)+SUMIFS(DataRegularSeason20242025!$AB$3:$AB$1315,DataRegularSeason20242025!$B$3:$B$1315, "&lt;=" &amp; DU$1, DataRegularSeason20242025!$E$3:$E$1315, $A24)</f>
        <v>7</v>
      </c>
      <c r="DV24">
        <f>SUMIFS(DataRegularSeason20242025!$AA$3:$AA$1315,DataRegularSeason20242025!$B$3:$B$1315, "&lt;=" &amp; DV$1, DataRegularSeason20242025!$D$3:$D$1315, $A24)+SUMIFS(DataRegularSeason20242025!$AB$3:$AB$1315,DataRegularSeason20242025!$B$3:$B$1315, "&lt;=" &amp; DV$1, DataRegularSeason20242025!$E$3:$E$1315, $A24)</f>
        <v>7</v>
      </c>
      <c r="DW24">
        <f>SUMIFS(DataRegularSeason20242025!$AA$3:$AA$1315,DataRegularSeason20242025!$B$3:$B$1315, "&lt;=" &amp; DW$1, DataRegularSeason20242025!$D$3:$D$1315, $A24)+SUMIFS(DataRegularSeason20242025!$AB$3:$AB$1315,DataRegularSeason20242025!$B$3:$B$1315, "&lt;=" &amp; DW$1, DataRegularSeason20242025!$E$3:$E$1315, $A24)</f>
        <v>7</v>
      </c>
      <c r="DX24">
        <f>SUMIFS(DataRegularSeason20242025!$AA$3:$AA$1315,DataRegularSeason20242025!$B$3:$B$1315, "&lt;=" &amp; DX$1, DataRegularSeason20242025!$D$3:$D$1315, $A24)+SUMIFS(DataRegularSeason20242025!$AB$3:$AB$1315,DataRegularSeason20242025!$B$3:$B$1315, "&lt;=" &amp; DX$1, DataRegularSeason20242025!$E$3:$E$1315, $A24)</f>
        <v>7</v>
      </c>
      <c r="DY24">
        <f>SUMIFS(DataRegularSeason20242025!$AA$3:$AA$1315,DataRegularSeason20242025!$B$3:$B$1315, "&lt;=" &amp; DY$1, DataRegularSeason20242025!$D$3:$D$1315, $A24)+SUMIFS(DataRegularSeason20242025!$AB$3:$AB$1315,DataRegularSeason20242025!$B$3:$B$1315, "&lt;=" &amp; DY$1, DataRegularSeason20242025!$E$3:$E$1315, $A24)</f>
        <v>7</v>
      </c>
      <c r="DZ24">
        <f>SUMIFS(DataRegularSeason20242025!$AA$3:$AA$1315,DataRegularSeason20242025!$B$3:$B$1315, "&lt;=" &amp; DZ$1, DataRegularSeason20242025!$D$3:$D$1315, $A24)+SUMIFS(DataRegularSeason20242025!$AB$3:$AB$1315,DataRegularSeason20242025!$B$3:$B$1315, "&lt;=" &amp; DZ$1, DataRegularSeason20242025!$E$3:$E$1315, $A24)</f>
        <v>7</v>
      </c>
      <c r="EA24">
        <f>SUMIFS(DataRegularSeason20242025!$AA$3:$AA$1315,DataRegularSeason20242025!$B$3:$B$1315, "&lt;=" &amp; EA$1, DataRegularSeason20242025!$D$3:$D$1315, $A24)+SUMIFS(DataRegularSeason20242025!$AB$3:$AB$1315,DataRegularSeason20242025!$B$3:$B$1315, "&lt;=" &amp; EA$1, DataRegularSeason20242025!$E$3:$E$1315, $A24)</f>
        <v>7</v>
      </c>
      <c r="EB24">
        <f>SUMIFS(DataRegularSeason20242025!$AA$3:$AA$1315,DataRegularSeason20242025!$B$3:$B$1315, "&lt;=" &amp; EB$1, DataRegularSeason20242025!$D$3:$D$1315, $A24)+SUMIFS(DataRegularSeason20242025!$AB$3:$AB$1315,DataRegularSeason20242025!$B$3:$B$1315, "&lt;=" &amp; EB$1, DataRegularSeason20242025!$E$3:$E$1315, $A24)</f>
        <v>7</v>
      </c>
      <c r="EC24">
        <f>SUMIFS(DataRegularSeason20242025!$AA$3:$AA$1315,DataRegularSeason20242025!$B$3:$B$1315, "&lt;=" &amp; EC$1, DataRegularSeason20242025!$D$3:$D$1315, $A24)+SUMIFS(DataRegularSeason20242025!$AB$3:$AB$1315,DataRegularSeason20242025!$B$3:$B$1315, "&lt;=" &amp; EC$1, DataRegularSeason20242025!$E$3:$E$1315, $A24)</f>
        <v>7</v>
      </c>
      <c r="ED24">
        <f>SUMIFS(DataRegularSeason20242025!$AA$3:$AA$1315,DataRegularSeason20242025!$B$3:$B$1315, "&lt;=" &amp; ED$1, DataRegularSeason20242025!$D$3:$D$1315, $A24)+SUMIFS(DataRegularSeason20242025!$AB$3:$AB$1315,DataRegularSeason20242025!$B$3:$B$1315, "&lt;=" &amp; ED$1, DataRegularSeason20242025!$E$3:$E$1315, $A24)</f>
        <v>7</v>
      </c>
      <c r="EE24">
        <f>SUMIFS(DataRegularSeason20242025!$AA$3:$AA$1315,DataRegularSeason20242025!$B$3:$B$1315, "&lt;=" &amp; EE$1, DataRegularSeason20242025!$D$3:$D$1315, $A24)+SUMIFS(DataRegularSeason20242025!$AB$3:$AB$1315,DataRegularSeason20242025!$B$3:$B$1315, "&lt;=" &amp; EE$1, DataRegularSeason20242025!$E$3:$E$1315, $A24)</f>
        <v>7</v>
      </c>
      <c r="EF24">
        <f>SUMIFS(DataRegularSeason20242025!$AA$3:$AA$1315,DataRegularSeason20242025!$B$3:$B$1315, "&lt;=" &amp; EF$1, DataRegularSeason20242025!$D$3:$D$1315, $A24)+SUMIFS(DataRegularSeason20242025!$AB$3:$AB$1315,DataRegularSeason20242025!$B$3:$B$1315, "&lt;=" &amp; EF$1, DataRegularSeason20242025!$E$3:$E$1315, $A24)</f>
        <v>7</v>
      </c>
      <c r="EG24">
        <f>SUMIFS(DataRegularSeason20242025!$AA$3:$AA$1315,DataRegularSeason20242025!$B$3:$B$1315, "&lt;=" &amp; EG$1, DataRegularSeason20242025!$D$3:$D$1315, $A24)+SUMIFS(DataRegularSeason20242025!$AB$3:$AB$1315,DataRegularSeason20242025!$B$3:$B$1315, "&lt;=" &amp; EG$1, DataRegularSeason20242025!$E$3:$E$1315, $A24)</f>
        <v>7</v>
      </c>
      <c r="EH24">
        <f>SUMIFS(DataRegularSeason20242025!$AA$3:$AA$1315,DataRegularSeason20242025!$B$3:$B$1315, "&lt;=" &amp; EH$1, DataRegularSeason20242025!$D$3:$D$1315, $A24)+SUMIFS(DataRegularSeason20242025!$AB$3:$AB$1315,DataRegularSeason20242025!$B$3:$B$1315, "&lt;=" &amp; EH$1, DataRegularSeason20242025!$E$3:$E$1315, $A24)</f>
        <v>7</v>
      </c>
      <c r="EI24">
        <f>SUMIFS(DataRegularSeason20242025!$AA$3:$AA$1315,DataRegularSeason20242025!$B$3:$B$1315, "&lt;=" &amp; EI$1, DataRegularSeason20242025!$D$3:$D$1315, $A24)+SUMIFS(DataRegularSeason20242025!$AB$3:$AB$1315,DataRegularSeason20242025!$B$3:$B$1315, "&lt;=" &amp; EI$1, DataRegularSeason20242025!$E$3:$E$1315, $A24)</f>
        <v>7</v>
      </c>
      <c r="EJ24">
        <f>SUMIFS(DataRegularSeason20242025!$AA$3:$AA$1315,DataRegularSeason20242025!$B$3:$B$1315, "&lt;=" &amp; EJ$1, DataRegularSeason20242025!$D$3:$D$1315, $A24)+SUMIFS(DataRegularSeason20242025!$AB$3:$AB$1315,DataRegularSeason20242025!$B$3:$B$1315, "&lt;=" &amp; EJ$1, DataRegularSeason20242025!$E$3:$E$1315, $A24)</f>
        <v>7</v>
      </c>
      <c r="EK24">
        <f>SUMIFS(DataRegularSeason20242025!$AA$3:$AA$1315,DataRegularSeason20242025!$B$3:$B$1315, "&lt;=" &amp; EK$1, DataRegularSeason20242025!$D$3:$D$1315, $A24)+SUMIFS(DataRegularSeason20242025!$AB$3:$AB$1315,DataRegularSeason20242025!$B$3:$B$1315, "&lt;=" &amp; EK$1, DataRegularSeason20242025!$E$3:$E$1315, $A24)</f>
        <v>7</v>
      </c>
      <c r="EL24">
        <f>SUMIFS(DataRegularSeason20242025!$AA$3:$AA$1315,DataRegularSeason20242025!$B$3:$B$1315, "&lt;=" &amp; EL$1, DataRegularSeason20242025!$D$3:$D$1315, $A24)+SUMIFS(DataRegularSeason20242025!$AB$3:$AB$1315,DataRegularSeason20242025!$B$3:$B$1315, "&lt;=" &amp; EL$1, DataRegularSeason20242025!$E$3:$E$1315, $A24)</f>
        <v>7</v>
      </c>
      <c r="EM24">
        <f>SUMIFS(DataRegularSeason20242025!$AA$3:$AA$1315,DataRegularSeason20242025!$B$3:$B$1315, "&lt;=" &amp; EM$1, DataRegularSeason20242025!$D$3:$D$1315, $A24)+SUMIFS(DataRegularSeason20242025!$AB$3:$AB$1315,DataRegularSeason20242025!$B$3:$B$1315, "&lt;=" &amp; EM$1, DataRegularSeason20242025!$E$3:$E$1315, $A24)</f>
        <v>7</v>
      </c>
      <c r="EN24">
        <f>SUMIFS(DataRegularSeason20242025!$AA$3:$AA$1315,DataRegularSeason20242025!$B$3:$B$1315, "&lt;=" &amp; EN$1, DataRegularSeason20242025!$D$3:$D$1315, $A24)+SUMIFS(DataRegularSeason20242025!$AB$3:$AB$1315,DataRegularSeason20242025!$B$3:$B$1315, "&lt;=" &amp; EN$1, DataRegularSeason20242025!$E$3:$E$1315, $A24)</f>
        <v>7</v>
      </c>
      <c r="EO24">
        <f>SUMIFS(DataRegularSeason20242025!$AA$3:$AA$1315,DataRegularSeason20242025!$B$3:$B$1315, "&lt;=" &amp; EO$1, DataRegularSeason20242025!$D$3:$D$1315, $A24)+SUMIFS(DataRegularSeason20242025!$AB$3:$AB$1315,DataRegularSeason20242025!$B$3:$B$1315, "&lt;=" &amp; EO$1, DataRegularSeason20242025!$E$3:$E$1315, $A24)</f>
        <v>7</v>
      </c>
      <c r="EP24">
        <f>SUMIFS(DataRegularSeason20242025!$AA$3:$AA$1315,DataRegularSeason20242025!$B$3:$B$1315, "&lt;=" &amp; EP$1, DataRegularSeason20242025!$D$3:$D$1315, $A24)+SUMIFS(DataRegularSeason20242025!$AB$3:$AB$1315,DataRegularSeason20242025!$B$3:$B$1315, "&lt;=" &amp; EP$1, DataRegularSeason20242025!$E$3:$E$1315, $A24)</f>
        <v>7</v>
      </c>
      <c r="EQ24">
        <f>SUMIFS(DataRegularSeason20242025!$AA$3:$AA$1315,DataRegularSeason20242025!$B$3:$B$1315, "&lt;=" &amp; EQ$1, DataRegularSeason20242025!$D$3:$D$1315, $A24)+SUMIFS(DataRegularSeason20242025!$AB$3:$AB$1315,DataRegularSeason20242025!$B$3:$B$1315, "&lt;=" &amp; EQ$1, DataRegularSeason20242025!$E$3:$E$1315, $A24)</f>
        <v>7</v>
      </c>
      <c r="ER24">
        <f>SUMIFS(DataRegularSeason20242025!$AA$3:$AA$1315,DataRegularSeason20242025!$B$3:$B$1315, "&lt;=" &amp; ER$1, DataRegularSeason20242025!$D$3:$D$1315, $A24)+SUMIFS(DataRegularSeason20242025!$AB$3:$AB$1315,DataRegularSeason20242025!$B$3:$B$1315, "&lt;=" &amp; ER$1, DataRegularSeason20242025!$E$3:$E$1315, $A24)</f>
        <v>7</v>
      </c>
      <c r="ES24">
        <f>SUMIFS(DataRegularSeason20242025!$AA$3:$AA$1315,DataRegularSeason20242025!$B$3:$B$1315, "&lt;=" &amp; ES$1, DataRegularSeason20242025!$D$3:$D$1315, $A24)+SUMIFS(DataRegularSeason20242025!$AB$3:$AB$1315,DataRegularSeason20242025!$B$3:$B$1315, "&lt;=" &amp; ES$1, DataRegularSeason20242025!$E$3:$E$1315, $A24)</f>
        <v>7</v>
      </c>
      <c r="ET24">
        <f>SUMIFS(DataRegularSeason20242025!$AA$3:$AA$1315,DataRegularSeason20242025!$B$3:$B$1315, "&lt;=" &amp; ET$1, DataRegularSeason20242025!$D$3:$D$1315, $A24)+SUMIFS(DataRegularSeason20242025!$AB$3:$AB$1315,DataRegularSeason20242025!$B$3:$B$1315, "&lt;=" &amp; ET$1, DataRegularSeason20242025!$E$3:$E$1315, $A24)</f>
        <v>7</v>
      </c>
      <c r="EU24">
        <f>SUMIFS(DataRegularSeason20242025!$AA$3:$AA$1315,DataRegularSeason20242025!$B$3:$B$1315, "&lt;=" &amp; EU$1, DataRegularSeason20242025!$D$3:$D$1315, $A24)+SUMIFS(DataRegularSeason20242025!$AB$3:$AB$1315,DataRegularSeason20242025!$B$3:$B$1315, "&lt;=" &amp; EU$1, DataRegularSeason20242025!$E$3:$E$1315, $A24)</f>
        <v>7</v>
      </c>
      <c r="EV24">
        <f>SUMIFS(DataRegularSeason20242025!$AA$3:$AA$1315,DataRegularSeason20242025!$B$3:$B$1315, "&lt;=" &amp; EV$1, DataRegularSeason20242025!$D$3:$D$1315, $A24)+SUMIFS(DataRegularSeason20242025!$AB$3:$AB$1315,DataRegularSeason20242025!$B$3:$B$1315, "&lt;=" &amp; EV$1, DataRegularSeason20242025!$E$3:$E$1315, $A24)</f>
        <v>7</v>
      </c>
      <c r="EW24">
        <f>SUMIFS(DataRegularSeason20242025!$AA$3:$AA$1315,DataRegularSeason20242025!$B$3:$B$1315, "&lt;=" &amp; EW$1, DataRegularSeason20242025!$D$3:$D$1315, $A24)+SUMIFS(DataRegularSeason20242025!$AB$3:$AB$1315,DataRegularSeason20242025!$B$3:$B$1315, "&lt;=" &amp; EW$1, DataRegularSeason20242025!$E$3:$E$1315, $A24)</f>
        <v>7</v>
      </c>
      <c r="EX24">
        <f>SUMIFS(DataRegularSeason20242025!$AA$3:$AA$1315,DataRegularSeason20242025!$B$3:$B$1315, "&lt;=" &amp; EX$1, DataRegularSeason20242025!$D$3:$D$1315, $A24)+SUMIFS(DataRegularSeason20242025!$AB$3:$AB$1315,DataRegularSeason20242025!$B$3:$B$1315, "&lt;=" &amp; EX$1, DataRegularSeason20242025!$E$3:$E$1315, $A24)</f>
        <v>7</v>
      </c>
      <c r="EY24">
        <f>SUMIFS(DataRegularSeason20242025!$AA$3:$AA$1315,DataRegularSeason20242025!$B$3:$B$1315, "&lt;=" &amp; EY$1, DataRegularSeason20242025!$D$3:$D$1315, $A24)+SUMIFS(DataRegularSeason20242025!$AB$3:$AB$1315,DataRegularSeason20242025!$B$3:$B$1315, "&lt;=" &amp; EY$1, DataRegularSeason20242025!$E$3:$E$1315, $A24)</f>
        <v>7</v>
      </c>
      <c r="EZ24">
        <f>SUMIFS(DataRegularSeason20242025!$AA$3:$AA$1315,DataRegularSeason20242025!$B$3:$B$1315, "&lt;=" &amp; EZ$1, DataRegularSeason20242025!$D$3:$D$1315, $A24)+SUMIFS(DataRegularSeason20242025!$AB$3:$AB$1315,DataRegularSeason20242025!$B$3:$B$1315, "&lt;=" &amp; EZ$1, DataRegularSeason20242025!$E$3:$E$1315, $A24)</f>
        <v>7</v>
      </c>
      <c r="FA24">
        <f>SUMIFS(DataRegularSeason20242025!$AA$3:$AA$1315,DataRegularSeason20242025!$B$3:$B$1315, "&lt;=" &amp; FA$1, DataRegularSeason20242025!$D$3:$D$1315, $A24)+SUMIFS(DataRegularSeason20242025!$AB$3:$AB$1315,DataRegularSeason20242025!$B$3:$B$1315, "&lt;=" &amp; FA$1, DataRegularSeason20242025!$E$3:$E$1315, $A24)</f>
        <v>7</v>
      </c>
      <c r="FB24">
        <f>SUMIFS(DataRegularSeason20242025!$AA$3:$AA$1315,DataRegularSeason20242025!$B$3:$B$1315, "&lt;=" &amp; FB$1, DataRegularSeason20242025!$D$3:$D$1315, $A24)+SUMIFS(DataRegularSeason20242025!$AB$3:$AB$1315,DataRegularSeason20242025!$B$3:$B$1315, "&lt;=" &amp; FB$1, DataRegularSeason20242025!$E$3:$E$1315, $A24)</f>
        <v>7</v>
      </c>
      <c r="FC24">
        <f>SUMIFS(DataRegularSeason20242025!$AA$3:$AA$1315,DataRegularSeason20242025!$B$3:$B$1315, "&lt;=" &amp; FC$1, DataRegularSeason20242025!$D$3:$D$1315, $A24)+SUMIFS(DataRegularSeason20242025!$AB$3:$AB$1315,DataRegularSeason20242025!$B$3:$B$1315, "&lt;=" &amp; FC$1, DataRegularSeason20242025!$E$3:$E$1315, $A24)</f>
        <v>7</v>
      </c>
      <c r="FD24">
        <f>SUMIFS(DataRegularSeason20242025!$AA$3:$AA$1315,DataRegularSeason20242025!$B$3:$B$1315, "&lt;=" &amp; FD$1, DataRegularSeason20242025!$D$3:$D$1315, $A24)+SUMIFS(DataRegularSeason20242025!$AB$3:$AB$1315,DataRegularSeason20242025!$B$3:$B$1315, "&lt;=" &amp; FD$1, DataRegularSeason20242025!$E$3:$E$1315, $A24)</f>
        <v>7</v>
      </c>
      <c r="FE24">
        <f>SUMIFS(DataRegularSeason20242025!$AA$3:$AA$1315,DataRegularSeason20242025!$B$3:$B$1315, "&lt;=" &amp; FE$1, DataRegularSeason20242025!$D$3:$D$1315, $A24)+SUMIFS(DataRegularSeason20242025!$AB$3:$AB$1315,DataRegularSeason20242025!$B$3:$B$1315, "&lt;=" &amp; FE$1, DataRegularSeason20242025!$E$3:$E$1315, $A24)</f>
        <v>7</v>
      </c>
      <c r="FF24">
        <f>SUMIFS(DataRegularSeason20242025!$AA$3:$AA$1315,DataRegularSeason20242025!$B$3:$B$1315, "&lt;=" &amp; FF$1, DataRegularSeason20242025!$D$3:$D$1315, $A24)+SUMIFS(DataRegularSeason20242025!$AB$3:$AB$1315,DataRegularSeason20242025!$B$3:$B$1315, "&lt;=" &amp; FF$1, DataRegularSeason20242025!$E$3:$E$1315, $A24)</f>
        <v>7</v>
      </c>
      <c r="FG24">
        <f>SUMIFS(DataRegularSeason20242025!$AA$3:$AA$1315,DataRegularSeason20242025!$B$3:$B$1315, "&lt;=" &amp; FG$1, DataRegularSeason20242025!$D$3:$D$1315, $A24)+SUMIFS(DataRegularSeason20242025!$AB$3:$AB$1315,DataRegularSeason20242025!$B$3:$B$1315, "&lt;=" &amp; FG$1, DataRegularSeason20242025!$E$3:$E$1315, $A24)</f>
        <v>7</v>
      </c>
      <c r="FH24">
        <f>SUMIFS(DataRegularSeason20242025!$AA$3:$AA$1315,DataRegularSeason20242025!$B$3:$B$1315, "&lt;=" &amp; FH$1, DataRegularSeason20242025!$D$3:$D$1315, $A24)+SUMIFS(DataRegularSeason20242025!$AB$3:$AB$1315,DataRegularSeason20242025!$B$3:$B$1315, "&lt;=" &amp; FH$1, DataRegularSeason20242025!$E$3:$E$1315, $A24)</f>
        <v>7</v>
      </c>
      <c r="FI24">
        <f>SUMIFS(DataRegularSeason20242025!$AA$3:$AA$1315,DataRegularSeason20242025!$B$3:$B$1315, "&lt;=" &amp; FI$1, DataRegularSeason20242025!$D$3:$D$1315, $A24)+SUMIFS(DataRegularSeason20242025!$AB$3:$AB$1315,DataRegularSeason20242025!$B$3:$B$1315, "&lt;=" &amp; FI$1, DataRegularSeason20242025!$E$3:$E$1315, $A24)</f>
        <v>7</v>
      </c>
      <c r="FJ24">
        <f>SUMIFS(DataRegularSeason20242025!$AA$3:$AA$1315,DataRegularSeason20242025!$B$3:$B$1315, "&lt;=" &amp; FJ$1, DataRegularSeason20242025!$D$3:$D$1315, $A24)+SUMIFS(DataRegularSeason20242025!$AB$3:$AB$1315,DataRegularSeason20242025!$B$3:$B$1315, "&lt;=" &amp; FJ$1, DataRegularSeason20242025!$E$3:$E$1315, $A24)</f>
        <v>7</v>
      </c>
      <c r="FK24">
        <f>SUMIFS(DataRegularSeason20242025!$AA$3:$AA$1315,DataRegularSeason20242025!$B$3:$B$1315, "&lt;=" &amp; FK$1, DataRegularSeason20242025!$D$3:$D$1315, $A24)+SUMIFS(DataRegularSeason20242025!$AB$3:$AB$1315,DataRegularSeason20242025!$B$3:$B$1315, "&lt;=" &amp; FK$1, DataRegularSeason20242025!$E$3:$E$1315, $A24)</f>
        <v>7</v>
      </c>
      <c r="FL24">
        <f>SUMIFS(DataRegularSeason20242025!$AA$3:$AA$1315,DataRegularSeason20242025!$B$3:$B$1315, "&lt;=" &amp; FL$1, DataRegularSeason20242025!$D$3:$D$1315, $A24)+SUMIFS(DataRegularSeason20242025!$AB$3:$AB$1315,DataRegularSeason20242025!$B$3:$B$1315, "&lt;=" &amp; FL$1, DataRegularSeason20242025!$E$3:$E$1315, $A24)</f>
        <v>7</v>
      </c>
      <c r="FM24">
        <f>SUMIFS(DataRegularSeason20242025!$AA$3:$AA$1315,DataRegularSeason20242025!$B$3:$B$1315, "&lt;=" &amp; FM$1, DataRegularSeason20242025!$D$3:$D$1315, $A24)+SUMIFS(DataRegularSeason20242025!$AB$3:$AB$1315,DataRegularSeason20242025!$B$3:$B$1315, "&lt;=" &amp; FM$1, DataRegularSeason20242025!$E$3:$E$1315, $A24)</f>
        <v>7</v>
      </c>
      <c r="FN24">
        <f>SUMIFS(DataRegularSeason20242025!$AA$3:$AA$1315,DataRegularSeason20242025!$B$3:$B$1315, "&lt;=" &amp; FN$1, DataRegularSeason20242025!$D$3:$D$1315, $A24)+SUMIFS(DataRegularSeason20242025!$AB$3:$AB$1315,DataRegularSeason20242025!$B$3:$B$1315, "&lt;=" &amp; FN$1, DataRegularSeason20242025!$E$3:$E$1315, $A24)</f>
        <v>7</v>
      </c>
      <c r="FO24">
        <f>SUMIFS(DataRegularSeason20242025!$AA$3:$AA$1315,DataRegularSeason20242025!$B$3:$B$1315, "&lt;=" &amp; FO$1, DataRegularSeason20242025!$D$3:$D$1315, $A24)+SUMIFS(DataRegularSeason20242025!$AB$3:$AB$1315,DataRegularSeason20242025!$B$3:$B$1315, "&lt;=" &amp; FO$1, DataRegularSeason20242025!$E$3:$E$1315, $A24)</f>
        <v>7</v>
      </c>
      <c r="FP24">
        <f>SUMIFS(DataRegularSeason20242025!$AA$3:$AA$1315,DataRegularSeason20242025!$B$3:$B$1315, "&lt;=" &amp; FP$1, DataRegularSeason20242025!$D$3:$D$1315, $A24)+SUMIFS(DataRegularSeason20242025!$AB$3:$AB$1315,DataRegularSeason20242025!$B$3:$B$1315, "&lt;=" &amp; FP$1, DataRegularSeason20242025!$E$3:$E$1315, $A24)</f>
        <v>7</v>
      </c>
      <c r="FQ24">
        <f>SUMIFS(DataRegularSeason20242025!$AA$3:$AA$1315,DataRegularSeason20242025!$B$3:$B$1315, "&lt;=" &amp; FQ$1, DataRegularSeason20242025!$D$3:$D$1315, $A24)+SUMIFS(DataRegularSeason20242025!$AB$3:$AB$1315,DataRegularSeason20242025!$B$3:$B$1315, "&lt;=" &amp; FQ$1, DataRegularSeason20242025!$E$3:$E$1315, $A24)</f>
        <v>7</v>
      </c>
      <c r="FR24">
        <f>SUMIFS(DataRegularSeason20242025!$AA$3:$AA$1315,DataRegularSeason20242025!$B$3:$B$1315, "&lt;=" &amp; FR$1, DataRegularSeason20242025!$D$3:$D$1315, $A24)+SUMIFS(DataRegularSeason20242025!$AB$3:$AB$1315,DataRegularSeason20242025!$B$3:$B$1315, "&lt;=" &amp; FR$1, DataRegularSeason20242025!$E$3:$E$1315, $A24)</f>
        <v>7</v>
      </c>
      <c r="FS24">
        <f>SUMIFS(DataRegularSeason20242025!$AA$3:$AA$1315,DataRegularSeason20242025!$B$3:$B$1315, "&lt;=" &amp; FS$1, DataRegularSeason20242025!$D$3:$D$1315, $A24)+SUMIFS(DataRegularSeason20242025!$AB$3:$AB$1315,DataRegularSeason20242025!$B$3:$B$1315, "&lt;=" &amp; FS$1, DataRegularSeason20242025!$E$3:$E$1315, $A24)</f>
        <v>7</v>
      </c>
      <c r="FT24">
        <f>SUMIFS(DataRegularSeason20242025!$AA$3:$AA$1315,DataRegularSeason20242025!$B$3:$B$1315, "&lt;=" &amp; FT$1, DataRegularSeason20242025!$D$3:$D$1315, $A24)+SUMIFS(DataRegularSeason20242025!$AB$3:$AB$1315,DataRegularSeason20242025!$B$3:$B$1315, "&lt;=" &amp; FT$1, DataRegularSeason20242025!$E$3:$E$1315, $A24)</f>
        <v>7</v>
      </c>
      <c r="FU24">
        <f>SUMIFS(DataRegularSeason20242025!$AA$3:$AA$1315,DataRegularSeason20242025!$B$3:$B$1315, "&lt;=" &amp; FU$1, DataRegularSeason20242025!$D$3:$D$1315, $A24)+SUMIFS(DataRegularSeason20242025!$AB$3:$AB$1315,DataRegularSeason20242025!$B$3:$B$1315, "&lt;=" &amp; FU$1, DataRegularSeason20242025!$E$3:$E$1315, $A24)</f>
        <v>7</v>
      </c>
      <c r="FV24">
        <f>SUMIFS(DataRegularSeason20242025!$AA$3:$AA$1315,DataRegularSeason20242025!$B$3:$B$1315, "&lt;=" &amp; FV$1, DataRegularSeason20242025!$D$3:$D$1315, $A24)+SUMIFS(DataRegularSeason20242025!$AB$3:$AB$1315,DataRegularSeason20242025!$B$3:$B$1315, "&lt;=" &amp; FV$1, DataRegularSeason20242025!$E$3:$E$1315, $A24)</f>
        <v>7</v>
      </c>
      <c r="FW24">
        <f>SUMIFS(DataRegularSeason20242025!$AA$3:$AA$1315,DataRegularSeason20242025!$B$3:$B$1315, "&lt;=" &amp; FW$1, DataRegularSeason20242025!$D$3:$D$1315, $A24)+SUMIFS(DataRegularSeason20242025!$AB$3:$AB$1315,DataRegularSeason20242025!$B$3:$B$1315, "&lt;=" &amp; FW$1, DataRegularSeason20242025!$E$3:$E$1315, $A24)</f>
        <v>7</v>
      </c>
      <c r="FX24">
        <f>SUMIFS(DataRegularSeason20242025!$AA$3:$AA$1315,DataRegularSeason20242025!$B$3:$B$1315, "&lt;=" &amp; FX$1, DataRegularSeason20242025!$D$3:$D$1315, $A24)+SUMIFS(DataRegularSeason20242025!$AB$3:$AB$1315,DataRegularSeason20242025!$B$3:$B$1315, "&lt;=" &amp; FX$1, DataRegularSeason20242025!$E$3:$E$1315, $A24)</f>
        <v>7</v>
      </c>
      <c r="FY24">
        <f>SUMIFS(DataRegularSeason20242025!$AA$3:$AA$1315,DataRegularSeason20242025!$B$3:$B$1315, "&lt;=" &amp; FY$1, DataRegularSeason20242025!$D$3:$D$1315, $A24)+SUMIFS(DataRegularSeason20242025!$AB$3:$AB$1315,DataRegularSeason20242025!$B$3:$B$1315, "&lt;=" &amp; FY$1, DataRegularSeason20242025!$E$3:$E$1315, $A24)</f>
        <v>7</v>
      </c>
      <c r="FZ24">
        <f>SUMIFS(DataRegularSeason20242025!$AA$3:$AA$1315,DataRegularSeason20242025!$B$3:$B$1315, "&lt;=" &amp; FZ$1, DataRegularSeason20242025!$D$3:$D$1315, $A24)+SUMIFS(DataRegularSeason20242025!$AB$3:$AB$1315,DataRegularSeason20242025!$B$3:$B$1315, "&lt;=" &amp; FZ$1, DataRegularSeason20242025!$E$3:$E$1315, $A24)</f>
        <v>7</v>
      </c>
      <c r="GA24">
        <f>SUMIFS(DataRegularSeason20242025!$AA$3:$AA$1315,DataRegularSeason20242025!$B$3:$B$1315, "&lt;=" &amp; GA$1, DataRegularSeason20242025!$D$3:$D$1315, $A24)+SUMIFS(DataRegularSeason20242025!$AB$3:$AB$1315,DataRegularSeason20242025!$B$3:$B$1315, "&lt;=" &amp; GA$1, DataRegularSeason20242025!$E$3:$E$1315, $A24)</f>
        <v>7</v>
      </c>
      <c r="GB24">
        <f>SUMIFS(DataRegularSeason20242025!$AA$3:$AA$1315,DataRegularSeason20242025!$B$3:$B$1315, "&lt;=" &amp; GB$1, DataRegularSeason20242025!$D$3:$D$1315, $A24)+SUMIFS(DataRegularSeason20242025!$AB$3:$AB$1315,DataRegularSeason20242025!$B$3:$B$1315, "&lt;=" &amp; GB$1, DataRegularSeason20242025!$E$3:$E$1315, $A24)</f>
        <v>7</v>
      </c>
      <c r="GC24">
        <f>SUMIFS(DataRegularSeason20242025!$AA$3:$AA$1315,DataRegularSeason20242025!$B$3:$B$1315, "&lt;=" &amp; GC$1, DataRegularSeason20242025!$D$3:$D$1315, $A24)+SUMIFS(DataRegularSeason20242025!$AB$3:$AB$1315,DataRegularSeason20242025!$B$3:$B$1315, "&lt;=" &amp; GC$1, DataRegularSeason20242025!$E$3:$E$1315, $A24)</f>
        <v>7</v>
      </c>
      <c r="GD24">
        <f>SUMIFS(DataRegularSeason20242025!$AA$3:$AA$1315,DataRegularSeason20242025!$B$3:$B$1315, "&lt;=" &amp; GD$1, DataRegularSeason20242025!$D$3:$D$1315, $A24)+SUMIFS(DataRegularSeason20242025!$AB$3:$AB$1315,DataRegularSeason20242025!$B$3:$B$1315, "&lt;=" &amp; GD$1, DataRegularSeason20242025!$E$3:$E$1315, $A24)</f>
        <v>7</v>
      </c>
      <c r="GE24">
        <f>SUMIFS(DataRegularSeason20242025!$AA$3:$AA$1315,DataRegularSeason20242025!$B$3:$B$1315, "&lt;=" &amp; GE$1, DataRegularSeason20242025!$D$3:$D$1315, $A24)+SUMIFS(DataRegularSeason20242025!$AB$3:$AB$1315,DataRegularSeason20242025!$B$3:$B$1315, "&lt;=" &amp; GE$1, DataRegularSeason20242025!$E$3:$E$1315, $A24)</f>
        <v>7</v>
      </c>
      <c r="GF24">
        <f>SUMIFS(DataRegularSeason20242025!$AA$3:$AA$1315,DataRegularSeason20242025!$B$3:$B$1315, "&lt;=" &amp; GF$1, DataRegularSeason20242025!$D$3:$D$1315, $A24)+SUMIFS(DataRegularSeason20242025!$AB$3:$AB$1315,DataRegularSeason20242025!$B$3:$B$1315, "&lt;=" &amp; GF$1, DataRegularSeason20242025!$E$3:$E$1315, $A24)</f>
        <v>7</v>
      </c>
      <c r="GG24">
        <f>SUMIFS(DataRegularSeason20242025!$AA$3:$AA$1315,DataRegularSeason20242025!$B$3:$B$1315, "&lt;=" &amp; GG$1, DataRegularSeason20242025!$D$3:$D$1315, $A24)+SUMIFS(DataRegularSeason20242025!$AB$3:$AB$1315,DataRegularSeason20242025!$B$3:$B$1315, "&lt;=" &amp; GG$1, DataRegularSeason20242025!$E$3:$E$1315, $A24)</f>
        <v>7</v>
      </c>
      <c r="GH24">
        <f>SUMIFS(DataRegularSeason20242025!$AA$3:$AA$1315,DataRegularSeason20242025!$B$3:$B$1315, "&lt;=" &amp; GH$1, DataRegularSeason20242025!$D$3:$D$1315, $A24)+SUMIFS(DataRegularSeason20242025!$AB$3:$AB$1315,DataRegularSeason20242025!$B$3:$B$1315, "&lt;=" &amp; GH$1, DataRegularSeason20242025!$E$3:$E$1315, $A24)</f>
        <v>7</v>
      </c>
      <c r="GI24">
        <f>SUMIFS(DataRegularSeason20242025!$AA$3:$AA$1315,DataRegularSeason20242025!$B$3:$B$1315, "&lt;=" &amp; GI$1, DataRegularSeason20242025!$D$3:$D$1315, $A24)+SUMIFS(DataRegularSeason20242025!$AB$3:$AB$1315,DataRegularSeason20242025!$B$3:$B$1315, "&lt;=" &amp; GI$1, DataRegularSeason20242025!$E$3:$E$1315, $A24)</f>
        <v>7</v>
      </c>
      <c r="GJ24">
        <f>SUMIFS(DataRegularSeason20242025!$AA$3:$AA$1315,DataRegularSeason20242025!$B$3:$B$1315, "&lt;=" &amp; GJ$1, DataRegularSeason20242025!$D$3:$D$1315, $A24)+SUMIFS(DataRegularSeason20242025!$AB$3:$AB$1315,DataRegularSeason20242025!$B$3:$B$1315, "&lt;=" &amp; GJ$1, DataRegularSeason20242025!$E$3:$E$1315, $A24)</f>
        <v>7</v>
      </c>
      <c r="GK24">
        <f>SUMIFS(DataRegularSeason20242025!$AA$3:$AA$1315,DataRegularSeason20242025!$B$3:$B$1315, "&lt;=" &amp; GK$1, DataRegularSeason20242025!$D$3:$D$1315, $A24)+SUMIFS(DataRegularSeason20242025!$AB$3:$AB$1315,DataRegularSeason20242025!$B$3:$B$1315, "&lt;=" &amp; GK$1, DataRegularSeason20242025!$E$3:$E$1315, $A24)</f>
        <v>7</v>
      </c>
      <c r="GL24">
        <f>SUMIFS(DataRegularSeason20242025!$AA$3:$AA$1315,DataRegularSeason20242025!$B$3:$B$1315, "&lt;=" &amp; GL$1, DataRegularSeason20242025!$D$3:$D$1315, $A24)+SUMIFS(DataRegularSeason20242025!$AB$3:$AB$1315,DataRegularSeason20242025!$B$3:$B$1315, "&lt;=" &amp; GL$1, DataRegularSeason20242025!$E$3:$E$1315, $A24)</f>
        <v>7</v>
      </c>
      <c r="GM24">
        <f>SUMIFS(DataRegularSeason20242025!$AA$3:$AA$1315,DataRegularSeason20242025!$B$3:$B$1315, "&lt;=" &amp; GM$1, DataRegularSeason20242025!$D$3:$D$1315, $A24)+SUMIFS(DataRegularSeason20242025!$AB$3:$AB$1315,DataRegularSeason20242025!$B$3:$B$1315, "&lt;=" &amp; GM$1, DataRegularSeason20242025!$E$3:$E$1315, $A24)</f>
        <v>7</v>
      </c>
      <c r="GN24">
        <f>SUMIFS(DataRegularSeason20242025!$AA$3:$AA$1315,DataRegularSeason20242025!$B$3:$B$1315, "&lt;=" &amp; GN$1, DataRegularSeason20242025!$D$3:$D$1315, $A24)+SUMIFS(DataRegularSeason20242025!$AB$3:$AB$1315,DataRegularSeason20242025!$B$3:$B$1315, "&lt;=" &amp; GN$1, DataRegularSeason20242025!$E$3:$E$1315, $A24)</f>
        <v>7</v>
      </c>
      <c r="GO24">
        <f>SUMIFS(DataRegularSeason20242025!$AA$3:$AA$1315,DataRegularSeason20242025!$B$3:$B$1315, "&lt;=" &amp; GO$1, DataRegularSeason20242025!$D$3:$D$1315, $A24)+SUMIFS(DataRegularSeason20242025!$AB$3:$AB$1315,DataRegularSeason20242025!$B$3:$B$1315, "&lt;=" &amp; GO$1, DataRegularSeason20242025!$E$3:$E$1315, $A24)</f>
        <v>7</v>
      </c>
      <c r="GP24">
        <f>SUMIFS(DataRegularSeason20242025!$AA$3:$AA$1315,DataRegularSeason20242025!$B$3:$B$1315, "&lt;=" &amp; GP$1, DataRegularSeason20242025!$D$3:$D$1315, $A24)+SUMIFS(DataRegularSeason20242025!$AB$3:$AB$1315,DataRegularSeason20242025!$B$3:$B$1315, "&lt;=" &amp; GP$1, DataRegularSeason20242025!$E$3:$E$1315, $A24)</f>
        <v>7</v>
      </c>
      <c r="GQ24">
        <f>SUMIFS(DataRegularSeason20242025!$AA$3:$AA$1315,DataRegularSeason20242025!$B$3:$B$1315, "&lt;=" &amp; GQ$1, DataRegularSeason20242025!$D$3:$D$1315, $A24)+SUMIFS(DataRegularSeason20242025!$AB$3:$AB$1315,DataRegularSeason20242025!$B$3:$B$1315, "&lt;=" &amp; GQ$1, DataRegularSeason20242025!$E$3:$E$1315, $A24)</f>
        <v>7</v>
      </c>
      <c r="GR24">
        <f>SUMIFS(DataRegularSeason20242025!$AA$3:$AA$1315,DataRegularSeason20242025!$B$3:$B$1315, "&lt;=" &amp; GR$1, DataRegularSeason20242025!$D$3:$D$1315, $A24)+SUMIFS(DataRegularSeason20242025!$AB$3:$AB$1315,DataRegularSeason20242025!$B$3:$B$1315, "&lt;=" &amp; GR$1, DataRegularSeason20242025!$E$3:$E$1315, $A24)</f>
        <v>7</v>
      </c>
      <c r="GS24">
        <f>SUMIFS(DataRegularSeason20242025!$AA$3:$AA$1315,DataRegularSeason20242025!$B$3:$B$1315, "&lt;=" &amp; GS$1, DataRegularSeason20242025!$D$3:$D$1315, $A24)+SUMIFS(DataRegularSeason20242025!$AB$3:$AB$1315,DataRegularSeason20242025!$B$3:$B$1315, "&lt;=" &amp; GS$1, DataRegularSeason20242025!$E$3:$E$1315, $A24)</f>
        <v>7</v>
      </c>
      <c r="GT24">
        <f>SUMIFS(DataRegularSeason20242025!$AA$3:$AA$1315,DataRegularSeason20242025!$B$3:$B$1315, "&lt;=" &amp; GT$1, DataRegularSeason20242025!$D$3:$D$1315, $A24)+SUMIFS(DataRegularSeason20242025!$AB$3:$AB$1315,DataRegularSeason20242025!$B$3:$B$1315, "&lt;=" &amp; GT$1, DataRegularSeason20242025!$E$3:$E$1315, $A24)</f>
        <v>7</v>
      </c>
      <c r="GU24">
        <f>SUMIFS(DataRegularSeason20242025!$AA$3:$AA$1315,DataRegularSeason20242025!$B$3:$B$1315, "&lt;=" &amp; GU$1, DataRegularSeason20242025!$D$3:$D$1315, $A24)+SUMIFS(DataRegularSeason20242025!$AB$3:$AB$1315,DataRegularSeason20242025!$B$3:$B$1315, "&lt;=" &amp; GU$1, DataRegularSeason20242025!$E$3:$E$1315, $A24)</f>
        <v>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7</v>
      </c>
      <c r="AI25">
        <f>SUMIFS(DataRegularSeason20242025!$AA$3:$AA$1315,DataRegularSeason20242025!$B$3:$B$1315, "&lt;=" &amp; AI$1, DataRegularSeason20242025!$D$3:$D$1315, $A25)+SUMIFS(DataRegularSeason20242025!$AB$3:$AB$1315,DataRegularSeason20242025!$B$3:$B$1315, "&lt;=" &amp; AI$1, DataRegularSeason20242025!$E$3:$E$1315, $A25)</f>
        <v>7</v>
      </c>
      <c r="AJ25">
        <f>SUMIFS(DataRegularSeason20242025!$AA$3:$AA$1315,DataRegularSeason20242025!$B$3:$B$1315, "&lt;=" &amp; AJ$1, DataRegularSeason20242025!$D$3:$D$1315, $A25)+SUMIFS(DataRegularSeason20242025!$AB$3:$AB$1315,DataRegularSeason20242025!$B$3:$B$1315, "&lt;=" &amp; AJ$1, DataRegularSeason20242025!$E$3:$E$1315, $A25)</f>
        <v>7</v>
      </c>
      <c r="AK25">
        <f>SUMIFS(DataRegularSeason20242025!$AA$3:$AA$1315,DataRegularSeason20242025!$B$3:$B$1315, "&lt;=" &amp; AK$1, DataRegularSeason20242025!$D$3:$D$1315, $A25)+SUMIFS(DataRegularSeason20242025!$AB$3:$AB$1315,DataRegularSeason20242025!$B$3:$B$1315, "&lt;=" &amp; AK$1, DataRegularSeason20242025!$E$3:$E$1315, $A25)</f>
        <v>7</v>
      </c>
      <c r="AL25">
        <f>SUMIFS(DataRegularSeason20242025!$AA$3:$AA$1315,DataRegularSeason20242025!$B$3:$B$1315, "&lt;=" &amp; AL$1, DataRegularSeason20242025!$D$3:$D$1315, $A25)+SUMIFS(DataRegularSeason20242025!$AB$3:$AB$1315,DataRegularSeason20242025!$B$3:$B$1315, "&lt;=" &amp; AL$1, DataRegularSeason20242025!$E$3:$E$1315, $A25)</f>
        <v>7</v>
      </c>
      <c r="AM25">
        <f>SUMIFS(DataRegularSeason20242025!$AA$3:$AA$1315,DataRegularSeason20242025!$B$3:$B$1315, "&lt;=" &amp; AM$1, DataRegularSeason20242025!$D$3:$D$1315, $A25)+SUMIFS(DataRegularSeason20242025!$AB$3:$AB$1315,DataRegularSeason20242025!$B$3:$B$1315, "&lt;=" &amp; AM$1, DataRegularSeason20242025!$E$3:$E$1315, $A25)</f>
        <v>7</v>
      </c>
      <c r="AN25">
        <f>SUMIFS(DataRegularSeason20242025!$AA$3:$AA$1315,DataRegularSeason20242025!$B$3:$B$1315, "&lt;=" &amp; AN$1, DataRegularSeason20242025!$D$3:$D$1315, $A25)+SUMIFS(DataRegularSeason20242025!$AB$3:$AB$1315,DataRegularSeason20242025!$B$3:$B$1315, "&lt;=" &amp; AN$1, DataRegularSeason20242025!$E$3:$E$1315, $A25)</f>
        <v>7</v>
      </c>
      <c r="AO25">
        <f>SUMIFS(DataRegularSeason20242025!$AA$3:$AA$1315,DataRegularSeason20242025!$B$3:$B$1315, "&lt;=" &amp; AO$1, DataRegularSeason20242025!$D$3:$D$1315, $A25)+SUMIFS(DataRegularSeason20242025!$AB$3:$AB$1315,DataRegularSeason20242025!$B$3:$B$1315, "&lt;=" &amp; AO$1, DataRegularSeason20242025!$E$3:$E$1315, $A25)</f>
        <v>7</v>
      </c>
      <c r="AP25">
        <f>SUMIFS(DataRegularSeason20242025!$AA$3:$AA$1315,DataRegularSeason20242025!$B$3:$B$1315, "&lt;=" &amp; AP$1, DataRegularSeason20242025!$D$3:$D$1315, $A25)+SUMIFS(DataRegularSeason20242025!$AB$3:$AB$1315,DataRegularSeason20242025!$B$3:$B$1315, "&lt;=" &amp; AP$1, DataRegularSeason20242025!$E$3:$E$1315, $A25)</f>
        <v>7</v>
      </c>
      <c r="AQ25">
        <f>SUMIFS(DataRegularSeason20242025!$AA$3:$AA$1315,DataRegularSeason20242025!$B$3:$B$1315, "&lt;=" &amp; AQ$1, DataRegularSeason20242025!$D$3:$D$1315, $A25)+SUMIFS(DataRegularSeason20242025!$AB$3:$AB$1315,DataRegularSeason20242025!$B$3:$B$1315, "&lt;=" &amp; AQ$1, DataRegularSeason20242025!$E$3:$E$1315, $A25)</f>
        <v>7</v>
      </c>
      <c r="AR25">
        <f>SUMIFS(DataRegularSeason20242025!$AA$3:$AA$1315,DataRegularSeason20242025!$B$3:$B$1315, "&lt;=" &amp; AR$1, DataRegularSeason20242025!$D$3:$D$1315, $A25)+SUMIFS(DataRegularSeason20242025!$AB$3:$AB$1315,DataRegularSeason20242025!$B$3:$B$1315, "&lt;=" &amp; AR$1, DataRegularSeason20242025!$E$3:$E$1315, $A25)</f>
        <v>7</v>
      </c>
      <c r="AS25">
        <f>SUMIFS(DataRegularSeason20242025!$AA$3:$AA$1315,DataRegularSeason20242025!$B$3:$B$1315, "&lt;=" &amp; AS$1, DataRegularSeason20242025!$D$3:$D$1315, $A25)+SUMIFS(DataRegularSeason20242025!$AB$3:$AB$1315,DataRegularSeason20242025!$B$3:$B$1315, "&lt;=" &amp; AS$1, DataRegularSeason20242025!$E$3:$E$1315, $A25)</f>
        <v>7</v>
      </c>
      <c r="AT25">
        <f>SUMIFS(DataRegularSeason20242025!$AA$3:$AA$1315,DataRegularSeason20242025!$B$3:$B$1315, "&lt;=" &amp; AT$1, DataRegularSeason20242025!$D$3:$D$1315, $A25)+SUMIFS(DataRegularSeason20242025!$AB$3:$AB$1315,DataRegularSeason20242025!$B$3:$B$1315, "&lt;=" &amp; AT$1, DataRegularSeason20242025!$E$3:$E$1315, $A25)</f>
        <v>7</v>
      </c>
      <c r="AU25">
        <f>SUMIFS(DataRegularSeason20242025!$AA$3:$AA$1315,DataRegularSeason20242025!$B$3:$B$1315, "&lt;=" &amp; AU$1, DataRegularSeason20242025!$D$3:$D$1315, $A25)+SUMIFS(DataRegularSeason20242025!$AB$3:$AB$1315,DataRegularSeason20242025!$B$3:$B$1315, "&lt;=" &amp; AU$1, DataRegularSeason20242025!$E$3:$E$1315, $A25)</f>
        <v>7</v>
      </c>
      <c r="AV25">
        <f>SUMIFS(DataRegularSeason20242025!$AA$3:$AA$1315,DataRegularSeason20242025!$B$3:$B$1315, "&lt;=" &amp; AV$1, DataRegularSeason20242025!$D$3:$D$1315, $A25)+SUMIFS(DataRegularSeason20242025!$AB$3:$AB$1315,DataRegularSeason20242025!$B$3:$B$1315, "&lt;=" &amp; AV$1, DataRegularSeason20242025!$E$3:$E$1315, $A25)</f>
        <v>7</v>
      </c>
      <c r="AW25">
        <f>SUMIFS(DataRegularSeason20242025!$AA$3:$AA$1315,DataRegularSeason20242025!$B$3:$B$1315, "&lt;=" &amp; AW$1, DataRegularSeason20242025!$D$3:$D$1315, $A25)+SUMIFS(DataRegularSeason20242025!$AB$3:$AB$1315,DataRegularSeason20242025!$B$3:$B$1315, "&lt;=" &amp; AW$1, DataRegularSeason20242025!$E$3:$E$1315, $A25)</f>
        <v>7</v>
      </c>
      <c r="AX25">
        <f>SUMIFS(DataRegularSeason20242025!$AA$3:$AA$1315,DataRegularSeason20242025!$B$3:$B$1315, "&lt;=" &amp; AX$1, DataRegularSeason20242025!$D$3:$D$1315, $A25)+SUMIFS(DataRegularSeason20242025!$AB$3:$AB$1315,DataRegularSeason20242025!$B$3:$B$1315, "&lt;=" &amp; AX$1, DataRegularSeason20242025!$E$3:$E$1315, $A25)</f>
        <v>7</v>
      </c>
      <c r="AY25">
        <f>SUMIFS(DataRegularSeason20242025!$AA$3:$AA$1315,DataRegularSeason20242025!$B$3:$B$1315, "&lt;=" &amp; AY$1, DataRegularSeason20242025!$D$3:$D$1315, $A25)+SUMIFS(DataRegularSeason20242025!$AB$3:$AB$1315,DataRegularSeason20242025!$B$3:$B$1315, "&lt;=" &amp; AY$1, DataRegularSeason20242025!$E$3:$E$1315, $A25)</f>
        <v>7</v>
      </c>
      <c r="AZ25">
        <f>SUMIFS(DataRegularSeason20242025!$AA$3:$AA$1315,DataRegularSeason20242025!$B$3:$B$1315, "&lt;=" &amp; AZ$1, DataRegularSeason20242025!$D$3:$D$1315, $A25)+SUMIFS(DataRegularSeason20242025!$AB$3:$AB$1315,DataRegularSeason20242025!$B$3:$B$1315, "&lt;=" &amp; AZ$1, DataRegularSeason20242025!$E$3:$E$1315, $A25)</f>
        <v>7</v>
      </c>
      <c r="BA25">
        <f>SUMIFS(DataRegularSeason20242025!$AA$3:$AA$1315,DataRegularSeason20242025!$B$3:$B$1315, "&lt;=" &amp; BA$1, DataRegularSeason20242025!$D$3:$D$1315, $A25)+SUMIFS(DataRegularSeason20242025!$AB$3:$AB$1315,DataRegularSeason20242025!$B$3:$B$1315, "&lt;=" &amp; BA$1, DataRegularSeason20242025!$E$3:$E$1315, $A25)</f>
        <v>7</v>
      </c>
      <c r="BB25">
        <f>SUMIFS(DataRegularSeason20242025!$AA$3:$AA$1315,DataRegularSeason20242025!$B$3:$B$1315, "&lt;=" &amp; BB$1, DataRegularSeason20242025!$D$3:$D$1315, $A25)+SUMIFS(DataRegularSeason20242025!$AB$3:$AB$1315,DataRegularSeason20242025!$B$3:$B$1315, "&lt;=" &amp; BB$1, DataRegularSeason20242025!$E$3:$E$1315, $A25)</f>
        <v>7</v>
      </c>
      <c r="BC25">
        <f>SUMIFS(DataRegularSeason20242025!$AA$3:$AA$1315,DataRegularSeason20242025!$B$3:$B$1315, "&lt;=" &amp; BC$1, DataRegularSeason20242025!$D$3:$D$1315, $A25)+SUMIFS(DataRegularSeason20242025!$AB$3:$AB$1315,DataRegularSeason20242025!$B$3:$B$1315, "&lt;=" &amp; BC$1, DataRegularSeason20242025!$E$3:$E$1315, $A25)</f>
        <v>7</v>
      </c>
      <c r="BD25">
        <f>SUMIFS(DataRegularSeason20242025!$AA$3:$AA$1315,DataRegularSeason20242025!$B$3:$B$1315, "&lt;=" &amp; BD$1, DataRegularSeason20242025!$D$3:$D$1315, $A25)+SUMIFS(DataRegularSeason20242025!$AB$3:$AB$1315,DataRegularSeason20242025!$B$3:$B$1315, "&lt;=" &amp; BD$1, DataRegularSeason20242025!$E$3:$E$1315, $A25)</f>
        <v>7</v>
      </c>
      <c r="BE25">
        <f>SUMIFS(DataRegularSeason20242025!$AA$3:$AA$1315,DataRegularSeason20242025!$B$3:$B$1315, "&lt;=" &amp; BE$1, DataRegularSeason20242025!$D$3:$D$1315, $A25)+SUMIFS(DataRegularSeason20242025!$AB$3:$AB$1315,DataRegularSeason20242025!$B$3:$B$1315, "&lt;=" &amp; BE$1, DataRegularSeason20242025!$E$3:$E$1315, $A25)</f>
        <v>7</v>
      </c>
      <c r="BF25">
        <f>SUMIFS(DataRegularSeason20242025!$AA$3:$AA$1315,DataRegularSeason20242025!$B$3:$B$1315, "&lt;=" &amp; BF$1, DataRegularSeason20242025!$D$3:$D$1315, $A25)+SUMIFS(DataRegularSeason20242025!$AB$3:$AB$1315,DataRegularSeason20242025!$B$3:$B$1315, "&lt;=" &amp; BF$1, DataRegularSeason20242025!$E$3:$E$1315, $A25)</f>
        <v>7</v>
      </c>
      <c r="BG25">
        <f>SUMIFS(DataRegularSeason20242025!$AA$3:$AA$1315,DataRegularSeason20242025!$B$3:$B$1315, "&lt;=" &amp; BG$1, DataRegularSeason20242025!$D$3:$D$1315, $A25)+SUMIFS(DataRegularSeason20242025!$AB$3:$AB$1315,DataRegularSeason20242025!$B$3:$B$1315, "&lt;=" &amp; BG$1, DataRegularSeason20242025!$E$3:$E$1315, $A25)</f>
        <v>7</v>
      </c>
      <c r="BH25">
        <f>SUMIFS(DataRegularSeason20242025!$AA$3:$AA$1315,DataRegularSeason20242025!$B$3:$B$1315, "&lt;=" &amp; BH$1, DataRegularSeason20242025!$D$3:$D$1315, $A25)+SUMIFS(DataRegularSeason20242025!$AB$3:$AB$1315,DataRegularSeason20242025!$B$3:$B$1315, "&lt;=" &amp; BH$1, DataRegularSeason20242025!$E$3:$E$1315, $A25)</f>
        <v>7</v>
      </c>
      <c r="BI25">
        <f>SUMIFS(DataRegularSeason20242025!$AA$3:$AA$1315,DataRegularSeason20242025!$B$3:$B$1315, "&lt;=" &amp; BI$1, DataRegularSeason20242025!$D$3:$D$1315, $A25)+SUMIFS(DataRegularSeason20242025!$AB$3:$AB$1315,DataRegularSeason20242025!$B$3:$B$1315, "&lt;=" &amp; BI$1, DataRegularSeason20242025!$E$3:$E$1315, $A25)</f>
        <v>7</v>
      </c>
      <c r="BJ25">
        <f>SUMIFS(DataRegularSeason20242025!$AA$3:$AA$1315,DataRegularSeason20242025!$B$3:$B$1315, "&lt;=" &amp; BJ$1, DataRegularSeason20242025!$D$3:$D$1315, $A25)+SUMIFS(DataRegularSeason20242025!$AB$3:$AB$1315,DataRegularSeason20242025!$B$3:$B$1315, "&lt;=" &amp; BJ$1, DataRegularSeason20242025!$E$3:$E$1315, $A25)</f>
        <v>7</v>
      </c>
      <c r="BK25">
        <f>SUMIFS(DataRegularSeason20242025!$AA$3:$AA$1315,DataRegularSeason20242025!$B$3:$B$1315, "&lt;=" &amp; BK$1, DataRegularSeason20242025!$D$3:$D$1315, $A25)+SUMIFS(DataRegularSeason20242025!$AB$3:$AB$1315,DataRegularSeason20242025!$B$3:$B$1315, "&lt;=" &amp; BK$1, DataRegularSeason20242025!$E$3:$E$1315, $A25)</f>
        <v>7</v>
      </c>
      <c r="BL25">
        <f>SUMIFS(DataRegularSeason20242025!$AA$3:$AA$1315,DataRegularSeason20242025!$B$3:$B$1315, "&lt;=" &amp; BL$1, DataRegularSeason20242025!$D$3:$D$1315, $A25)+SUMIFS(DataRegularSeason20242025!$AB$3:$AB$1315,DataRegularSeason20242025!$B$3:$B$1315, "&lt;=" &amp; BL$1, DataRegularSeason20242025!$E$3:$E$1315, $A25)</f>
        <v>7</v>
      </c>
      <c r="BM25">
        <f>SUMIFS(DataRegularSeason20242025!$AA$3:$AA$1315,DataRegularSeason20242025!$B$3:$B$1315, "&lt;=" &amp; BM$1, DataRegularSeason20242025!$D$3:$D$1315, $A25)+SUMIFS(DataRegularSeason20242025!$AB$3:$AB$1315,DataRegularSeason20242025!$B$3:$B$1315, "&lt;=" &amp; BM$1, DataRegularSeason20242025!$E$3:$E$1315, $A25)</f>
        <v>7</v>
      </c>
      <c r="BN25">
        <f>SUMIFS(DataRegularSeason20242025!$AA$3:$AA$1315,DataRegularSeason20242025!$B$3:$B$1315, "&lt;=" &amp; BN$1, DataRegularSeason20242025!$D$3:$D$1315, $A25)+SUMIFS(DataRegularSeason20242025!$AB$3:$AB$1315,DataRegularSeason20242025!$B$3:$B$1315, "&lt;=" &amp; BN$1, DataRegularSeason20242025!$E$3:$E$1315, $A25)</f>
        <v>7</v>
      </c>
      <c r="BO25">
        <f>SUMIFS(DataRegularSeason20242025!$AA$3:$AA$1315,DataRegularSeason20242025!$B$3:$B$1315, "&lt;=" &amp; BO$1, DataRegularSeason20242025!$D$3:$D$1315, $A25)+SUMIFS(DataRegularSeason20242025!$AB$3:$AB$1315,DataRegularSeason20242025!$B$3:$B$1315, "&lt;=" &amp; BO$1, DataRegularSeason20242025!$E$3:$E$1315, $A25)</f>
        <v>7</v>
      </c>
      <c r="BP25">
        <f>SUMIFS(DataRegularSeason20242025!$AA$3:$AA$1315,DataRegularSeason20242025!$B$3:$B$1315, "&lt;=" &amp; BP$1, DataRegularSeason20242025!$D$3:$D$1315, $A25)+SUMIFS(DataRegularSeason20242025!$AB$3:$AB$1315,DataRegularSeason20242025!$B$3:$B$1315, "&lt;=" &amp; BP$1, DataRegularSeason20242025!$E$3:$E$1315, $A25)</f>
        <v>7</v>
      </c>
      <c r="BQ25">
        <f>SUMIFS(DataRegularSeason20242025!$AA$3:$AA$1315,DataRegularSeason20242025!$B$3:$B$1315, "&lt;=" &amp; BQ$1, DataRegularSeason20242025!$D$3:$D$1315, $A25)+SUMIFS(DataRegularSeason20242025!$AB$3:$AB$1315,DataRegularSeason20242025!$B$3:$B$1315, "&lt;=" &amp; BQ$1, DataRegularSeason20242025!$E$3:$E$1315, $A25)</f>
        <v>7</v>
      </c>
      <c r="BR25">
        <f>SUMIFS(DataRegularSeason20242025!$AA$3:$AA$1315,DataRegularSeason20242025!$B$3:$B$1315, "&lt;=" &amp; BR$1, DataRegularSeason20242025!$D$3:$D$1315, $A25)+SUMIFS(DataRegularSeason20242025!$AB$3:$AB$1315,DataRegularSeason20242025!$B$3:$B$1315, "&lt;=" &amp; BR$1, DataRegularSeason20242025!$E$3:$E$1315, $A25)</f>
        <v>7</v>
      </c>
      <c r="BS25">
        <f>SUMIFS(DataRegularSeason20242025!$AA$3:$AA$1315,DataRegularSeason20242025!$B$3:$B$1315, "&lt;=" &amp; BS$1, DataRegularSeason20242025!$D$3:$D$1315, $A25)+SUMIFS(DataRegularSeason20242025!$AB$3:$AB$1315,DataRegularSeason20242025!$B$3:$B$1315, "&lt;=" &amp; BS$1, DataRegularSeason20242025!$E$3:$E$1315, $A25)</f>
        <v>7</v>
      </c>
      <c r="BT25">
        <f>SUMIFS(DataRegularSeason20242025!$AA$3:$AA$1315,DataRegularSeason20242025!$B$3:$B$1315, "&lt;=" &amp; BT$1, DataRegularSeason20242025!$D$3:$D$1315, $A25)+SUMIFS(DataRegularSeason20242025!$AB$3:$AB$1315,DataRegularSeason20242025!$B$3:$B$1315, "&lt;=" &amp; BT$1, DataRegularSeason20242025!$E$3:$E$1315, $A25)</f>
        <v>7</v>
      </c>
      <c r="BU25">
        <f>SUMIFS(DataRegularSeason20242025!$AA$3:$AA$1315,DataRegularSeason20242025!$B$3:$B$1315, "&lt;=" &amp; BU$1, DataRegularSeason20242025!$D$3:$D$1315, $A25)+SUMIFS(DataRegularSeason20242025!$AB$3:$AB$1315,DataRegularSeason20242025!$B$3:$B$1315, "&lt;=" &amp; BU$1, DataRegularSeason20242025!$E$3:$E$1315, $A25)</f>
        <v>7</v>
      </c>
      <c r="BV25">
        <f>SUMIFS(DataRegularSeason20242025!$AA$3:$AA$1315,DataRegularSeason20242025!$B$3:$B$1315, "&lt;=" &amp; BV$1, DataRegularSeason20242025!$D$3:$D$1315, $A25)+SUMIFS(DataRegularSeason20242025!$AB$3:$AB$1315,DataRegularSeason20242025!$B$3:$B$1315, "&lt;=" &amp; BV$1, DataRegularSeason20242025!$E$3:$E$1315, $A25)</f>
        <v>7</v>
      </c>
      <c r="BW25">
        <f>SUMIFS(DataRegularSeason20242025!$AA$3:$AA$1315,DataRegularSeason20242025!$B$3:$B$1315, "&lt;=" &amp; BW$1, DataRegularSeason20242025!$D$3:$D$1315, $A25)+SUMIFS(DataRegularSeason20242025!$AB$3:$AB$1315,DataRegularSeason20242025!$B$3:$B$1315, "&lt;=" &amp; BW$1, DataRegularSeason20242025!$E$3:$E$1315, $A25)</f>
        <v>7</v>
      </c>
      <c r="BX25">
        <f>SUMIFS(DataRegularSeason20242025!$AA$3:$AA$1315,DataRegularSeason20242025!$B$3:$B$1315, "&lt;=" &amp; BX$1, DataRegularSeason20242025!$D$3:$D$1315, $A25)+SUMIFS(DataRegularSeason20242025!$AB$3:$AB$1315,DataRegularSeason20242025!$B$3:$B$1315, "&lt;=" &amp; BX$1, DataRegularSeason20242025!$E$3:$E$1315, $A25)</f>
        <v>7</v>
      </c>
      <c r="BY25">
        <f>SUMIFS(DataRegularSeason20242025!$AA$3:$AA$1315,DataRegularSeason20242025!$B$3:$B$1315, "&lt;=" &amp; BY$1, DataRegularSeason20242025!$D$3:$D$1315, $A25)+SUMIFS(DataRegularSeason20242025!$AB$3:$AB$1315,DataRegularSeason20242025!$B$3:$B$1315, "&lt;=" &amp; BY$1, DataRegularSeason20242025!$E$3:$E$1315, $A25)</f>
        <v>7</v>
      </c>
      <c r="BZ25">
        <f>SUMIFS(DataRegularSeason20242025!$AA$3:$AA$1315,DataRegularSeason20242025!$B$3:$B$1315, "&lt;=" &amp; BZ$1, DataRegularSeason20242025!$D$3:$D$1315, $A25)+SUMIFS(DataRegularSeason20242025!$AB$3:$AB$1315,DataRegularSeason20242025!$B$3:$B$1315, "&lt;=" &amp; BZ$1, DataRegularSeason20242025!$E$3:$E$1315, $A25)</f>
        <v>7</v>
      </c>
      <c r="CA25">
        <f>SUMIFS(DataRegularSeason20242025!$AA$3:$AA$1315,DataRegularSeason20242025!$B$3:$B$1315, "&lt;=" &amp; CA$1, DataRegularSeason20242025!$D$3:$D$1315, $A25)+SUMIFS(DataRegularSeason20242025!$AB$3:$AB$1315,DataRegularSeason20242025!$B$3:$B$1315, "&lt;=" &amp; CA$1, DataRegularSeason20242025!$E$3:$E$1315, $A25)</f>
        <v>7</v>
      </c>
      <c r="CB25">
        <f>SUMIFS(DataRegularSeason20242025!$AA$3:$AA$1315,DataRegularSeason20242025!$B$3:$B$1315, "&lt;=" &amp; CB$1, DataRegularSeason20242025!$D$3:$D$1315, $A25)+SUMIFS(DataRegularSeason20242025!$AB$3:$AB$1315,DataRegularSeason20242025!$B$3:$B$1315, "&lt;=" &amp; CB$1, DataRegularSeason20242025!$E$3:$E$1315, $A25)</f>
        <v>7</v>
      </c>
      <c r="CC25">
        <f>SUMIFS(DataRegularSeason20242025!$AA$3:$AA$1315,DataRegularSeason20242025!$B$3:$B$1315, "&lt;=" &amp; CC$1, DataRegularSeason20242025!$D$3:$D$1315, $A25)+SUMIFS(DataRegularSeason20242025!$AB$3:$AB$1315,DataRegularSeason20242025!$B$3:$B$1315, "&lt;=" &amp; CC$1, DataRegularSeason20242025!$E$3:$E$1315, $A25)</f>
        <v>7</v>
      </c>
      <c r="CD25">
        <f>SUMIFS(DataRegularSeason20242025!$AA$3:$AA$1315,DataRegularSeason20242025!$B$3:$B$1315, "&lt;=" &amp; CD$1, DataRegularSeason20242025!$D$3:$D$1315, $A25)+SUMIFS(DataRegularSeason20242025!$AB$3:$AB$1315,DataRegularSeason20242025!$B$3:$B$1315, "&lt;=" &amp; CD$1, DataRegularSeason20242025!$E$3:$E$1315, $A25)</f>
        <v>7</v>
      </c>
      <c r="CE25">
        <f>SUMIFS(DataRegularSeason20242025!$AA$3:$AA$1315,DataRegularSeason20242025!$B$3:$B$1315, "&lt;=" &amp; CE$1, DataRegularSeason20242025!$D$3:$D$1315, $A25)+SUMIFS(DataRegularSeason20242025!$AB$3:$AB$1315,DataRegularSeason20242025!$B$3:$B$1315, "&lt;=" &amp; CE$1, DataRegularSeason20242025!$E$3:$E$1315, $A25)</f>
        <v>7</v>
      </c>
      <c r="CF25">
        <f>SUMIFS(DataRegularSeason20242025!$AA$3:$AA$1315,DataRegularSeason20242025!$B$3:$B$1315, "&lt;=" &amp; CF$1, DataRegularSeason20242025!$D$3:$D$1315, $A25)+SUMIFS(DataRegularSeason20242025!$AB$3:$AB$1315,DataRegularSeason20242025!$B$3:$B$1315, "&lt;=" &amp; CF$1, DataRegularSeason20242025!$E$3:$E$1315, $A25)</f>
        <v>7</v>
      </c>
      <c r="CG25">
        <f>SUMIFS(DataRegularSeason20242025!$AA$3:$AA$1315,DataRegularSeason20242025!$B$3:$B$1315, "&lt;=" &amp; CG$1, DataRegularSeason20242025!$D$3:$D$1315, $A25)+SUMIFS(DataRegularSeason20242025!$AB$3:$AB$1315,DataRegularSeason20242025!$B$3:$B$1315, "&lt;=" &amp; CG$1, DataRegularSeason20242025!$E$3:$E$1315, $A25)</f>
        <v>7</v>
      </c>
      <c r="CH25">
        <f>SUMIFS(DataRegularSeason20242025!$AA$3:$AA$1315,DataRegularSeason20242025!$B$3:$B$1315, "&lt;=" &amp; CH$1, DataRegularSeason20242025!$D$3:$D$1315, $A25)+SUMIFS(DataRegularSeason20242025!$AB$3:$AB$1315,DataRegularSeason20242025!$B$3:$B$1315, "&lt;=" &amp; CH$1, DataRegularSeason20242025!$E$3:$E$1315, $A25)</f>
        <v>7</v>
      </c>
      <c r="CI25">
        <f>SUMIFS(DataRegularSeason20242025!$AA$3:$AA$1315,DataRegularSeason20242025!$B$3:$B$1315, "&lt;=" &amp; CI$1, DataRegularSeason20242025!$D$3:$D$1315, $A25)+SUMIFS(DataRegularSeason20242025!$AB$3:$AB$1315,DataRegularSeason20242025!$B$3:$B$1315, "&lt;=" &amp; CI$1, DataRegularSeason20242025!$E$3:$E$1315, $A25)</f>
        <v>7</v>
      </c>
      <c r="CJ25">
        <f>SUMIFS(DataRegularSeason20242025!$AA$3:$AA$1315,DataRegularSeason20242025!$B$3:$B$1315, "&lt;=" &amp; CJ$1, DataRegularSeason20242025!$D$3:$D$1315, $A25)+SUMIFS(DataRegularSeason20242025!$AB$3:$AB$1315,DataRegularSeason20242025!$B$3:$B$1315, "&lt;=" &amp; CJ$1, DataRegularSeason20242025!$E$3:$E$1315, $A25)</f>
        <v>7</v>
      </c>
      <c r="CK25">
        <f>SUMIFS(DataRegularSeason20242025!$AA$3:$AA$1315,DataRegularSeason20242025!$B$3:$B$1315, "&lt;=" &amp; CK$1, DataRegularSeason20242025!$D$3:$D$1315, $A25)+SUMIFS(DataRegularSeason20242025!$AB$3:$AB$1315,DataRegularSeason20242025!$B$3:$B$1315, "&lt;=" &amp; CK$1, DataRegularSeason20242025!$E$3:$E$1315, $A25)</f>
        <v>7</v>
      </c>
      <c r="CL25">
        <f>SUMIFS(DataRegularSeason20242025!$AA$3:$AA$1315,DataRegularSeason20242025!$B$3:$B$1315, "&lt;=" &amp; CL$1, DataRegularSeason20242025!$D$3:$D$1315, $A25)+SUMIFS(DataRegularSeason20242025!$AB$3:$AB$1315,DataRegularSeason20242025!$B$3:$B$1315, "&lt;=" &amp; CL$1, DataRegularSeason20242025!$E$3:$E$1315, $A25)</f>
        <v>7</v>
      </c>
      <c r="CM25">
        <f>SUMIFS(DataRegularSeason20242025!$AA$3:$AA$1315,DataRegularSeason20242025!$B$3:$B$1315, "&lt;=" &amp; CM$1, DataRegularSeason20242025!$D$3:$D$1315, $A25)+SUMIFS(DataRegularSeason20242025!$AB$3:$AB$1315,DataRegularSeason20242025!$B$3:$B$1315, "&lt;=" &amp; CM$1, DataRegularSeason20242025!$E$3:$E$1315, $A25)</f>
        <v>7</v>
      </c>
      <c r="CN25">
        <f>SUMIFS(DataRegularSeason20242025!$AA$3:$AA$1315,DataRegularSeason20242025!$B$3:$B$1315, "&lt;=" &amp; CN$1, DataRegularSeason20242025!$D$3:$D$1315, $A25)+SUMIFS(DataRegularSeason20242025!$AB$3:$AB$1315,DataRegularSeason20242025!$B$3:$B$1315, "&lt;=" &amp; CN$1, DataRegularSeason20242025!$E$3:$E$1315, $A25)</f>
        <v>7</v>
      </c>
      <c r="CO25">
        <f>SUMIFS(DataRegularSeason20242025!$AA$3:$AA$1315,DataRegularSeason20242025!$B$3:$B$1315, "&lt;=" &amp; CO$1, DataRegularSeason20242025!$D$3:$D$1315, $A25)+SUMIFS(DataRegularSeason20242025!$AB$3:$AB$1315,DataRegularSeason20242025!$B$3:$B$1315, "&lt;=" &amp; CO$1, DataRegularSeason20242025!$E$3:$E$1315, $A25)</f>
        <v>7</v>
      </c>
      <c r="CP25">
        <f>SUMIFS(DataRegularSeason20242025!$AA$3:$AA$1315,DataRegularSeason20242025!$B$3:$B$1315, "&lt;=" &amp; CP$1, DataRegularSeason20242025!$D$3:$D$1315, $A25)+SUMIFS(DataRegularSeason20242025!$AB$3:$AB$1315,DataRegularSeason20242025!$B$3:$B$1315, "&lt;=" &amp; CP$1, DataRegularSeason20242025!$E$3:$E$1315, $A25)</f>
        <v>7</v>
      </c>
      <c r="CQ25">
        <f>SUMIFS(DataRegularSeason20242025!$AA$3:$AA$1315,DataRegularSeason20242025!$B$3:$B$1315, "&lt;=" &amp; CQ$1, DataRegularSeason20242025!$D$3:$D$1315, $A25)+SUMIFS(DataRegularSeason20242025!$AB$3:$AB$1315,DataRegularSeason20242025!$B$3:$B$1315, "&lt;=" &amp; CQ$1, DataRegularSeason20242025!$E$3:$E$1315, $A25)</f>
        <v>7</v>
      </c>
      <c r="CR25">
        <f>SUMIFS(DataRegularSeason20242025!$AA$3:$AA$1315,DataRegularSeason20242025!$B$3:$B$1315, "&lt;=" &amp; CR$1, DataRegularSeason20242025!$D$3:$D$1315, $A25)+SUMIFS(DataRegularSeason20242025!$AB$3:$AB$1315,DataRegularSeason20242025!$B$3:$B$1315, "&lt;=" &amp; CR$1, DataRegularSeason20242025!$E$3:$E$1315, $A25)</f>
        <v>7</v>
      </c>
      <c r="CS25">
        <f>SUMIFS(DataRegularSeason20242025!$AA$3:$AA$1315,DataRegularSeason20242025!$B$3:$B$1315, "&lt;=" &amp; CS$1, DataRegularSeason20242025!$D$3:$D$1315, $A25)+SUMIFS(DataRegularSeason20242025!$AB$3:$AB$1315,DataRegularSeason20242025!$B$3:$B$1315, "&lt;=" &amp; CS$1, DataRegularSeason20242025!$E$3:$E$1315, $A25)</f>
        <v>7</v>
      </c>
      <c r="CT25">
        <f>SUMIFS(DataRegularSeason20242025!$AA$3:$AA$1315,DataRegularSeason20242025!$B$3:$B$1315, "&lt;=" &amp; CT$1, DataRegularSeason20242025!$D$3:$D$1315, $A25)+SUMIFS(DataRegularSeason20242025!$AB$3:$AB$1315,DataRegularSeason20242025!$B$3:$B$1315, "&lt;=" &amp; CT$1, DataRegularSeason20242025!$E$3:$E$1315, $A25)</f>
        <v>7</v>
      </c>
      <c r="CU25">
        <f>SUMIFS(DataRegularSeason20242025!$AA$3:$AA$1315,DataRegularSeason20242025!$B$3:$B$1315, "&lt;=" &amp; CU$1, DataRegularSeason20242025!$D$3:$D$1315, $A25)+SUMIFS(DataRegularSeason20242025!$AB$3:$AB$1315,DataRegularSeason20242025!$B$3:$B$1315, "&lt;=" &amp; CU$1, DataRegularSeason20242025!$E$3:$E$1315, $A25)</f>
        <v>7</v>
      </c>
      <c r="CV25">
        <f>SUMIFS(DataRegularSeason20242025!$AA$3:$AA$1315,DataRegularSeason20242025!$B$3:$B$1315, "&lt;=" &amp; CV$1, DataRegularSeason20242025!$D$3:$D$1315, $A25)+SUMIFS(DataRegularSeason20242025!$AB$3:$AB$1315,DataRegularSeason20242025!$B$3:$B$1315, "&lt;=" &amp; CV$1, DataRegularSeason20242025!$E$3:$E$1315, $A25)</f>
        <v>7</v>
      </c>
      <c r="CW25">
        <f>SUMIFS(DataRegularSeason20242025!$AA$3:$AA$1315,DataRegularSeason20242025!$B$3:$B$1315, "&lt;=" &amp; CW$1, DataRegularSeason20242025!$D$3:$D$1315, $A25)+SUMIFS(DataRegularSeason20242025!$AB$3:$AB$1315,DataRegularSeason20242025!$B$3:$B$1315, "&lt;=" &amp; CW$1, DataRegularSeason20242025!$E$3:$E$1315, $A25)</f>
        <v>7</v>
      </c>
      <c r="CX25">
        <f>SUMIFS(DataRegularSeason20242025!$AA$3:$AA$1315,DataRegularSeason20242025!$B$3:$B$1315, "&lt;=" &amp; CX$1, DataRegularSeason20242025!$D$3:$D$1315, $A25)+SUMIFS(DataRegularSeason20242025!$AB$3:$AB$1315,DataRegularSeason20242025!$B$3:$B$1315, "&lt;=" &amp; CX$1, DataRegularSeason20242025!$E$3:$E$1315, $A25)</f>
        <v>7</v>
      </c>
      <c r="CY25">
        <f>SUMIFS(DataRegularSeason20242025!$AA$3:$AA$1315,DataRegularSeason20242025!$B$3:$B$1315, "&lt;=" &amp; CY$1, DataRegularSeason20242025!$D$3:$D$1315, $A25)+SUMIFS(DataRegularSeason20242025!$AB$3:$AB$1315,DataRegularSeason20242025!$B$3:$B$1315, "&lt;=" &amp; CY$1, DataRegularSeason20242025!$E$3:$E$1315, $A25)</f>
        <v>7</v>
      </c>
      <c r="CZ25">
        <f>SUMIFS(DataRegularSeason20242025!$AA$3:$AA$1315,DataRegularSeason20242025!$B$3:$B$1315, "&lt;=" &amp; CZ$1, DataRegularSeason20242025!$D$3:$D$1315, $A25)+SUMIFS(DataRegularSeason20242025!$AB$3:$AB$1315,DataRegularSeason20242025!$B$3:$B$1315, "&lt;=" &amp; CZ$1, DataRegularSeason20242025!$E$3:$E$1315, $A25)</f>
        <v>7</v>
      </c>
      <c r="DA25">
        <f>SUMIFS(DataRegularSeason20242025!$AA$3:$AA$1315,DataRegularSeason20242025!$B$3:$B$1315, "&lt;=" &amp; DA$1, DataRegularSeason20242025!$D$3:$D$1315, $A25)+SUMIFS(DataRegularSeason20242025!$AB$3:$AB$1315,DataRegularSeason20242025!$B$3:$B$1315, "&lt;=" &amp; DA$1, DataRegularSeason20242025!$E$3:$E$1315, $A25)</f>
        <v>7</v>
      </c>
      <c r="DB25">
        <f>SUMIFS(DataRegularSeason20242025!$AA$3:$AA$1315,DataRegularSeason20242025!$B$3:$B$1315, "&lt;=" &amp; DB$1, DataRegularSeason20242025!$D$3:$D$1315, $A25)+SUMIFS(DataRegularSeason20242025!$AB$3:$AB$1315,DataRegularSeason20242025!$B$3:$B$1315, "&lt;=" &amp; DB$1, DataRegularSeason20242025!$E$3:$E$1315, $A25)</f>
        <v>7</v>
      </c>
      <c r="DC25">
        <f>SUMIFS(DataRegularSeason20242025!$AA$3:$AA$1315,DataRegularSeason20242025!$B$3:$B$1315, "&lt;=" &amp; DC$1, DataRegularSeason20242025!$D$3:$D$1315, $A25)+SUMIFS(DataRegularSeason20242025!$AB$3:$AB$1315,DataRegularSeason20242025!$B$3:$B$1315, "&lt;=" &amp; DC$1, DataRegularSeason20242025!$E$3:$E$1315, $A25)</f>
        <v>7</v>
      </c>
      <c r="DD25">
        <f>SUMIFS(DataRegularSeason20242025!$AA$3:$AA$1315,DataRegularSeason20242025!$B$3:$B$1315, "&lt;=" &amp; DD$1, DataRegularSeason20242025!$D$3:$D$1315, $A25)+SUMIFS(DataRegularSeason20242025!$AB$3:$AB$1315,DataRegularSeason20242025!$B$3:$B$1315, "&lt;=" &amp; DD$1, DataRegularSeason20242025!$E$3:$E$1315, $A25)</f>
        <v>7</v>
      </c>
      <c r="DE25">
        <f>SUMIFS(DataRegularSeason20242025!$AA$3:$AA$1315,DataRegularSeason20242025!$B$3:$B$1315, "&lt;=" &amp; DE$1, DataRegularSeason20242025!$D$3:$D$1315, $A25)+SUMIFS(DataRegularSeason20242025!$AB$3:$AB$1315,DataRegularSeason20242025!$B$3:$B$1315, "&lt;=" &amp; DE$1, DataRegularSeason20242025!$E$3:$E$1315, $A25)</f>
        <v>7</v>
      </c>
      <c r="DF25">
        <f>SUMIFS(DataRegularSeason20242025!$AA$3:$AA$1315,DataRegularSeason20242025!$B$3:$B$1315, "&lt;=" &amp; DF$1, DataRegularSeason20242025!$D$3:$D$1315, $A25)+SUMIFS(DataRegularSeason20242025!$AB$3:$AB$1315,DataRegularSeason20242025!$B$3:$B$1315, "&lt;=" &amp; DF$1, DataRegularSeason20242025!$E$3:$E$1315, $A25)</f>
        <v>7</v>
      </c>
      <c r="DG25">
        <f>SUMIFS(DataRegularSeason20242025!$AA$3:$AA$1315,DataRegularSeason20242025!$B$3:$B$1315, "&lt;=" &amp; DG$1, DataRegularSeason20242025!$D$3:$D$1315, $A25)+SUMIFS(DataRegularSeason20242025!$AB$3:$AB$1315,DataRegularSeason20242025!$B$3:$B$1315, "&lt;=" &amp; DG$1, DataRegularSeason20242025!$E$3:$E$1315, $A25)</f>
        <v>7</v>
      </c>
      <c r="DH25">
        <f>SUMIFS(DataRegularSeason20242025!$AA$3:$AA$1315,DataRegularSeason20242025!$B$3:$B$1315, "&lt;=" &amp; DH$1, DataRegularSeason20242025!$D$3:$D$1315, $A25)+SUMIFS(DataRegularSeason20242025!$AB$3:$AB$1315,DataRegularSeason20242025!$B$3:$B$1315, "&lt;=" &amp; DH$1, DataRegularSeason20242025!$E$3:$E$1315, $A25)</f>
        <v>7</v>
      </c>
      <c r="DI25">
        <f>SUMIFS(DataRegularSeason20242025!$AA$3:$AA$1315,DataRegularSeason20242025!$B$3:$B$1315, "&lt;=" &amp; DI$1, DataRegularSeason20242025!$D$3:$D$1315, $A25)+SUMIFS(DataRegularSeason20242025!$AB$3:$AB$1315,DataRegularSeason20242025!$B$3:$B$1315, "&lt;=" &amp; DI$1, DataRegularSeason20242025!$E$3:$E$1315, $A25)</f>
        <v>7</v>
      </c>
      <c r="DJ25">
        <f>SUMIFS(DataRegularSeason20242025!$AA$3:$AA$1315,DataRegularSeason20242025!$B$3:$B$1315, "&lt;=" &amp; DJ$1, DataRegularSeason20242025!$D$3:$D$1315, $A25)+SUMIFS(DataRegularSeason20242025!$AB$3:$AB$1315,DataRegularSeason20242025!$B$3:$B$1315, "&lt;=" &amp; DJ$1, DataRegularSeason20242025!$E$3:$E$1315, $A25)</f>
        <v>7</v>
      </c>
      <c r="DK25">
        <f>SUMIFS(DataRegularSeason20242025!$AA$3:$AA$1315,DataRegularSeason20242025!$B$3:$B$1315, "&lt;=" &amp; DK$1, DataRegularSeason20242025!$D$3:$D$1315, $A25)+SUMIFS(DataRegularSeason20242025!$AB$3:$AB$1315,DataRegularSeason20242025!$B$3:$B$1315, "&lt;=" &amp; DK$1, DataRegularSeason20242025!$E$3:$E$1315, $A25)</f>
        <v>7</v>
      </c>
      <c r="DL25">
        <f>SUMIFS(DataRegularSeason20242025!$AA$3:$AA$1315,DataRegularSeason20242025!$B$3:$B$1315, "&lt;=" &amp; DL$1, DataRegularSeason20242025!$D$3:$D$1315, $A25)+SUMIFS(DataRegularSeason20242025!$AB$3:$AB$1315,DataRegularSeason20242025!$B$3:$B$1315, "&lt;=" &amp; DL$1, DataRegularSeason20242025!$E$3:$E$1315, $A25)</f>
        <v>7</v>
      </c>
      <c r="DM25">
        <f>SUMIFS(DataRegularSeason20242025!$AA$3:$AA$1315,DataRegularSeason20242025!$B$3:$B$1315, "&lt;=" &amp; DM$1, DataRegularSeason20242025!$D$3:$D$1315, $A25)+SUMIFS(DataRegularSeason20242025!$AB$3:$AB$1315,DataRegularSeason20242025!$B$3:$B$1315, "&lt;=" &amp; DM$1, DataRegularSeason20242025!$E$3:$E$1315, $A25)</f>
        <v>7</v>
      </c>
      <c r="DN25">
        <f>SUMIFS(DataRegularSeason20242025!$AA$3:$AA$1315,DataRegularSeason20242025!$B$3:$B$1315, "&lt;=" &amp; DN$1, DataRegularSeason20242025!$D$3:$D$1315, $A25)+SUMIFS(DataRegularSeason20242025!$AB$3:$AB$1315,DataRegularSeason20242025!$B$3:$B$1315, "&lt;=" &amp; DN$1, DataRegularSeason20242025!$E$3:$E$1315, $A25)</f>
        <v>7</v>
      </c>
      <c r="DO25">
        <f>SUMIFS(DataRegularSeason20242025!$AA$3:$AA$1315,DataRegularSeason20242025!$B$3:$B$1315, "&lt;=" &amp; DO$1, DataRegularSeason20242025!$D$3:$D$1315, $A25)+SUMIFS(DataRegularSeason20242025!$AB$3:$AB$1315,DataRegularSeason20242025!$B$3:$B$1315, "&lt;=" &amp; DO$1, DataRegularSeason20242025!$E$3:$E$1315, $A25)</f>
        <v>7</v>
      </c>
      <c r="DP25">
        <f>SUMIFS(DataRegularSeason20242025!$AA$3:$AA$1315,DataRegularSeason20242025!$B$3:$B$1315, "&lt;=" &amp; DP$1, DataRegularSeason20242025!$D$3:$D$1315, $A25)+SUMIFS(DataRegularSeason20242025!$AB$3:$AB$1315,DataRegularSeason20242025!$B$3:$B$1315, "&lt;=" &amp; DP$1, DataRegularSeason20242025!$E$3:$E$1315, $A25)</f>
        <v>7</v>
      </c>
      <c r="DQ25">
        <f>SUMIFS(DataRegularSeason20242025!$AA$3:$AA$1315,DataRegularSeason20242025!$B$3:$B$1315, "&lt;=" &amp; DQ$1, DataRegularSeason20242025!$D$3:$D$1315, $A25)+SUMIFS(DataRegularSeason20242025!$AB$3:$AB$1315,DataRegularSeason20242025!$B$3:$B$1315, "&lt;=" &amp; DQ$1, DataRegularSeason20242025!$E$3:$E$1315, $A25)</f>
        <v>7</v>
      </c>
      <c r="DR25">
        <f>SUMIFS(DataRegularSeason20242025!$AA$3:$AA$1315,DataRegularSeason20242025!$B$3:$B$1315, "&lt;=" &amp; DR$1, DataRegularSeason20242025!$D$3:$D$1315, $A25)+SUMIFS(DataRegularSeason20242025!$AB$3:$AB$1315,DataRegularSeason20242025!$B$3:$B$1315, "&lt;=" &amp; DR$1, DataRegularSeason20242025!$E$3:$E$1315, $A25)</f>
        <v>7</v>
      </c>
      <c r="DS25">
        <f>SUMIFS(DataRegularSeason20242025!$AA$3:$AA$1315,DataRegularSeason20242025!$B$3:$B$1315, "&lt;=" &amp; DS$1, DataRegularSeason20242025!$D$3:$D$1315, $A25)+SUMIFS(DataRegularSeason20242025!$AB$3:$AB$1315,DataRegularSeason20242025!$B$3:$B$1315, "&lt;=" &amp; DS$1, DataRegularSeason20242025!$E$3:$E$1315, $A25)</f>
        <v>7</v>
      </c>
      <c r="DT25">
        <f>SUMIFS(DataRegularSeason20242025!$AA$3:$AA$1315,DataRegularSeason20242025!$B$3:$B$1315, "&lt;=" &amp; DT$1, DataRegularSeason20242025!$D$3:$D$1315, $A25)+SUMIFS(DataRegularSeason20242025!$AB$3:$AB$1315,DataRegularSeason20242025!$B$3:$B$1315, "&lt;=" &amp; DT$1, DataRegularSeason20242025!$E$3:$E$1315, $A25)</f>
        <v>7</v>
      </c>
      <c r="DU25">
        <f>SUMIFS(DataRegularSeason20242025!$AA$3:$AA$1315,DataRegularSeason20242025!$B$3:$B$1315, "&lt;=" &amp; DU$1, DataRegularSeason20242025!$D$3:$D$1315, $A25)+SUMIFS(DataRegularSeason20242025!$AB$3:$AB$1315,DataRegularSeason20242025!$B$3:$B$1315, "&lt;=" &amp; DU$1, DataRegularSeason20242025!$E$3:$E$1315, $A25)</f>
        <v>7</v>
      </c>
      <c r="DV25">
        <f>SUMIFS(DataRegularSeason20242025!$AA$3:$AA$1315,DataRegularSeason20242025!$B$3:$B$1315, "&lt;=" &amp; DV$1, DataRegularSeason20242025!$D$3:$D$1315, $A25)+SUMIFS(DataRegularSeason20242025!$AB$3:$AB$1315,DataRegularSeason20242025!$B$3:$B$1315, "&lt;=" &amp; DV$1, DataRegularSeason20242025!$E$3:$E$1315, $A25)</f>
        <v>7</v>
      </c>
      <c r="DW25">
        <f>SUMIFS(DataRegularSeason20242025!$AA$3:$AA$1315,DataRegularSeason20242025!$B$3:$B$1315, "&lt;=" &amp; DW$1, DataRegularSeason20242025!$D$3:$D$1315, $A25)+SUMIFS(DataRegularSeason20242025!$AB$3:$AB$1315,DataRegularSeason20242025!$B$3:$B$1315, "&lt;=" &amp; DW$1, DataRegularSeason20242025!$E$3:$E$1315, $A25)</f>
        <v>7</v>
      </c>
      <c r="DX25">
        <f>SUMIFS(DataRegularSeason20242025!$AA$3:$AA$1315,DataRegularSeason20242025!$B$3:$B$1315, "&lt;=" &amp; DX$1, DataRegularSeason20242025!$D$3:$D$1315, $A25)+SUMIFS(DataRegularSeason20242025!$AB$3:$AB$1315,DataRegularSeason20242025!$B$3:$B$1315, "&lt;=" &amp; DX$1, DataRegularSeason20242025!$E$3:$E$1315, $A25)</f>
        <v>7</v>
      </c>
      <c r="DY25">
        <f>SUMIFS(DataRegularSeason20242025!$AA$3:$AA$1315,DataRegularSeason20242025!$B$3:$B$1315, "&lt;=" &amp; DY$1, DataRegularSeason20242025!$D$3:$D$1315, $A25)+SUMIFS(DataRegularSeason20242025!$AB$3:$AB$1315,DataRegularSeason20242025!$B$3:$B$1315, "&lt;=" &amp; DY$1, DataRegularSeason20242025!$E$3:$E$1315, $A25)</f>
        <v>7</v>
      </c>
      <c r="DZ25">
        <f>SUMIFS(DataRegularSeason20242025!$AA$3:$AA$1315,DataRegularSeason20242025!$B$3:$B$1315, "&lt;=" &amp; DZ$1, DataRegularSeason20242025!$D$3:$D$1315, $A25)+SUMIFS(DataRegularSeason20242025!$AB$3:$AB$1315,DataRegularSeason20242025!$B$3:$B$1315, "&lt;=" &amp; DZ$1, DataRegularSeason20242025!$E$3:$E$1315, $A25)</f>
        <v>7</v>
      </c>
      <c r="EA25">
        <f>SUMIFS(DataRegularSeason20242025!$AA$3:$AA$1315,DataRegularSeason20242025!$B$3:$B$1315, "&lt;=" &amp; EA$1, DataRegularSeason20242025!$D$3:$D$1315, $A25)+SUMIFS(DataRegularSeason20242025!$AB$3:$AB$1315,DataRegularSeason20242025!$B$3:$B$1315, "&lt;=" &amp; EA$1, DataRegularSeason20242025!$E$3:$E$1315, $A25)</f>
        <v>7</v>
      </c>
      <c r="EB25">
        <f>SUMIFS(DataRegularSeason20242025!$AA$3:$AA$1315,DataRegularSeason20242025!$B$3:$B$1315, "&lt;=" &amp; EB$1, DataRegularSeason20242025!$D$3:$D$1315, $A25)+SUMIFS(DataRegularSeason20242025!$AB$3:$AB$1315,DataRegularSeason20242025!$B$3:$B$1315, "&lt;=" &amp; EB$1, DataRegularSeason20242025!$E$3:$E$1315, $A25)</f>
        <v>7</v>
      </c>
      <c r="EC25">
        <f>SUMIFS(DataRegularSeason20242025!$AA$3:$AA$1315,DataRegularSeason20242025!$B$3:$B$1315, "&lt;=" &amp; EC$1, DataRegularSeason20242025!$D$3:$D$1315, $A25)+SUMIFS(DataRegularSeason20242025!$AB$3:$AB$1315,DataRegularSeason20242025!$B$3:$B$1315, "&lt;=" &amp; EC$1, DataRegularSeason20242025!$E$3:$E$1315, $A25)</f>
        <v>7</v>
      </c>
      <c r="ED25">
        <f>SUMIFS(DataRegularSeason20242025!$AA$3:$AA$1315,DataRegularSeason20242025!$B$3:$B$1315, "&lt;=" &amp; ED$1, DataRegularSeason20242025!$D$3:$D$1315, $A25)+SUMIFS(DataRegularSeason20242025!$AB$3:$AB$1315,DataRegularSeason20242025!$B$3:$B$1315, "&lt;=" &amp; ED$1, DataRegularSeason20242025!$E$3:$E$1315, $A25)</f>
        <v>7</v>
      </c>
      <c r="EE25">
        <f>SUMIFS(DataRegularSeason20242025!$AA$3:$AA$1315,DataRegularSeason20242025!$B$3:$B$1315, "&lt;=" &amp; EE$1, DataRegularSeason20242025!$D$3:$D$1315, $A25)+SUMIFS(DataRegularSeason20242025!$AB$3:$AB$1315,DataRegularSeason20242025!$B$3:$B$1315, "&lt;=" &amp; EE$1, DataRegularSeason20242025!$E$3:$E$1315, $A25)</f>
        <v>7</v>
      </c>
      <c r="EF25">
        <f>SUMIFS(DataRegularSeason20242025!$AA$3:$AA$1315,DataRegularSeason20242025!$B$3:$B$1315, "&lt;=" &amp; EF$1, DataRegularSeason20242025!$D$3:$D$1315, $A25)+SUMIFS(DataRegularSeason20242025!$AB$3:$AB$1315,DataRegularSeason20242025!$B$3:$B$1315, "&lt;=" &amp; EF$1, DataRegularSeason20242025!$E$3:$E$1315, $A25)</f>
        <v>7</v>
      </c>
      <c r="EG25">
        <f>SUMIFS(DataRegularSeason20242025!$AA$3:$AA$1315,DataRegularSeason20242025!$B$3:$B$1315, "&lt;=" &amp; EG$1, DataRegularSeason20242025!$D$3:$D$1315, $A25)+SUMIFS(DataRegularSeason20242025!$AB$3:$AB$1315,DataRegularSeason20242025!$B$3:$B$1315, "&lt;=" &amp; EG$1, DataRegularSeason20242025!$E$3:$E$1315, $A25)</f>
        <v>7</v>
      </c>
      <c r="EH25">
        <f>SUMIFS(DataRegularSeason20242025!$AA$3:$AA$1315,DataRegularSeason20242025!$B$3:$B$1315, "&lt;=" &amp; EH$1, DataRegularSeason20242025!$D$3:$D$1315, $A25)+SUMIFS(DataRegularSeason20242025!$AB$3:$AB$1315,DataRegularSeason20242025!$B$3:$B$1315, "&lt;=" &amp; EH$1, DataRegularSeason20242025!$E$3:$E$1315, $A25)</f>
        <v>7</v>
      </c>
      <c r="EI25">
        <f>SUMIFS(DataRegularSeason20242025!$AA$3:$AA$1315,DataRegularSeason20242025!$B$3:$B$1315, "&lt;=" &amp; EI$1, DataRegularSeason20242025!$D$3:$D$1315, $A25)+SUMIFS(DataRegularSeason20242025!$AB$3:$AB$1315,DataRegularSeason20242025!$B$3:$B$1315, "&lt;=" &amp; EI$1, DataRegularSeason20242025!$E$3:$E$1315, $A25)</f>
        <v>7</v>
      </c>
      <c r="EJ25">
        <f>SUMIFS(DataRegularSeason20242025!$AA$3:$AA$1315,DataRegularSeason20242025!$B$3:$B$1315, "&lt;=" &amp; EJ$1, DataRegularSeason20242025!$D$3:$D$1315, $A25)+SUMIFS(DataRegularSeason20242025!$AB$3:$AB$1315,DataRegularSeason20242025!$B$3:$B$1315, "&lt;=" &amp; EJ$1, DataRegularSeason20242025!$E$3:$E$1315, $A25)</f>
        <v>7</v>
      </c>
      <c r="EK25">
        <f>SUMIFS(DataRegularSeason20242025!$AA$3:$AA$1315,DataRegularSeason20242025!$B$3:$B$1315, "&lt;=" &amp; EK$1, DataRegularSeason20242025!$D$3:$D$1315, $A25)+SUMIFS(DataRegularSeason20242025!$AB$3:$AB$1315,DataRegularSeason20242025!$B$3:$B$1315, "&lt;=" &amp; EK$1, DataRegularSeason20242025!$E$3:$E$1315, $A25)</f>
        <v>7</v>
      </c>
      <c r="EL25">
        <f>SUMIFS(DataRegularSeason20242025!$AA$3:$AA$1315,DataRegularSeason20242025!$B$3:$B$1315, "&lt;=" &amp; EL$1, DataRegularSeason20242025!$D$3:$D$1315, $A25)+SUMIFS(DataRegularSeason20242025!$AB$3:$AB$1315,DataRegularSeason20242025!$B$3:$B$1315, "&lt;=" &amp; EL$1, DataRegularSeason20242025!$E$3:$E$1315, $A25)</f>
        <v>7</v>
      </c>
      <c r="EM25">
        <f>SUMIFS(DataRegularSeason20242025!$AA$3:$AA$1315,DataRegularSeason20242025!$B$3:$B$1315, "&lt;=" &amp; EM$1, DataRegularSeason20242025!$D$3:$D$1315, $A25)+SUMIFS(DataRegularSeason20242025!$AB$3:$AB$1315,DataRegularSeason20242025!$B$3:$B$1315, "&lt;=" &amp; EM$1, DataRegularSeason20242025!$E$3:$E$1315, $A25)</f>
        <v>7</v>
      </c>
      <c r="EN25">
        <f>SUMIFS(DataRegularSeason20242025!$AA$3:$AA$1315,DataRegularSeason20242025!$B$3:$B$1315, "&lt;=" &amp; EN$1, DataRegularSeason20242025!$D$3:$D$1315, $A25)+SUMIFS(DataRegularSeason20242025!$AB$3:$AB$1315,DataRegularSeason20242025!$B$3:$B$1315, "&lt;=" &amp; EN$1, DataRegularSeason20242025!$E$3:$E$1315, $A25)</f>
        <v>7</v>
      </c>
      <c r="EO25">
        <f>SUMIFS(DataRegularSeason20242025!$AA$3:$AA$1315,DataRegularSeason20242025!$B$3:$B$1315, "&lt;=" &amp; EO$1, DataRegularSeason20242025!$D$3:$D$1315, $A25)+SUMIFS(DataRegularSeason20242025!$AB$3:$AB$1315,DataRegularSeason20242025!$B$3:$B$1315, "&lt;=" &amp; EO$1, DataRegularSeason20242025!$E$3:$E$1315, $A25)</f>
        <v>7</v>
      </c>
      <c r="EP25">
        <f>SUMIFS(DataRegularSeason20242025!$AA$3:$AA$1315,DataRegularSeason20242025!$B$3:$B$1315, "&lt;=" &amp; EP$1, DataRegularSeason20242025!$D$3:$D$1315, $A25)+SUMIFS(DataRegularSeason20242025!$AB$3:$AB$1315,DataRegularSeason20242025!$B$3:$B$1315, "&lt;=" &amp; EP$1, DataRegularSeason20242025!$E$3:$E$1315, $A25)</f>
        <v>7</v>
      </c>
      <c r="EQ25">
        <f>SUMIFS(DataRegularSeason20242025!$AA$3:$AA$1315,DataRegularSeason20242025!$B$3:$B$1315, "&lt;=" &amp; EQ$1, DataRegularSeason20242025!$D$3:$D$1315, $A25)+SUMIFS(DataRegularSeason20242025!$AB$3:$AB$1315,DataRegularSeason20242025!$B$3:$B$1315, "&lt;=" &amp; EQ$1, DataRegularSeason20242025!$E$3:$E$1315, $A25)</f>
        <v>7</v>
      </c>
      <c r="ER25">
        <f>SUMIFS(DataRegularSeason20242025!$AA$3:$AA$1315,DataRegularSeason20242025!$B$3:$B$1315, "&lt;=" &amp; ER$1, DataRegularSeason20242025!$D$3:$D$1315, $A25)+SUMIFS(DataRegularSeason20242025!$AB$3:$AB$1315,DataRegularSeason20242025!$B$3:$B$1315, "&lt;=" &amp; ER$1, DataRegularSeason20242025!$E$3:$E$1315, $A25)</f>
        <v>7</v>
      </c>
      <c r="ES25">
        <f>SUMIFS(DataRegularSeason20242025!$AA$3:$AA$1315,DataRegularSeason20242025!$B$3:$B$1315, "&lt;=" &amp; ES$1, DataRegularSeason20242025!$D$3:$D$1315, $A25)+SUMIFS(DataRegularSeason20242025!$AB$3:$AB$1315,DataRegularSeason20242025!$B$3:$B$1315, "&lt;=" &amp; ES$1, DataRegularSeason20242025!$E$3:$E$1315, $A25)</f>
        <v>7</v>
      </c>
      <c r="ET25">
        <f>SUMIFS(DataRegularSeason20242025!$AA$3:$AA$1315,DataRegularSeason20242025!$B$3:$B$1315, "&lt;=" &amp; ET$1, DataRegularSeason20242025!$D$3:$D$1315, $A25)+SUMIFS(DataRegularSeason20242025!$AB$3:$AB$1315,DataRegularSeason20242025!$B$3:$B$1315, "&lt;=" &amp; ET$1, DataRegularSeason20242025!$E$3:$E$1315, $A25)</f>
        <v>7</v>
      </c>
      <c r="EU25">
        <f>SUMIFS(DataRegularSeason20242025!$AA$3:$AA$1315,DataRegularSeason20242025!$B$3:$B$1315, "&lt;=" &amp; EU$1, DataRegularSeason20242025!$D$3:$D$1315, $A25)+SUMIFS(DataRegularSeason20242025!$AB$3:$AB$1315,DataRegularSeason20242025!$B$3:$B$1315, "&lt;=" &amp; EU$1, DataRegularSeason20242025!$E$3:$E$1315, $A25)</f>
        <v>7</v>
      </c>
      <c r="EV25">
        <f>SUMIFS(DataRegularSeason20242025!$AA$3:$AA$1315,DataRegularSeason20242025!$B$3:$B$1315, "&lt;=" &amp; EV$1, DataRegularSeason20242025!$D$3:$D$1315, $A25)+SUMIFS(DataRegularSeason20242025!$AB$3:$AB$1315,DataRegularSeason20242025!$B$3:$B$1315, "&lt;=" &amp; EV$1, DataRegularSeason20242025!$E$3:$E$1315, $A25)</f>
        <v>7</v>
      </c>
      <c r="EW25">
        <f>SUMIFS(DataRegularSeason20242025!$AA$3:$AA$1315,DataRegularSeason20242025!$B$3:$B$1315, "&lt;=" &amp; EW$1, DataRegularSeason20242025!$D$3:$D$1315, $A25)+SUMIFS(DataRegularSeason20242025!$AB$3:$AB$1315,DataRegularSeason20242025!$B$3:$B$1315, "&lt;=" &amp; EW$1, DataRegularSeason20242025!$E$3:$E$1315, $A25)</f>
        <v>7</v>
      </c>
      <c r="EX25">
        <f>SUMIFS(DataRegularSeason20242025!$AA$3:$AA$1315,DataRegularSeason20242025!$B$3:$B$1315, "&lt;=" &amp; EX$1, DataRegularSeason20242025!$D$3:$D$1315, $A25)+SUMIFS(DataRegularSeason20242025!$AB$3:$AB$1315,DataRegularSeason20242025!$B$3:$B$1315, "&lt;=" &amp; EX$1, DataRegularSeason20242025!$E$3:$E$1315, $A25)</f>
        <v>7</v>
      </c>
      <c r="EY25">
        <f>SUMIFS(DataRegularSeason20242025!$AA$3:$AA$1315,DataRegularSeason20242025!$B$3:$B$1315, "&lt;=" &amp; EY$1, DataRegularSeason20242025!$D$3:$D$1315, $A25)+SUMIFS(DataRegularSeason20242025!$AB$3:$AB$1315,DataRegularSeason20242025!$B$3:$B$1315, "&lt;=" &amp; EY$1, DataRegularSeason20242025!$E$3:$E$1315, $A25)</f>
        <v>7</v>
      </c>
      <c r="EZ25">
        <f>SUMIFS(DataRegularSeason20242025!$AA$3:$AA$1315,DataRegularSeason20242025!$B$3:$B$1315, "&lt;=" &amp; EZ$1, DataRegularSeason20242025!$D$3:$D$1315, $A25)+SUMIFS(DataRegularSeason20242025!$AB$3:$AB$1315,DataRegularSeason20242025!$B$3:$B$1315, "&lt;=" &amp; EZ$1, DataRegularSeason20242025!$E$3:$E$1315, $A25)</f>
        <v>7</v>
      </c>
      <c r="FA25">
        <f>SUMIFS(DataRegularSeason20242025!$AA$3:$AA$1315,DataRegularSeason20242025!$B$3:$B$1315, "&lt;=" &amp; FA$1, DataRegularSeason20242025!$D$3:$D$1315, $A25)+SUMIFS(DataRegularSeason20242025!$AB$3:$AB$1315,DataRegularSeason20242025!$B$3:$B$1315, "&lt;=" &amp; FA$1, DataRegularSeason20242025!$E$3:$E$1315, $A25)</f>
        <v>7</v>
      </c>
      <c r="FB25">
        <f>SUMIFS(DataRegularSeason20242025!$AA$3:$AA$1315,DataRegularSeason20242025!$B$3:$B$1315, "&lt;=" &amp; FB$1, DataRegularSeason20242025!$D$3:$D$1315, $A25)+SUMIFS(DataRegularSeason20242025!$AB$3:$AB$1315,DataRegularSeason20242025!$B$3:$B$1315, "&lt;=" &amp; FB$1, DataRegularSeason20242025!$E$3:$E$1315, $A25)</f>
        <v>7</v>
      </c>
      <c r="FC25">
        <f>SUMIFS(DataRegularSeason20242025!$AA$3:$AA$1315,DataRegularSeason20242025!$B$3:$B$1315, "&lt;=" &amp; FC$1, DataRegularSeason20242025!$D$3:$D$1315, $A25)+SUMIFS(DataRegularSeason20242025!$AB$3:$AB$1315,DataRegularSeason20242025!$B$3:$B$1315, "&lt;=" &amp; FC$1, DataRegularSeason20242025!$E$3:$E$1315, $A25)</f>
        <v>7</v>
      </c>
      <c r="FD25">
        <f>SUMIFS(DataRegularSeason20242025!$AA$3:$AA$1315,DataRegularSeason20242025!$B$3:$B$1315, "&lt;=" &amp; FD$1, DataRegularSeason20242025!$D$3:$D$1315, $A25)+SUMIFS(DataRegularSeason20242025!$AB$3:$AB$1315,DataRegularSeason20242025!$B$3:$B$1315, "&lt;=" &amp; FD$1, DataRegularSeason20242025!$E$3:$E$1315, $A25)</f>
        <v>7</v>
      </c>
      <c r="FE25">
        <f>SUMIFS(DataRegularSeason20242025!$AA$3:$AA$1315,DataRegularSeason20242025!$B$3:$B$1315, "&lt;=" &amp; FE$1, DataRegularSeason20242025!$D$3:$D$1315, $A25)+SUMIFS(DataRegularSeason20242025!$AB$3:$AB$1315,DataRegularSeason20242025!$B$3:$B$1315, "&lt;=" &amp; FE$1, DataRegularSeason20242025!$E$3:$E$1315, $A25)</f>
        <v>7</v>
      </c>
      <c r="FF25">
        <f>SUMIFS(DataRegularSeason20242025!$AA$3:$AA$1315,DataRegularSeason20242025!$B$3:$B$1315, "&lt;=" &amp; FF$1, DataRegularSeason20242025!$D$3:$D$1315, $A25)+SUMIFS(DataRegularSeason20242025!$AB$3:$AB$1315,DataRegularSeason20242025!$B$3:$B$1315, "&lt;=" &amp; FF$1, DataRegularSeason20242025!$E$3:$E$1315, $A25)</f>
        <v>7</v>
      </c>
      <c r="FG25">
        <f>SUMIFS(DataRegularSeason20242025!$AA$3:$AA$1315,DataRegularSeason20242025!$B$3:$B$1315, "&lt;=" &amp; FG$1, DataRegularSeason20242025!$D$3:$D$1315, $A25)+SUMIFS(DataRegularSeason20242025!$AB$3:$AB$1315,DataRegularSeason20242025!$B$3:$B$1315, "&lt;=" &amp; FG$1, DataRegularSeason20242025!$E$3:$E$1315, $A25)</f>
        <v>7</v>
      </c>
      <c r="FH25">
        <f>SUMIFS(DataRegularSeason20242025!$AA$3:$AA$1315,DataRegularSeason20242025!$B$3:$B$1315, "&lt;=" &amp; FH$1, DataRegularSeason20242025!$D$3:$D$1315, $A25)+SUMIFS(DataRegularSeason20242025!$AB$3:$AB$1315,DataRegularSeason20242025!$B$3:$B$1315, "&lt;=" &amp; FH$1, DataRegularSeason20242025!$E$3:$E$1315, $A25)</f>
        <v>7</v>
      </c>
      <c r="FI25">
        <f>SUMIFS(DataRegularSeason20242025!$AA$3:$AA$1315,DataRegularSeason20242025!$B$3:$B$1315, "&lt;=" &amp; FI$1, DataRegularSeason20242025!$D$3:$D$1315, $A25)+SUMIFS(DataRegularSeason20242025!$AB$3:$AB$1315,DataRegularSeason20242025!$B$3:$B$1315, "&lt;=" &amp; FI$1, DataRegularSeason20242025!$E$3:$E$1315, $A25)</f>
        <v>7</v>
      </c>
      <c r="FJ25">
        <f>SUMIFS(DataRegularSeason20242025!$AA$3:$AA$1315,DataRegularSeason20242025!$B$3:$B$1315, "&lt;=" &amp; FJ$1, DataRegularSeason20242025!$D$3:$D$1315, $A25)+SUMIFS(DataRegularSeason20242025!$AB$3:$AB$1315,DataRegularSeason20242025!$B$3:$B$1315, "&lt;=" &amp; FJ$1, DataRegularSeason20242025!$E$3:$E$1315, $A25)</f>
        <v>7</v>
      </c>
      <c r="FK25">
        <f>SUMIFS(DataRegularSeason20242025!$AA$3:$AA$1315,DataRegularSeason20242025!$B$3:$B$1315, "&lt;=" &amp; FK$1, DataRegularSeason20242025!$D$3:$D$1315, $A25)+SUMIFS(DataRegularSeason20242025!$AB$3:$AB$1315,DataRegularSeason20242025!$B$3:$B$1315, "&lt;=" &amp; FK$1, DataRegularSeason20242025!$E$3:$E$1315, $A25)</f>
        <v>7</v>
      </c>
      <c r="FL25">
        <f>SUMIFS(DataRegularSeason20242025!$AA$3:$AA$1315,DataRegularSeason20242025!$B$3:$B$1315, "&lt;=" &amp; FL$1, DataRegularSeason20242025!$D$3:$D$1315, $A25)+SUMIFS(DataRegularSeason20242025!$AB$3:$AB$1315,DataRegularSeason20242025!$B$3:$B$1315, "&lt;=" &amp; FL$1, DataRegularSeason20242025!$E$3:$E$1315, $A25)</f>
        <v>7</v>
      </c>
      <c r="FM25">
        <f>SUMIFS(DataRegularSeason20242025!$AA$3:$AA$1315,DataRegularSeason20242025!$B$3:$B$1315, "&lt;=" &amp; FM$1, DataRegularSeason20242025!$D$3:$D$1315, $A25)+SUMIFS(DataRegularSeason20242025!$AB$3:$AB$1315,DataRegularSeason20242025!$B$3:$B$1315, "&lt;=" &amp; FM$1, DataRegularSeason20242025!$E$3:$E$1315, $A25)</f>
        <v>7</v>
      </c>
      <c r="FN25">
        <f>SUMIFS(DataRegularSeason20242025!$AA$3:$AA$1315,DataRegularSeason20242025!$B$3:$B$1315, "&lt;=" &amp; FN$1, DataRegularSeason20242025!$D$3:$D$1315, $A25)+SUMIFS(DataRegularSeason20242025!$AB$3:$AB$1315,DataRegularSeason20242025!$B$3:$B$1315, "&lt;=" &amp; FN$1, DataRegularSeason20242025!$E$3:$E$1315, $A25)</f>
        <v>7</v>
      </c>
      <c r="FO25">
        <f>SUMIFS(DataRegularSeason20242025!$AA$3:$AA$1315,DataRegularSeason20242025!$B$3:$B$1315, "&lt;=" &amp; FO$1, DataRegularSeason20242025!$D$3:$D$1315, $A25)+SUMIFS(DataRegularSeason20242025!$AB$3:$AB$1315,DataRegularSeason20242025!$B$3:$B$1315, "&lt;=" &amp; FO$1, DataRegularSeason20242025!$E$3:$E$1315, $A25)</f>
        <v>7</v>
      </c>
      <c r="FP25">
        <f>SUMIFS(DataRegularSeason20242025!$AA$3:$AA$1315,DataRegularSeason20242025!$B$3:$B$1315, "&lt;=" &amp; FP$1, DataRegularSeason20242025!$D$3:$D$1315, $A25)+SUMIFS(DataRegularSeason20242025!$AB$3:$AB$1315,DataRegularSeason20242025!$B$3:$B$1315, "&lt;=" &amp; FP$1, DataRegularSeason20242025!$E$3:$E$1315, $A25)</f>
        <v>7</v>
      </c>
      <c r="FQ25">
        <f>SUMIFS(DataRegularSeason20242025!$AA$3:$AA$1315,DataRegularSeason20242025!$B$3:$B$1315, "&lt;=" &amp; FQ$1, DataRegularSeason20242025!$D$3:$D$1315, $A25)+SUMIFS(DataRegularSeason20242025!$AB$3:$AB$1315,DataRegularSeason20242025!$B$3:$B$1315, "&lt;=" &amp; FQ$1, DataRegularSeason20242025!$E$3:$E$1315, $A25)</f>
        <v>7</v>
      </c>
      <c r="FR25">
        <f>SUMIFS(DataRegularSeason20242025!$AA$3:$AA$1315,DataRegularSeason20242025!$B$3:$B$1315, "&lt;=" &amp; FR$1, DataRegularSeason20242025!$D$3:$D$1315, $A25)+SUMIFS(DataRegularSeason20242025!$AB$3:$AB$1315,DataRegularSeason20242025!$B$3:$B$1315, "&lt;=" &amp; FR$1, DataRegularSeason20242025!$E$3:$E$1315, $A25)</f>
        <v>7</v>
      </c>
      <c r="FS25">
        <f>SUMIFS(DataRegularSeason20242025!$AA$3:$AA$1315,DataRegularSeason20242025!$B$3:$B$1315, "&lt;=" &amp; FS$1, DataRegularSeason20242025!$D$3:$D$1315, $A25)+SUMIFS(DataRegularSeason20242025!$AB$3:$AB$1315,DataRegularSeason20242025!$B$3:$B$1315, "&lt;=" &amp; FS$1, DataRegularSeason20242025!$E$3:$E$1315, $A25)</f>
        <v>7</v>
      </c>
      <c r="FT25">
        <f>SUMIFS(DataRegularSeason20242025!$AA$3:$AA$1315,DataRegularSeason20242025!$B$3:$B$1315, "&lt;=" &amp; FT$1, DataRegularSeason20242025!$D$3:$D$1315, $A25)+SUMIFS(DataRegularSeason20242025!$AB$3:$AB$1315,DataRegularSeason20242025!$B$3:$B$1315, "&lt;=" &amp; FT$1, DataRegularSeason20242025!$E$3:$E$1315, $A25)</f>
        <v>7</v>
      </c>
      <c r="FU25">
        <f>SUMIFS(DataRegularSeason20242025!$AA$3:$AA$1315,DataRegularSeason20242025!$B$3:$B$1315, "&lt;=" &amp; FU$1, DataRegularSeason20242025!$D$3:$D$1315, $A25)+SUMIFS(DataRegularSeason20242025!$AB$3:$AB$1315,DataRegularSeason20242025!$B$3:$B$1315, "&lt;=" &amp; FU$1, DataRegularSeason20242025!$E$3:$E$1315, $A25)</f>
        <v>7</v>
      </c>
      <c r="FV25">
        <f>SUMIFS(DataRegularSeason20242025!$AA$3:$AA$1315,DataRegularSeason20242025!$B$3:$B$1315, "&lt;=" &amp; FV$1, DataRegularSeason20242025!$D$3:$D$1315, $A25)+SUMIFS(DataRegularSeason20242025!$AB$3:$AB$1315,DataRegularSeason20242025!$B$3:$B$1315, "&lt;=" &amp; FV$1, DataRegularSeason20242025!$E$3:$E$1315, $A25)</f>
        <v>7</v>
      </c>
      <c r="FW25">
        <f>SUMIFS(DataRegularSeason20242025!$AA$3:$AA$1315,DataRegularSeason20242025!$B$3:$B$1315, "&lt;=" &amp; FW$1, DataRegularSeason20242025!$D$3:$D$1315, $A25)+SUMIFS(DataRegularSeason20242025!$AB$3:$AB$1315,DataRegularSeason20242025!$B$3:$B$1315, "&lt;=" &amp; FW$1, DataRegularSeason20242025!$E$3:$E$1315, $A25)</f>
        <v>7</v>
      </c>
      <c r="FX25">
        <f>SUMIFS(DataRegularSeason20242025!$AA$3:$AA$1315,DataRegularSeason20242025!$B$3:$B$1315, "&lt;=" &amp; FX$1, DataRegularSeason20242025!$D$3:$D$1315, $A25)+SUMIFS(DataRegularSeason20242025!$AB$3:$AB$1315,DataRegularSeason20242025!$B$3:$B$1315, "&lt;=" &amp; FX$1, DataRegularSeason20242025!$E$3:$E$1315, $A25)</f>
        <v>7</v>
      </c>
      <c r="FY25">
        <f>SUMIFS(DataRegularSeason20242025!$AA$3:$AA$1315,DataRegularSeason20242025!$B$3:$B$1315, "&lt;=" &amp; FY$1, DataRegularSeason20242025!$D$3:$D$1315, $A25)+SUMIFS(DataRegularSeason20242025!$AB$3:$AB$1315,DataRegularSeason20242025!$B$3:$B$1315, "&lt;=" &amp; FY$1, DataRegularSeason20242025!$E$3:$E$1315, $A25)</f>
        <v>7</v>
      </c>
      <c r="FZ25">
        <f>SUMIFS(DataRegularSeason20242025!$AA$3:$AA$1315,DataRegularSeason20242025!$B$3:$B$1315, "&lt;=" &amp; FZ$1, DataRegularSeason20242025!$D$3:$D$1315, $A25)+SUMIFS(DataRegularSeason20242025!$AB$3:$AB$1315,DataRegularSeason20242025!$B$3:$B$1315, "&lt;=" &amp; FZ$1, DataRegularSeason20242025!$E$3:$E$1315, $A25)</f>
        <v>7</v>
      </c>
      <c r="GA25">
        <f>SUMIFS(DataRegularSeason20242025!$AA$3:$AA$1315,DataRegularSeason20242025!$B$3:$B$1315, "&lt;=" &amp; GA$1, DataRegularSeason20242025!$D$3:$D$1315, $A25)+SUMIFS(DataRegularSeason20242025!$AB$3:$AB$1315,DataRegularSeason20242025!$B$3:$B$1315, "&lt;=" &amp; GA$1, DataRegularSeason20242025!$E$3:$E$1315, $A25)</f>
        <v>7</v>
      </c>
      <c r="GB25">
        <f>SUMIFS(DataRegularSeason20242025!$AA$3:$AA$1315,DataRegularSeason20242025!$B$3:$B$1315, "&lt;=" &amp; GB$1, DataRegularSeason20242025!$D$3:$D$1315, $A25)+SUMIFS(DataRegularSeason20242025!$AB$3:$AB$1315,DataRegularSeason20242025!$B$3:$B$1315, "&lt;=" &amp; GB$1, DataRegularSeason20242025!$E$3:$E$1315, $A25)</f>
        <v>7</v>
      </c>
      <c r="GC25">
        <f>SUMIFS(DataRegularSeason20242025!$AA$3:$AA$1315,DataRegularSeason20242025!$B$3:$B$1315, "&lt;=" &amp; GC$1, DataRegularSeason20242025!$D$3:$D$1315, $A25)+SUMIFS(DataRegularSeason20242025!$AB$3:$AB$1315,DataRegularSeason20242025!$B$3:$B$1315, "&lt;=" &amp; GC$1, DataRegularSeason20242025!$E$3:$E$1315, $A25)</f>
        <v>7</v>
      </c>
      <c r="GD25">
        <f>SUMIFS(DataRegularSeason20242025!$AA$3:$AA$1315,DataRegularSeason20242025!$B$3:$B$1315, "&lt;=" &amp; GD$1, DataRegularSeason20242025!$D$3:$D$1315, $A25)+SUMIFS(DataRegularSeason20242025!$AB$3:$AB$1315,DataRegularSeason20242025!$B$3:$B$1315, "&lt;=" &amp; GD$1, DataRegularSeason20242025!$E$3:$E$1315, $A25)</f>
        <v>7</v>
      </c>
      <c r="GE25">
        <f>SUMIFS(DataRegularSeason20242025!$AA$3:$AA$1315,DataRegularSeason20242025!$B$3:$B$1315, "&lt;=" &amp; GE$1, DataRegularSeason20242025!$D$3:$D$1315, $A25)+SUMIFS(DataRegularSeason20242025!$AB$3:$AB$1315,DataRegularSeason20242025!$B$3:$B$1315, "&lt;=" &amp; GE$1, DataRegularSeason20242025!$E$3:$E$1315, $A25)</f>
        <v>7</v>
      </c>
      <c r="GF25">
        <f>SUMIFS(DataRegularSeason20242025!$AA$3:$AA$1315,DataRegularSeason20242025!$B$3:$B$1315, "&lt;=" &amp; GF$1, DataRegularSeason20242025!$D$3:$D$1315, $A25)+SUMIFS(DataRegularSeason20242025!$AB$3:$AB$1315,DataRegularSeason20242025!$B$3:$B$1315, "&lt;=" &amp; GF$1, DataRegularSeason20242025!$E$3:$E$1315, $A25)</f>
        <v>7</v>
      </c>
      <c r="GG25">
        <f>SUMIFS(DataRegularSeason20242025!$AA$3:$AA$1315,DataRegularSeason20242025!$B$3:$B$1315, "&lt;=" &amp; GG$1, DataRegularSeason20242025!$D$3:$D$1315, $A25)+SUMIFS(DataRegularSeason20242025!$AB$3:$AB$1315,DataRegularSeason20242025!$B$3:$B$1315, "&lt;=" &amp; GG$1, DataRegularSeason20242025!$E$3:$E$1315, $A25)</f>
        <v>7</v>
      </c>
      <c r="GH25">
        <f>SUMIFS(DataRegularSeason20242025!$AA$3:$AA$1315,DataRegularSeason20242025!$B$3:$B$1315, "&lt;=" &amp; GH$1, DataRegularSeason20242025!$D$3:$D$1315, $A25)+SUMIFS(DataRegularSeason20242025!$AB$3:$AB$1315,DataRegularSeason20242025!$B$3:$B$1315, "&lt;=" &amp; GH$1, DataRegularSeason20242025!$E$3:$E$1315, $A25)</f>
        <v>7</v>
      </c>
      <c r="GI25">
        <f>SUMIFS(DataRegularSeason20242025!$AA$3:$AA$1315,DataRegularSeason20242025!$B$3:$B$1315, "&lt;=" &amp; GI$1, DataRegularSeason20242025!$D$3:$D$1315, $A25)+SUMIFS(DataRegularSeason20242025!$AB$3:$AB$1315,DataRegularSeason20242025!$B$3:$B$1315, "&lt;=" &amp; GI$1, DataRegularSeason20242025!$E$3:$E$1315, $A25)</f>
        <v>7</v>
      </c>
      <c r="GJ25">
        <f>SUMIFS(DataRegularSeason20242025!$AA$3:$AA$1315,DataRegularSeason20242025!$B$3:$B$1315, "&lt;=" &amp; GJ$1, DataRegularSeason20242025!$D$3:$D$1315, $A25)+SUMIFS(DataRegularSeason20242025!$AB$3:$AB$1315,DataRegularSeason20242025!$B$3:$B$1315, "&lt;=" &amp; GJ$1, DataRegularSeason20242025!$E$3:$E$1315, $A25)</f>
        <v>7</v>
      </c>
      <c r="GK25">
        <f>SUMIFS(DataRegularSeason20242025!$AA$3:$AA$1315,DataRegularSeason20242025!$B$3:$B$1315, "&lt;=" &amp; GK$1, DataRegularSeason20242025!$D$3:$D$1315, $A25)+SUMIFS(DataRegularSeason20242025!$AB$3:$AB$1315,DataRegularSeason20242025!$B$3:$B$1315, "&lt;=" &amp; GK$1, DataRegularSeason20242025!$E$3:$E$1315, $A25)</f>
        <v>7</v>
      </c>
      <c r="GL25">
        <f>SUMIFS(DataRegularSeason20242025!$AA$3:$AA$1315,DataRegularSeason20242025!$B$3:$B$1315, "&lt;=" &amp; GL$1, DataRegularSeason20242025!$D$3:$D$1315, $A25)+SUMIFS(DataRegularSeason20242025!$AB$3:$AB$1315,DataRegularSeason20242025!$B$3:$B$1315, "&lt;=" &amp; GL$1, DataRegularSeason20242025!$E$3:$E$1315, $A25)</f>
        <v>7</v>
      </c>
      <c r="GM25">
        <f>SUMIFS(DataRegularSeason20242025!$AA$3:$AA$1315,DataRegularSeason20242025!$B$3:$B$1315, "&lt;=" &amp; GM$1, DataRegularSeason20242025!$D$3:$D$1315, $A25)+SUMIFS(DataRegularSeason20242025!$AB$3:$AB$1315,DataRegularSeason20242025!$B$3:$B$1315, "&lt;=" &amp; GM$1, DataRegularSeason20242025!$E$3:$E$1315, $A25)</f>
        <v>7</v>
      </c>
      <c r="GN25">
        <f>SUMIFS(DataRegularSeason20242025!$AA$3:$AA$1315,DataRegularSeason20242025!$B$3:$B$1315, "&lt;=" &amp; GN$1, DataRegularSeason20242025!$D$3:$D$1315, $A25)+SUMIFS(DataRegularSeason20242025!$AB$3:$AB$1315,DataRegularSeason20242025!$B$3:$B$1315, "&lt;=" &amp; GN$1, DataRegularSeason20242025!$E$3:$E$1315, $A25)</f>
        <v>7</v>
      </c>
      <c r="GO25">
        <f>SUMIFS(DataRegularSeason20242025!$AA$3:$AA$1315,DataRegularSeason20242025!$B$3:$B$1315, "&lt;=" &amp; GO$1, DataRegularSeason20242025!$D$3:$D$1315, $A25)+SUMIFS(DataRegularSeason20242025!$AB$3:$AB$1315,DataRegularSeason20242025!$B$3:$B$1315, "&lt;=" &amp; GO$1, DataRegularSeason20242025!$E$3:$E$1315, $A25)</f>
        <v>7</v>
      </c>
      <c r="GP25">
        <f>SUMIFS(DataRegularSeason20242025!$AA$3:$AA$1315,DataRegularSeason20242025!$B$3:$B$1315, "&lt;=" &amp; GP$1, DataRegularSeason20242025!$D$3:$D$1315, $A25)+SUMIFS(DataRegularSeason20242025!$AB$3:$AB$1315,DataRegularSeason20242025!$B$3:$B$1315, "&lt;=" &amp; GP$1, DataRegularSeason20242025!$E$3:$E$1315, $A25)</f>
        <v>7</v>
      </c>
      <c r="GQ25">
        <f>SUMIFS(DataRegularSeason20242025!$AA$3:$AA$1315,DataRegularSeason20242025!$B$3:$B$1315, "&lt;=" &amp; GQ$1, DataRegularSeason20242025!$D$3:$D$1315, $A25)+SUMIFS(DataRegularSeason20242025!$AB$3:$AB$1315,DataRegularSeason20242025!$B$3:$B$1315, "&lt;=" &amp; GQ$1, DataRegularSeason20242025!$E$3:$E$1315, $A25)</f>
        <v>7</v>
      </c>
      <c r="GR25">
        <f>SUMIFS(DataRegularSeason20242025!$AA$3:$AA$1315,DataRegularSeason20242025!$B$3:$B$1315, "&lt;=" &amp; GR$1, DataRegularSeason20242025!$D$3:$D$1315, $A25)+SUMIFS(DataRegularSeason20242025!$AB$3:$AB$1315,DataRegularSeason20242025!$B$3:$B$1315, "&lt;=" &amp; GR$1, DataRegularSeason20242025!$E$3:$E$1315, $A25)</f>
        <v>7</v>
      </c>
      <c r="GS25">
        <f>SUMIFS(DataRegularSeason20242025!$AA$3:$AA$1315,DataRegularSeason20242025!$B$3:$B$1315, "&lt;=" &amp; GS$1, DataRegularSeason20242025!$D$3:$D$1315, $A25)+SUMIFS(DataRegularSeason20242025!$AB$3:$AB$1315,DataRegularSeason20242025!$B$3:$B$1315, "&lt;=" &amp; GS$1, DataRegularSeason20242025!$E$3:$E$1315, $A25)</f>
        <v>7</v>
      </c>
      <c r="GT25">
        <f>SUMIFS(DataRegularSeason20242025!$AA$3:$AA$1315,DataRegularSeason20242025!$B$3:$B$1315, "&lt;=" &amp; GT$1, DataRegularSeason20242025!$D$3:$D$1315, $A25)+SUMIFS(DataRegularSeason20242025!$AB$3:$AB$1315,DataRegularSeason20242025!$B$3:$B$1315, "&lt;=" &amp; GT$1, DataRegularSeason20242025!$E$3:$E$1315, $A25)</f>
        <v>7</v>
      </c>
      <c r="GU25">
        <f>SUMIFS(DataRegularSeason20242025!$AA$3:$AA$1315,DataRegularSeason20242025!$B$3:$B$1315, "&lt;=" &amp; GU$1, DataRegularSeason20242025!$D$3:$D$1315, $A25)+SUMIFS(DataRegularSeason20242025!$AB$3:$AB$1315,DataRegularSeason20242025!$B$3:$B$1315, "&lt;=" &amp; GU$1, DataRegularSeason20242025!$E$3:$E$1315, $A25)</f>
        <v>7</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15</v>
      </c>
      <c r="AI26">
        <f>SUMIFS(DataRegularSeason20242025!$AA$3:$AA$1315,DataRegularSeason20242025!$B$3:$B$1315, "&lt;=" &amp; AI$1, DataRegularSeason20242025!$D$3:$D$1315, $A26)+SUMIFS(DataRegularSeason20242025!$AB$3:$AB$1315,DataRegularSeason20242025!$B$3:$B$1315, "&lt;=" &amp; AI$1, DataRegularSeason20242025!$E$3:$E$1315, $A26)</f>
        <v>15</v>
      </c>
      <c r="AJ26">
        <f>SUMIFS(DataRegularSeason20242025!$AA$3:$AA$1315,DataRegularSeason20242025!$B$3:$B$1315, "&lt;=" &amp; AJ$1, DataRegularSeason20242025!$D$3:$D$1315, $A26)+SUMIFS(DataRegularSeason20242025!$AB$3:$AB$1315,DataRegularSeason20242025!$B$3:$B$1315, "&lt;=" &amp; AJ$1, DataRegularSeason20242025!$E$3:$E$1315, $A26)</f>
        <v>15</v>
      </c>
      <c r="AK26">
        <f>SUMIFS(DataRegularSeason20242025!$AA$3:$AA$1315,DataRegularSeason20242025!$B$3:$B$1315, "&lt;=" &amp; AK$1, DataRegularSeason20242025!$D$3:$D$1315, $A26)+SUMIFS(DataRegularSeason20242025!$AB$3:$AB$1315,DataRegularSeason20242025!$B$3:$B$1315, "&lt;=" &amp; AK$1, DataRegularSeason20242025!$E$3:$E$1315, $A26)</f>
        <v>15</v>
      </c>
      <c r="AL26">
        <f>SUMIFS(DataRegularSeason20242025!$AA$3:$AA$1315,DataRegularSeason20242025!$B$3:$B$1315, "&lt;=" &amp; AL$1, DataRegularSeason20242025!$D$3:$D$1315, $A26)+SUMIFS(DataRegularSeason20242025!$AB$3:$AB$1315,DataRegularSeason20242025!$B$3:$B$1315, "&lt;=" &amp; AL$1, DataRegularSeason20242025!$E$3:$E$1315, $A26)</f>
        <v>15</v>
      </c>
      <c r="AM26">
        <f>SUMIFS(DataRegularSeason20242025!$AA$3:$AA$1315,DataRegularSeason20242025!$B$3:$B$1315, "&lt;=" &amp; AM$1, DataRegularSeason20242025!$D$3:$D$1315, $A26)+SUMIFS(DataRegularSeason20242025!$AB$3:$AB$1315,DataRegularSeason20242025!$B$3:$B$1315, "&lt;=" &amp; AM$1, DataRegularSeason20242025!$E$3:$E$1315, $A26)</f>
        <v>15</v>
      </c>
      <c r="AN26">
        <f>SUMIFS(DataRegularSeason20242025!$AA$3:$AA$1315,DataRegularSeason20242025!$B$3:$B$1315, "&lt;=" &amp; AN$1, DataRegularSeason20242025!$D$3:$D$1315, $A26)+SUMIFS(DataRegularSeason20242025!$AB$3:$AB$1315,DataRegularSeason20242025!$B$3:$B$1315, "&lt;=" &amp; AN$1, DataRegularSeason20242025!$E$3:$E$1315, $A26)</f>
        <v>15</v>
      </c>
      <c r="AO26">
        <f>SUMIFS(DataRegularSeason20242025!$AA$3:$AA$1315,DataRegularSeason20242025!$B$3:$B$1315, "&lt;=" &amp; AO$1, DataRegularSeason20242025!$D$3:$D$1315, $A26)+SUMIFS(DataRegularSeason20242025!$AB$3:$AB$1315,DataRegularSeason20242025!$B$3:$B$1315, "&lt;=" &amp; AO$1, DataRegularSeason20242025!$E$3:$E$1315, $A26)</f>
        <v>15</v>
      </c>
      <c r="AP26">
        <f>SUMIFS(DataRegularSeason20242025!$AA$3:$AA$1315,DataRegularSeason20242025!$B$3:$B$1315, "&lt;=" &amp; AP$1, DataRegularSeason20242025!$D$3:$D$1315, $A26)+SUMIFS(DataRegularSeason20242025!$AB$3:$AB$1315,DataRegularSeason20242025!$B$3:$B$1315, "&lt;=" &amp; AP$1, DataRegularSeason20242025!$E$3:$E$1315, $A26)</f>
        <v>15</v>
      </c>
      <c r="AQ26">
        <f>SUMIFS(DataRegularSeason20242025!$AA$3:$AA$1315,DataRegularSeason20242025!$B$3:$B$1315, "&lt;=" &amp; AQ$1, DataRegularSeason20242025!$D$3:$D$1315, $A26)+SUMIFS(DataRegularSeason20242025!$AB$3:$AB$1315,DataRegularSeason20242025!$B$3:$B$1315, "&lt;=" &amp; AQ$1, DataRegularSeason20242025!$E$3:$E$1315, $A26)</f>
        <v>15</v>
      </c>
      <c r="AR26">
        <f>SUMIFS(DataRegularSeason20242025!$AA$3:$AA$1315,DataRegularSeason20242025!$B$3:$B$1315, "&lt;=" &amp; AR$1, DataRegularSeason20242025!$D$3:$D$1315, $A26)+SUMIFS(DataRegularSeason20242025!$AB$3:$AB$1315,DataRegularSeason20242025!$B$3:$B$1315, "&lt;=" &amp; AR$1, DataRegularSeason20242025!$E$3:$E$1315, $A26)</f>
        <v>15</v>
      </c>
      <c r="AS26">
        <f>SUMIFS(DataRegularSeason20242025!$AA$3:$AA$1315,DataRegularSeason20242025!$B$3:$B$1315, "&lt;=" &amp; AS$1, DataRegularSeason20242025!$D$3:$D$1315, $A26)+SUMIFS(DataRegularSeason20242025!$AB$3:$AB$1315,DataRegularSeason20242025!$B$3:$B$1315, "&lt;=" &amp; AS$1, DataRegularSeason20242025!$E$3:$E$1315, $A26)</f>
        <v>15</v>
      </c>
      <c r="AT26">
        <f>SUMIFS(DataRegularSeason20242025!$AA$3:$AA$1315,DataRegularSeason20242025!$B$3:$B$1315, "&lt;=" &amp; AT$1, DataRegularSeason20242025!$D$3:$D$1315, $A26)+SUMIFS(DataRegularSeason20242025!$AB$3:$AB$1315,DataRegularSeason20242025!$B$3:$B$1315, "&lt;=" &amp; AT$1, DataRegularSeason20242025!$E$3:$E$1315, $A26)</f>
        <v>15</v>
      </c>
      <c r="AU26">
        <f>SUMIFS(DataRegularSeason20242025!$AA$3:$AA$1315,DataRegularSeason20242025!$B$3:$B$1315, "&lt;=" &amp; AU$1, DataRegularSeason20242025!$D$3:$D$1315, $A26)+SUMIFS(DataRegularSeason20242025!$AB$3:$AB$1315,DataRegularSeason20242025!$B$3:$B$1315, "&lt;=" &amp; AU$1, DataRegularSeason20242025!$E$3:$E$1315, $A26)</f>
        <v>15</v>
      </c>
      <c r="AV26">
        <f>SUMIFS(DataRegularSeason20242025!$AA$3:$AA$1315,DataRegularSeason20242025!$B$3:$B$1315, "&lt;=" &amp; AV$1, DataRegularSeason20242025!$D$3:$D$1315, $A26)+SUMIFS(DataRegularSeason20242025!$AB$3:$AB$1315,DataRegularSeason20242025!$B$3:$B$1315, "&lt;=" &amp; AV$1, DataRegularSeason20242025!$E$3:$E$1315, $A26)</f>
        <v>15</v>
      </c>
      <c r="AW26">
        <f>SUMIFS(DataRegularSeason20242025!$AA$3:$AA$1315,DataRegularSeason20242025!$B$3:$B$1315, "&lt;=" &amp; AW$1, DataRegularSeason20242025!$D$3:$D$1315, $A26)+SUMIFS(DataRegularSeason20242025!$AB$3:$AB$1315,DataRegularSeason20242025!$B$3:$B$1315, "&lt;=" &amp; AW$1, DataRegularSeason20242025!$E$3:$E$1315, $A26)</f>
        <v>15</v>
      </c>
      <c r="AX26">
        <f>SUMIFS(DataRegularSeason20242025!$AA$3:$AA$1315,DataRegularSeason20242025!$B$3:$B$1315, "&lt;=" &amp; AX$1, DataRegularSeason20242025!$D$3:$D$1315, $A26)+SUMIFS(DataRegularSeason20242025!$AB$3:$AB$1315,DataRegularSeason20242025!$B$3:$B$1315, "&lt;=" &amp; AX$1, DataRegularSeason20242025!$E$3:$E$1315, $A26)</f>
        <v>15</v>
      </c>
      <c r="AY26">
        <f>SUMIFS(DataRegularSeason20242025!$AA$3:$AA$1315,DataRegularSeason20242025!$B$3:$B$1315, "&lt;=" &amp; AY$1, DataRegularSeason20242025!$D$3:$D$1315, $A26)+SUMIFS(DataRegularSeason20242025!$AB$3:$AB$1315,DataRegularSeason20242025!$B$3:$B$1315, "&lt;=" &amp; AY$1, DataRegularSeason20242025!$E$3:$E$1315, $A26)</f>
        <v>15</v>
      </c>
      <c r="AZ26">
        <f>SUMIFS(DataRegularSeason20242025!$AA$3:$AA$1315,DataRegularSeason20242025!$B$3:$B$1315, "&lt;=" &amp; AZ$1, DataRegularSeason20242025!$D$3:$D$1315, $A26)+SUMIFS(DataRegularSeason20242025!$AB$3:$AB$1315,DataRegularSeason20242025!$B$3:$B$1315, "&lt;=" &amp; AZ$1, DataRegularSeason20242025!$E$3:$E$1315, $A26)</f>
        <v>15</v>
      </c>
      <c r="BA26">
        <f>SUMIFS(DataRegularSeason20242025!$AA$3:$AA$1315,DataRegularSeason20242025!$B$3:$B$1315, "&lt;=" &amp; BA$1, DataRegularSeason20242025!$D$3:$D$1315, $A26)+SUMIFS(DataRegularSeason20242025!$AB$3:$AB$1315,DataRegularSeason20242025!$B$3:$B$1315, "&lt;=" &amp; BA$1, DataRegularSeason20242025!$E$3:$E$1315, $A26)</f>
        <v>15</v>
      </c>
      <c r="BB26">
        <f>SUMIFS(DataRegularSeason20242025!$AA$3:$AA$1315,DataRegularSeason20242025!$B$3:$B$1315, "&lt;=" &amp; BB$1, DataRegularSeason20242025!$D$3:$D$1315, $A26)+SUMIFS(DataRegularSeason20242025!$AB$3:$AB$1315,DataRegularSeason20242025!$B$3:$B$1315, "&lt;=" &amp; BB$1, DataRegularSeason20242025!$E$3:$E$1315, $A26)</f>
        <v>15</v>
      </c>
      <c r="BC26">
        <f>SUMIFS(DataRegularSeason20242025!$AA$3:$AA$1315,DataRegularSeason20242025!$B$3:$B$1315, "&lt;=" &amp; BC$1, DataRegularSeason20242025!$D$3:$D$1315, $A26)+SUMIFS(DataRegularSeason20242025!$AB$3:$AB$1315,DataRegularSeason20242025!$B$3:$B$1315, "&lt;=" &amp; BC$1, DataRegularSeason20242025!$E$3:$E$1315, $A26)</f>
        <v>15</v>
      </c>
      <c r="BD26">
        <f>SUMIFS(DataRegularSeason20242025!$AA$3:$AA$1315,DataRegularSeason20242025!$B$3:$B$1315, "&lt;=" &amp; BD$1, DataRegularSeason20242025!$D$3:$D$1315, $A26)+SUMIFS(DataRegularSeason20242025!$AB$3:$AB$1315,DataRegularSeason20242025!$B$3:$B$1315, "&lt;=" &amp; BD$1, DataRegularSeason20242025!$E$3:$E$1315, $A26)</f>
        <v>15</v>
      </c>
      <c r="BE26">
        <f>SUMIFS(DataRegularSeason20242025!$AA$3:$AA$1315,DataRegularSeason20242025!$B$3:$B$1315, "&lt;=" &amp; BE$1, DataRegularSeason20242025!$D$3:$D$1315, $A26)+SUMIFS(DataRegularSeason20242025!$AB$3:$AB$1315,DataRegularSeason20242025!$B$3:$B$1315, "&lt;=" &amp; BE$1, DataRegularSeason20242025!$E$3:$E$1315, $A26)</f>
        <v>15</v>
      </c>
      <c r="BF26">
        <f>SUMIFS(DataRegularSeason20242025!$AA$3:$AA$1315,DataRegularSeason20242025!$B$3:$B$1315, "&lt;=" &amp; BF$1, DataRegularSeason20242025!$D$3:$D$1315, $A26)+SUMIFS(DataRegularSeason20242025!$AB$3:$AB$1315,DataRegularSeason20242025!$B$3:$B$1315, "&lt;=" &amp; BF$1, DataRegularSeason20242025!$E$3:$E$1315, $A26)</f>
        <v>15</v>
      </c>
      <c r="BG26">
        <f>SUMIFS(DataRegularSeason20242025!$AA$3:$AA$1315,DataRegularSeason20242025!$B$3:$B$1315, "&lt;=" &amp; BG$1, DataRegularSeason20242025!$D$3:$D$1315, $A26)+SUMIFS(DataRegularSeason20242025!$AB$3:$AB$1315,DataRegularSeason20242025!$B$3:$B$1315, "&lt;=" &amp; BG$1, DataRegularSeason20242025!$E$3:$E$1315, $A26)</f>
        <v>15</v>
      </c>
      <c r="BH26">
        <f>SUMIFS(DataRegularSeason20242025!$AA$3:$AA$1315,DataRegularSeason20242025!$B$3:$B$1315, "&lt;=" &amp; BH$1, DataRegularSeason20242025!$D$3:$D$1315, $A26)+SUMIFS(DataRegularSeason20242025!$AB$3:$AB$1315,DataRegularSeason20242025!$B$3:$B$1315, "&lt;=" &amp; BH$1, DataRegularSeason20242025!$E$3:$E$1315, $A26)</f>
        <v>15</v>
      </c>
      <c r="BI26">
        <f>SUMIFS(DataRegularSeason20242025!$AA$3:$AA$1315,DataRegularSeason20242025!$B$3:$B$1315, "&lt;=" &amp; BI$1, DataRegularSeason20242025!$D$3:$D$1315, $A26)+SUMIFS(DataRegularSeason20242025!$AB$3:$AB$1315,DataRegularSeason20242025!$B$3:$B$1315, "&lt;=" &amp; BI$1, DataRegularSeason20242025!$E$3:$E$1315, $A26)</f>
        <v>15</v>
      </c>
      <c r="BJ26">
        <f>SUMIFS(DataRegularSeason20242025!$AA$3:$AA$1315,DataRegularSeason20242025!$B$3:$B$1315, "&lt;=" &amp; BJ$1, DataRegularSeason20242025!$D$3:$D$1315, $A26)+SUMIFS(DataRegularSeason20242025!$AB$3:$AB$1315,DataRegularSeason20242025!$B$3:$B$1315, "&lt;=" &amp; BJ$1, DataRegularSeason20242025!$E$3:$E$1315, $A26)</f>
        <v>15</v>
      </c>
      <c r="BK26">
        <f>SUMIFS(DataRegularSeason20242025!$AA$3:$AA$1315,DataRegularSeason20242025!$B$3:$B$1315, "&lt;=" &amp; BK$1, DataRegularSeason20242025!$D$3:$D$1315, $A26)+SUMIFS(DataRegularSeason20242025!$AB$3:$AB$1315,DataRegularSeason20242025!$B$3:$B$1315, "&lt;=" &amp; BK$1, DataRegularSeason20242025!$E$3:$E$1315, $A26)</f>
        <v>15</v>
      </c>
      <c r="BL26">
        <f>SUMIFS(DataRegularSeason20242025!$AA$3:$AA$1315,DataRegularSeason20242025!$B$3:$B$1315, "&lt;=" &amp; BL$1, DataRegularSeason20242025!$D$3:$D$1315, $A26)+SUMIFS(DataRegularSeason20242025!$AB$3:$AB$1315,DataRegularSeason20242025!$B$3:$B$1315, "&lt;=" &amp; BL$1, DataRegularSeason20242025!$E$3:$E$1315, $A26)</f>
        <v>15</v>
      </c>
      <c r="BM26">
        <f>SUMIFS(DataRegularSeason20242025!$AA$3:$AA$1315,DataRegularSeason20242025!$B$3:$B$1315, "&lt;=" &amp; BM$1, DataRegularSeason20242025!$D$3:$D$1315, $A26)+SUMIFS(DataRegularSeason20242025!$AB$3:$AB$1315,DataRegularSeason20242025!$B$3:$B$1315, "&lt;=" &amp; BM$1, DataRegularSeason20242025!$E$3:$E$1315, $A26)</f>
        <v>15</v>
      </c>
      <c r="BN26">
        <f>SUMIFS(DataRegularSeason20242025!$AA$3:$AA$1315,DataRegularSeason20242025!$B$3:$B$1315, "&lt;=" &amp; BN$1, DataRegularSeason20242025!$D$3:$D$1315, $A26)+SUMIFS(DataRegularSeason20242025!$AB$3:$AB$1315,DataRegularSeason20242025!$B$3:$B$1315, "&lt;=" &amp; BN$1, DataRegularSeason20242025!$E$3:$E$1315, $A26)</f>
        <v>15</v>
      </c>
      <c r="BO26">
        <f>SUMIFS(DataRegularSeason20242025!$AA$3:$AA$1315,DataRegularSeason20242025!$B$3:$B$1315, "&lt;=" &amp; BO$1, DataRegularSeason20242025!$D$3:$D$1315, $A26)+SUMIFS(DataRegularSeason20242025!$AB$3:$AB$1315,DataRegularSeason20242025!$B$3:$B$1315, "&lt;=" &amp; BO$1, DataRegularSeason20242025!$E$3:$E$1315, $A26)</f>
        <v>15</v>
      </c>
      <c r="BP26">
        <f>SUMIFS(DataRegularSeason20242025!$AA$3:$AA$1315,DataRegularSeason20242025!$B$3:$B$1315, "&lt;=" &amp; BP$1, DataRegularSeason20242025!$D$3:$D$1315, $A26)+SUMIFS(DataRegularSeason20242025!$AB$3:$AB$1315,DataRegularSeason20242025!$B$3:$B$1315, "&lt;=" &amp; BP$1, DataRegularSeason20242025!$E$3:$E$1315, $A26)</f>
        <v>15</v>
      </c>
      <c r="BQ26">
        <f>SUMIFS(DataRegularSeason20242025!$AA$3:$AA$1315,DataRegularSeason20242025!$B$3:$B$1315, "&lt;=" &amp; BQ$1, DataRegularSeason20242025!$D$3:$D$1315, $A26)+SUMIFS(DataRegularSeason20242025!$AB$3:$AB$1315,DataRegularSeason20242025!$B$3:$B$1315, "&lt;=" &amp; BQ$1, DataRegularSeason20242025!$E$3:$E$1315, $A26)</f>
        <v>15</v>
      </c>
      <c r="BR26">
        <f>SUMIFS(DataRegularSeason20242025!$AA$3:$AA$1315,DataRegularSeason20242025!$B$3:$B$1315, "&lt;=" &amp; BR$1, DataRegularSeason20242025!$D$3:$D$1315, $A26)+SUMIFS(DataRegularSeason20242025!$AB$3:$AB$1315,DataRegularSeason20242025!$B$3:$B$1315, "&lt;=" &amp; BR$1, DataRegularSeason20242025!$E$3:$E$1315, $A26)</f>
        <v>15</v>
      </c>
      <c r="BS26">
        <f>SUMIFS(DataRegularSeason20242025!$AA$3:$AA$1315,DataRegularSeason20242025!$B$3:$B$1315, "&lt;=" &amp; BS$1, DataRegularSeason20242025!$D$3:$D$1315, $A26)+SUMIFS(DataRegularSeason20242025!$AB$3:$AB$1315,DataRegularSeason20242025!$B$3:$B$1315, "&lt;=" &amp; BS$1, DataRegularSeason20242025!$E$3:$E$1315, $A26)</f>
        <v>15</v>
      </c>
      <c r="BT26">
        <f>SUMIFS(DataRegularSeason20242025!$AA$3:$AA$1315,DataRegularSeason20242025!$B$3:$B$1315, "&lt;=" &amp; BT$1, DataRegularSeason20242025!$D$3:$D$1315, $A26)+SUMIFS(DataRegularSeason20242025!$AB$3:$AB$1315,DataRegularSeason20242025!$B$3:$B$1315, "&lt;=" &amp; BT$1, DataRegularSeason20242025!$E$3:$E$1315, $A26)</f>
        <v>15</v>
      </c>
      <c r="BU26">
        <f>SUMIFS(DataRegularSeason20242025!$AA$3:$AA$1315,DataRegularSeason20242025!$B$3:$B$1315, "&lt;=" &amp; BU$1, DataRegularSeason20242025!$D$3:$D$1315, $A26)+SUMIFS(DataRegularSeason20242025!$AB$3:$AB$1315,DataRegularSeason20242025!$B$3:$B$1315, "&lt;=" &amp; BU$1, DataRegularSeason20242025!$E$3:$E$1315, $A26)</f>
        <v>15</v>
      </c>
      <c r="BV26">
        <f>SUMIFS(DataRegularSeason20242025!$AA$3:$AA$1315,DataRegularSeason20242025!$B$3:$B$1315, "&lt;=" &amp; BV$1, DataRegularSeason20242025!$D$3:$D$1315, $A26)+SUMIFS(DataRegularSeason20242025!$AB$3:$AB$1315,DataRegularSeason20242025!$B$3:$B$1315, "&lt;=" &amp; BV$1, DataRegularSeason20242025!$E$3:$E$1315, $A26)</f>
        <v>15</v>
      </c>
      <c r="BW26">
        <f>SUMIFS(DataRegularSeason20242025!$AA$3:$AA$1315,DataRegularSeason20242025!$B$3:$B$1315, "&lt;=" &amp; BW$1, DataRegularSeason20242025!$D$3:$D$1315, $A26)+SUMIFS(DataRegularSeason20242025!$AB$3:$AB$1315,DataRegularSeason20242025!$B$3:$B$1315, "&lt;=" &amp; BW$1, DataRegularSeason20242025!$E$3:$E$1315, $A26)</f>
        <v>15</v>
      </c>
      <c r="BX26">
        <f>SUMIFS(DataRegularSeason20242025!$AA$3:$AA$1315,DataRegularSeason20242025!$B$3:$B$1315, "&lt;=" &amp; BX$1, DataRegularSeason20242025!$D$3:$D$1315, $A26)+SUMIFS(DataRegularSeason20242025!$AB$3:$AB$1315,DataRegularSeason20242025!$B$3:$B$1315, "&lt;=" &amp; BX$1, DataRegularSeason20242025!$E$3:$E$1315, $A26)</f>
        <v>15</v>
      </c>
      <c r="BY26">
        <f>SUMIFS(DataRegularSeason20242025!$AA$3:$AA$1315,DataRegularSeason20242025!$B$3:$B$1315, "&lt;=" &amp; BY$1, DataRegularSeason20242025!$D$3:$D$1315, $A26)+SUMIFS(DataRegularSeason20242025!$AB$3:$AB$1315,DataRegularSeason20242025!$B$3:$B$1315, "&lt;=" &amp; BY$1, DataRegularSeason20242025!$E$3:$E$1315, $A26)</f>
        <v>15</v>
      </c>
      <c r="BZ26">
        <f>SUMIFS(DataRegularSeason20242025!$AA$3:$AA$1315,DataRegularSeason20242025!$B$3:$B$1315, "&lt;=" &amp; BZ$1, DataRegularSeason20242025!$D$3:$D$1315, $A26)+SUMIFS(DataRegularSeason20242025!$AB$3:$AB$1315,DataRegularSeason20242025!$B$3:$B$1315, "&lt;=" &amp; BZ$1, DataRegularSeason20242025!$E$3:$E$1315, $A26)</f>
        <v>15</v>
      </c>
      <c r="CA26">
        <f>SUMIFS(DataRegularSeason20242025!$AA$3:$AA$1315,DataRegularSeason20242025!$B$3:$B$1315, "&lt;=" &amp; CA$1, DataRegularSeason20242025!$D$3:$D$1315, $A26)+SUMIFS(DataRegularSeason20242025!$AB$3:$AB$1315,DataRegularSeason20242025!$B$3:$B$1315, "&lt;=" &amp; CA$1, DataRegularSeason20242025!$E$3:$E$1315, $A26)</f>
        <v>15</v>
      </c>
      <c r="CB26">
        <f>SUMIFS(DataRegularSeason20242025!$AA$3:$AA$1315,DataRegularSeason20242025!$B$3:$B$1315, "&lt;=" &amp; CB$1, DataRegularSeason20242025!$D$3:$D$1315, $A26)+SUMIFS(DataRegularSeason20242025!$AB$3:$AB$1315,DataRegularSeason20242025!$B$3:$B$1315, "&lt;=" &amp; CB$1, DataRegularSeason20242025!$E$3:$E$1315, $A26)</f>
        <v>15</v>
      </c>
      <c r="CC26">
        <f>SUMIFS(DataRegularSeason20242025!$AA$3:$AA$1315,DataRegularSeason20242025!$B$3:$B$1315, "&lt;=" &amp; CC$1, DataRegularSeason20242025!$D$3:$D$1315, $A26)+SUMIFS(DataRegularSeason20242025!$AB$3:$AB$1315,DataRegularSeason20242025!$B$3:$B$1315, "&lt;=" &amp; CC$1, DataRegularSeason20242025!$E$3:$E$1315, $A26)</f>
        <v>15</v>
      </c>
      <c r="CD26">
        <f>SUMIFS(DataRegularSeason20242025!$AA$3:$AA$1315,DataRegularSeason20242025!$B$3:$B$1315, "&lt;=" &amp; CD$1, DataRegularSeason20242025!$D$3:$D$1315, $A26)+SUMIFS(DataRegularSeason20242025!$AB$3:$AB$1315,DataRegularSeason20242025!$B$3:$B$1315, "&lt;=" &amp; CD$1, DataRegularSeason20242025!$E$3:$E$1315, $A26)</f>
        <v>15</v>
      </c>
      <c r="CE26">
        <f>SUMIFS(DataRegularSeason20242025!$AA$3:$AA$1315,DataRegularSeason20242025!$B$3:$B$1315, "&lt;=" &amp; CE$1, DataRegularSeason20242025!$D$3:$D$1315, $A26)+SUMIFS(DataRegularSeason20242025!$AB$3:$AB$1315,DataRegularSeason20242025!$B$3:$B$1315, "&lt;=" &amp; CE$1, DataRegularSeason20242025!$E$3:$E$1315, $A26)</f>
        <v>15</v>
      </c>
      <c r="CF26">
        <f>SUMIFS(DataRegularSeason20242025!$AA$3:$AA$1315,DataRegularSeason20242025!$B$3:$B$1315, "&lt;=" &amp; CF$1, DataRegularSeason20242025!$D$3:$D$1315, $A26)+SUMIFS(DataRegularSeason20242025!$AB$3:$AB$1315,DataRegularSeason20242025!$B$3:$B$1315, "&lt;=" &amp; CF$1, DataRegularSeason20242025!$E$3:$E$1315, $A26)</f>
        <v>15</v>
      </c>
      <c r="CG26">
        <f>SUMIFS(DataRegularSeason20242025!$AA$3:$AA$1315,DataRegularSeason20242025!$B$3:$B$1315, "&lt;=" &amp; CG$1, DataRegularSeason20242025!$D$3:$D$1315, $A26)+SUMIFS(DataRegularSeason20242025!$AB$3:$AB$1315,DataRegularSeason20242025!$B$3:$B$1315, "&lt;=" &amp; CG$1, DataRegularSeason20242025!$E$3:$E$1315, $A26)</f>
        <v>15</v>
      </c>
      <c r="CH26">
        <f>SUMIFS(DataRegularSeason20242025!$AA$3:$AA$1315,DataRegularSeason20242025!$B$3:$B$1315, "&lt;=" &amp; CH$1, DataRegularSeason20242025!$D$3:$D$1315, $A26)+SUMIFS(DataRegularSeason20242025!$AB$3:$AB$1315,DataRegularSeason20242025!$B$3:$B$1315, "&lt;=" &amp; CH$1, DataRegularSeason20242025!$E$3:$E$1315, $A26)</f>
        <v>15</v>
      </c>
      <c r="CI26">
        <f>SUMIFS(DataRegularSeason20242025!$AA$3:$AA$1315,DataRegularSeason20242025!$B$3:$B$1315, "&lt;=" &amp; CI$1, DataRegularSeason20242025!$D$3:$D$1315, $A26)+SUMIFS(DataRegularSeason20242025!$AB$3:$AB$1315,DataRegularSeason20242025!$B$3:$B$1315, "&lt;=" &amp; CI$1, DataRegularSeason20242025!$E$3:$E$1315, $A26)</f>
        <v>15</v>
      </c>
      <c r="CJ26">
        <f>SUMIFS(DataRegularSeason20242025!$AA$3:$AA$1315,DataRegularSeason20242025!$B$3:$B$1315, "&lt;=" &amp; CJ$1, DataRegularSeason20242025!$D$3:$D$1315, $A26)+SUMIFS(DataRegularSeason20242025!$AB$3:$AB$1315,DataRegularSeason20242025!$B$3:$B$1315, "&lt;=" &amp; CJ$1, DataRegularSeason20242025!$E$3:$E$1315, $A26)</f>
        <v>15</v>
      </c>
      <c r="CK26">
        <f>SUMIFS(DataRegularSeason20242025!$AA$3:$AA$1315,DataRegularSeason20242025!$B$3:$B$1315, "&lt;=" &amp; CK$1, DataRegularSeason20242025!$D$3:$D$1315, $A26)+SUMIFS(DataRegularSeason20242025!$AB$3:$AB$1315,DataRegularSeason20242025!$B$3:$B$1315, "&lt;=" &amp; CK$1, DataRegularSeason20242025!$E$3:$E$1315, $A26)</f>
        <v>15</v>
      </c>
      <c r="CL26">
        <f>SUMIFS(DataRegularSeason20242025!$AA$3:$AA$1315,DataRegularSeason20242025!$B$3:$B$1315, "&lt;=" &amp; CL$1, DataRegularSeason20242025!$D$3:$D$1315, $A26)+SUMIFS(DataRegularSeason20242025!$AB$3:$AB$1315,DataRegularSeason20242025!$B$3:$B$1315, "&lt;=" &amp; CL$1, DataRegularSeason20242025!$E$3:$E$1315, $A26)</f>
        <v>15</v>
      </c>
      <c r="CM26">
        <f>SUMIFS(DataRegularSeason20242025!$AA$3:$AA$1315,DataRegularSeason20242025!$B$3:$B$1315, "&lt;=" &amp; CM$1, DataRegularSeason20242025!$D$3:$D$1315, $A26)+SUMIFS(DataRegularSeason20242025!$AB$3:$AB$1315,DataRegularSeason20242025!$B$3:$B$1315, "&lt;=" &amp; CM$1, DataRegularSeason20242025!$E$3:$E$1315, $A26)</f>
        <v>15</v>
      </c>
      <c r="CN26">
        <f>SUMIFS(DataRegularSeason20242025!$AA$3:$AA$1315,DataRegularSeason20242025!$B$3:$B$1315, "&lt;=" &amp; CN$1, DataRegularSeason20242025!$D$3:$D$1315, $A26)+SUMIFS(DataRegularSeason20242025!$AB$3:$AB$1315,DataRegularSeason20242025!$B$3:$B$1315, "&lt;=" &amp; CN$1, DataRegularSeason20242025!$E$3:$E$1315, $A26)</f>
        <v>15</v>
      </c>
      <c r="CO26">
        <f>SUMIFS(DataRegularSeason20242025!$AA$3:$AA$1315,DataRegularSeason20242025!$B$3:$B$1315, "&lt;=" &amp; CO$1, DataRegularSeason20242025!$D$3:$D$1315, $A26)+SUMIFS(DataRegularSeason20242025!$AB$3:$AB$1315,DataRegularSeason20242025!$B$3:$B$1315, "&lt;=" &amp; CO$1, DataRegularSeason20242025!$E$3:$E$1315, $A26)</f>
        <v>15</v>
      </c>
      <c r="CP26">
        <f>SUMIFS(DataRegularSeason20242025!$AA$3:$AA$1315,DataRegularSeason20242025!$B$3:$B$1315, "&lt;=" &amp; CP$1, DataRegularSeason20242025!$D$3:$D$1315, $A26)+SUMIFS(DataRegularSeason20242025!$AB$3:$AB$1315,DataRegularSeason20242025!$B$3:$B$1315, "&lt;=" &amp; CP$1, DataRegularSeason20242025!$E$3:$E$1315, $A26)</f>
        <v>15</v>
      </c>
      <c r="CQ26">
        <f>SUMIFS(DataRegularSeason20242025!$AA$3:$AA$1315,DataRegularSeason20242025!$B$3:$B$1315, "&lt;=" &amp; CQ$1, DataRegularSeason20242025!$D$3:$D$1315, $A26)+SUMIFS(DataRegularSeason20242025!$AB$3:$AB$1315,DataRegularSeason20242025!$B$3:$B$1315, "&lt;=" &amp; CQ$1, DataRegularSeason20242025!$E$3:$E$1315, $A26)</f>
        <v>15</v>
      </c>
      <c r="CR26">
        <f>SUMIFS(DataRegularSeason20242025!$AA$3:$AA$1315,DataRegularSeason20242025!$B$3:$B$1315, "&lt;=" &amp; CR$1, DataRegularSeason20242025!$D$3:$D$1315, $A26)+SUMIFS(DataRegularSeason20242025!$AB$3:$AB$1315,DataRegularSeason20242025!$B$3:$B$1315, "&lt;=" &amp; CR$1, DataRegularSeason20242025!$E$3:$E$1315, $A26)</f>
        <v>15</v>
      </c>
      <c r="CS26">
        <f>SUMIFS(DataRegularSeason20242025!$AA$3:$AA$1315,DataRegularSeason20242025!$B$3:$B$1315, "&lt;=" &amp; CS$1, DataRegularSeason20242025!$D$3:$D$1315, $A26)+SUMIFS(DataRegularSeason20242025!$AB$3:$AB$1315,DataRegularSeason20242025!$B$3:$B$1315, "&lt;=" &amp; CS$1, DataRegularSeason20242025!$E$3:$E$1315, $A26)</f>
        <v>15</v>
      </c>
      <c r="CT26">
        <f>SUMIFS(DataRegularSeason20242025!$AA$3:$AA$1315,DataRegularSeason20242025!$B$3:$B$1315, "&lt;=" &amp; CT$1, DataRegularSeason20242025!$D$3:$D$1315, $A26)+SUMIFS(DataRegularSeason20242025!$AB$3:$AB$1315,DataRegularSeason20242025!$B$3:$B$1315, "&lt;=" &amp; CT$1, DataRegularSeason20242025!$E$3:$E$1315, $A26)</f>
        <v>15</v>
      </c>
      <c r="CU26">
        <f>SUMIFS(DataRegularSeason20242025!$AA$3:$AA$1315,DataRegularSeason20242025!$B$3:$B$1315, "&lt;=" &amp; CU$1, DataRegularSeason20242025!$D$3:$D$1315, $A26)+SUMIFS(DataRegularSeason20242025!$AB$3:$AB$1315,DataRegularSeason20242025!$B$3:$B$1315, "&lt;=" &amp; CU$1, DataRegularSeason20242025!$E$3:$E$1315, $A26)</f>
        <v>15</v>
      </c>
      <c r="CV26">
        <f>SUMIFS(DataRegularSeason20242025!$AA$3:$AA$1315,DataRegularSeason20242025!$B$3:$B$1315, "&lt;=" &amp; CV$1, DataRegularSeason20242025!$D$3:$D$1315, $A26)+SUMIFS(DataRegularSeason20242025!$AB$3:$AB$1315,DataRegularSeason20242025!$B$3:$B$1315, "&lt;=" &amp; CV$1, DataRegularSeason20242025!$E$3:$E$1315, $A26)</f>
        <v>15</v>
      </c>
      <c r="CW26">
        <f>SUMIFS(DataRegularSeason20242025!$AA$3:$AA$1315,DataRegularSeason20242025!$B$3:$B$1315, "&lt;=" &amp; CW$1, DataRegularSeason20242025!$D$3:$D$1315, $A26)+SUMIFS(DataRegularSeason20242025!$AB$3:$AB$1315,DataRegularSeason20242025!$B$3:$B$1315, "&lt;=" &amp; CW$1, DataRegularSeason20242025!$E$3:$E$1315, $A26)</f>
        <v>15</v>
      </c>
      <c r="CX26">
        <f>SUMIFS(DataRegularSeason20242025!$AA$3:$AA$1315,DataRegularSeason20242025!$B$3:$B$1315, "&lt;=" &amp; CX$1, DataRegularSeason20242025!$D$3:$D$1315, $A26)+SUMIFS(DataRegularSeason20242025!$AB$3:$AB$1315,DataRegularSeason20242025!$B$3:$B$1315, "&lt;=" &amp; CX$1, DataRegularSeason20242025!$E$3:$E$1315, $A26)</f>
        <v>15</v>
      </c>
      <c r="CY26">
        <f>SUMIFS(DataRegularSeason20242025!$AA$3:$AA$1315,DataRegularSeason20242025!$B$3:$B$1315, "&lt;=" &amp; CY$1, DataRegularSeason20242025!$D$3:$D$1315, $A26)+SUMIFS(DataRegularSeason20242025!$AB$3:$AB$1315,DataRegularSeason20242025!$B$3:$B$1315, "&lt;=" &amp; CY$1, DataRegularSeason20242025!$E$3:$E$1315, $A26)</f>
        <v>15</v>
      </c>
      <c r="CZ26">
        <f>SUMIFS(DataRegularSeason20242025!$AA$3:$AA$1315,DataRegularSeason20242025!$B$3:$B$1315, "&lt;=" &amp; CZ$1, DataRegularSeason20242025!$D$3:$D$1315, $A26)+SUMIFS(DataRegularSeason20242025!$AB$3:$AB$1315,DataRegularSeason20242025!$B$3:$B$1315, "&lt;=" &amp; CZ$1, DataRegularSeason20242025!$E$3:$E$1315, $A26)</f>
        <v>15</v>
      </c>
      <c r="DA26">
        <f>SUMIFS(DataRegularSeason20242025!$AA$3:$AA$1315,DataRegularSeason20242025!$B$3:$B$1315, "&lt;=" &amp; DA$1, DataRegularSeason20242025!$D$3:$D$1315, $A26)+SUMIFS(DataRegularSeason20242025!$AB$3:$AB$1315,DataRegularSeason20242025!$B$3:$B$1315, "&lt;=" &amp; DA$1, DataRegularSeason20242025!$E$3:$E$1315, $A26)</f>
        <v>15</v>
      </c>
      <c r="DB26">
        <f>SUMIFS(DataRegularSeason20242025!$AA$3:$AA$1315,DataRegularSeason20242025!$B$3:$B$1315, "&lt;=" &amp; DB$1, DataRegularSeason20242025!$D$3:$D$1315, $A26)+SUMIFS(DataRegularSeason20242025!$AB$3:$AB$1315,DataRegularSeason20242025!$B$3:$B$1315, "&lt;=" &amp; DB$1, DataRegularSeason20242025!$E$3:$E$1315, $A26)</f>
        <v>15</v>
      </c>
      <c r="DC26">
        <f>SUMIFS(DataRegularSeason20242025!$AA$3:$AA$1315,DataRegularSeason20242025!$B$3:$B$1315, "&lt;=" &amp; DC$1, DataRegularSeason20242025!$D$3:$D$1315, $A26)+SUMIFS(DataRegularSeason20242025!$AB$3:$AB$1315,DataRegularSeason20242025!$B$3:$B$1315, "&lt;=" &amp; DC$1, DataRegularSeason20242025!$E$3:$E$1315, $A26)</f>
        <v>15</v>
      </c>
      <c r="DD26">
        <f>SUMIFS(DataRegularSeason20242025!$AA$3:$AA$1315,DataRegularSeason20242025!$B$3:$B$1315, "&lt;=" &amp; DD$1, DataRegularSeason20242025!$D$3:$D$1315, $A26)+SUMIFS(DataRegularSeason20242025!$AB$3:$AB$1315,DataRegularSeason20242025!$B$3:$B$1315, "&lt;=" &amp; DD$1, DataRegularSeason20242025!$E$3:$E$1315, $A26)</f>
        <v>15</v>
      </c>
      <c r="DE26">
        <f>SUMIFS(DataRegularSeason20242025!$AA$3:$AA$1315,DataRegularSeason20242025!$B$3:$B$1315, "&lt;=" &amp; DE$1, DataRegularSeason20242025!$D$3:$D$1315, $A26)+SUMIFS(DataRegularSeason20242025!$AB$3:$AB$1315,DataRegularSeason20242025!$B$3:$B$1315, "&lt;=" &amp; DE$1, DataRegularSeason20242025!$E$3:$E$1315, $A26)</f>
        <v>15</v>
      </c>
      <c r="DF26">
        <f>SUMIFS(DataRegularSeason20242025!$AA$3:$AA$1315,DataRegularSeason20242025!$B$3:$B$1315, "&lt;=" &amp; DF$1, DataRegularSeason20242025!$D$3:$D$1315, $A26)+SUMIFS(DataRegularSeason20242025!$AB$3:$AB$1315,DataRegularSeason20242025!$B$3:$B$1315, "&lt;=" &amp; DF$1, DataRegularSeason20242025!$E$3:$E$1315, $A26)</f>
        <v>15</v>
      </c>
      <c r="DG26">
        <f>SUMIFS(DataRegularSeason20242025!$AA$3:$AA$1315,DataRegularSeason20242025!$B$3:$B$1315, "&lt;=" &amp; DG$1, DataRegularSeason20242025!$D$3:$D$1315, $A26)+SUMIFS(DataRegularSeason20242025!$AB$3:$AB$1315,DataRegularSeason20242025!$B$3:$B$1315, "&lt;=" &amp; DG$1, DataRegularSeason20242025!$E$3:$E$1315, $A26)</f>
        <v>15</v>
      </c>
      <c r="DH26">
        <f>SUMIFS(DataRegularSeason20242025!$AA$3:$AA$1315,DataRegularSeason20242025!$B$3:$B$1315, "&lt;=" &amp; DH$1, DataRegularSeason20242025!$D$3:$D$1315, $A26)+SUMIFS(DataRegularSeason20242025!$AB$3:$AB$1315,DataRegularSeason20242025!$B$3:$B$1315, "&lt;=" &amp; DH$1, DataRegularSeason20242025!$E$3:$E$1315, $A26)</f>
        <v>15</v>
      </c>
      <c r="DI26">
        <f>SUMIFS(DataRegularSeason20242025!$AA$3:$AA$1315,DataRegularSeason20242025!$B$3:$B$1315, "&lt;=" &amp; DI$1, DataRegularSeason20242025!$D$3:$D$1315, $A26)+SUMIFS(DataRegularSeason20242025!$AB$3:$AB$1315,DataRegularSeason20242025!$B$3:$B$1315, "&lt;=" &amp; DI$1, DataRegularSeason20242025!$E$3:$E$1315, $A26)</f>
        <v>15</v>
      </c>
      <c r="DJ26">
        <f>SUMIFS(DataRegularSeason20242025!$AA$3:$AA$1315,DataRegularSeason20242025!$B$3:$B$1315, "&lt;=" &amp; DJ$1, DataRegularSeason20242025!$D$3:$D$1315, $A26)+SUMIFS(DataRegularSeason20242025!$AB$3:$AB$1315,DataRegularSeason20242025!$B$3:$B$1315, "&lt;=" &amp; DJ$1, DataRegularSeason20242025!$E$3:$E$1315, $A26)</f>
        <v>15</v>
      </c>
      <c r="DK26">
        <f>SUMIFS(DataRegularSeason20242025!$AA$3:$AA$1315,DataRegularSeason20242025!$B$3:$B$1315, "&lt;=" &amp; DK$1, DataRegularSeason20242025!$D$3:$D$1315, $A26)+SUMIFS(DataRegularSeason20242025!$AB$3:$AB$1315,DataRegularSeason20242025!$B$3:$B$1315, "&lt;=" &amp; DK$1, DataRegularSeason20242025!$E$3:$E$1315, $A26)</f>
        <v>15</v>
      </c>
      <c r="DL26">
        <f>SUMIFS(DataRegularSeason20242025!$AA$3:$AA$1315,DataRegularSeason20242025!$B$3:$B$1315, "&lt;=" &amp; DL$1, DataRegularSeason20242025!$D$3:$D$1315, $A26)+SUMIFS(DataRegularSeason20242025!$AB$3:$AB$1315,DataRegularSeason20242025!$B$3:$B$1315, "&lt;=" &amp; DL$1, DataRegularSeason20242025!$E$3:$E$1315, $A26)</f>
        <v>15</v>
      </c>
      <c r="DM26">
        <f>SUMIFS(DataRegularSeason20242025!$AA$3:$AA$1315,DataRegularSeason20242025!$B$3:$B$1315, "&lt;=" &amp; DM$1, DataRegularSeason20242025!$D$3:$D$1315, $A26)+SUMIFS(DataRegularSeason20242025!$AB$3:$AB$1315,DataRegularSeason20242025!$B$3:$B$1315, "&lt;=" &amp; DM$1, DataRegularSeason20242025!$E$3:$E$1315, $A26)</f>
        <v>15</v>
      </c>
      <c r="DN26">
        <f>SUMIFS(DataRegularSeason20242025!$AA$3:$AA$1315,DataRegularSeason20242025!$B$3:$B$1315, "&lt;=" &amp; DN$1, DataRegularSeason20242025!$D$3:$D$1315, $A26)+SUMIFS(DataRegularSeason20242025!$AB$3:$AB$1315,DataRegularSeason20242025!$B$3:$B$1315, "&lt;=" &amp; DN$1, DataRegularSeason20242025!$E$3:$E$1315, $A26)</f>
        <v>15</v>
      </c>
      <c r="DO26">
        <f>SUMIFS(DataRegularSeason20242025!$AA$3:$AA$1315,DataRegularSeason20242025!$B$3:$B$1315, "&lt;=" &amp; DO$1, DataRegularSeason20242025!$D$3:$D$1315, $A26)+SUMIFS(DataRegularSeason20242025!$AB$3:$AB$1315,DataRegularSeason20242025!$B$3:$B$1315, "&lt;=" &amp; DO$1, DataRegularSeason20242025!$E$3:$E$1315, $A26)</f>
        <v>15</v>
      </c>
      <c r="DP26">
        <f>SUMIFS(DataRegularSeason20242025!$AA$3:$AA$1315,DataRegularSeason20242025!$B$3:$B$1315, "&lt;=" &amp; DP$1, DataRegularSeason20242025!$D$3:$D$1315, $A26)+SUMIFS(DataRegularSeason20242025!$AB$3:$AB$1315,DataRegularSeason20242025!$B$3:$B$1315, "&lt;=" &amp; DP$1, DataRegularSeason20242025!$E$3:$E$1315, $A26)</f>
        <v>15</v>
      </c>
      <c r="DQ26">
        <f>SUMIFS(DataRegularSeason20242025!$AA$3:$AA$1315,DataRegularSeason20242025!$B$3:$B$1315, "&lt;=" &amp; DQ$1, DataRegularSeason20242025!$D$3:$D$1315, $A26)+SUMIFS(DataRegularSeason20242025!$AB$3:$AB$1315,DataRegularSeason20242025!$B$3:$B$1315, "&lt;=" &amp; DQ$1, DataRegularSeason20242025!$E$3:$E$1315, $A26)</f>
        <v>15</v>
      </c>
      <c r="DR26">
        <f>SUMIFS(DataRegularSeason20242025!$AA$3:$AA$1315,DataRegularSeason20242025!$B$3:$B$1315, "&lt;=" &amp; DR$1, DataRegularSeason20242025!$D$3:$D$1315, $A26)+SUMIFS(DataRegularSeason20242025!$AB$3:$AB$1315,DataRegularSeason20242025!$B$3:$B$1315, "&lt;=" &amp; DR$1, DataRegularSeason20242025!$E$3:$E$1315, $A26)</f>
        <v>15</v>
      </c>
      <c r="DS26">
        <f>SUMIFS(DataRegularSeason20242025!$AA$3:$AA$1315,DataRegularSeason20242025!$B$3:$B$1315, "&lt;=" &amp; DS$1, DataRegularSeason20242025!$D$3:$D$1315, $A26)+SUMIFS(DataRegularSeason20242025!$AB$3:$AB$1315,DataRegularSeason20242025!$B$3:$B$1315, "&lt;=" &amp; DS$1, DataRegularSeason20242025!$E$3:$E$1315, $A26)</f>
        <v>15</v>
      </c>
      <c r="DT26">
        <f>SUMIFS(DataRegularSeason20242025!$AA$3:$AA$1315,DataRegularSeason20242025!$B$3:$B$1315, "&lt;=" &amp; DT$1, DataRegularSeason20242025!$D$3:$D$1315, $A26)+SUMIFS(DataRegularSeason20242025!$AB$3:$AB$1315,DataRegularSeason20242025!$B$3:$B$1315, "&lt;=" &amp; DT$1, DataRegularSeason20242025!$E$3:$E$1315, $A26)</f>
        <v>15</v>
      </c>
      <c r="DU26">
        <f>SUMIFS(DataRegularSeason20242025!$AA$3:$AA$1315,DataRegularSeason20242025!$B$3:$B$1315, "&lt;=" &amp; DU$1, DataRegularSeason20242025!$D$3:$D$1315, $A26)+SUMIFS(DataRegularSeason20242025!$AB$3:$AB$1315,DataRegularSeason20242025!$B$3:$B$1315, "&lt;=" &amp; DU$1, DataRegularSeason20242025!$E$3:$E$1315, $A26)</f>
        <v>15</v>
      </c>
      <c r="DV26">
        <f>SUMIFS(DataRegularSeason20242025!$AA$3:$AA$1315,DataRegularSeason20242025!$B$3:$B$1315, "&lt;=" &amp; DV$1, DataRegularSeason20242025!$D$3:$D$1315, $A26)+SUMIFS(DataRegularSeason20242025!$AB$3:$AB$1315,DataRegularSeason20242025!$B$3:$B$1315, "&lt;=" &amp; DV$1, DataRegularSeason20242025!$E$3:$E$1315, $A26)</f>
        <v>15</v>
      </c>
      <c r="DW26">
        <f>SUMIFS(DataRegularSeason20242025!$AA$3:$AA$1315,DataRegularSeason20242025!$B$3:$B$1315, "&lt;=" &amp; DW$1, DataRegularSeason20242025!$D$3:$D$1315, $A26)+SUMIFS(DataRegularSeason20242025!$AB$3:$AB$1315,DataRegularSeason20242025!$B$3:$B$1315, "&lt;=" &amp; DW$1, DataRegularSeason20242025!$E$3:$E$1315, $A26)</f>
        <v>15</v>
      </c>
      <c r="DX26">
        <f>SUMIFS(DataRegularSeason20242025!$AA$3:$AA$1315,DataRegularSeason20242025!$B$3:$B$1315, "&lt;=" &amp; DX$1, DataRegularSeason20242025!$D$3:$D$1315, $A26)+SUMIFS(DataRegularSeason20242025!$AB$3:$AB$1315,DataRegularSeason20242025!$B$3:$B$1315, "&lt;=" &amp; DX$1, DataRegularSeason20242025!$E$3:$E$1315, $A26)</f>
        <v>15</v>
      </c>
      <c r="DY26">
        <f>SUMIFS(DataRegularSeason20242025!$AA$3:$AA$1315,DataRegularSeason20242025!$B$3:$B$1315, "&lt;=" &amp; DY$1, DataRegularSeason20242025!$D$3:$D$1315, $A26)+SUMIFS(DataRegularSeason20242025!$AB$3:$AB$1315,DataRegularSeason20242025!$B$3:$B$1315, "&lt;=" &amp; DY$1, DataRegularSeason20242025!$E$3:$E$1315, $A26)</f>
        <v>15</v>
      </c>
      <c r="DZ26">
        <f>SUMIFS(DataRegularSeason20242025!$AA$3:$AA$1315,DataRegularSeason20242025!$B$3:$B$1315, "&lt;=" &amp; DZ$1, DataRegularSeason20242025!$D$3:$D$1315, $A26)+SUMIFS(DataRegularSeason20242025!$AB$3:$AB$1315,DataRegularSeason20242025!$B$3:$B$1315, "&lt;=" &amp; DZ$1, DataRegularSeason20242025!$E$3:$E$1315, $A26)</f>
        <v>15</v>
      </c>
      <c r="EA26">
        <f>SUMIFS(DataRegularSeason20242025!$AA$3:$AA$1315,DataRegularSeason20242025!$B$3:$B$1315, "&lt;=" &amp; EA$1, DataRegularSeason20242025!$D$3:$D$1315, $A26)+SUMIFS(DataRegularSeason20242025!$AB$3:$AB$1315,DataRegularSeason20242025!$B$3:$B$1315, "&lt;=" &amp; EA$1, DataRegularSeason20242025!$E$3:$E$1315, $A26)</f>
        <v>15</v>
      </c>
      <c r="EB26">
        <f>SUMIFS(DataRegularSeason20242025!$AA$3:$AA$1315,DataRegularSeason20242025!$B$3:$B$1315, "&lt;=" &amp; EB$1, DataRegularSeason20242025!$D$3:$D$1315, $A26)+SUMIFS(DataRegularSeason20242025!$AB$3:$AB$1315,DataRegularSeason20242025!$B$3:$B$1315, "&lt;=" &amp; EB$1, DataRegularSeason20242025!$E$3:$E$1315, $A26)</f>
        <v>15</v>
      </c>
      <c r="EC26">
        <f>SUMIFS(DataRegularSeason20242025!$AA$3:$AA$1315,DataRegularSeason20242025!$B$3:$B$1315, "&lt;=" &amp; EC$1, DataRegularSeason20242025!$D$3:$D$1315, $A26)+SUMIFS(DataRegularSeason20242025!$AB$3:$AB$1315,DataRegularSeason20242025!$B$3:$B$1315, "&lt;=" &amp; EC$1, DataRegularSeason20242025!$E$3:$E$1315, $A26)</f>
        <v>15</v>
      </c>
      <c r="ED26">
        <f>SUMIFS(DataRegularSeason20242025!$AA$3:$AA$1315,DataRegularSeason20242025!$B$3:$B$1315, "&lt;=" &amp; ED$1, DataRegularSeason20242025!$D$3:$D$1315, $A26)+SUMIFS(DataRegularSeason20242025!$AB$3:$AB$1315,DataRegularSeason20242025!$B$3:$B$1315, "&lt;=" &amp; ED$1, DataRegularSeason20242025!$E$3:$E$1315, $A26)</f>
        <v>15</v>
      </c>
      <c r="EE26">
        <f>SUMIFS(DataRegularSeason20242025!$AA$3:$AA$1315,DataRegularSeason20242025!$B$3:$B$1315, "&lt;=" &amp; EE$1, DataRegularSeason20242025!$D$3:$D$1315, $A26)+SUMIFS(DataRegularSeason20242025!$AB$3:$AB$1315,DataRegularSeason20242025!$B$3:$B$1315, "&lt;=" &amp; EE$1, DataRegularSeason20242025!$E$3:$E$1315, $A26)</f>
        <v>15</v>
      </c>
      <c r="EF26">
        <f>SUMIFS(DataRegularSeason20242025!$AA$3:$AA$1315,DataRegularSeason20242025!$B$3:$B$1315, "&lt;=" &amp; EF$1, DataRegularSeason20242025!$D$3:$D$1315, $A26)+SUMIFS(DataRegularSeason20242025!$AB$3:$AB$1315,DataRegularSeason20242025!$B$3:$B$1315, "&lt;=" &amp; EF$1, DataRegularSeason20242025!$E$3:$E$1315, $A26)</f>
        <v>15</v>
      </c>
      <c r="EG26">
        <f>SUMIFS(DataRegularSeason20242025!$AA$3:$AA$1315,DataRegularSeason20242025!$B$3:$B$1315, "&lt;=" &amp; EG$1, DataRegularSeason20242025!$D$3:$D$1315, $A26)+SUMIFS(DataRegularSeason20242025!$AB$3:$AB$1315,DataRegularSeason20242025!$B$3:$B$1315, "&lt;=" &amp; EG$1, DataRegularSeason20242025!$E$3:$E$1315, $A26)</f>
        <v>15</v>
      </c>
      <c r="EH26">
        <f>SUMIFS(DataRegularSeason20242025!$AA$3:$AA$1315,DataRegularSeason20242025!$B$3:$B$1315, "&lt;=" &amp; EH$1, DataRegularSeason20242025!$D$3:$D$1315, $A26)+SUMIFS(DataRegularSeason20242025!$AB$3:$AB$1315,DataRegularSeason20242025!$B$3:$B$1315, "&lt;=" &amp; EH$1, DataRegularSeason20242025!$E$3:$E$1315, $A26)</f>
        <v>15</v>
      </c>
      <c r="EI26">
        <f>SUMIFS(DataRegularSeason20242025!$AA$3:$AA$1315,DataRegularSeason20242025!$B$3:$B$1315, "&lt;=" &amp; EI$1, DataRegularSeason20242025!$D$3:$D$1315, $A26)+SUMIFS(DataRegularSeason20242025!$AB$3:$AB$1315,DataRegularSeason20242025!$B$3:$B$1315, "&lt;=" &amp; EI$1, DataRegularSeason20242025!$E$3:$E$1315, $A26)</f>
        <v>15</v>
      </c>
      <c r="EJ26">
        <f>SUMIFS(DataRegularSeason20242025!$AA$3:$AA$1315,DataRegularSeason20242025!$B$3:$B$1315, "&lt;=" &amp; EJ$1, DataRegularSeason20242025!$D$3:$D$1315, $A26)+SUMIFS(DataRegularSeason20242025!$AB$3:$AB$1315,DataRegularSeason20242025!$B$3:$B$1315, "&lt;=" &amp; EJ$1, DataRegularSeason20242025!$E$3:$E$1315, $A26)</f>
        <v>15</v>
      </c>
      <c r="EK26">
        <f>SUMIFS(DataRegularSeason20242025!$AA$3:$AA$1315,DataRegularSeason20242025!$B$3:$B$1315, "&lt;=" &amp; EK$1, DataRegularSeason20242025!$D$3:$D$1315, $A26)+SUMIFS(DataRegularSeason20242025!$AB$3:$AB$1315,DataRegularSeason20242025!$B$3:$B$1315, "&lt;=" &amp; EK$1, DataRegularSeason20242025!$E$3:$E$1315, $A26)</f>
        <v>15</v>
      </c>
      <c r="EL26">
        <f>SUMIFS(DataRegularSeason20242025!$AA$3:$AA$1315,DataRegularSeason20242025!$B$3:$B$1315, "&lt;=" &amp; EL$1, DataRegularSeason20242025!$D$3:$D$1315, $A26)+SUMIFS(DataRegularSeason20242025!$AB$3:$AB$1315,DataRegularSeason20242025!$B$3:$B$1315, "&lt;=" &amp; EL$1, DataRegularSeason20242025!$E$3:$E$1315, $A26)</f>
        <v>15</v>
      </c>
      <c r="EM26">
        <f>SUMIFS(DataRegularSeason20242025!$AA$3:$AA$1315,DataRegularSeason20242025!$B$3:$B$1315, "&lt;=" &amp; EM$1, DataRegularSeason20242025!$D$3:$D$1315, $A26)+SUMIFS(DataRegularSeason20242025!$AB$3:$AB$1315,DataRegularSeason20242025!$B$3:$B$1315, "&lt;=" &amp; EM$1, DataRegularSeason20242025!$E$3:$E$1315, $A26)</f>
        <v>15</v>
      </c>
      <c r="EN26">
        <f>SUMIFS(DataRegularSeason20242025!$AA$3:$AA$1315,DataRegularSeason20242025!$B$3:$B$1315, "&lt;=" &amp; EN$1, DataRegularSeason20242025!$D$3:$D$1315, $A26)+SUMIFS(DataRegularSeason20242025!$AB$3:$AB$1315,DataRegularSeason20242025!$B$3:$B$1315, "&lt;=" &amp; EN$1, DataRegularSeason20242025!$E$3:$E$1315, $A26)</f>
        <v>15</v>
      </c>
      <c r="EO26">
        <f>SUMIFS(DataRegularSeason20242025!$AA$3:$AA$1315,DataRegularSeason20242025!$B$3:$B$1315, "&lt;=" &amp; EO$1, DataRegularSeason20242025!$D$3:$D$1315, $A26)+SUMIFS(DataRegularSeason20242025!$AB$3:$AB$1315,DataRegularSeason20242025!$B$3:$B$1315, "&lt;=" &amp; EO$1, DataRegularSeason20242025!$E$3:$E$1315, $A26)</f>
        <v>15</v>
      </c>
      <c r="EP26">
        <f>SUMIFS(DataRegularSeason20242025!$AA$3:$AA$1315,DataRegularSeason20242025!$B$3:$B$1315, "&lt;=" &amp; EP$1, DataRegularSeason20242025!$D$3:$D$1315, $A26)+SUMIFS(DataRegularSeason20242025!$AB$3:$AB$1315,DataRegularSeason20242025!$B$3:$B$1315, "&lt;=" &amp; EP$1, DataRegularSeason20242025!$E$3:$E$1315, $A26)</f>
        <v>15</v>
      </c>
      <c r="EQ26">
        <f>SUMIFS(DataRegularSeason20242025!$AA$3:$AA$1315,DataRegularSeason20242025!$B$3:$B$1315, "&lt;=" &amp; EQ$1, DataRegularSeason20242025!$D$3:$D$1315, $A26)+SUMIFS(DataRegularSeason20242025!$AB$3:$AB$1315,DataRegularSeason20242025!$B$3:$B$1315, "&lt;=" &amp; EQ$1, DataRegularSeason20242025!$E$3:$E$1315, $A26)</f>
        <v>15</v>
      </c>
      <c r="ER26">
        <f>SUMIFS(DataRegularSeason20242025!$AA$3:$AA$1315,DataRegularSeason20242025!$B$3:$B$1315, "&lt;=" &amp; ER$1, DataRegularSeason20242025!$D$3:$D$1315, $A26)+SUMIFS(DataRegularSeason20242025!$AB$3:$AB$1315,DataRegularSeason20242025!$B$3:$B$1315, "&lt;=" &amp; ER$1, DataRegularSeason20242025!$E$3:$E$1315, $A26)</f>
        <v>15</v>
      </c>
      <c r="ES26">
        <f>SUMIFS(DataRegularSeason20242025!$AA$3:$AA$1315,DataRegularSeason20242025!$B$3:$B$1315, "&lt;=" &amp; ES$1, DataRegularSeason20242025!$D$3:$D$1315, $A26)+SUMIFS(DataRegularSeason20242025!$AB$3:$AB$1315,DataRegularSeason20242025!$B$3:$B$1315, "&lt;=" &amp; ES$1, DataRegularSeason20242025!$E$3:$E$1315, $A26)</f>
        <v>15</v>
      </c>
      <c r="ET26">
        <f>SUMIFS(DataRegularSeason20242025!$AA$3:$AA$1315,DataRegularSeason20242025!$B$3:$B$1315, "&lt;=" &amp; ET$1, DataRegularSeason20242025!$D$3:$D$1315, $A26)+SUMIFS(DataRegularSeason20242025!$AB$3:$AB$1315,DataRegularSeason20242025!$B$3:$B$1315, "&lt;=" &amp; ET$1, DataRegularSeason20242025!$E$3:$E$1315, $A26)</f>
        <v>15</v>
      </c>
      <c r="EU26">
        <f>SUMIFS(DataRegularSeason20242025!$AA$3:$AA$1315,DataRegularSeason20242025!$B$3:$B$1315, "&lt;=" &amp; EU$1, DataRegularSeason20242025!$D$3:$D$1315, $A26)+SUMIFS(DataRegularSeason20242025!$AB$3:$AB$1315,DataRegularSeason20242025!$B$3:$B$1315, "&lt;=" &amp; EU$1, DataRegularSeason20242025!$E$3:$E$1315, $A26)</f>
        <v>15</v>
      </c>
      <c r="EV26">
        <f>SUMIFS(DataRegularSeason20242025!$AA$3:$AA$1315,DataRegularSeason20242025!$B$3:$B$1315, "&lt;=" &amp; EV$1, DataRegularSeason20242025!$D$3:$D$1315, $A26)+SUMIFS(DataRegularSeason20242025!$AB$3:$AB$1315,DataRegularSeason20242025!$B$3:$B$1315, "&lt;=" &amp; EV$1, DataRegularSeason20242025!$E$3:$E$1315, $A26)</f>
        <v>15</v>
      </c>
      <c r="EW26">
        <f>SUMIFS(DataRegularSeason20242025!$AA$3:$AA$1315,DataRegularSeason20242025!$B$3:$B$1315, "&lt;=" &amp; EW$1, DataRegularSeason20242025!$D$3:$D$1315, $A26)+SUMIFS(DataRegularSeason20242025!$AB$3:$AB$1315,DataRegularSeason20242025!$B$3:$B$1315, "&lt;=" &amp; EW$1, DataRegularSeason20242025!$E$3:$E$1315, $A26)</f>
        <v>15</v>
      </c>
      <c r="EX26">
        <f>SUMIFS(DataRegularSeason20242025!$AA$3:$AA$1315,DataRegularSeason20242025!$B$3:$B$1315, "&lt;=" &amp; EX$1, DataRegularSeason20242025!$D$3:$D$1315, $A26)+SUMIFS(DataRegularSeason20242025!$AB$3:$AB$1315,DataRegularSeason20242025!$B$3:$B$1315, "&lt;=" &amp; EX$1, DataRegularSeason20242025!$E$3:$E$1315, $A26)</f>
        <v>15</v>
      </c>
      <c r="EY26">
        <f>SUMIFS(DataRegularSeason20242025!$AA$3:$AA$1315,DataRegularSeason20242025!$B$3:$B$1315, "&lt;=" &amp; EY$1, DataRegularSeason20242025!$D$3:$D$1315, $A26)+SUMIFS(DataRegularSeason20242025!$AB$3:$AB$1315,DataRegularSeason20242025!$B$3:$B$1315, "&lt;=" &amp; EY$1, DataRegularSeason20242025!$E$3:$E$1315, $A26)</f>
        <v>15</v>
      </c>
      <c r="EZ26">
        <f>SUMIFS(DataRegularSeason20242025!$AA$3:$AA$1315,DataRegularSeason20242025!$B$3:$B$1315, "&lt;=" &amp; EZ$1, DataRegularSeason20242025!$D$3:$D$1315, $A26)+SUMIFS(DataRegularSeason20242025!$AB$3:$AB$1315,DataRegularSeason20242025!$B$3:$B$1315, "&lt;=" &amp; EZ$1, DataRegularSeason20242025!$E$3:$E$1315, $A26)</f>
        <v>15</v>
      </c>
      <c r="FA26">
        <f>SUMIFS(DataRegularSeason20242025!$AA$3:$AA$1315,DataRegularSeason20242025!$B$3:$B$1315, "&lt;=" &amp; FA$1, DataRegularSeason20242025!$D$3:$D$1315, $A26)+SUMIFS(DataRegularSeason20242025!$AB$3:$AB$1315,DataRegularSeason20242025!$B$3:$B$1315, "&lt;=" &amp; FA$1, DataRegularSeason20242025!$E$3:$E$1315, $A26)</f>
        <v>15</v>
      </c>
      <c r="FB26">
        <f>SUMIFS(DataRegularSeason20242025!$AA$3:$AA$1315,DataRegularSeason20242025!$B$3:$B$1315, "&lt;=" &amp; FB$1, DataRegularSeason20242025!$D$3:$D$1315, $A26)+SUMIFS(DataRegularSeason20242025!$AB$3:$AB$1315,DataRegularSeason20242025!$B$3:$B$1315, "&lt;=" &amp; FB$1, DataRegularSeason20242025!$E$3:$E$1315, $A26)</f>
        <v>15</v>
      </c>
      <c r="FC26">
        <f>SUMIFS(DataRegularSeason20242025!$AA$3:$AA$1315,DataRegularSeason20242025!$B$3:$B$1315, "&lt;=" &amp; FC$1, DataRegularSeason20242025!$D$3:$D$1315, $A26)+SUMIFS(DataRegularSeason20242025!$AB$3:$AB$1315,DataRegularSeason20242025!$B$3:$B$1315, "&lt;=" &amp; FC$1, DataRegularSeason20242025!$E$3:$E$1315, $A26)</f>
        <v>15</v>
      </c>
      <c r="FD26">
        <f>SUMIFS(DataRegularSeason20242025!$AA$3:$AA$1315,DataRegularSeason20242025!$B$3:$B$1315, "&lt;=" &amp; FD$1, DataRegularSeason20242025!$D$3:$D$1315, $A26)+SUMIFS(DataRegularSeason20242025!$AB$3:$AB$1315,DataRegularSeason20242025!$B$3:$B$1315, "&lt;=" &amp; FD$1, DataRegularSeason20242025!$E$3:$E$1315, $A26)</f>
        <v>15</v>
      </c>
      <c r="FE26">
        <f>SUMIFS(DataRegularSeason20242025!$AA$3:$AA$1315,DataRegularSeason20242025!$B$3:$B$1315, "&lt;=" &amp; FE$1, DataRegularSeason20242025!$D$3:$D$1315, $A26)+SUMIFS(DataRegularSeason20242025!$AB$3:$AB$1315,DataRegularSeason20242025!$B$3:$B$1315, "&lt;=" &amp; FE$1, DataRegularSeason20242025!$E$3:$E$1315, $A26)</f>
        <v>15</v>
      </c>
      <c r="FF26">
        <f>SUMIFS(DataRegularSeason20242025!$AA$3:$AA$1315,DataRegularSeason20242025!$B$3:$B$1315, "&lt;=" &amp; FF$1, DataRegularSeason20242025!$D$3:$D$1315, $A26)+SUMIFS(DataRegularSeason20242025!$AB$3:$AB$1315,DataRegularSeason20242025!$B$3:$B$1315, "&lt;=" &amp; FF$1, DataRegularSeason20242025!$E$3:$E$1315, $A26)</f>
        <v>15</v>
      </c>
      <c r="FG26">
        <f>SUMIFS(DataRegularSeason20242025!$AA$3:$AA$1315,DataRegularSeason20242025!$B$3:$B$1315, "&lt;=" &amp; FG$1, DataRegularSeason20242025!$D$3:$D$1315, $A26)+SUMIFS(DataRegularSeason20242025!$AB$3:$AB$1315,DataRegularSeason20242025!$B$3:$B$1315, "&lt;=" &amp; FG$1, DataRegularSeason20242025!$E$3:$E$1315, $A26)</f>
        <v>15</v>
      </c>
      <c r="FH26">
        <f>SUMIFS(DataRegularSeason20242025!$AA$3:$AA$1315,DataRegularSeason20242025!$B$3:$B$1315, "&lt;=" &amp; FH$1, DataRegularSeason20242025!$D$3:$D$1315, $A26)+SUMIFS(DataRegularSeason20242025!$AB$3:$AB$1315,DataRegularSeason20242025!$B$3:$B$1315, "&lt;=" &amp; FH$1, DataRegularSeason20242025!$E$3:$E$1315, $A26)</f>
        <v>15</v>
      </c>
      <c r="FI26">
        <f>SUMIFS(DataRegularSeason20242025!$AA$3:$AA$1315,DataRegularSeason20242025!$B$3:$B$1315, "&lt;=" &amp; FI$1, DataRegularSeason20242025!$D$3:$D$1315, $A26)+SUMIFS(DataRegularSeason20242025!$AB$3:$AB$1315,DataRegularSeason20242025!$B$3:$B$1315, "&lt;=" &amp; FI$1, DataRegularSeason20242025!$E$3:$E$1315, $A26)</f>
        <v>15</v>
      </c>
      <c r="FJ26">
        <f>SUMIFS(DataRegularSeason20242025!$AA$3:$AA$1315,DataRegularSeason20242025!$B$3:$B$1315, "&lt;=" &amp; FJ$1, DataRegularSeason20242025!$D$3:$D$1315, $A26)+SUMIFS(DataRegularSeason20242025!$AB$3:$AB$1315,DataRegularSeason20242025!$B$3:$B$1315, "&lt;=" &amp; FJ$1, DataRegularSeason20242025!$E$3:$E$1315, $A26)</f>
        <v>15</v>
      </c>
      <c r="FK26">
        <f>SUMIFS(DataRegularSeason20242025!$AA$3:$AA$1315,DataRegularSeason20242025!$B$3:$B$1315, "&lt;=" &amp; FK$1, DataRegularSeason20242025!$D$3:$D$1315, $A26)+SUMIFS(DataRegularSeason20242025!$AB$3:$AB$1315,DataRegularSeason20242025!$B$3:$B$1315, "&lt;=" &amp; FK$1, DataRegularSeason20242025!$E$3:$E$1315, $A26)</f>
        <v>15</v>
      </c>
      <c r="FL26">
        <f>SUMIFS(DataRegularSeason20242025!$AA$3:$AA$1315,DataRegularSeason20242025!$B$3:$B$1315, "&lt;=" &amp; FL$1, DataRegularSeason20242025!$D$3:$D$1315, $A26)+SUMIFS(DataRegularSeason20242025!$AB$3:$AB$1315,DataRegularSeason20242025!$B$3:$B$1315, "&lt;=" &amp; FL$1, DataRegularSeason20242025!$E$3:$E$1315, $A26)</f>
        <v>15</v>
      </c>
      <c r="FM26">
        <f>SUMIFS(DataRegularSeason20242025!$AA$3:$AA$1315,DataRegularSeason20242025!$B$3:$B$1315, "&lt;=" &amp; FM$1, DataRegularSeason20242025!$D$3:$D$1315, $A26)+SUMIFS(DataRegularSeason20242025!$AB$3:$AB$1315,DataRegularSeason20242025!$B$3:$B$1315, "&lt;=" &amp; FM$1, DataRegularSeason20242025!$E$3:$E$1315, $A26)</f>
        <v>15</v>
      </c>
      <c r="FN26">
        <f>SUMIFS(DataRegularSeason20242025!$AA$3:$AA$1315,DataRegularSeason20242025!$B$3:$B$1315, "&lt;=" &amp; FN$1, DataRegularSeason20242025!$D$3:$D$1315, $A26)+SUMIFS(DataRegularSeason20242025!$AB$3:$AB$1315,DataRegularSeason20242025!$B$3:$B$1315, "&lt;=" &amp; FN$1, DataRegularSeason20242025!$E$3:$E$1315, $A26)</f>
        <v>15</v>
      </c>
      <c r="FO26">
        <f>SUMIFS(DataRegularSeason20242025!$AA$3:$AA$1315,DataRegularSeason20242025!$B$3:$B$1315, "&lt;=" &amp; FO$1, DataRegularSeason20242025!$D$3:$D$1315, $A26)+SUMIFS(DataRegularSeason20242025!$AB$3:$AB$1315,DataRegularSeason20242025!$B$3:$B$1315, "&lt;=" &amp; FO$1, DataRegularSeason20242025!$E$3:$E$1315, $A26)</f>
        <v>15</v>
      </c>
      <c r="FP26">
        <f>SUMIFS(DataRegularSeason20242025!$AA$3:$AA$1315,DataRegularSeason20242025!$B$3:$B$1315, "&lt;=" &amp; FP$1, DataRegularSeason20242025!$D$3:$D$1315, $A26)+SUMIFS(DataRegularSeason20242025!$AB$3:$AB$1315,DataRegularSeason20242025!$B$3:$B$1315, "&lt;=" &amp; FP$1, DataRegularSeason20242025!$E$3:$E$1315, $A26)</f>
        <v>15</v>
      </c>
      <c r="FQ26">
        <f>SUMIFS(DataRegularSeason20242025!$AA$3:$AA$1315,DataRegularSeason20242025!$B$3:$B$1315, "&lt;=" &amp; FQ$1, DataRegularSeason20242025!$D$3:$D$1315, $A26)+SUMIFS(DataRegularSeason20242025!$AB$3:$AB$1315,DataRegularSeason20242025!$B$3:$B$1315, "&lt;=" &amp; FQ$1, DataRegularSeason20242025!$E$3:$E$1315, $A26)</f>
        <v>15</v>
      </c>
      <c r="FR26">
        <f>SUMIFS(DataRegularSeason20242025!$AA$3:$AA$1315,DataRegularSeason20242025!$B$3:$B$1315, "&lt;=" &amp; FR$1, DataRegularSeason20242025!$D$3:$D$1315, $A26)+SUMIFS(DataRegularSeason20242025!$AB$3:$AB$1315,DataRegularSeason20242025!$B$3:$B$1315, "&lt;=" &amp; FR$1, DataRegularSeason20242025!$E$3:$E$1315, $A26)</f>
        <v>15</v>
      </c>
      <c r="FS26">
        <f>SUMIFS(DataRegularSeason20242025!$AA$3:$AA$1315,DataRegularSeason20242025!$B$3:$B$1315, "&lt;=" &amp; FS$1, DataRegularSeason20242025!$D$3:$D$1315, $A26)+SUMIFS(DataRegularSeason20242025!$AB$3:$AB$1315,DataRegularSeason20242025!$B$3:$B$1315, "&lt;=" &amp; FS$1, DataRegularSeason20242025!$E$3:$E$1315, $A26)</f>
        <v>15</v>
      </c>
      <c r="FT26">
        <f>SUMIFS(DataRegularSeason20242025!$AA$3:$AA$1315,DataRegularSeason20242025!$B$3:$B$1315, "&lt;=" &amp; FT$1, DataRegularSeason20242025!$D$3:$D$1315, $A26)+SUMIFS(DataRegularSeason20242025!$AB$3:$AB$1315,DataRegularSeason20242025!$B$3:$B$1315, "&lt;=" &amp; FT$1, DataRegularSeason20242025!$E$3:$E$1315, $A26)</f>
        <v>15</v>
      </c>
      <c r="FU26">
        <f>SUMIFS(DataRegularSeason20242025!$AA$3:$AA$1315,DataRegularSeason20242025!$B$3:$B$1315, "&lt;=" &amp; FU$1, DataRegularSeason20242025!$D$3:$D$1315, $A26)+SUMIFS(DataRegularSeason20242025!$AB$3:$AB$1315,DataRegularSeason20242025!$B$3:$B$1315, "&lt;=" &amp; FU$1, DataRegularSeason20242025!$E$3:$E$1315, $A26)</f>
        <v>15</v>
      </c>
      <c r="FV26">
        <f>SUMIFS(DataRegularSeason20242025!$AA$3:$AA$1315,DataRegularSeason20242025!$B$3:$B$1315, "&lt;=" &amp; FV$1, DataRegularSeason20242025!$D$3:$D$1315, $A26)+SUMIFS(DataRegularSeason20242025!$AB$3:$AB$1315,DataRegularSeason20242025!$B$3:$B$1315, "&lt;=" &amp; FV$1, DataRegularSeason20242025!$E$3:$E$1315, $A26)</f>
        <v>15</v>
      </c>
      <c r="FW26">
        <f>SUMIFS(DataRegularSeason20242025!$AA$3:$AA$1315,DataRegularSeason20242025!$B$3:$B$1315, "&lt;=" &amp; FW$1, DataRegularSeason20242025!$D$3:$D$1315, $A26)+SUMIFS(DataRegularSeason20242025!$AB$3:$AB$1315,DataRegularSeason20242025!$B$3:$B$1315, "&lt;=" &amp; FW$1, DataRegularSeason20242025!$E$3:$E$1315, $A26)</f>
        <v>15</v>
      </c>
      <c r="FX26">
        <f>SUMIFS(DataRegularSeason20242025!$AA$3:$AA$1315,DataRegularSeason20242025!$B$3:$B$1315, "&lt;=" &amp; FX$1, DataRegularSeason20242025!$D$3:$D$1315, $A26)+SUMIFS(DataRegularSeason20242025!$AB$3:$AB$1315,DataRegularSeason20242025!$B$3:$B$1315, "&lt;=" &amp; FX$1, DataRegularSeason20242025!$E$3:$E$1315, $A26)</f>
        <v>15</v>
      </c>
      <c r="FY26">
        <f>SUMIFS(DataRegularSeason20242025!$AA$3:$AA$1315,DataRegularSeason20242025!$B$3:$B$1315, "&lt;=" &amp; FY$1, DataRegularSeason20242025!$D$3:$D$1315, $A26)+SUMIFS(DataRegularSeason20242025!$AB$3:$AB$1315,DataRegularSeason20242025!$B$3:$B$1315, "&lt;=" &amp; FY$1, DataRegularSeason20242025!$E$3:$E$1315, $A26)</f>
        <v>15</v>
      </c>
      <c r="FZ26">
        <f>SUMIFS(DataRegularSeason20242025!$AA$3:$AA$1315,DataRegularSeason20242025!$B$3:$B$1315, "&lt;=" &amp; FZ$1, DataRegularSeason20242025!$D$3:$D$1315, $A26)+SUMIFS(DataRegularSeason20242025!$AB$3:$AB$1315,DataRegularSeason20242025!$B$3:$B$1315, "&lt;=" &amp; FZ$1, DataRegularSeason20242025!$E$3:$E$1315, $A26)</f>
        <v>15</v>
      </c>
      <c r="GA26">
        <f>SUMIFS(DataRegularSeason20242025!$AA$3:$AA$1315,DataRegularSeason20242025!$B$3:$B$1315, "&lt;=" &amp; GA$1, DataRegularSeason20242025!$D$3:$D$1315, $A26)+SUMIFS(DataRegularSeason20242025!$AB$3:$AB$1315,DataRegularSeason20242025!$B$3:$B$1315, "&lt;=" &amp; GA$1, DataRegularSeason20242025!$E$3:$E$1315, $A26)</f>
        <v>15</v>
      </c>
      <c r="GB26">
        <f>SUMIFS(DataRegularSeason20242025!$AA$3:$AA$1315,DataRegularSeason20242025!$B$3:$B$1315, "&lt;=" &amp; GB$1, DataRegularSeason20242025!$D$3:$D$1315, $A26)+SUMIFS(DataRegularSeason20242025!$AB$3:$AB$1315,DataRegularSeason20242025!$B$3:$B$1315, "&lt;=" &amp; GB$1, DataRegularSeason20242025!$E$3:$E$1315, $A26)</f>
        <v>15</v>
      </c>
      <c r="GC26">
        <f>SUMIFS(DataRegularSeason20242025!$AA$3:$AA$1315,DataRegularSeason20242025!$B$3:$B$1315, "&lt;=" &amp; GC$1, DataRegularSeason20242025!$D$3:$D$1315, $A26)+SUMIFS(DataRegularSeason20242025!$AB$3:$AB$1315,DataRegularSeason20242025!$B$3:$B$1315, "&lt;=" &amp; GC$1, DataRegularSeason20242025!$E$3:$E$1315, $A26)</f>
        <v>15</v>
      </c>
      <c r="GD26">
        <f>SUMIFS(DataRegularSeason20242025!$AA$3:$AA$1315,DataRegularSeason20242025!$B$3:$B$1315, "&lt;=" &amp; GD$1, DataRegularSeason20242025!$D$3:$D$1315, $A26)+SUMIFS(DataRegularSeason20242025!$AB$3:$AB$1315,DataRegularSeason20242025!$B$3:$B$1315, "&lt;=" &amp; GD$1, DataRegularSeason20242025!$E$3:$E$1315, $A26)</f>
        <v>15</v>
      </c>
      <c r="GE26">
        <f>SUMIFS(DataRegularSeason20242025!$AA$3:$AA$1315,DataRegularSeason20242025!$B$3:$B$1315, "&lt;=" &amp; GE$1, DataRegularSeason20242025!$D$3:$D$1315, $A26)+SUMIFS(DataRegularSeason20242025!$AB$3:$AB$1315,DataRegularSeason20242025!$B$3:$B$1315, "&lt;=" &amp; GE$1, DataRegularSeason20242025!$E$3:$E$1315, $A26)</f>
        <v>15</v>
      </c>
      <c r="GF26">
        <f>SUMIFS(DataRegularSeason20242025!$AA$3:$AA$1315,DataRegularSeason20242025!$B$3:$B$1315, "&lt;=" &amp; GF$1, DataRegularSeason20242025!$D$3:$D$1315, $A26)+SUMIFS(DataRegularSeason20242025!$AB$3:$AB$1315,DataRegularSeason20242025!$B$3:$B$1315, "&lt;=" &amp; GF$1, DataRegularSeason20242025!$E$3:$E$1315, $A26)</f>
        <v>15</v>
      </c>
      <c r="GG26">
        <f>SUMIFS(DataRegularSeason20242025!$AA$3:$AA$1315,DataRegularSeason20242025!$B$3:$B$1315, "&lt;=" &amp; GG$1, DataRegularSeason20242025!$D$3:$D$1315, $A26)+SUMIFS(DataRegularSeason20242025!$AB$3:$AB$1315,DataRegularSeason20242025!$B$3:$B$1315, "&lt;=" &amp; GG$1, DataRegularSeason20242025!$E$3:$E$1315, $A26)</f>
        <v>15</v>
      </c>
      <c r="GH26">
        <f>SUMIFS(DataRegularSeason20242025!$AA$3:$AA$1315,DataRegularSeason20242025!$B$3:$B$1315, "&lt;=" &amp; GH$1, DataRegularSeason20242025!$D$3:$D$1315, $A26)+SUMIFS(DataRegularSeason20242025!$AB$3:$AB$1315,DataRegularSeason20242025!$B$3:$B$1315, "&lt;=" &amp; GH$1, DataRegularSeason20242025!$E$3:$E$1315, $A26)</f>
        <v>15</v>
      </c>
      <c r="GI26">
        <f>SUMIFS(DataRegularSeason20242025!$AA$3:$AA$1315,DataRegularSeason20242025!$B$3:$B$1315, "&lt;=" &amp; GI$1, DataRegularSeason20242025!$D$3:$D$1315, $A26)+SUMIFS(DataRegularSeason20242025!$AB$3:$AB$1315,DataRegularSeason20242025!$B$3:$B$1315, "&lt;=" &amp; GI$1, DataRegularSeason20242025!$E$3:$E$1315, $A26)</f>
        <v>15</v>
      </c>
      <c r="GJ26">
        <f>SUMIFS(DataRegularSeason20242025!$AA$3:$AA$1315,DataRegularSeason20242025!$B$3:$B$1315, "&lt;=" &amp; GJ$1, DataRegularSeason20242025!$D$3:$D$1315, $A26)+SUMIFS(DataRegularSeason20242025!$AB$3:$AB$1315,DataRegularSeason20242025!$B$3:$B$1315, "&lt;=" &amp; GJ$1, DataRegularSeason20242025!$E$3:$E$1315, $A26)</f>
        <v>15</v>
      </c>
      <c r="GK26">
        <f>SUMIFS(DataRegularSeason20242025!$AA$3:$AA$1315,DataRegularSeason20242025!$B$3:$B$1315, "&lt;=" &amp; GK$1, DataRegularSeason20242025!$D$3:$D$1315, $A26)+SUMIFS(DataRegularSeason20242025!$AB$3:$AB$1315,DataRegularSeason20242025!$B$3:$B$1315, "&lt;=" &amp; GK$1, DataRegularSeason20242025!$E$3:$E$1315, $A26)</f>
        <v>15</v>
      </c>
      <c r="GL26">
        <f>SUMIFS(DataRegularSeason20242025!$AA$3:$AA$1315,DataRegularSeason20242025!$B$3:$B$1315, "&lt;=" &amp; GL$1, DataRegularSeason20242025!$D$3:$D$1315, $A26)+SUMIFS(DataRegularSeason20242025!$AB$3:$AB$1315,DataRegularSeason20242025!$B$3:$B$1315, "&lt;=" &amp; GL$1, DataRegularSeason20242025!$E$3:$E$1315, $A26)</f>
        <v>15</v>
      </c>
      <c r="GM26">
        <f>SUMIFS(DataRegularSeason20242025!$AA$3:$AA$1315,DataRegularSeason20242025!$B$3:$B$1315, "&lt;=" &amp; GM$1, DataRegularSeason20242025!$D$3:$D$1315, $A26)+SUMIFS(DataRegularSeason20242025!$AB$3:$AB$1315,DataRegularSeason20242025!$B$3:$B$1315, "&lt;=" &amp; GM$1, DataRegularSeason20242025!$E$3:$E$1315, $A26)</f>
        <v>15</v>
      </c>
      <c r="GN26">
        <f>SUMIFS(DataRegularSeason20242025!$AA$3:$AA$1315,DataRegularSeason20242025!$B$3:$B$1315, "&lt;=" &amp; GN$1, DataRegularSeason20242025!$D$3:$D$1315, $A26)+SUMIFS(DataRegularSeason20242025!$AB$3:$AB$1315,DataRegularSeason20242025!$B$3:$B$1315, "&lt;=" &amp; GN$1, DataRegularSeason20242025!$E$3:$E$1315, $A26)</f>
        <v>15</v>
      </c>
      <c r="GO26">
        <f>SUMIFS(DataRegularSeason20242025!$AA$3:$AA$1315,DataRegularSeason20242025!$B$3:$B$1315, "&lt;=" &amp; GO$1, DataRegularSeason20242025!$D$3:$D$1315, $A26)+SUMIFS(DataRegularSeason20242025!$AB$3:$AB$1315,DataRegularSeason20242025!$B$3:$B$1315, "&lt;=" &amp; GO$1, DataRegularSeason20242025!$E$3:$E$1315, $A26)</f>
        <v>15</v>
      </c>
      <c r="GP26">
        <f>SUMIFS(DataRegularSeason20242025!$AA$3:$AA$1315,DataRegularSeason20242025!$B$3:$B$1315, "&lt;=" &amp; GP$1, DataRegularSeason20242025!$D$3:$D$1315, $A26)+SUMIFS(DataRegularSeason20242025!$AB$3:$AB$1315,DataRegularSeason20242025!$B$3:$B$1315, "&lt;=" &amp; GP$1, DataRegularSeason20242025!$E$3:$E$1315, $A26)</f>
        <v>15</v>
      </c>
      <c r="GQ26">
        <f>SUMIFS(DataRegularSeason20242025!$AA$3:$AA$1315,DataRegularSeason20242025!$B$3:$B$1315, "&lt;=" &amp; GQ$1, DataRegularSeason20242025!$D$3:$D$1315, $A26)+SUMIFS(DataRegularSeason20242025!$AB$3:$AB$1315,DataRegularSeason20242025!$B$3:$B$1315, "&lt;=" &amp; GQ$1, DataRegularSeason20242025!$E$3:$E$1315, $A26)</f>
        <v>15</v>
      </c>
      <c r="GR26">
        <f>SUMIFS(DataRegularSeason20242025!$AA$3:$AA$1315,DataRegularSeason20242025!$B$3:$B$1315, "&lt;=" &amp; GR$1, DataRegularSeason20242025!$D$3:$D$1315, $A26)+SUMIFS(DataRegularSeason20242025!$AB$3:$AB$1315,DataRegularSeason20242025!$B$3:$B$1315, "&lt;=" &amp; GR$1, DataRegularSeason20242025!$E$3:$E$1315, $A26)</f>
        <v>15</v>
      </c>
      <c r="GS26">
        <f>SUMIFS(DataRegularSeason20242025!$AA$3:$AA$1315,DataRegularSeason20242025!$B$3:$B$1315, "&lt;=" &amp; GS$1, DataRegularSeason20242025!$D$3:$D$1315, $A26)+SUMIFS(DataRegularSeason20242025!$AB$3:$AB$1315,DataRegularSeason20242025!$B$3:$B$1315, "&lt;=" &amp; GS$1, DataRegularSeason20242025!$E$3:$E$1315, $A26)</f>
        <v>15</v>
      </c>
      <c r="GT26">
        <f>SUMIFS(DataRegularSeason20242025!$AA$3:$AA$1315,DataRegularSeason20242025!$B$3:$B$1315, "&lt;=" &amp; GT$1, DataRegularSeason20242025!$D$3:$D$1315, $A26)+SUMIFS(DataRegularSeason20242025!$AB$3:$AB$1315,DataRegularSeason20242025!$B$3:$B$1315, "&lt;=" &amp; GT$1, DataRegularSeason20242025!$E$3:$E$1315, $A26)</f>
        <v>15</v>
      </c>
      <c r="GU26">
        <f>SUMIFS(DataRegularSeason20242025!$AA$3:$AA$1315,DataRegularSeason20242025!$B$3:$B$1315, "&lt;=" &amp; GU$1, DataRegularSeason20242025!$D$3:$D$1315, $A26)+SUMIFS(DataRegularSeason20242025!$AB$3:$AB$1315,DataRegularSeason20242025!$B$3:$B$1315, "&lt;=" &amp; GU$1, DataRegularSeason20242025!$E$3:$E$1315, $A26)</f>
        <v>15</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14</v>
      </c>
      <c r="AI27">
        <f>SUMIFS(DataRegularSeason20242025!$AA$3:$AA$1315,DataRegularSeason20242025!$B$3:$B$1315, "&lt;=" &amp; AI$1, DataRegularSeason20242025!$D$3:$D$1315, $A27)+SUMIFS(DataRegularSeason20242025!$AB$3:$AB$1315,DataRegularSeason20242025!$B$3:$B$1315, "&lt;=" &amp; AI$1, DataRegularSeason20242025!$E$3:$E$1315, $A27)</f>
        <v>14</v>
      </c>
      <c r="AJ27">
        <f>SUMIFS(DataRegularSeason20242025!$AA$3:$AA$1315,DataRegularSeason20242025!$B$3:$B$1315, "&lt;=" &amp; AJ$1, DataRegularSeason20242025!$D$3:$D$1315, $A27)+SUMIFS(DataRegularSeason20242025!$AB$3:$AB$1315,DataRegularSeason20242025!$B$3:$B$1315, "&lt;=" &amp; AJ$1, DataRegularSeason20242025!$E$3:$E$1315, $A27)</f>
        <v>14</v>
      </c>
      <c r="AK27">
        <f>SUMIFS(DataRegularSeason20242025!$AA$3:$AA$1315,DataRegularSeason20242025!$B$3:$B$1315, "&lt;=" &amp; AK$1, DataRegularSeason20242025!$D$3:$D$1315, $A27)+SUMIFS(DataRegularSeason20242025!$AB$3:$AB$1315,DataRegularSeason20242025!$B$3:$B$1315, "&lt;=" &amp; AK$1, DataRegularSeason20242025!$E$3:$E$1315, $A27)</f>
        <v>14</v>
      </c>
      <c r="AL27">
        <f>SUMIFS(DataRegularSeason20242025!$AA$3:$AA$1315,DataRegularSeason20242025!$B$3:$B$1315, "&lt;=" &amp; AL$1, DataRegularSeason20242025!$D$3:$D$1315, $A27)+SUMIFS(DataRegularSeason20242025!$AB$3:$AB$1315,DataRegularSeason20242025!$B$3:$B$1315, "&lt;=" &amp; AL$1, DataRegularSeason20242025!$E$3:$E$1315, $A27)</f>
        <v>14</v>
      </c>
      <c r="AM27">
        <f>SUMIFS(DataRegularSeason20242025!$AA$3:$AA$1315,DataRegularSeason20242025!$B$3:$B$1315, "&lt;=" &amp; AM$1, DataRegularSeason20242025!$D$3:$D$1315, $A27)+SUMIFS(DataRegularSeason20242025!$AB$3:$AB$1315,DataRegularSeason20242025!$B$3:$B$1315, "&lt;=" &amp; AM$1, DataRegularSeason20242025!$E$3:$E$1315, $A27)</f>
        <v>14</v>
      </c>
      <c r="AN27">
        <f>SUMIFS(DataRegularSeason20242025!$AA$3:$AA$1315,DataRegularSeason20242025!$B$3:$B$1315, "&lt;=" &amp; AN$1, DataRegularSeason20242025!$D$3:$D$1315, $A27)+SUMIFS(DataRegularSeason20242025!$AB$3:$AB$1315,DataRegularSeason20242025!$B$3:$B$1315, "&lt;=" &amp; AN$1, DataRegularSeason20242025!$E$3:$E$1315, $A27)</f>
        <v>14</v>
      </c>
      <c r="AO27">
        <f>SUMIFS(DataRegularSeason20242025!$AA$3:$AA$1315,DataRegularSeason20242025!$B$3:$B$1315, "&lt;=" &amp; AO$1, DataRegularSeason20242025!$D$3:$D$1315, $A27)+SUMIFS(DataRegularSeason20242025!$AB$3:$AB$1315,DataRegularSeason20242025!$B$3:$B$1315, "&lt;=" &amp; AO$1, DataRegularSeason20242025!$E$3:$E$1315, $A27)</f>
        <v>14</v>
      </c>
      <c r="AP27">
        <f>SUMIFS(DataRegularSeason20242025!$AA$3:$AA$1315,DataRegularSeason20242025!$B$3:$B$1315, "&lt;=" &amp; AP$1, DataRegularSeason20242025!$D$3:$D$1315, $A27)+SUMIFS(DataRegularSeason20242025!$AB$3:$AB$1315,DataRegularSeason20242025!$B$3:$B$1315, "&lt;=" &amp; AP$1, DataRegularSeason20242025!$E$3:$E$1315, $A27)</f>
        <v>14</v>
      </c>
      <c r="AQ27">
        <f>SUMIFS(DataRegularSeason20242025!$AA$3:$AA$1315,DataRegularSeason20242025!$B$3:$B$1315, "&lt;=" &amp; AQ$1, DataRegularSeason20242025!$D$3:$D$1315, $A27)+SUMIFS(DataRegularSeason20242025!$AB$3:$AB$1315,DataRegularSeason20242025!$B$3:$B$1315, "&lt;=" &amp; AQ$1, DataRegularSeason20242025!$E$3:$E$1315, $A27)</f>
        <v>14</v>
      </c>
      <c r="AR27">
        <f>SUMIFS(DataRegularSeason20242025!$AA$3:$AA$1315,DataRegularSeason20242025!$B$3:$B$1315, "&lt;=" &amp; AR$1, DataRegularSeason20242025!$D$3:$D$1315, $A27)+SUMIFS(DataRegularSeason20242025!$AB$3:$AB$1315,DataRegularSeason20242025!$B$3:$B$1315, "&lt;=" &amp; AR$1, DataRegularSeason20242025!$E$3:$E$1315, $A27)</f>
        <v>14</v>
      </c>
      <c r="AS27">
        <f>SUMIFS(DataRegularSeason20242025!$AA$3:$AA$1315,DataRegularSeason20242025!$B$3:$B$1315, "&lt;=" &amp; AS$1, DataRegularSeason20242025!$D$3:$D$1315, $A27)+SUMIFS(DataRegularSeason20242025!$AB$3:$AB$1315,DataRegularSeason20242025!$B$3:$B$1315, "&lt;=" &amp; AS$1, DataRegularSeason20242025!$E$3:$E$1315, $A27)</f>
        <v>14</v>
      </c>
      <c r="AT27">
        <f>SUMIFS(DataRegularSeason20242025!$AA$3:$AA$1315,DataRegularSeason20242025!$B$3:$B$1315, "&lt;=" &amp; AT$1, DataRegularSeason20242025!$D$3:$D$1315, $A27)+SUMIFS(DataRegularSeason20242025!$AB$3:$AB$1315,DataRegularSeason20242025!$B$3:$B$1315, "&lt;=" &amp; AT$1, DataRegularSeason20242025!$E$3:$E$1315, $A27)</f>
        <v>14</v>
      </c>
      <c r="AU27">
        <f>SUMIFS(DataRegularSeason20242025!$AA$3:$AA$1315,DataRegularSeason20242025!$B$3:$B$1315, "&lt;=" &amp; AU$1, DataRegularSeason20242025!$D$3:$D$1315, $A27)+SUMIFS(DataRegularSeason20242025!$AB$3:$AB$1315,DataRegularSeason20242025!$B$3:$B$1315, "&lt;=" &amp; AU$1, DataRegularSeason20242025!$E$3:$E$1315, $A27)</f>
        <v>14</v>
      </c>
      <c r="AV27">
        <f>SUMIFS(DataRegularSeason20242025!$AA$3:$AA$1315,DataRegularSeason20242025!$B$3:$B$1315, "&lt;=" &amp; AV$1, DataRegularSeason20242025!$D$3:$D$1315, $A27)+SUMIFS(DataRegularSeason20242025!$AB$3:$AB$1315,DataRegularSeason20242025!$B$3:$B$1315, "&lt;=" &amp; AV$1, DataRegularSeason20242025!$E$3:$E$1315, $A27)</f>
        <v>14</v>
      </c>
      <c r="AW27">
        <f>SUMIFS(DataRegularSeason20242025!$AA$3:$AA$1315,DataRegularSeason20242025!$B$3:$B$1315, "&lt;=" &amp; AW$1, DataRegularSeason20242025!$D$3:$D$1315, $A27)+SUMIFS(DataRegularSeason20242025!$AB$3:$AB$1315,DataRegularSeason20242025!$B$3:$B$1315, "&lt;=" &amp; AW$1, DataRegularSeason20242025!$E$3:$E$1315, $A27)</f>
        <v>14</v>
      </c>
      <c r="AX27">
        <f>SUMIFS(DataRegularSeason20242025!$AA$3:$AA$1315,DataRegularSeason20242025!$B$3:$B$1315, "&lt;=" &amp; AX$1, DataRegularSeason20242025!$D$3:$D$1315, $A27)+SUMIFS(DataRegularSeason20242025!$AB$3:$AB$1315,DataRegularSeason20242025!$B$3:$B$1315, "&lt;=" &amp; AX$1, DataRegularSeason20242025!$E$3:$E$1315, $A27)</f>
        <v>14</v>
      </c>
      <c r="AY27">
        <f>SUMIFS(DataRegularSeason20242025!$AA$3:$AA$1315,DataRegularSeason20242025!$B$3:$B$1315, "&lt;=" &amp; AY$1, DataRegularSeason20242025!$D$3:$D$1315, $A27)+SUMIFS(DataRegularSeason20242025!$AB$3:$AB$1315,DataRegularSeason20242025!$B$3:$B$1315, "&lt;=" &amp; AY$1, DataRegularSeason20242025!$E$3:$E$1315, $A27)</f>
        <v>14</v>
      </c>
      <c r="AZ27">
        <f>SUMIFS(DataRegularSeason20242025!$AA$3:$AA$1315,DataRegularSeason20242025!$B$3:$B$1315, "&lt;=" &amp; AZ$1, DataRegularSeason20242025!$D$3:$D$1315, $A27)+SUMIFS(DataRegularSeason20242025!$AB$3:$AB$1315,DataRegularSeason20242025!$B$3:$B$1315, "&lt;=" &amp; AZ$1, DataRegularSeason20242025!$E$3:$E$1315, $A27)</f>
        <v>14</v>
      </c>
      <c r="BA27">
        <f>SUMIFS(DataRegularSeason20242025!$AA$3:$AA$1315,DataRegularSeason20242025!$B$3:$B$1315, "&lt;=" &amp; BA$1, DataRegularSeason20242025!$D$3:$D$1315, $A27)+SUMIFS(DataRegularSeason20242025!$AB$3:$AB$1315,DataRegularSeason20242025!$B$3:$B$1315, "&lt;=" &amp; BA$1, DataRegularSeason20242025!$E$3:$E$1315, $A27)</f>
        <v>14</v>
      </c>
      <c r="BB27">
        <f>SUMIFS(DataRegularSeason20242025!$AA$3:$AA$1315,DataRegularSeason20242025!$B$3:$B$1315, "&lt;=" &amp; BB$1, DataRegularSeason20242025!$D$3:$D$1315, $A27)+SUMIFS(DataRegularSeason20242025!$AB$3:$AB$1315,DataRegularSeason20242025!$B$3:$B$1315, "&lt;=" &amp; BB$1, DataRegularSeason20242025!$E$3:$E$1315, $A27)</f>
        <v>14</v>
      </c>
      <c r="BC27">
        <f>SUMIFS(DataRegularSeason20242025!$AA$3:$AA$1315,DataRegularSeason20242025!$B$3:$B$1315, "&lt;=" &amp; BC$1, DataRegularSeason20242025!$D$3:$D$1315, $A27)+SUMIFS(DataRegularSeason20242025!$AB$3:$AB$1315,DataRegularSeason20242025!$B$3:$B$1315, "&lt;=" &amp; BC$1, DataRegularSeason20242025!$E$3:$E$1315, $A27)</f>
        <v>14</v>
      </c>
      <c r="BD27">
        <f>SUMIFS(DataRegularSeason20242025!$AA$3:$AA$1315,DataRegularSeason20242025!$B$3:$B$1315, "&lt;=" &amp; BD$1, DataRegularSeason20242025!$D$3:$D$1315, $A27)+SUMIFS(DataRegularSeason20242025!$AB$3:$AB$1315,DataRegularSeason20242025!$B$3:$B$1315, "&lt;=" &amp; BD$1, DataRegularSeason20242025!$E$3:$E$1315, $A27)</f>
        <v>14</v>
      </c>
      <c r="BE27">
        <f>SUMIFS(DataRegularSeason20242025!$AA$3:$AA$1315,DataRegularSeason20242025!$B$3:$B$1315, "&lt;=" &amp; BE$1, DataRegularSeason20242025!$D$3:$D$1315, $A27)+SUMIFS(DataRegularSeason20242025!$AB$3:$AB$1315,DataRegularSeason20242025!$B$3:$B$1315, "&lt;=" &amp; BE$1, DataRegularSeason20242025!$E$3:$E$1315, $A27)</f>
        <v>14</v>
      </c>
      <c r="BF27">
        <f>SUMIFS(DataRegularSeason20242025!$AA$3:$AA$1315,DataRegularSeason20242025!$B$3:$B$1315, "&lt;=" &amp; BF$1, DataRegularSeason20242025!$D$3:$D$1315, $A27)+SUMIFS(DataRegularSeason20242025!$AB$3:$AB$1315,DataRegularSeason20242025!$B$3:$B$1315, "&lt;=" &amp; BF$1, DataRegularSeason20242025!$E$3:$E$1315, $A27)</f>
        <v>14</v>
      </c>
      <c r="BG27">
        <f>SUMIFS(DataRegularSeason20242025!$AA$3:$AA$1315,DataRegularSeason20242025!$B$3:$B$1315, "&lt;=" &amp; BG$1, DataRegularSeason20242025!$D$3:$D$1315, $A27)+SUMIFS(DataRegularSeason20242025!$AB$3:$AB$1315,DataRegularSeason20242025!$B$3:$B$1315, "&lt;=" &amp; BG$1, DataRegularSeason20242025!$E$3:$E$1315, $A27)</f>
        <v>14</v>
      </c>
      <c r="BH27">
        <f>SUMIFS(DataRegularSeason20242025!$AA$3:$AA$1315,DataRegularSeason20242025!$B$3:$B$1315, "&lt;=" &amp; BH$1, DataRegularSeason20242025!$D$3:$D$1315, $A27)+SUMIFS(DataRegularSeason20242025!$AB$3:$AB$1315,DataRegularSeason20242025!$B$3:$B$1315, "&lt;=" &amp; BH$1, DataRegularSeason20242025!$E$3:$E$1315, $A27)</f>
        <v>14</v>
      </c>
      <c r="BI27">
        <f>SUMIFS(DataRegularSeason20242025!$AA$3:$AA$1315,DataRegularSeason20242025!$B$3:$B$1315, "&lt;=" &amp; BI$1, DataRegularSeason20242025!$D$3:$D$1315, $A27)+SUMIFS(DataRegularSeason20242025!$AB$3:$AB$1315,DataRegularSeason20242025!$B$3:$B$1315, "&lt;=" &amp; BI$1, DataRegularSeason20242025!$E$3:$E$1315, $A27)</f>
        <v>14</v>
      </c>
      <c r="BJ27">
        <f>SUMIFS(DataRegularSeason20242025!$AA$3:$AA$1315,DataRegularSeason20242025!$B$3:$B$1315, "&lt;=" &amp; BJ$1, DataRegularSeason20242025!$D$3:$D$1315, $A27)+SUMIFS(DataRegularSeason20242025!$AB$3:$AB$1315,DataRegularSeason20242025!$B$3:$B$1315, "&lt;=" &amp; BJ$1, DataRegularSeason20242025!$E$3:$E$1315, $A27)</f>
        <v>14</v>
      </c>
      <c r="BK27">
        <f>SUMIFS(DataRegularSeason20242025!$AA$3:$AA$1315,DataRegularSeason20242025!$B$3:$B$1315, "&lt;=" &amp; BK$1, DataRegularSeason20242025!$D$3:$D$1315, $A27)+SUMIFS(DataRegularSeason20242025!$AB$3:$AB$1315,DataRegularSeason20242025!$B$3:$B$1315, "&lt;=" &amp; BK$1, DataRegularSeason20242025!$E$3:$E$1315, $A27)</f>
        <v>14</v>
      </c>
      <c r="BL27">
        <f>SUMIFS(DataRegularSeason20242025!$AA$3:$AA$1315,DataRegularSeason20242025!$B$3:$B$1315, "&lt;=" &amp; BL$1, DataRegularSeason20242025!$D$3:$D$1315, $A27)+SUMIFS(DataRegularSeason20242025!$AB$3:$AB$1315,DataRegularSeason20242025!$B$3:$B$1315, "&lt;=" &amp; BL$1, DataRegularSeason20242025!$E$3:$E$1315, $A27)</f>
        <v>14</v>
      </c>
      <c r="BM27">
        <f>SUMIFS(DataRegularSeason20242025!$AA$3:$AA$1315,DataRegularSeason20242025!$B$3:$B$1315, "&lt;=" &amp; BM$1, DataRegularSeason20242025!$D$3:$D$1315, $A27)+SUMIFS(DataRegularSeason20242025!$AB$3:$AB$1315,DataRegularSeason20242025!$B$3:$B$1315, "&lt;=" &amp; BM$1, DataRegularSeason20242025!$E$3:$E$1315, $A27)</f>
        <v>14</v>
      </c>
      <c r="BN27">
        <f>SUMIFS(DataRegularSeason20242025!$AA$3:$AA$1315,DataRegularSeason20242025!$B$3:$B$1315, "&lt;=" &amp; BN$1, DataRegularSeason20242025!$D$3:$D$1315, $A27)+SUMIFS(DataRegularSeason20242025!$AB$3:$AB$1315,DataRegularSeason20242025!$B$3:$B$1315, "&lt;=" &amp; BN$1, DataRegularSeason20242025!$E$3:$E$1315, $A27)</f>
        <v>14</v>
      </c>
      <c r="BO27">
        <f>SUMIFS(DataRegularSeason20242025!$AA$3:$AA$1315,DataRegularSeason20242025!$B$3:$B$1315, "&lt;=" &amp; BO$1, DataRegularSeason20242025!$D$3:$D$1315, $A27)+SUMIFS(DataRegularSeason20242025!$AB$3:$AB$1315,DataRegularSeason20242025!$B$3:$B$1315, "&lt;=" &amp; BO$1, DataRegularSeason20242025!$E$3:$E$1315, $A27)</f>
        <v>14</v>
      </c>
      <c r="BP27">
        <f>SUMIFS(DataRegularSeason20242025!$AA$3:$AA$1315,DataRegularSeason20242025!$B$3:$B$1315, "&lt;=" &amp; BP$1, DataRegularSeason20242025!$D$3:$D$1315, $A27)+SUMIFS(DataRegularSeason20242025!$AB$3:$AB$1315,DataRegularSeason20242025!$B$3:$B$1315, "&lt;=" &amp; BP$1, DataRegularSeason20242025!$E$3:$E$1315, $A27)</f>
        <v>14</v>
      </c>
      <c r="BQ27">
        <f>SUMIFS(DataRegularSeason20242025!$AA$3:$AA$1315,DataRegularSeason20242025!$B$3:$B$1315, "&lt;=" &amp; BQ$1, DataRegularSeason20242025!$D$3:$D$1315, $A27)+SUMIFS(DataRegularSeason20242025!$AB$3:$AB$1315,DataRegularSeason20242025!$B$3:$B$1315, "&lt;=" &amp; BQ$1, DataRegularSeason20242025!$E$3:$E$1315, $A27)</f>
        <v>14</v>
      </c>
      <c r="BR27">
        <f>SUMIFS(DataRegularSeason20242025!$AA$3:$AA$1315,DataRegularSeason20242025!$B$3:$B$1315, "&lt;=" &amp; BR$1, DataRegularSeason20242025!$D$3:$D$1315, $A27)+SUMIFS(DataRegularSeason20242025!$AB$3:$AB$1315,DataRegularSeason20242025!$B$3:$B$1315, "&lt;=" &amp; BR$1, DataRegularSeason20242025!$E$3:$E$1315, $A27)</f>
        <v>14</v>
      </c>
      <c r="BS27">
        <f>SUMIFS(DataRegularSeason20242025!$AA$3:$AA$1315,DataRegularSeason20242025!$B$3:$B$1315, "&lt;=" &amp; BS$1, DataRegularSeason20242025!$D$3:$D$1315, $A27)+SUMIFS(DataRegularSeason20242025!$AB$3:$AB$1315,DataRegularSeason20242025!$B$3:$B$1315, "&lt;=" &amp; BS$1, DataRegularSeason20242025!$E$3:$E$1315, $A27)</f>
        <v>14</v>
      </c>
      <c r="BT27">
        <f>SUMIFS(DataRegularSeason20242025!$AA$3:$AA$1315,DataRegularSeason20242025!$B$3:$B$1315, "&lt;=" &amp; BT$1, DataRegularSeason20242025!$D$3:$D$1315, $A27)+SUMIFS(DataRegularSeason20242025!$AB$3:$AB$1315,DataRegularSeason20242025!$B$3:$B$1315, "&lt;=" &amp; BT$1, DataRegularSeason20242025!$E$3:$E$1315, $A27)</f>
        <v>14</v>
      </c>
      <c r="BU27">
        <f>SUMIFS(DataRegularSeason20242025!$AA$3:$AA$1315,DataRegularSeason20242025!$B$3:$B$1315, "&lt;=" &amp; BU$1, DataRegularSeason20242025!$D$3:$D$1315, $A27)+SUMIFS(DataRegularSeason20242025!$AB$3:$AB$1315,DataRegularSeason20242025!$B$3:$B$1315, "&lt;=" &amp; BU$1, DataRegularSeason20242025!$E$3:$E$1315, $A27)</f>
        <v>14</v>
      </c>
      <c r="BV27">
        <f>SUMIFS(DataRegularSeason20242025!$AA$3:$AA$1315,DataRegularSeason20242025!$B$3:$B$1315, "&lt;=" &amp; BV$1, DataRegularSeason20242025!$D$3:$D$1315, $A27)+SUMIFS(DataRegularSeason20242025!$AB$3:$AB$1315,DataRegularSeason20242025!$B$3:$B$1315, "&lt;=" &amp; BV$1, DataRegularSeason20242025!$E$3:$E$1315, $A27)</f>
        <v>14</v>
      </c>
      <c r="BW27">
        <f>SUMIFS(DataRegularSeason20242025!$AA$3:$AA$1315,DataRegularSeason20242025!$B$3:$B$1315, "&lt;=" &amp; BW$1, DataRegularSeason20242025!$D$3:$D$1315, $A27)+SUMIFS(DataRegularSeason20242025!$AB$3:$AB$1315,DataRegularSeason20242025!$B$3:$B$1315, "&lt;=" &amp; BW$1, DataRegularSeason20242025!$E$3:$E$1315, $A27)</f>
        <v>14</v>
      </c>
      <c r="BX27">
        <f>SUMIFS(DataRegularSeason20242025!$AA$3:$AA$1315,DataRegularSeason20242025!$B$3:$B$1315, "&lt;=" &amp; BX$1, DataRegularSeason20242025!$D$3:$D$1315, $A27)+SUMIFS(DataRegularSeason20242025!$AB$3:$AB$1315,DataRegularSeason20242025!$B$3:$B$1315, "&lt;=" &amp; BX$1, DataRegularSeason20242025!$E$3:$E$1315, $A27)</f>
        <v>14</v>
      </c>
      <c r="BY27">
        <f>SUMIFS(DataRegularSeason20242025!$AA$3:$AA$1315,DataRegularSeason20242025!$B$3:$B$1315, "&lt;=" &amp; BY$1, DataRegularSeason20242025!$D$3:$D$1315, $A27)+SUMIFS(DataRegularSeason20242025!$AB$3:$AB$1315,DataRegularSeason20242025!$B$3:$B$1315, "&lt;=" &amp; BY$1, DataRegularSeason20242025!$E$3:$E$1315, $A27)</f>
        <v>14</v>
      </c>
      <c r="BZ27">
        <f>SUMIFS(DataRegularSeason20242025!$AA$3:$AA$1315,DataRegularSeason20242025!$B$3:$B$1315, "&lt;=" &amp; BZ$1, DataRegularSeason20242025!$D$3:$D$1315, $A27)+SUMIFS(DataRegularSeason20242025!$AB$3:$AB$1315,DataRegularSeason20242025!$B$3:$B$1315, "&lt;=" &amp; BZ$1, DataRegularSeason20242025!$E$3:$E$1315, $A27)</f>
        <v>14</v>
      </c>
      <c r="CA27">
        <f>SUMIFS(DataRegularSeason20242025!$AA$3:$AA$1315,DataRegularSeason20242025!$B$3:$B$1315, "&lt;=" &amp; CA$1, DataRegularSeason20242025!$D$3:$D$1315, $A27)+SUMIFS(DataRegularSeason20242025!$AB$3:$AB$1315,DataRegularSeason20242025!$B$3:$B$1315, "&lt;=" &amp; CA$1, DataRegularSeason20242025!$E$3:$E$1315, $A27)</f>
        <v>14</v>
      </c>
      <c r="CB27">
        <f>SUMIFS(DataRegularSeason20242025!$AA$3:$AA$1315,DataRegularSeason20242025!$B$3:$B$1315, "&lt;=" &amp; CB$1, DataRegularSeason20242025!$D$3:$D$1315, $A27)+SUMIFS(DataRegularSeason20242025!$AB$3:$AB$1315,DataRegularSeason20242025!$B$3:$B$1315, "&lt;=" &amp; CB$1, DataRegularSeason20242025!$E$3:$E$1315, $A27)</f>
        <v>14</v>
      </c>
      <c r="CC27">
        <f>SUMIFS(DataRegularSeason20242025!$AA$3:$AA$1315,DataRegularSeason20242025!$B$3:$B$1315, "&lt;=" &amp; CC$1, DataRegularSeason20242025!$D$3:$D$1315, $A27)+SUMIFS(DataRegularSeason20242025!$AB$3:$AB$1315,DataRegularSeason20242025!$B$3:$B$1315, "&lt;=" &amp; CC$1, DataRegularSeason20242025!$E$3:$E$1315, $A27)</f>
        <v>14</v>
      </c>
      <c r="CD27">
        <f>SUMIFS(DataRegularSeason20242025!$AA$3:$AA$1315,DataRegularSeason20242025!$B$3:$B$1315, "&lt;=" &amp; CD$1, DataRegularSeason20242025!$D$3:$D$1315, $A27)+SUMIFS(DataRegularSeason20242025!$AB$3:$AB$1315,DataRegularSeason20242025!$B$3:$B$1315, "&lt;=" &amp; CD$1, DataRegularSeason20242025!$E$3:$E$1315, $A27)</f>
        <v>14</v>
      </c>
      <c r="CE27">
        <f>SUMIFS(DataRegularSeason20242025!$AA$3:$AA$1315,DataRegularSeason20242025!$B$3:$B$1315, "&lt;=" &amp; CE$1, DataRegularSeason20242025!$D$3:$D$1315, $A27)+SUMIFS(DataRegularSeason20242025!$AB$3:$AB$1315,DataRegularSeason20242025!$B$3:$B$1315, "&lt;=" &amp; CE$1, DataRegularSeason20242025!$E$3:$E$1315, $A27)</f>
        <v>14</v>
      </c>
      <c r="CF27">
        <f>SUMIFS(DataRegularSeason20242025!$AA$3:$AA$1315,DataRegularSeason20242025!$B$3:$B$1315, "&lt;=" &amp; CF$1, DataRegularSeason20242025!$D$3:$D$1315, $A27)+SUMIFS(DataRegularSeason20242025!$AB$3:$AB$1315,DataRegularSeason20242025!$B$3:$B$1315, "&lt;=" &amp; CF$1, DataRegularSeason20242025!$E$3:$E$1315, $A27)</f>
        <v>14</v>
      </c>
      <c r="CG27">
        <f>SUMIFS(DataRegularSeason20242025!$AA$3:$AA$1315,DataRegularSeason20242025!$B$3:$B$1315, "&lt;=" &amp; CG$1, DataRegularSeason20242025!$D$3:$D$1315, $A27)+SUMIFS(DataRegularSeason20242025!$AB$3:$AB$1315,DataRegularSeason20242025!$B$3:$B$1315, "&lt;=" &amp; CG$1, DataRegularSeason20242025!$E$3:$E$1315, $A27)</f>
        <v>14</v>
      </c>
      <c r="CH27">
        <f>SUMIFS(DataRegularSeason20242025!$AA$3:$AA$1315,DataRegularSeason20242025!$B$3:$B$1315, "&lt;=" &amp; CH$1, DataRegularSeason20242025!$D$3:$D$1315, $A27)+SUMIFS(DataRegularSeason20242025!$AB$3:$AB$1315,DataRegularSeason20242025!$B$3:$B$1315, "&lt;=" &amp; CH$1, DataRegularSeason20242025!$E$3:$E$1315, $A27)</f>
        <v>14</v>
      </c>
      <c r="CI27">
        <f>SUMIFS(DataRegularSeason20242025!$AA$3:$AA$1315,DataRegularSeason20242025!$B$3:$B$1315, "&lt;=" &amp; CI$1, DataRegularSeason20242025!$D$3:$D$1315, $A27)+SUMIFS(DataRegularSeason20242025!$AB$3:$AB$1315,DataRegularSeason20242025!$B$3:$B$1315, "&lt;=" &amp; CI$1, DataRegularSeason20242025!$E$3:$E$1315, $A27)</f>
        <v>14</v>
      </c>
      <c r="CJ27">
        <f>SUMIFS(DataRegularSeason20242025!$AA$3:$AA$1315,DataRegularSeason20242025!$B$3:$B$1315, "&lt;=" &amp; CJ$1, DataRegularSeason20242025!$D$3:$D$1315, $A27)+SUMIFS(DataRegularSeason20242025!$AB$3:$AB$1315,DataRegularSeason20242025!$B$3:$B$1315, "&lt;=" &amp; CJ$1, DataRegularSeason20242025!$E$3:$E$1315, $A27)</f>
        <v>14</v>
      </c>
      <c r="CK27">
        <f>SUMIFS(DataRegularSeason20242025!$AA$3:$AA$1315,DataRegularSeason20242025!$B$3:$B$1315, "&lt;=" &amp; CK$1, DataRegularSeason20242025!$D$3:$D$1315, $A27)+SUMIFS(DataRegularSeason20242025!$AB$3:$AB$1315,DataRegularSeason20242025!$B$3:$B$1315, "&lt;=" &amp; CK$1, DataRegularSeason20242025!$E$3:$E$1315, $A27)</f>
        <v>14</v>
      </c>
      <c r="CL27">
        <f>SUMIFS(DataRegularSeason20242025!$AA$3:$AA$1315,DataRegularSeason20242025!$B$3:$B$1315, "&lt;=" &amp; CL$1, DataRegularSeason20242025!$D$3:$D$1315, $A27)+SUMIFS(DataRegularSeason20242025!$AB$3:$AB$1315,DataRegularSeason20242025!$B$3:$B$1315, "&lt;=" &amp; CL$1, DataRegularSeason20242025!$E$3:$E$1315, $A27)</f>
        <v>14</v>
      </c>
      <c r="CM27">
        <f>SUMIFS(DataRegularSeason20242025!$AA$3:$AA$1315,DataRegularSeason20242025!$B$3:$B$1315, "&lt;=" &amp; CM$1, DataRegularSeason20242025!$D$3:$D$1315, $A27)+SUMIFS(DataRegularSeason20242025!$AB$3:$AB$1315,DataRegularSeason20242025!$B$3:$B$1315, "&lt;=" &amp; CM$1, DataRegularSeason20242025!$E$3:$E$1315, $A27)</f>
        <v>14</v>
      </c>
      <c r="CN27">
        <f>SUMIFS(DataRegularSeason20242025!$AA$3:$AA$1315,DataRegularSeason20242025!$B$3:$B$1315, "&lt;=" &amp; CN$1, DataRegularSeason20242025!$D$3:$D$1315, $A27)+SUMIFS(DataRegularSeason20242025!$AB$3:$AB$1315,DataRegularSeason20242025!$B$3:$B$1315, "&lt;=" &amp; CN$1, DataRegularSeason20242025!$E$3:$E$1315, $A27)</f>
        <v>14</v>
      </c>
      <c r="CO27">
        <f>SUMIFS(DataRegularSeason20242025!$AA$3:$AA$1315,DataRegularSeason20242025!$B$3:$B$1315, "&lt;=" &amp; CO$1, DataRegularSeason20242025!$D$3:$D$1315, $A27)+SUMIFS(DataRegularSeason20242025!$AB$3:$AB$1315,DataRegularSeason20242025!$B$3:$B$1315, "&lt;=" &amp; CO$1, DataRegularSeason20242025!$E$3:$E$1315, $A27)</f>
        <v>14</v>
      </c>
      <c r="CP27">
        <f>SUMIFS(DataRegularSeason20242025!$AA$3:$AA$1315,DataRegularSeason20242025!$B$3:$B$1315, "&lt;=" &amp; CP$1, DataRegularSeason20242025!$D$3:$D$1315, $A27)+SUMIFS(DataRegularSeason20242025!$AB$3:$AB$1315,DataRegularSeason20242025!$B$3:$B$1315, "&lt;=" &amp; CP$1, DataRegularSeason20242025!$E$3:$E$1315, $A27)</f>
        <v>14</v>
      </c>
      <c r="CQ27">
        <f>SUMIFS(DataRegularSeason20242025!$AA$3:$AA$1315,DataRegularSeason20242025!$B$3:$B$1315, "&lt;=" &amp; CQ$1, DataRegularSeason20242025!$D$3:$D$1315, $A27)+SUMIFS(DataRegularSeason20242025!$AB$3:$AB$1315,DataRegularSeason20242025!$B$3:$B$1315, "&lt;=" &amp; CQ$1, DataRegularSeason20242025!$E$3:$E$1315, $A27)</f>
        <v>14</v>
      </c>
      <c r="CR27">
        <f>SUMIFS(DataRegularSeason20242025!$AA$3:$AA$1315,DataRegularSeason20242025!$B$3:$B$1315, "&lt;=" &amp; CR$1, DataRegularSeason20242025!$D$3:$D$1315, $A27)+SUMIFS(DataRegularSeason20242025!$AB$3:$AB$1315,DataRegularSeason20242025!$B$3:$B$1315, "&lt;=" &amp; CR$1, DataRegularSeason20242025!$E$3:$E$1315, $A27)</f>
        <v>14</v>
      </c>
      <c r="CS27">
        <f>SUMIFS(DataRegularSeason20242025!$AA$3:$AA$1315,DataRegularSeason20242025!$B$3:$B$1315, "&lt;=" &amp; CS$1, DataRegularSeason20242025!$D$3:$D$1315, $A27)+SUMIFS(DataRegularSeason20242025!$AB$3:$AB$1315,DataRegularSeason20242025!$B$3:$B$1315, "&lt;=" &amp; CS$1, DataRegularSeason20242025!$E$3:$E$1315, $A27)</f>
        <v>14</v>
      </c>
      <c r="CT27">
        <f>SUMIFS(DataRegularSeason20242025!$AA$3:$AA$1315,DataRegularSeason20242025!$B$3:$B$1315, "&lt;=" &amp; CT$1, DataRegularSeason20242025!$D$3:$D$1315, $A27)+SUMIFS(DataRegularSeason20242025!$AB$3:$AB$1315,DataRegularSeason20242025!$B$3:$B$1315, "&lt;=" &amp; CT$1, DataRegularSeason20242025!$E$3:$E$1315, $A27)</f>
        <v>14</v>
      </c>
      <c r="CU27">
        <f>SUMIFS(DataRegularSeason20242025!$AA$3:$AA$1315,DataRegularSeason20242025!$B$3:$B$1315, "&lt;=" &amp; CU$1, DataRegularSeason20242025!$D$3:$D$1315, $A27)+SUMIFS(DataRegularSeason20242025!$AB$3:$AB$1315,DataRegularSeason20242025!$B$3:$B$1315, "&lt;=" &amp; CU$1, DataRegularSeason20242025!$E$3:$E$1315, $A27)</f>
        <v>14</v>
      </c>
      <c r="CV27">
        <f>SUMIFS(DataRegularSeason20242025!$AA$3:$AA$1315,DataRegularSeason20242025!$B$3:$B$1315, "&lt;=" &amp; CV$1, DataRegularSeason20242025!$D$3:$D$1315, $A27)+SUMIFS(DataRegularSeason20242025!$AB$3:$AB$1315,DataRegularSeason20242025!$B$3:$B$1315, "&lt;=" &amp; CV$1, DataRegularSeason20242025!$E$3:$E$1315, $A27)</f>
        <v>14</v>
      </c>
      <c r="CW27">
        <f>SUMIFS(DataRegularSeason20242025!$AA$3:$AA$1315,DataRegularSeason20242025!$B$3:$B$1315, "&lt;=" &amp; CW$1, DataRegularSeason20242025!$D$3:$D$1315, $A27)+SUMIFS(DataRegularSeason20242025!$AB$3:$AB$1315,DataRegularSeason20242025!$B$3:$B$1315, "&lt;=" &amp; CW$1, DataRegularSeason20242025!$E$3:$E$1315, $A27)</f>
        <v>14</v>
      </c>
      <c r="CX27">
        <f>SUMIFS(DataRegularSeason20242025!$AA$3:$AA$1315,DataRegularSeason20242025!$B$3:$B$1315, "&lt;=" &amp; CX$1, DataRegularSeason20242025!$D$3:$D$1315, $A27)+SUMIFS(DataRegularSeason20242025!$AB$3:$AB$1315,DataRegularSeason20242025!$B$3:$B$1315, "&lt;=" &amp; CX$1, DataRegularSeason20242025!$E$3:$E$1315, $A27)</f>
        <v>14</v>
      </c>
      <c r="CY27">
        <f>SUMIFS(DataRegularSeason20242025!$AA$3:$AA$1315,DataRegularSeason20242025!$B$3:$B$1315, "&lt;=" &amp; CY$1, DataRegularSeason20242025!$D$3:$D$1315, $A27)+SUMIFS(DataRegularSeason20242025!$AB$3:$AB$1315,DataRegularSeason20242025!$B$3:$B$1315, "&lt;=" &amp; CY$1, DataRegularSeason20242025!$E$3:$E$1315, $A27)</f>
        <v>14</v>
      </c>
      <c r="CZ27">
        <f>SUMIFS(DataRegularSeason20242025!$AA$3:$AA$1315,DataRegularSeason20242025!$B$3:$B$1315, "&lt;=" &amp; CZ$1, DataRegularSeason20242025!$D$3:$D$1315, $A27)+SUMIFS(DataRegularSeason20242025!$AB$3:$AB$1315,DataRegularSeason20242025!$B$3:$B$1315, "&lt;=" &amp; CZ$1, DataRegularSeason20242025!$E$3:$E$1315, $A27)</f>
        <v>14</v>
      </c>
      <c r="DA27">
        <f>SUMIFS(DataRegularSeason20242025!$AA$3:$AA$1315,DataRegularSeason20242025!$B$3:$B$1315, "&lt;=" &amp; DA$1, DataRegularSeason20242025!$D$3:$D$1315, $A27)+SUMIFS(DataRegularSeason20242025!$AB$3:$AB$1315,DataRegularSeason20242025!$B$3:$B$1315, "&lt;=" &amp; DA$1, DataRegularSeason20242025!$E$3:$E$1315, $A27)</f>
        <v>14</v>
      </c>
      <c r="DB27">
        <f>SUMIFS(DataRegularSeason20242025!$AA$3:$AA$1315,DataRegularSeason20242025!$B$3:$B$1315, "&lt;=" &amp; DB$1, DataRegularSeason20242025!$D$3:$D$1315, $A27)+SUMIFS(DataRegularSeason20242025!$AB$3:$AB$1315,DataRegularSeason20242025!$B$3:$B$1315, "&lt;=" &amp; DB$1, DataRegularSeason20242025!$E$3:$E$1315, $A27)</f>
        <v>14</v>
      </c>
      <c r="DC27">
        <f>SUMIFS(DataRegularSeason20242025!$AA$3:$AA$1315,DataRegularSeason20242025!$B$3:$B$1315, "&lt;=" &amp; DC$1, DataRegularSeason20242025!$D$3:$D$1315, $A27)+SUMIFS(DataRegularSeason20242025!$AB$3:$AB$1315,DataRegularSeason20242025!$B$3:$B$1315, "&lt;=" &amp; DC$1, DataRegularSeason20242025!$E$3:$E$1315, $A27)</f>
        <v>14</v>
      </c>
      <c r="DD27">
        <f>SUMIFS(DataRegularSeason20242025!$AA$3:$AA$1315,DataRegularSeason20242025!$B$3:$B$1315, "&lt;=" &amp; DD$1, DataRegularSeason20242025!$D$3:$D$1315, $A27)+SUMIFS(DataRegularSeason20242025!$AB$3:$AB$1315,DataRegularSeason20242025!$B$3:$B$1315, "&lt;=" &amp; DD$1, DataRegularSeason20242025!$E$3:$E$1315, $A27)</f>
        <v>14</v>
      </c>
      <c r="DE27">
        <f>SUMIFS(DataRegularSeason20242025!$AA$3:$AA$1315,DataRegularSeason20242025!$B$3:$B$1315, "&lt;=" &amp; DE$1, DataRegularSeason20242025!$D$3:$D$1315, $A27)+SUMIFS(DataRegularSeason20242025!$AB$3:$AB$1315,DataRegularSeason20242025!$B$3:$B$1315, "&lt;=" &amp; DE$1, DataRegularSeason20242025!$E$3:$E$1315, $A27)</f>
        <v>14</v>
      </c>
      <c r="DF27">
        <f>SUMIFS(DataRegularSeason20242025!$AA$3:$AA$1315,DataRegularSeason20242025!$B$3:$B$1315, "&lt;=" &amp; DF$1, DataRegularSeason20242025!$D$3:$D$1315, $A27)+SUMIFS(DataRegularSeason20242025!$AB$3:$AB$1315,DataRegularSeason20242025!$B$3:$B$1315, "&lt;=" &amp; DF$1, DataRegularSeason20242025!$E$3:$E$1315, $A27)</f>
        <v>14</v>
      </c>
      <c r="DG27">
        <f>SUMIFS(DataRegularSeason20242025!$AA$3:$AA$1315,DataRegularSeason20242025!$B$3:$B$1315, "&lt;=" &amp; DG$1, DataRegularSeason20242025!$D$3:$D$1315, $A27)+SUMIFS(DataRegularSeason20242025!$AB$3:$AB$1315,DataRegularSeason20242025!$B$3:$B$1315, "&lt;=" &amp; DG$1, DataRegularSeason20242025!$E$3:$E$1315, $A27)</f>
        <v>14</v>
      </c>
      <c r="DH27">
        <f>SUMIFS(DataRegularSeason20242025!$AA$3:$AA$1315,DataRegularSeason20242025!$B$3:$B$1315, "&lt;=" &amp; DH$1, DataRegularSeason20242025!$D$3:$D$1315, $A27)+SUMIFS(DataRegularSeason20242025!$AB$3:$AB$1315,DataRegularSeason20242025!$B$3:$B$1315, "&lt;=" &amp; DH$1, DataRegularSeason20242025!$E$3:$E$1315, $A27)</f>
        <v>14</v>
      </c>
      <c r="DI27">
        <f>SUMIFS(DataRegularSeason20242025!$AA$3:$AA$1315,DataRegularSeason20242025!$B$3:$B$1315, "&lt;=" &amp; DI$1, DataRegularSeason20242025!$D$3:$D$1315, $A27)+SUMIFS(DataRegularSeason20242025!$AB$3:$AB$1315,DataRegularSeason20242025!$B$3:$B$1315, "&lt;=" &amp; DI$1, DataRegularSeason20242025!$E$3:$E$1315, $A27)</f>
        <v>14</v>
      </c>
      <c r="DJ27">
        <f>SUMIFS(DataRegularSeason20242025!$AA$3:$AA$1315,DataRegularSeason20242025!$B$3:$B$1315, "&lt;=" &amp; DJ$1, DataRegularSeason20242025!$D$3:$D$1315, $A27)+SUMIFS(DataRegularSeason20242025!$AB$3:$AB$1315,DataRegularSeason20242025!$B$3:$B$1315, "&lt;=" &amp; DJ$1, DataRegularSeason20242025!$E$3:$E$1315, $A27)</f>
        <v>14</v>
      </c>
      <c r="DK27">
        <f>SUMIFS(DataRegularSeason20242025!$AA$3:$AA$1315,DataRegularSeason20242025!$B$3:$B$1315, "&lt;=" &amp; DK$1, DataRegularSeason20242025!$D$3:$D$1315, $A27)+SUMIFS(DataRegularSeason20242025!$AB$3:$AB$1315,DataRegularSeason20242025!$B$3:$B$1315, "&lt;=" &amp; DK$1, DataRegularSeason20242025!$E$3:$E$1315, $A27)</f>
        <v>14</v>
      </c>
      <c r="DL27">
        <f>SUMIFS(DataRegularSeason20242025!$AA$3:$AA$1315,DataRegularSeason20242025!$B$3:$B$1315, "&lt;=" &amp; DL$1, DataRegularSeason20242025!$D$3:$D$1315, $A27)+SUMIFS(DataRegularSeason20242025!$AB$3:$AB$1315,DataRegularSeason20242025!$B$3:$B$1315, "&lt;=" &amp; DL$1, DataRegularSeason20242025!$E$3:$E$1315, $A27)</f>
        <v>14</v>
      </c>
      <c r="DM27">
        <f>SUMIFS(DataRegularSeason20242025!$AA$3:$AA$1315,DataRegularSeason20242025!$B$3:$B$1315, "&lt;=" &amp; DM$1, DataRegularSeason20242025!$D$3:$D$1315, $A27)+SUMIFS(DataRegularSeason20242025!$AB$3:$AB$1315,DataRegularSeason20242025!$B$3:$B$1315, "&lt;=" &amp; DM$1, DataRegularSeason20242025!$E$3:$E$1315, $A27)</f>
        <v>14</v>
      </c>
      <c r="DN27">
        <f>SUMIFS(DataRegularSeason20242025!$AA$3:$AA$1315,DataRegularSeason20242025!$B$3:$B$1315, "&lt;=" &amp; DN$1, DataRegularSeason20242025!$D$3:$D$1315, $A27)+SUMIFS(DataRegularSeason20242025!$AB$3:$AB$1315,DataRegularSeason20242025!$B$3:$B$1315, "&lt;=" &amp; DN$1, DataRegularSeason20242025!$E$3:$E$1315, $A27)</f>
        <v>14</v>
      </c>
      <c r="DO27">
        <f>SUMIFS(DataRegularSeason20242025!$AA$3:$AA$1315,DataRegularSeason20242025!$B$3:$B$1315, "&lt;=" &amp; DO$1, DataRegularSeason20242025!$D$3:$D$1315, $A27)+SUMIFS(DataRegularSeason20242025!$AB$3:$AB$1315,DataRegularSeason20242025!$B$3:$B$1315, "&lt;=" &amp; DO$1, DataRegularSeason20242025!$E$3:$E$1315, $A27)</f>
        <v>14</v>
      </c>
      <c r="DP27">
        <f>SUMIFS(DataRegularSeason20242025!$AA$3:$AA$1315,DataRegularSeason20242025!$B$3:$B$1315, "&lt;=" &amp; DP$1, DataRegularSeason20242025!$D$3:$D$1315, $A27)+SUMIFS(DataRegularSeason20242025!$AB$3:$AB$1315,DataRegularSeason20242025!$B$3:$B$1315, "&lt;=" &amp; DP$1, DataRegularSeason20242025!$E$3:$E$1315, $A27)</f>
        <v>14</v>
      </c>
      <c r="DQ27">
        <f>SUMIFS(DataRegularSeason20242025!$AA$3:$AA$1315,DataRegularSeason20242025!$B$3:$B$1315, "&lt;=" &amp; DQ$1, DataRegularSeason20242025!$D$3:$D$1315, $A27)+SUMIFS(DataRegularSeason20242025!$AB$3:$AB$1315,DataRegularSeason20242025!$B$3:$B$1315, "&lt;=" &amp; DQ$1, DataRegularSeason20242025!$E$3:$E$1315, $A27)</f>
        <v>14</v>
      </c>
      <c r="DR27">
        <f>SUMIFS(DataRegularSeason20242025!$AA$3:$AA$1315,DataRegularSeason20242025!$B$3:$B$1315, "&lt;=" &amp; DR$1, DataRegularSeason20242025!$D$3:$D$1315, $A27)+SUMIFS(DataRegularSeason20242025!$AB$3:$AB$1315,DataRegularSeason20242025!$B$3:$B$1315, "&lt;=" &amp; DR$1, DataRegularSeason20242025!$E$3:$E$1315, $A27)</f>
        <v>14</v>
      </c>
      <c r="DS27">
        <f>SUMIFS(DataRegularSeason20242025!$AA$3:$AA$1315,DataRegularSeason20242025!$B$3:$B$1315, "&lt;=" &amp; DS$1, DataRegularSeason20242025!$D$3:$D$1315, $A27)+SUMIFS(DataRegularSeason20242025!$AB$3:$AB$1315,DataRegularSeason20242025!$B$3:$B$1315, "&lt;=" &amp; DS$1, DataRegularSeason20242025!$E$3:$E$1315, $A27)</f>
        <v>14</v>
      </c>
      <c r="DT27">
        <f>SUMIFS(DataRegularSeason20242025!$AA$3:$AA$1315,DataRegularSeason20242025!$B$3:$B$1315, "&lt;=" &amp; DT$1, DataRegularSeason20242025!$D$3:$D$1315, $A27)+SUMIFS(DataRegularSeason20242025!$AB$3:$AB$1315,DataRegularSeason20242025!$B$3:$B$1315, "&lt;=" &amp; DT$1, DataRegularSeason20242025!$E$3:$E$1315, $A27)</f>
        <v>14</v>
      </c>
      <c r="DU27">
        <f>SUMIFS(DataRegularSeason20242025!$AA$3:$AA$1315,DataRegularSeason20242025!$B$3:$B$1315, "&lt;=" &amp; DU$1, DataRegularSeason20242025!$D$3:$D$1315, $A27)+SUMIFS(DataRegularSeason20242025!$AB$3:$AB$1315,DataRegularSeason20242025!$B$3:$B$1315, "&lt;=" &amp; DU$1, DataRegularSeason20242025!$E$3:$E$1315, $A27)</f>
        <v>14</v>
      </c>
      <c r="DV27">
        <f>SUMIFS(DataRegularSeason20242025!$AA$3:$AA$1315,DataRegularSeason20242025!$B$3:$B$1315, "&lt;=" &amp; DV$1, DataRegularSeason20242025!$D$3:$D$1315, $A27)+SUMIFS(DataRegularSeason20242025!$AB$3:$AB$1315,DataRegularSeason20242025!$B$3:$B$1315, "&lt;=" &amp; DV$1, DataRegularSeason20242025!$E$3:$E$1315, $A27)</f>
        <v>14</v>
      </c>
      <c r="DW27">
        <f>SUMIFS(DataRegularSeason20242025!$AA$3:$AA$1315,DataRegularSeason20242025!$B$3:$B$1315, "&lt;=" &amp; DW$1, DataRegularSeason20242025!$D$3:$D$1315, $A27)+SUMIFS(DataRegularSeason20242025!$AB$3:$AB$1315,DataRegularSeason20242025!$B$3:$B$1315, "&lt;=" &amp; DW$1, DataRegularSeason20242025!$E$3:$E$1315, $A27)</f>
        <v>14</v>
      </c>
      <c r="DX27">
        <f>SUMIFS(DataRegularSeason20242025!$AA$3:$AA$1315,DataRegularSeason20242025!$B$3:$B$1315, "&lt;=" &amp; DX$1, DataRegularSeason20242025!$D$3:$D$1315, $A27)+SUMIFS(DataRegularSeason20242025!$AB$3:$AB$1315,DataRegularSeason20242025!$B$3:$B$1315, "&lt;=" &amp; DX$1, DataRegularSeason20242025!$E$3:$E$1315, $A27)</f>
        <v>14</v>
      </c>
      <c r="DY27">
        <f>SUMIFS(DataRegularSeason20242025!$AA$3:$AA$1315,DataRegularSeason20242025!$B$3:$B$1315, "&lt;=" &amp; DY$1, DataRegularSeason20242025!$D$3:$D$1315, $A27)+SUMIFS(DataRegularSeason20242025!$AB$3:$AB$1315,DataRegularSeason20242025!$B$3:$B$1315, "&lt;=" &amp; DY$1, DataRegularSeason20242025!$E$3:$E$1315, $A27)</f>
        <v>14</v>
      </c>
      <c r="DZ27">
        <f>SUMIFS(DataRegularSeason20242025!$AA$3:$AA$1315,DataRegularSeason20242025!$B$3:$B$1315, "&lt;=" &amp; DZ$1, DataRegularSeason20242025!$D$3:$D$1315, $A27)+SUMIFS(DataRegularSeason20242025!$AB$3:$AB$1315,DataRegularSeason20242025!$B$3:$B$1315, "&lt;=" &amp; DZ$1, DataRegularSeason20242025!$E$3:$E$1315, $A27)</f>
        <v>14</v>
      </c>
      <c r="EA27">
        <f>SUMIFS(DataRegularSeason20242025!$AA$3:$AA$1315,DataRegularSeason20242025!$B$3:$B$1315, "&lt;=" &amp; EA$1, DataRegularSeason20242025!$D$3:$D$1315, $A27)+SUMIFS(DataRegularSeason20242025!$AB$3:$AB$1315,DataRegularSeason20242025!$B$3:$B$1315, "&lt;=" &amp; EA$1, DataRegularSeason20242025!$E$3:$E$1315, $A27)</f>
        <v>14</v>
      </c>
      <c r="EB27">
        <f>SUMIFS(DataRegularSeason20242025!$AA$3:$AA$1315,DataRegularSeason20242025!$B$3:$B$1315, "&lt;=" &amp; EB$1, DataRegularSeason20242025!$D$3:$D$1315, $A27)+SUMIFS(DataRegularSeason20242025!$AB$3:$AB$1315,DataRegularSeason20242025!$B$3:$B$1315, "&lt;=" &amp; EB$1, DataRegularSeason20242025!$E$3:$E$1315, $A27)</f>
        <v>14</v>
      </c>
      <c r="EC27">
        <f>SUMIFS(DataRegularSeason20242025!$AA$3:$AA$1315,DataRegularSeason20242025!$B$3:$B$1315, "&lt;=" &amp; EC$1, DataRegularSeason20242025!$D$3:$D$1315, $A27)+SUMIFS(DataRegularSeason20242025!$AB$3:$AB$1315,DataRegularSeason20242025!$B$3:$B$1315, "&lt;=" &amp; EC$1, DataRegularSeason20242025!$E$3:$E$1315, $A27)</f>
        <v>14</v>
      </c>
      <c r="ED27">
        <f>SUMIFS(DataRegularSeason20242025!$AA$3:$AA$1315,DataRegularSeason20242025!$B$3:$B$1315, "&lt;=" &amp; ED$1, DataRegularSeason20242025!$D$3:$D$1315, $A27)+SUMIFS(DataRegularSeason20242025!$AB$3:$AB$1315,DataRegularSeason20242025!$B$3:$B$1315, "&lt;=" &amp; ED$1, DataRegularSeason20242025!$E$3:$E$1315, $A27)</f>
        <v>14</v>
      </c>
      <c r="EE27">
        <f>SUMIFS(DataRegularSeason20242025!$AA$3:$AA$1315,DataRegularSeason20242025!$B$3:$B$1315, "&lt;=" &amp; EE$1, DataRegularSeason20242025!$D$3:$D$1315, $A27)+SUMIFS(DataRegularSeason20242025!$AB$3:$AB$1315,DataRegularSeason20242025!$B$3:$B$1315, "&lt;=" &amp; EE$1, DataRegularSeason20242025!$E$3:$E$1315, $A27)</f>
        <v>14</v>
      </c>
      <c r="EF27">
        <f>SUMIFS(DataRegularSeason20242025!$AA$3:$AA$1315,DataRegularSeason20242025!$B$3:$B$1315, "&lt;=" &amp; EF$1, DataRegularSeason20242025!$D$3:$D$1315, $A27)+SUMIFS(DataRegularSeason20242025!$AB$3:$AB$1315,DataRegularSeason20242025!$B$3:$B$1315, "&lt;=" &amp; EF$1, DataRegularSeason20242025!$E$3:$E$1315, $A27)</f>
        <v>14</v>
      </c>
      <c r="EG27">
        <f>SUMIFS(DataRegularSeason20242025!$AA$3:$AA$1315,DataRegularSeason20242025!$B$3:$B$1315, "&lt;=" &amp; EG$1, DataRegularSeason20242025!$D$3:$D$1315, $A27)+SUMIFS(DataRegularSeason20242025!$AB$3:$AB$1315,DataRegularSeason20242025!$B$3:$B$1315, "&lt;=" &amp; EG$1, DataRegularSeason20242025!$E$3:$E$1315, $A27)</f>
        <v>14</v>
      </c>
      <c r="EH27">
        <f>SUMIFS(DataRegularSeason20242025!$AA$3:$AA$1315,DataRegularSeason20242025!$B$3:$B$1315, "&lt;=" &amp; EH$1, DataRegularSeason20242025!$D$3:$D$1315, $A27)+SUMIFS(DataRegularSeason20242025!$AB$3:$AB$1315,DataRegularSeason20242025!$B$3:$B$1315, "&lt;=" &amp; EH$1, DataRegularSeason20242025!$E$3:$E$1315, $A27)</f>
        <v>14</v>
      </c>
      <c r="EI27">
        <f>SUMIFS(DataRegularSeason20242025!$AA$3:$AA$1315,DataRegularSeason20242025!$B$3:$B$1315, "&lt;=" &amp; EI$1, DataRegularSeason20242025!$D$3:$D$1315, $A27)+SUMIFS(DataRegularSeason20242025!$AB$3:$AB$1315,DataRegularSeason20242025!$B$3:$B$1315, "&lt;=" &amp; EI$1, DataRegularSeason20242025!$E$3:$E$1315, $A27)</f>
        <v>14</v>
      </c>
      <c r="EJ27">
        <f>SUMIFS(DataRegularSeason20242025!$AA$3:$AA$1315,DataRegularSeason20242025!$B$3:$B$1315, "&lt;=" &amp; EJ$1, DataRegularSeason20242025!$D$3:$D$1315, $A27)+SUMIFS(DataRegularSeason20242025!$AB$3:$AB$1315,DataRegularSeason20242025!$B$3:$B$1315, "&lt;=" &amp; EJ$1, DataRegularSeason20242025!$E$3:$E$1315, $A27)</f>
        <v>14</v>
      </c>
      <c r="EK27">
        <f>SUMIFS(DataRegularSeason20242025!$AA$3:$AA$1315,DataRegularSeason20242025!$B$3:$B$1315, "&lt;=" &amp; EK$1, DataRegularSeason20242025!$D$3:$D$1315, $A27)+SUMIFS(DataRegularSeason20242025!$AB$3:$AB$1315,DataRegularSeason20242025!$B$3:$B$1315, "&lt;=" &amp; EK$1, DataRegularSeason20242025!$E$3:$E$1315, $A27)</f>
        <v>14</v>
      </c>
      <c r="EL27">
        <f>SUMIFS(DataRegularSeason20242025!$AA$3:$AA$1315,DataRegularSeason20242025!$B$3:$B$1315, "&lt;=" &amp; EL$1, DataRegularSeason20242025!$D$3:$D$1315, $A27)+SUMIFS(DataRegularSeason20242025!$AB$3:$AB$1315,DataRegularSeason20242025!$B$3:$B$1315, "&lt;=" &amp; EL$1, DataRegularSeason20242025!$E$3:$E$1315, $A27)</f>
        <v>14</v>
      </c>
      <c r="EM27">
        <f>SUMIFS(DataRegularSeason20242025!$AA$3:$AA$1315,DataRegularSeason20242025!$B$3:$B$1315, "&lt;=" &amp; EM$1, DataRegularSeason20242025!$D$3:$D$1315, $A27)+SUMIFS(DataRegularSeason20242025!$AB$3:$AB$1315,DataRegularSeason20242025!$B$3:$B$1315, "&lt;=" &amp; EM$1, DataRegularSeason20242025!$E$3:$E$1315, $A27)</f>
        <v>14</v>
      </c>
      <c r="EN27">
        <f>SUMIFS(DataRegularSeason20242025!$AA$3:$AA$1315,DataRegularSeason20242025!$B$3:$B$1315, "&lt;=" &amp; EN$1, DataRegularSeason20242025!$D$3:$D$1315, $A27)+SUMIFS(DataRegularSeason20242025!$AB$3:$AB$1315,DataRegularSeason20242025!$B$3:$B$1315, "&lt;=" &amp; EN$1, DataRegularSeason20242025!$E$3:$E$1315, $A27)</f>
        <v>14</v>
      </c>
      <c r="EO27">
        <f>SUMIFS(DataRegularSeason20242025!$AA$3:$AA$1315,DataRegularSeason20242025!$B$3:$B$1315, "&lt;=" &amp; EO$1, DataRegularSeason20242025!$D$3:$D$1315, $A27)+SUMIFS(DataRegularSeason20242025!$AB$3:$AB$1315,DataRegularSeason20242025!$B$3:$B$1315, "&lt;=" &amp; EO$1, DataRegularSeason20242025!$E$3:$E$1315, $A27)</f>
        <v>14</v>
      </c>
      <c r="EP27">
        <f>SUMIFS(DataRegularSeason20242025!$AA$3:$AA$1315,DataRegularSeason20242025!$B$3:$B$1315, "&lt;=" &amp; EP$1, DataRegularSeason20242025!$D$3:$D$1315, $A27)+SUMIFS(DataRegularSeason20242025!$AB$3:$AB$1315,DataRegularSeason20242025!$B$3:$B$1315, "&lt;=" &amp; EP$1, DataRegularSeason20242025!$E$3:$E$1315, $A27)</f>
        <v>14</v>
      </c>
      <c r="EQ27">
        <f>SUMIFS(DataRegularSeason20242025!$AA$3:$AA$1315,DataRegularSeason20242025!$B$3:$B$1315, "&lt;=" &amp; EQ$1, DataRegularSeason20242025!$D$3:$D$1315, $A27)+SUMIFS(DataRegularSeason20242025!$AB$3:$AB$1315,DataRegularSeason20242025!$B$3:$B$1315, "&lt;=" &amp; EQ$1, DataRegularSeason20242025!$E$3:$E$1315, $A27)</f>
        <v>14</v>
      </c>
      <c r="ER27">
        <f>SUMIFS(DataRegularSeason20242025!$AA$3:$AA$1315,DataRegularSeason20242025!$B$3:$B$1315, "&lt;=" &amp; ER$1, DataRegularSeason20242025!$D$3:$D$1315, $A27)+SUMIFS(DataRegularSeason20242025!$AB$3:$AB$1315,DataRegularSeason20242025!$B$3:$B$1315, "&lt;=" &amp; ER$1, DataRegularSeason20242025!$E$3:$E$1315, $A27)</f>
        <v>14</v>
      </c>
      <c r="ES27">
        <f>SUMIFS(DataRegularSeason20242025!$AA$3:$AA$1315,DataRegularSeason20242025!$B$3:$B$1315, "&lt;=" &amp; ES$1, DataRegularSeason20242025!$D$3:$D$1315, $A27)+SUMIFS(DataRegularSeason20242025!$AB$3:$AB$1315,DataRegularSeason20242025!$B$3:$B$1315, "&lt;=" &amp; ES$1, DataRegularSeason20242025!$E$3:$E$1315, $A27)</f>
        <v>14</v>
      </c>
      <c r="ET27">
        <f>SUMIFS(DataRegularSeason20242025!$AA$3:$AA$1315,DataRegularSeason20242025!$B$3:$B$1315, "&lt;=" &amp; ET$1, DataRegularSeason20242025!$D$3:$D$1315, $A27)+SUMIFS(DataRegularSeason20242025!$AB$3:$AB$1315,DataRegularSeason20242025!$B$3:$B$1315, "&lt;=" &amp; ET$1, DataRegularSeason20242025!$E$3:$E$1315, $A27)</f>
        <v>14</v>
      </c>
      <c r="EU27">
        <f>SUMIFS(DataRegularSeason20242025!$AA$3:$AA$1315,DataRegularSeason20242025!$B$3:$B$1315, "&lt;=" &amp; EU$1, DataRegularSeason20242025!$D$3:$D$1315, $A27)+SUMIFS(DataRegularSeason20242025!$AB$3:$AB$1315,DataRegularSeason20242025!$B$3:$B$1315, "&lt;=" &amp; EU$1, DataRegularSeason20242025!$E$3:$E$1315, $A27)</f>
        <v>14</v>
      </c>
      <c r="EV27">
        <f>SUMIFS(DataRegularSeason20242025!$AA$3:$AA$1315,DataRegularSeason20242025!$B$3:$B$1315, "&lt;=" &amp; EV$1, DataRegularSeason20242025!$D$3:$D$1315, $A27)+SUMIFS(DataRegularSeason20242025!$AB$3:$AB$1315,DataRegularSeason20242025!$B$3:$B$1315, "&lt;=" &amp; EV$1, DataRegularSeason20242025!$E$3:$E$1315, $A27)</f>
        <v>14</v>
      </c>
      <c r="EW27">
        <f>SUMIFS(DataRegularSeason20242025!$AA$3:$AA$1315,DataRegularSeason20242025!$B$3:$B$1315, "&lt;=" &amp; EW$1, DataRegularSeason20242025!$D$3:$D$1315, $A27)+SUMIFS(DataRegularSeason20242025!$AB$3:$AB$1315,DataRegularSeason20242025!$B$3:$B$1315, "&lt;=" &amp; EW$1, DataRegularSeason20242025!$E$3:$E$1315, $A27)</f>
        <v>14</v>
      </c>
      <c r="EX27">
        <f>SUMIFS(DataRegularSeason20242025!$AA$3:$AA$1315,DataRegularSeason20242025!$B$3:$B$1315, "&lt;=" &amp; EX$1, DataRegularSeason20242025!$D$3:$D$1315, $A27)+SUMIFS(DataRegularSeason20242025!$AB$3:$AB$1315,DataRegularSeason20242025!$B$3:$B$1315, "&lt;=" &amp; EX$1, DataRegularSeason20242025!$E$3:$E$1315, $A27)</f>
        <v>14</v>
      </c>
      <c r="EY27">
        <f>SUMIFS(DataRegularSeason20242025!$AA$3:$AA$1315,DataRegularSeason20242025!$B$3:$B$1315, "&lt;=" &amp; EY$1, DataRegularSeason20242025!$D$3:$D$1315, $A27)+SUMIFS(DataRegularSeason20242025!$AB$3:$AB$1315,DataRegularSeason20242025!$B$3:$B$1315, "&lt;=" &amp; EY$1, DataRegularSeason20242025!$E$3:$E$1315, $A27)</f>
        <v>14</v>
      </c>
      <c r="EZ27">
        <f>SUMIFS(DataRegularSeason20242025!$AA$3:$AA$1315,DataRegularSeason20242025!$B$3:$B$1315, "&lt;=" &amp; EZ$1, DataRegularSeason20242025!$D$3:$D$1315, $A27)+SUMIFS(DataRegularSeason20242025!$AB$3:$AB$1315,DataRegularSeason20242025!$B$3:$B$1315, "&lt;=" &amp; EZ$1, DataRegularSeason20242025!$E$3:$E$1315, $A27)</f>
        <v>14</v>
      </c>
      <c r="FA27">
        <f>SUMIFS(DataRegularSeason20242025!$AA$3:$AA$1315,DataRegularSeason20242025!$B$3:$B$1315, "&lt;=" &amp; FA$1, DataRegularSeason20242025!$D$3:$D$1315, $A27)+SUMIFS(DataRegularSeason20242025!$AB$3:$AB$1315,DataRegularSeason20242025!$B$3:$B$1315, "&lt;=" &amp; FA$1, DataRegularSeason20242025!$E$3:$E$1315, $A27)</f>
        <v>14</v>
      </c>
      <c r="FB27">
        <f>SUMIFS(DataRegularSeason20242025!$AA$3:$AA$1315,DataRegularSeason20242025!$B$3:$B$1315, "&lt;=" &amp; FB$1, DataRegularSeason20242025!$D$3:$D$1315, $A27)+SUMIFS(DataRegularSeason20242025!$AB$3:$AB$1315,DataRegularSeason20242025!$B$3:$B$1315, "&lt;=" &amp; FB$1, DataRegularSeason20242025!$E$3:$E$1315, $A27)</f>
        <v>14</v>
      </c>
      <c r="FC27">
        <f>SUMIFS(DataRegularSeason20242025!$AA$3:$AA$1315,DataRegularSeason20242025!$B$3:$B$1315, "&lt;=" &amp; FC$1, DataRegularSeason20242025!$D$3:$D$1315, $A27)+SUMIFS(DataRegularSeason20242025!$AB$3:$AB$1315,DataRegularSeason20242025!$B$3:$B$1315, "&lt;=" &amp; FC$1, DataRegularSeason20242025!$E$3:$E$1315, $A27)</f>
        <v>14</v>
      </c>
      <c r="FD27">
        <f>SUMIFS(DataRegularSeason20242025!$AA$3:$AA$1315,DataRegularSeason20242025!$B$3:$B$1315, "&lt;=" &amp; FD$1, DataRegularSeason20242025!$D$3:$D$1315, $A27)+SUMIFS(DataRegularSeason20242025!$AB$3:$AB$1315,DataRegularSeason20242025!$B$3:$B$1315, "&lt;=" &amp; FD$1, DataRegularSeason20242025!$E$3:$E$1315, $A27)</f>
        <v>14</v>
      </c>
      <c r="FE27">
        <f>SUMIFS(DataRegularSeason20242025!$AA$3:$AA$1315,DataRegularSeason20242025!$B$3:$B$1315, "&lt;=" &amp; FE$1, DataRegularSeason20242025!$D$3:$D$1315, $A27)+SUMIFS(DataRegularSeason20242025!$AB$3:$AB$1315,DataRegularSeason20242025!$B$3:$B$1315, "&lt;=" &amp; FE$1, DataRegularSeason20242025!$E$3:$E$1315, $A27)</f>
        <v>14</v>
      </c>
      <c r="FF27">
        <f>SUMIFS(DataRegularSeason20242025!$AA$3:$AA$1315,DataRegularSeason20242025!$B$3:$B$1315, "&lt;=" &amp; FF$1, DataRegularSeason20242025!$D$3:$D$1315, $A27)+SUMIFS(DataRegularSeason20242025!$AB$3:$AB$1315,DataRegularSeason20242025!$B$3:$B$1315, "&lt;=" &amp; FF$1, DataRegularSeason20242025!$E$3:$E$1315, $A27)</f>
        <v>14</v>
      </c>
      <c r="FG27">
        <f>SUMIFS(DataRegularSeason20242025!$AA$3:$AA$1315,DataRegularSeason20242025!$B$3:$B$1315, "&lt;=" &amp; FG$1, DataRegularSeason20242025!$D$3:$D$1315, $A27)+SUMIFS(DataRegularSeason20242025!$AB$3:$AB$1315,DataRegularSeason20242025!$B$3:$B$1315, "&lt;=" &amp; FG$1, DataRegularSeason20242025!$E$3:$E$1315, $A27)</f>
        <v>14</v>
      </c>
      <c r="FH27">
        <f>SUMIFS(DataRegularSeason20242025!$AA$3:$AA$1315,DataRegularSeason20242025!$B$3:$B$1315, "&lt;=" &amp; FH$1, DataRegularSeason20242025!$D$3:$D$1315, $A27)+SUMIFS(DataRegularSeason20242025!$AB$3:$AB$1315,DataRegularSeason20242025!$B$3:$B$1315, "&lt;=" &amp; FH$1, DataRegularSeason20242025!$E$3:$E$1315, $A27)</f>
        <v>14</v>
      </c>
      <c r="FI27">
        <f>SUMIFS(DataRegularSeason20242025!$AA$3:$AA$1315,DataRegularSeason20242025!$B$3:$B$1315, "&lt;=" &amp; FI$1, DataRegularSeason20242025!$D$3:$D$1315, $A27)+SUMIFS(DataRegularSeason20242025!$AB$3:$AB$1315,DataRegularSeason20242025!$B$3:$B$1315, "&lt;=" &amp; FI$1, DataRegularSeason20242025!$E$3:$E$1315, $A27)</f>
        <v>14</v>
      </c>
      <c r="FJ27">
        <f>SUMIFS(DataRegularSeason20242025!$AA$3:$AA$1315,DataRegularSeason20242025!$B$3:$B$1315, "&lt;=" &amp; FJ$1, DataRegularSeason20242025!$D$3:$D$1315, $A27)+SUMIFS(DataRegularSeason20242025!$AB$3:$AB$1315,DataRegularSeason20242025!$B$3:$B$1315, "&lt;=" &amp; FJ$1, DataRegularSeason20242025!$E$3:$E$1315, $A27)</f>
        <v>14</v>
      </c>
      <c r="FK27">
        <f>SUMIFS(DataRegularSeason20242025!$AA$3:$AA$1315,DataRegularSeason20242025!$B$3:$B$1315, "&lt;=" &amp; FK$1, DataRegularSeason20242025!$D$3:$D$1315, $A27)+SUMIFS(DataRegularSeason20242025!$AB$3:$AB$1315,DataRegularSeason20242025!$B$3:$B$1315, "&lt;=" &amp; FK$1, DataRegularSeason20242025!$E$3:$E$1315, $A27)</f>
        <v>14</v>
      </c>
      <c r="FL27">
        <f>SUMIFS(DataRegularSeason20242025!$AA$3:$AA$1315,DataRegularSeason20242025!$B$3:$B$1315, "&lt;=" &amp; FL$1, DataRegularSeason20242025!$D$3:$D$1315, $A27)+SUMIFS(DataRegularSeason20242025!$AB$3:$AB$1315,DataRegularSeason20242025!$B$3:$B$1315, "&lt;=" &amp; FL$1, DataRegularSeason20242025!$E$3:$E$1315, $A27)</f>
        <v>14</v>
      </c>
      <c r="FM27">
        <f>SUMIFS(DataRegularSeason20242025!$AA$3:$AA$1315,DataRegularSeason20242025!$B$3:$B$1315, "&lt;=" &amp; FM$1, DataRegularSeason20242025!$D$3:$D$1315, $A27)+SUMIFS(DataRegularSeason20242025!$AB$3:$AB$1315,DataRegularSeason20242025!$B$3:$B$1315, "&lt;=" &amp; FM$1, DataRegularSeason20242025!$E$3:$E$1315, $A27)</f>
        <v>14</v>
      </c>
      <c r="FN27">
        <f>SUMIFS(DataRegularSeason20242025!$AA$3:$AA$1315,DataRegularSeason20242025!$B$3:$B$1315, "&lt;=" &amp; FN$1, DataRegularSeason20242025!$D$3:$D$1315, $A27)+SUMIFS(DataRegularSeason20242025!$AB$3:$AB$1315,DataRegularSeason20242025!$B$3:$B$1315, "&lt;=" &amp; FN$1, DataRegularSeason20242025!$E$3:$E$1315, $A27)</f>
        <v>14</v>
      </c>
      <c r="FO27">
        <f>SUMIFS(DataRegularSeason20242025!$AA$3:$AA$1315,DataRegularSeason20242025!$B$3:$B$1315, "&lt;=" &amp; FO$1, DataRegularSeason20242025!$D$3:$D$1315, $A27)+SUMIFS(DataRegularSeason20242025!$AB$3:$AB$1315,DataRegularSeason20242025!$B$3:$B$1315, "&lt;=" &amp; FO$1, DataRegularSeason20242025!$E$3:$E$1315, $A27)</f>
        <v>14</v>
      </c>
      <c r="FP27">
        <f>SUMIFS(DataRegularSeason20242025!$AA$3:$AA$1315,DataRegularSeason20242025!$B$3:$B$1315, "&lt;=" &amp; FP$1, DataRegularSeason20242025!$D$3:$D$1315, $A27)+SUMIFS(DataRegularSeason20242025!$AB$3:$AB$1315,DataRegularSeason20242025!$B$3:$B$1315, "&lt;=" &amp; FP$1, DataRegularSeason20242025!$E$3:$E$1315, $A27)</f>
        <v>14</v>
      </c>
      <c r="FQ27">
        <f>SUMIFS(DataRegularSeason20242025!$AA$3:$AA$1315,DataRegularSeason20242025!$B$3:$B$1315, "&lt;=" &amp; FQ$1, DataRegularSeason20242025!$D$3:$D$1315, $A27)+SUMIFS(DataRegularSeason20242025!$AB$3:$AB$1315,DataRegularSeason20242025!$B$3:$B$1315, "&lt;=" &amp; FQ$1, DataRegularSeason20242025!$E$3:$E$1315, $A27)</f>
        <v>14</v>
      </c>
      <c r="FR27">
        <f>SUMIFS(DataRegularSeason20242025!$AA$3:$AA$1315,DataRegularSeason20242025!$B$3:$B$1315, "&lt;=" &amp; FR$1, DataRegularSeason20242025!$D$3:$D$1315, $A27)+SUMIFS(DataRegularSeason20242025!$AB$3:$AB$1315,DataRegularSeason20242025!$B$3:$B$1315, "&lt;=" &amp; FR$1, DataRegularSeason20242025!$E$3:$E$1315, $A27)</f>
        <v>14</v>
      </c>
      <c r="FS27">
        <f>SUMIFS(DataRegularSeason20242025!$AA$3:$AA$1315,DataRegularSeason20242025!$B$3:$B$1315, "&lt;=" &amp; FS$1, DataRegularSeason20242025!$D$3:$D$1315, $A27)+SUMIFS(DataRegularSeason20242025!$AB$3:$AB$1315,DataRegularSeason20242025!$B$3:$B$1315, "&lt;=" &amp; FS$1, DataRegularSeason20242025!$E$3:$E$1315, $A27)</f>
        <v>14</v>
      </c>
      <c r="FT27">
        <f>SUMIFS(DataRegularSeason20242025!$AA$3:$AA$1315,DataRegularSeason20242025!$B$3:$B$1315, "&lt;=" &amp; FT$1, DataRegularSeason20242025!$D$3:$D$1315, $A27)+SUMIFS(DataRegularSeason20242025!$AB$3:$AB$1315,DataRegularSeason20242025!$B$3:$B$1315, "&lt;=" &amp; FT$1, DataRegularSeason20242025!$E$3:$E$1315, $A27)</f>
        <v>14</v>
      </c>
      <c r="FU27">
        <f>SUMIFS(DataRegularSeason20242025!$AA$3:$AA$1315,DataRegularSeason20242025!$B$3:$B$1315, "&lt;=" &amp; FU$1, DataRegularSeason20242025!$D$3:$D$1315, $A27)+SUMIFS(DataRegularSeason20242025!$AB$3:$AB$1315,DataRegularSeason20242025!$B$3:$B$1315, "&lt;=" &amp; FU$1, DataRegularSeason20242025!$E$3:$E$1315, $A27)</f>
        <v>14</v>
      </c>
      <c r="FV27">
        <f>SUMIFS(DataRegularSeason20242025!$AA$3:$AA$1315,DataRegularSeason20242025!$B$3:$B$1315, "&lt;=" &amp; FV$1, DataRegularSeason20242025!$D$3:$D$1315, $A27)+SUMIFS(DataRegularSeason20242025!$AB$3:$AB$1315,DataRegularSeason20242025!$B$3:$B$1315, "&lt;=" &amp; FV$1, DataRegularSeason20242025!$E$3:$E$1315, $A27)</f>
        <v>14</v>
      </c>
      <c r="FW27">
        <f>SUMIFS(DataRegularSeason20242025!$AA$3:$AA$1315,DataRegularSeason20242025!$B$3:$B$1315, "&lt;=" &amp; FW$1, DataRegularSeason20242025!$D$3:$D$1315, $A27)+SUMIFS(DataRegularSeason20242025!$AB$3:$AB$1315,DataRegularSeason20242025!$B$3:$B$1315, "&lt;=" &amp; FW$1, DataRegularSeason20242025!$E$3:$E$1315, $A27)</f>
        <v>14</v>
      </c>
      <c r="FX27">
        <f>SUMIFS(DataRegularSeason20242025!$AA$3:$AA$1315,DataRegularSeason20242025!$B$3:$B$1315, "&lt;=" &amp; FX$1, DataRegularSeason20242025!$D$3:$D$1315, $A27)+SUMIFS(DataRegularSeason20242025!$AB$3:$AB$1315,DataRegularSeason20242025!$B$3:$B$1315, "&lt;=" &amp; FX$1, DataRegularSeason20242025!$E$3:$E$1315, $A27)</f>
        <v>14</v>
      </c>
      <c r="FY27">
        <f>SUMIFS(DataRegularSeason20242025!$AA$3:$AA$1315,DataRegularSeason20242025!$B$3:$B$1315, "&lt;=" &amp; FY$1, DataRegularSeason20242025!$D$3:$D$1315, $A27)+SUMIFS(DataRegularSeason20242025!$AB$3:$AB$1315,DataRegularSeason20242025!$B$3:$B$1315, "&lt;=" &amp; FY$1, DataRegularSeason20242025!$E$3:$E$1315, $A27)</f>
        <v>14</v>
      </c>
      <c r="FZ27">
        <f>SUMIFS(DataRegularSeason20242025!$AA$3:$AA$1315,DataRegularSeason20242025!$B$3:$B$1315, "&lt;=" &amp; FZ$1, DataRegularSeason20242025!$D$3:$D$1315, $A27)+SUMIFS(DataRegularSeason20242025!$AB$3:$AB$1315,DataRegularSeason20242025!$B$3:$B$1315, "&lt;=" &amp; FZ$1, DataRegularSeason20242025!$E$3:$E$1315, $A27)</f>
        <v>14</v>
      </c>
      <c r="GA27">
        <f>SUMIFS(DataRegularSeason20242025!$AA$3:$AA$1315,DataRegularSeason20242025!$B$3:$B$1315, "&lt;=" &amp; GA$1, DataRegularSeason20242025!$D$3:$D$1315, $A27)+SUMIFS(DataRegularSeason20242025!$AB$3:$AB$1315,DataRegularSeason20242025!$B$3:$B$1315, "&lt;=" &amp; GA$1, DataRegularSeason20242025!$E$3:$E$1315, $A27)</f>
        <v>14</v>
      </c>
      <c r="GB27">
        <f>SUMIFS(DataRegularSeason20242025!$AA$3:$AA$1315,DataRegularSeason20242025!$B$3:$B$1315, "&lt;=" &amp; GB$1, DataRegularSeason20242025!$D$3:$D$1315, $A27)+SUMIFS(DataRegularSeason20242025!$AB$3:$AB$1315,DataRegularSeason20242025!$B$3:$B$1315, "&lt;=" &amp; GB$1, DataRegularSeason20242025!$E$3:$E$1315, $A27)</f>
        <v>14</v>
      </c>
      <c r="GC27">
        <f>SUMIFS(DataRegularSeason20242025!$AA$3:$AA$1315,DataRegularSeason20242025!$B$3:$B$1315, "&lt;=" &amp; GC$1, DataRegularSeason20242025!$D$3:$D$1315, $A27)+SUMIFS(DataRegularSeason20242025!$AB$3:$AB$1315,DataRegularSeason20242025!$B$3:$B$1315, "&lt;=" &amp; GC$1, DataRegularSeason20242025!$E$3:$E$1315, $A27)</f>
        <v>14</v>
      </c>
      <c r="GD27">
        <f>SUMIFS(DataRegularSeason20242025!$AA$3:$AA$1315,DataRegularSeason20242025!$B$3:$B$1315, "&lt;=" &amp; GD$1, DataRegularSeason20242025!$D$3:$D$1315, $A27)+SUMIFS(DataRegularSeason20242025!$AB$3:$AB$1315,DataRegularSeason20242025!$B$3:$B$1315, "&lt;=" &amp; GD$1, DataRegularSeason20242025!$E$3:$E$1315, $A27)</f>
        <v>14</v>
      </c>
      <c r="GE27">
        <f>SUMIFS(DataRegularSeason20242025!$AA$3:$AA$1315,DataRegularSeason20242025!$B$3:$B$1315, "&lt;=" &amp; GE$1, DataRegularSeason20242025!$D$3:$D$1315, $A27)+SUMIFS(DataRegularSeason20242025!$AB$3:$AB$1315,DataRegularSeason20242025!$B$3:$B$1315, "&lt;=" &amp; GE$1, DataRegularSeason20242025!$E$3:$E$1315, $A27)</f>
        <v>14</v>
      </c>
      <c r="GF27">
        <f>SUMIFS(DataRegularSeason20242025!$AA$3:$AA$1315,DataRegularSeason20242025!$B$3:$B$1315, "&lt;=" &amp; GF$1, DataRegularSeason20242025!$D$3:$D$1315, $A27)+SUMIFS(DataRegularSeason20242025!$AB$3:$AB$1315,DataRegularSeason20242025!$B$3:$B$1315, "&lt;=" &amp; GF$1, DataRegularSeason20242025!$E$3:$E$1315, $A27)</f>
        <v>14</v>
      </c>
      <c r="GG27">
        <f>SUMIFS(DataRegularSeason20242025!$AA$3:$AA$1315,DataRegularSeason20242025!$B$3:$B$1315, "&lt;=" &amp; GG$1, DataRegularSeason20242025!$D$3:$D$1315, $A27)+SUMIFS(DataRegularSeason20242025!$AB$3:$AB$1315,DataRegularSeason20242025!$B$3:$B$1315, "&lt;=" &amp; GG$1, DataRegularSeason20242025!$E$3:$E$1315, $A27)</f>
        <v>14</v>
      </c>
      <c r="GH27">
        <f>SUMIFS(DataRegularSeason20242025!$AA$3:$AA$1315,DataRegularSeason20242025!$B$3:$B$1315, "&lt;=" &amp; GH$1, DataRegularSeason20242025!$D$3:$D$1315, $A27)+SUMIFS(DataRegularSeason20242025!$AB$3:$AB$1315,DataRegularSeason20242025!$B$3:$B$1315, "&lt;=" &amp; GH$1, DataRegularSeason20242025!$E$3:$E$1315, $A27)</f>
        <v>14</v>
      </c>
      <c r="GI27">
        <f>SUMIFS(DataRegularSeason20242025!$AA$3:$AA$1315,DataRegularSeason20242025!$B$3:$B$1315, "&lt;=" &amp; GI$1, DataRegularSeason20242025!$D$3:$D$1315, $A27)+SUMIFS(DataRegularSeason20242025!$AB$3:$AB$1315,DataRegularSeason20242025!$B$3:$B$1315, "&lt;=" &amp; GI$1, DataRegularSeason20242025!$E$3:$E$1315, $A27)</f>
        <v>14</v>
      </c>
      <c r="GJ27">
        <f>SUMIFS(DataRegularSeason20242025!$AA$3:$AA$1315,DataRegularSeason20242025!$B$3:$B$1315, "&lt;=" &amp; GJ$1, DataRegularSeason20242025!$D$3:$D$1315, $A27)+SUMIFS(DataRegularSeason20242025!$AB$3:$AB$1315,DataRegularSeason20242025!$B$3:$B$1315, "&lt;=" &amp; GJ$1, DataRegularSeason20242025!$E$3:$E$1315, $A27)</f>
        <v>14</v>
      </c>
      <c r="GK27">
        <f>SUMIFS(DataRegularSeason20242025!$AA$3:$AA$1315,DataRegularSeason20242025!$B$3:$B$1315, "&lt;=" &amp; GK$1, DataRegularSeason20242025!$D$3:$D$1315, $A27)+SUMIFS(DataRegularSeason20242025!$AB$3:$AB$1315,DataRegularSeason20242025!$B$3:$B$1315, "&lt;=" &amp; GK$1, DataRegularSeason20242025!$E$3:$E$1315, $A27)</f>
        <v>14</v>
      </c>
      <c r="GL27">
        <f>SUMIFS(DataRegularSeason20242025!$AA$3:$AA$1315,DataRegularSeason20242025!$B$3:$B$1315, "&lt;=" &amp; GL$1, DataRegularSeason20242025!$D$3:$D$1315, $A27)+SUMIFS(DataRegularSeason20242025!$AB$3:$AB$1315,DataRegularSeason20242025!$B$3:$B$1315, "&lt;=" &amp; GL$1, DataRegularSeason20242025!$E$3:$E$1315, $A27)</f>
        <v>14</v>
      </c>
      <c r="GM27">
        <f>SUMIFS(DataRegularSeason20242025!$AA$3:$AA$1315,DataRegularSeason20242025!$B$3:$B$1315, "&lt;=" &amp; GM$1, DataRegularSeason20242025!$D$3:$D$1315, $A27)+SUMIFS(DataRegularSeason20242025!$AB$3:$AB$1315,DataRegularSeason20242025!$B$3:$B$1315, "&lt;=" &amp; GM$1, DataRegularSeason20242025!$E$3:$E$1315, $A27)</f>
        <v>14</v>
      </c>
      <c r="GN27">
        <f>SUMIFS(DataRegularSeason20242025!$AA$3:$AA$1315,DataRegularSeason20242025!$B$3:$B$1315, "&lt;=" &amp; GN$1, DataRegularSeason20242025!$D$3:$D$1315, $A27)+SUMIFS(DataRegularSeason20242025!$AB$3:$AB$1315,DataRegularSeason20242025!$B$3:$B$1315, "&lt;=" &amp; GN$1, DataRegularSeason20242025!$E$3:$E$1315, $A27)</f>
        <v>14</v>
      </c>
      <c r="GO27">
        <f>SUMIFS(DataRegularSeason20242025!$AA$3:$AA$1315,DataRegularSeason20242025!$B$3:$B$1315, "&lt;=" &amp; GO$1, DataRegularSeason20242025!$D$3:$D$1315, $A27)+SUMIFS(DataRegularSeason20242025!$AB$3:$AB$1315,DataRegularSeason20242025!$B$3:$B$1315, "&lt;=" &amp; GO$1, DataRegularSeason20242025!$E$3:$E$1315, $A27)</f>
        <v>14</v>
      </c>
      <c r="GP27">
        <f>SUMIFS(DataRegularSeason20242025!$AA$3:$AA$1315,DataRegularSeason20242025!$B$3:$B$1315, "&lt;=" &amp; GP$1, DataRegularSeason20242025!$D$3:$D$1315, $A27)+SUMIFS(DataRegularSeason20242025!$AB$3:$AB$1315,DataRegularSeason20242025!$B$3:$B$1315, "&lt;=" &amp; GP$1, DataRegularSeason20242025!$E$3:$E$1315, $A27)</f>
        <v>14</v>
      </c>
      <c r="GQ27">
        <f>SUMIFS(DataRegularSeason20242025!$AA$3:$AA$1315,DataRegularSeason20242025!$B$3:$B$1315, "&lt;=" &amp; GQ$1, DataRegularSeason20242025!$D$3:$D$1315, $A27)+SUMIFS(DataRegularSeason20242025!$AB$3:$AB$1315,DataRegularSeason20242025!$B$3:$B$1315, "&lt;=" &amp; GQ$1, DataRegularSeason20242025!$E$3:$E$1315, $A27)</f>
        <v>14</v>
      </c>
      <c r="GR27">
        <f>SUMIFS(DataRegularSeason20242025!$AA$3:$AA$1315,DataRegularSeason20242025!$B$3:$B$1315, "&lt;=" &amp; GR$1, DataRegularSeason20242025!$D$3:$D$1315, $A27)+SUMIFS(DataRegularSeason20242025!$AB$3:$AB$1315,DataRegularSeason20242025!$B$3:$B$1315, "&lt;=" &amp; GR$1, DataRegularSeason20242025!$E$3:$E$1315, $A27)</f>
        <v>14</v>
      </c>
      <c r="GS27">
        <f>SUMIFS(DataRegularSeason20242025!$AA$3:$AA$1315,DataRegularSeason20242025!$B$3:$B$1315, "&lt;=" &amp; GS$1, DataRegularSeason20242025!$D$3:$D$1315, $A27)+SUMIFS(DataRegularSeason20242025!$AB$3:$AB$1315,DataRegularSeason20242025!$B$3:$B$1315, "&lt;=" &amp; GS$1, DataRegularSeason20242025!$E$3:$E$1315, $A27)</f>
        <v>14</v>
      </c>
      <c r="GT27">
        <f>SUMIFS(DataRegularSeason20242025!$AA$3:$AA$1315,DataRegularSeason20242025!$B$3:$B$1315, "&lt;=" &amp; GT$1, DataRegularSeason20242025!$D$3:$D$1315, $A27)+SUMIFS(DataRegularSeason20242025!$AB$3:$AB$1315,DataRegularSeason20242025!$B$3:$B$1315, "&lt;=" &amp; GT$1, DataRegularSeason20242025!$E$3:$E$1315, $A27)</f>
        <v>14</v>
      </c>
      <c r="GU27">
        <f>SUMIFS(DataRegularSeason20242025!$AA$3:$AA$1315,DataRegularSeason20242025!$B$3:$B$1315, "&lt;=" &amp; GU$1, DataRegularSeason20242025!$D$3:$D$1315, $A27)+SUMIFS(DataRegularSeason20242025!$AB$3:$AB$1315,DataRegularSeason20242025!$B$3:$B$1315, "&lt;=" &amp; GU$1, DataRegularSeason20242025!$E$3:$E$1315, $A27)</f>
        <v>14</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11</v>
      </c>
      <c r="AJ28">
        <f>SUMIFS(DataRegularSeason20242025!$AA$3:$AA$1315,DataRegularSeason20242025!$B$3:$B$1315, "&lt;=" &amp; AJ$1, DataRegularSeason20242025!$D$3:$D$1315, $A28)+SUMIFS(DataRegularSeason20242025!$AB$3:$AB$1315,DataRegularSeason20242025!$B$3:$B$1315, "&lt;=" &amp; AJ$1, DataRegularSeason20242025!$E$3:$E$1315, $A28)</f>
        <v>11</v>
      </c>
      <c r="AK28">
        <f>SUMIFS(DataRegularSeason20242025!$AA$3:$AA$1315,DataRegularSeason20242025!$B$3:$B$1315, "&lt;=" &amp; AK$1, DataRegularSeason20242025!$D$3:$D$1315, $A28)+SUMIFS(DataRegularSeason20242025!$AB$3:$AB$1315,DataRegularSeason20242025!$B$3:$B$1315, "&lt;=" &amp; AK$1, DataRegularSeason20242025!$E$3:$E$1315, $A28)</f>
        <v>11</v>
      </c>
      <c r="AL28">
        <f>SUMIFS(DataRegularSeason20242025!$AA$3:$AA$1315,DataRegularSeason20242025!$B$3:$B$1315, "&lt;=" &amp; AL$1, DataRegularSeason20242025!$D$3:$D$1315, $A28)+SUMIFS(DataRegularSeason20242025!$AB$3:$AB$1315,DataRegularSeason20242025!$B$3:$B$1315, "&lt;=" &amp; AL$1, DataRegularSeason20242025!$E$3:$E$1315, $A28)</f>
        <v>11</v>
      </c>
      <c r="AM28">
        <f>SUMIFS(DataRegularSeason20242025!$AA$3:$AA$1315,DataRegularSeason20242025!$B$3:$B$1315, "&lt;=" &amp; AM$1, DataRegularSeason20242025!$D$3:$D$1315, $A28)+SUMIFS(DataRegularSeason20242025!$AB$3:$AB$1315,DataRegularSeason20242025!$B$3:$B$1315, "&lt;=" &amp; AM$1, DataRegularSeason20242025!$E$3:$E$1315, $A28)</f>
        <v>11</v>
      </c>
      <c r="AN28">
        <f>SUMIFS(DataRegularSeason20242025!$AA$3:$AA$1315,DataRegularSeason20242025!$B$3:$B$1315, "&lt;=" &amp; AN$1, DataRegularSeason20242025!$D$3:$D$1315, $A28)+SUMIFS(DataRegularSeason20242025!$AB$3:$AB$1315,DataRegularSeason20242025!$B$3:$B$1315, "&lt;=" &amp; AN$1, DataRegularSeason20242025!$E$3:$E$1315, $A28)</f>
        <v>11</v>
      </c>
      <c r="AO28">
        <f>SUMIFS(DataRegularSeason20242025!$AA$3:$AA$1315,DataRegularSeason20242025!$B$3:$B$1315, "&lt;=" &amp; AO$1, DataRegularSeason20242025!$D$3:$D$1315, $A28)+SUMIFS(DataRegularSeason20242025!$AB$3:$AB$1315,DataRegularSeason20242025!$B$3:$B$1315, "&lt;=" &amp; AO$1, DataRegularSeason20242025!$E$3:$E$1315, $A28)</f>
        <v>11</v>
      </c>
      <c r="AP28">
        <f>SUMIFS(DataRegularSeason20242025!$AA$3:$AA$1315,DataRegularSeason20242025!$B$3:$B$1315, "&lt;=" &amp; AP$1, DataRegularSeason20242025!$D$3:$D$1315, $A28)+SUMIFS(DataRegularSeason20242025!$AB$3:$AB$1315,DataRegularSeason20242025!$B$3:$B$1315, "&lt;=" &amp; AP$1, DataRegularSeason20242025!$E$3:$E$1315, $A28)</f>
        <v>11</v>
      </c>
      <c r="AQ28">
        <f>SUMIFS(DataRegularSeason20242025!$AA$3:$AA$1315,DataRegularSeason20242025!$B$3:$B$1315, "&lt;=" &amp; AQ$1, DataRegularSeason20242025!$D$3:$D$1315, $A28)+SUMIFS(DataRegularSeason20242025!$AB$3:$AB$1315,DataRegularSeason20242025!$B$3:$B$1315, "&lt;=" &amp; AQ$1, DataRegularSeason20242025!$E$3:$E$1315, $A28)</f>
        <v>11</v>
      </c>
      <c r="AR28">
        <f>SUMIFS(DataRegularSeason20242025!$AA$3:$AA$1315,DataRegularSeason20242025!$B$3:$B$1315, "&lt;=" &amp; AR$1, DataRegularSeason20242025!$D$3:$D$1315, $A28)+SUMIFS(DataRegularSeason20242025!$AB$3:$AB$1315,DataRegularSeason20242025!$B$3:$B$1315, "&lt;=" &amp; AR$1, DataRegularSeason20242025!$E$3:$E$1315, $A28)</f>
        <v>11</v>
      </c>
      <c r="AS28">
        <f>SUMIFS(DataRegularSeason20242025!$AA$3:$AA$1315,DataRegularSeason20242025!$B$3:$B$1315, "&lt;=" &amp; AS$1, DataRegularSeason20242025!$D$3:$D$1315, $A28)+SUMIFS(DataRegularSeason20242025!$AB$3:$AB$1315,DataRegularSeason20242025!$B$3:$B$1315, "&lt;=" &amp; AS$1, DataRegularSeason20242025!$E$3:$E$1315, $A28)</f>
        <v>11</v>
      </c>
      <c r="AT28">
        <f>SUMIFS(DataRegularSeason20242025!$AA$3:$AA$1315,DataRegularSeason20242025!$B$3:$B$1315, "&lt;=" &amp; AT$1, DataRegularSeason20242025!$D$3:$D$1315, $A28)+SUMIFS(DataRegularSeason20242025!$AB$3:$AB$1315,DataRegularSeason20242025!$B$3:$B$1315, "&lt;=" &amp; AT$1, DataRegularSeason20242025!$E$3:$E$1315, $A28)</f>
        <v>11</v>
      </c>
      <c r="AU28">
        <f>SUMIFS(DataRegularSeason20242025!$AA$3:$AA$1315,DataRegularSeason20242025!$B$3:$B$1315, "&lt;=" &amp; AU$1, DataRegularSeason20242025!$D$3:$D$1315, $A28)+SUMIFS(DataRegularSeason20242025!$AB$3:$AB$1315,DataRegularSeason20242025!$B$3:$B$1315, "&lt;=" &amp; AU$1, DataRegularSeason20242025!$E$3:$E$1315, $A28)</f>
        <v>11</v>
      </c>
      <c r="AV28">
        <f>SUMIFS(DataRegularSeason20242025!$AA$3:$AA$1315,DataRegularSeason20242025!$B$3:$B$1315, "&lt;=" &amp; AV$1, DataRegularSeason20242025!$D$3:$D$1315, $A28)+SUMIFS(DataRegularSeason20242025!$AB$3:$AB$1315,DataRegularSeason20242025!$B$3:$B$1315, "&lt;=" &amp; AV$1, DataRegularSeason20242025!$E$3:$E$1315, $A28)</f>
        <v>11</v>
      </c>
      <c r="AW28">
        <f>SUMIFS(DataRegularSeason20242025!$AA$3:$AA$1315,DataRegularSeason20242025!$B$3:$B$1315, "&lt;=" &amp; AW$1, DataRegularSeason20242025!$D$3:$D$1315, $A28)+SUMIFS(DataRegularSeason20242025!$AB$3:$AB$1315,DataRegularSeason20242025!$B$3:$B$1315, "&lt;=" &amp; AW$1, DataRegularSeason20242025!$E$3:$E$1315, $A28)</f>
        <v>11</v>
      </c>
      <c r="AX28">
        <f>SUMIFS(DataRegularSeason20242025!$AA$3:$AA$1315,DataRegularSeason20242025!$B$3:$B$1315, "&lt;=" &amp; AX$1, DataRegularSeason20242025!$D$3:$D$1315, $A28)+SUMIFS(DataRegularSeason20242025!$AB$3:$AB$1315,DataRegularSeason20242025!$B$3:$B$1315, "&lt;=" &amp; AX$1, DataRegularSeason20242025!$E$3:$E$1315, $A28)</f>
        <v>11</v>
      </c>
      <c r="AY28">
        <f>SUMIFS(DataRegularSeason20242025!$AA$3:$AA$1315,DataRegularSeason20242025!$B$3:$B$1315, "&lt;=" &amp; AY$1, DataRegularSeason20242025!$D$3:$D$1315, $A28)+SUMIFS(DataRegularSeason20242025!$AB$3:$AB$1315,DataRegularSeason20242025!$B$3:$B$1315, "&lt;=" &amp; AY$1, DataRegularSeason20242025!$E$3:$E$1315, $A28)</f>
        <v>11</v>
      </c>
      <c r="AZ28">
        <f>SUMIFS(DataRegularSeason20242025!$AA$3:$AA$1315,DataRegularSeason20242025!$B$3:$B$1315, "&lt;=" &amp; AZ$1, DataRegularSeason20242025!$D$3:$D$1315, $A28)+SUMIFS(DataRegularSeason20242025!$AB$3:$AB$1315,DataRegularSeason20242025!$B$3:$B$1315, "&lt;=" &amp; AZ$1, DataRegularSeason20242025!$E$3:$E$1315, $A28)</f>
        <v>11</v>
      </c>
      <c r="BA28">
        <f>SUMIFS(DataRegularSeason20242025!$AA$3:$AA$1315,DataRegularSeason20242025!$B$3:$B$1315, "&lt;=" &amp; BA$1, DataRegularSeason20242025!$D$3:$D$1315, $A28)+SUMIFS(DataRegularSeason20242025!$AB$3:$AB$1315,DataRegularSeason20242025!$B$3:$B$1315, "&lt;=" &amp; BA$1, DataRegularSeason20242025!$E$3:$E$1315, $A28)</f>
        <v>11</v>
      </c>
      <c r="BB28">
        <f>SUMIFS(DataRegularSeason20242025!$AA$3:$AA$1315,DataRegularSeason20242025!$B$3:$B$1315, "&lt;=" &amp; BB$1, DataRegularSeason20242025!$D$3:$D$1315, $A28)+SUMIFS(DataRegularSeason20242025!$AB$3:$AB$1315,DataRegularSeason20242025!$B$3:$B$1315, "&lt;=" &amp; BB$1, DataRegularSeason20242025!$E$3:$E$1315, $A28)</f>
        <v>11</v>
      </c>
      <c r="BC28">
        <f>SUMIFS(DataRegularSeason20242025!$AA$3:$AA$1315,DataRegularSeason20242025!$B$3:$B$1315, "&lt;=" &amp; BC$1, DataRegularSeason20242025!$D$3:$D$1315, $A28)+SUMIFS(DataRegularSeason20242025!$AB$3:$AB$1315,DataRegularSeason20242025!$B$3:$B$1315, "&lt;=" &amp; BC$1, DataRegularSeason20242025!$E$3:$E$1315, $A28)</f>
        <v>11</v>
      </c>
      <c r="BD28">
        <f>SUMIFS(DataRegularSeason20242025!$AA$3:$AA$1315,DataRegularSeason20242025!$B$3:$B$1315, "&lt;=" &amp; BD$1, DataRegularSeason20242025!$D$3:$D$1315, $A28)+SUMIFS(DataRegularSeason20242025!$AB$3:$AB$1315,DataRegularSeason20242025!$B$3:$B$1315, "&lt;=" &amp; BD$1, DataRegularSeason20242025!$E$3:$E$1315, $A28)</f>
        <v>11</v>
      </c>
      <c r="BE28">
        <f>SUMIFS(DataRegularSeason20242025!$AA$3:$AA$1315,DataRegularSeason20242025!$B$3:$B$1315, "&lt;=" &amp; BE$1, DataRegularSeason20242025!$D$3:$D$1315, $A28)+SUMIFS(DataRegularSeason20242025!$AB$3:$AB$1315,DataRegularSeason20242025!$B$3:$B$1315, "&lt;=" &amp; BE$1, DataRegularSeason20242025!$E$3:$E$1315, $A28)</f>
        <v>11</v>
      </c>
      <c r="BF28">
        <f>SUMIFS(DataRegularSeason20242025!$AA$3:$AA$1315,DataRegularSeason20242025!$B$3:$B$1315, "&lt;=" &amp; BF$1, DataRegularSeason20242025!$D$3:$D$1315, $A28)+SUMIFS(DataRegularSeason20242025!$AB$3:$AB$1315,DataRegularSeason20242025!$B$3:$B$1315, "&lt;=" &amp; BF$1, DataRegularSeason20242025!$E$3:$E$1315, $A28)</f>
        <v>11</v>
      </c>
      <c r="BG28">
        <f>SUMIFS(DataRegularSeason20242025!$AA$3:$AA$1315,DataRegularSeason20242025!$B$3:$B$1315, "&lt;=" &amp; BG$1, DataRegularSeason20242025!$D$3:$D$1315, $A28)+SUMIFS(DataRegularSeason20242025!$AB$3:$AB$1315,DataRegularSeason20242025!$B$3:$B$1315, "&lt;=" &amp; BG$1, DataRegularSeason20242025!$E$3:$E$1315, $A28)</f>
        <v>11</v>
      </c>
      <c r="BH28">
        <f>SUMIFS(DataRegularSeason20242025!$AA$3:$AA$1315,DataRegularSeason20242025!$B$3:$B$1315, "&lt;=" &amp; BH$1, DataRegularSeason20242025!$D$3:$D$1315, $A28)+SUMIFS(DataRegularSeason20242025!$AB$3:$AB$1315,DataRegularSeason20242025!$B$3:$B$1315, "&lt;=" &amp; BH$1, DataRegularSeason20242025!$E$3:$E$1315, $A28)</f>
        <v>11</v>
      </c>
      <c r="BI28">
        <f>SUMIFS(DataRegularSeason20242025!$AA$3:$AA$1315,DataRegularSeason20242025!$B$3:$B$1315, "&lt;=" &amp; BI$1, DataRegularSeason20242025!$D$3:$D$1315, $A28)+SUMIFS(DataRegularSeason20242025!$AB$3:$AB$1315,DataRegularSeason20242025!$B$3:$B$1315, "&lt;=" &amp; BI$1, DataRegularSeason20242025!$E$3:$E$1315, $A28)</f>
        <v>11</v>
      </c>
      <c r="BJ28">
        <f>SUMIFS(DataRegularSeason20242025!$AA$3:$AA$1315,DataRegularSeason20242025!$B$3:$B$1315, "&lt;=" &amp; BJ$1, DataRegularSeason20242025!$D$3:$D$1315, $A28)+SUMIFS(DataRegularSeason20242025!$AB$3:$AB$1315,DataRegularSeason20242025!$B$3:$B$1315, "&lt;=" &amp; BJ$1, DataRegularSeason20242025!$E$3:$E$1315, $A28)</f>
        <v>11</v>
      </c>
      <c r="BK28">
        <f>SUMIFS(DataRegularSeason20242025!$AA$3:$AA$1315,DataRegularSeason20242025!$B$3:$B$1315, "&lt;=" &amp; BK$1, DataRegularSeason20242025!$D$3:$D$1315, $A28)+SUMIFS(DataRegularSeason20242025!$AB$3:$AB$1315,DataRegularSeason20242025!$B$3:$B$1315, "&lt;=" &amp; BK$1, DataRegularSeason20242025!$E$3:$E$1315, $A28)</f>
        <v>11</v>
      </c>
      <c r="BL28">
        <f>SUMIFS(DataRegularSeason20242025!$AA$3:$AA$1315,DataRegularSeason20242025!$B$3:$B$1315, "&lt;=" &amp; BL$1, DataRegularSeason20242025!$D$3:$D$1315, $A28)+SUMIFS(DataRegularSeason20242025!$AB$3:$AB$1315,DataRegularSeason20242025!$B$3:$B$1315, "&lt;=" &amp; BL$1, DataRegularSeason20242025!$E$3:$E$1315, $A28)</f>
        <v>11</v>
      </c>
      <c r="BM28">
        <f>SUMIFS(DataRegularSeason20242025!$AA$3:$AA$1315,DataRegularSeason20242025!$B$3:$B$1315, "&lt;=" &amp; BM$1, DataRegularSeason20242025!$D$3:$D$1315, $A28)+SUMIFS(DataRegularSeason20242025!$AB$3:$AB$1315,DataRegularSeason20242025!$B$3:$B$1315, "&lt;=" &amp; BM$1, DataRegularSeason20242025!$E$3:$E$1315, $A28)</f>
        <v>11</v>
      </c>
      <c r="BN28">
        <f>SUMIFS(DataRegularSeason20242025!$AA$3:$AA$1315,DataRegularSeason20242025!$B$3:$B$1315, "&lt;=" &amp; BN$1, DataRegularSeason20242025!$D$3:$D$1315, $A28)+SUMIFS(DataRegularSeason20242025!$AB$3:$AB$1315,DataRegularSeason20242025!$B$3:$B$1315, "&lt;=" &amp; BN$1, DataRegularSeason20242025!$E$3:$E$1315, $A28)</f>
        <v>11</v>
      </c>
      <c r="BO28">
        <f>SUMIFS(DataRegularSeason20242025!$AA$3:$AA$1315,DataRegularSeason20242025!$B$3:$B$1315, "&lt;=" &amp; BO$1, DataRegularSeason20242025!$D$3:$D$1315, $A28)+SUMIFS(DataRegularSeason20242025!$AB$3:$AB$1315,DataRegularSeason20242025!$B$3:$B$1315, "&lt;=" &amp; BO$1, DataRegularSeason20242025!$E$3:$E$1315, $A28)</f>
        <v>11</v>
      </c>
      <c r="BP28">
        <f>SUMIFS(DataRegularSeason20242025!$AA$3:$AA$1315,DataRegularSeason20242025!$B$3:$B$1315, "&lt;=" &amp; BP$1, DataRegularSeason20242025!$D$3:$D$1315, $A28)+SUMIFS(DataRegularSeason20242025!$AB$3:$AB$1315,DataRegularSeason20242025!$B$3:$B$1315, "&lt;=" &amp; BP$1, DataRegularSeason20242025!$E$3:$E$1315, $A28)</f>
        <v>11</v>
      </c>
      <c r="BQ28">
        <f>SUMIFS(DataRegularSeason20242025!$AA$3:$AA$1315,DataRegularSeason20242025!$B$3:$B$1315, "&lt;=" &amp; BQ$1, DataRegularSeason20242025!$D$3:$D$1315, $A28)+SUMIFS(DataRegularSeason20242025!$AB$3:$AB$1315,DataRegularSeason20242025!$B$3:$B$1315, "&lt;=" &amp; BQ$1, DataRegularSeason20242025!$E$3:$E$1315, $A28)</f>
        <v>11</v>
      </c>
      <c r="BR28">
        <f>SUMIFS(DataRegularSeason20242025!$AA$3:$AA$1315,DataRegularSeason20242025!$B$3:$B$1315, "&lt;=" &amp; BR$1, DataRegularSeason20242025!$D$3:$D$1315, $A28)+SUMIFS(DataRegularSeason20242025!$AB$3:$AB$1315,DataRegularSeason20242025!$B$3:$B$1315, "&lt;=" &amp; BR$1, DataRegularSeason20242025!$E$3:$E$1315, $A28)</f>
        <v>11</v>
      </c>
      <c r="BS28">
        <f>SUMIFS(DataRegularSeason20242025!$AA$3:$AA$1315,DataRegularSeason20242025!$B$3:$B$1315, "&lt;=" &amp; BS$1, DataRegularSeason20242025!$D$3:$D$1315, $A28)+SUMIFS(DataRegularSeason20242025!$AB$3:$AB$1315,DataRegularSeason20242025!$B$3:$B$1315, "&lt;=" &amp; BS$1, DataRegularSeason20242025!$E$3:$E$1315, $A28)</f>
        <v>11</v>
      </c>
      <c r="BT28">
        <f>SUMIFS(DataRegularSeason20242025!$AA$3:$AA$1315,DataRegularSeason20242025!$B$3:$B$1315, "&lt;=" &amp; BT$1, DataRegularSeason20242025!$D$3:$D$1315, $A28)+SUMIFS(DataRegularSeason20242025!$AB$3:$AB$1315,DataRegularSeason20242025!$B$3:$B$1315, "&lt;=" &amp; BT$1, DataRegularSeason20242025!$E$3:$E$1315, $A28)</f>
        <v>11</v>
      </c>
      <c r="BU28">
        <f>SUMIFS(DataRegularSeason20242025!$AA$3:$AA$1315,DataRegularSeason20242025!$B$3:$B$1315, "&lt;=" &amp; BU$1, DataRegularSeason20242025!$D$3:$D$1315, $A28)+SUMIFS(DataRegularSeason20242025!$AB$3:$AB$1315,DataRegularSeason20242025!$B$3:$B$1315, "&lt;=" &amp; BU$1, DataRegularSeason20242025!$E$3:$E$1315, $A28)</f>
        <v>11</v>
      </c>
      <c r="BV28">
        <f>SUMIFS(DataRegularSeason20242025!$AA$3:$AA$1315,DataRegularSeason20242025!$B$3:$B$1315, "&lt;=" &amp; BV$1, DataRegularSeason20242025!$D$3:$D$1315, $A28)+SUMIFS(DataRegularSeason20242025!$AB$3:$AB$1315,DataRegularSeason20242025!$B$3:$B$1315, "&lt;=" &amp; BV$1, DataRegularSeason20242025!$E$3:$E$1315, $A28)</f>
        <v>11</v>
      </c>
      <c r="BW28">
        <f>SUMIFS(DataRegularSeason20242025!$AA$3:$AA$1315,DataRegularSeason20242025!$B$3:$B$1315, "&lt;=" &amp; BW$1, DataRegularSeason20242025!$D$3:$D$1315, $A28)+SUMIFS(DataRegularSeason20242025!$AB$3:$AB$1315,DataRegularSeason20242025!$B$3:$B$1315, "&lt;=" &amp; BW$1, DataRegularSeason20242025!$E$3:$E$1315, $A28)</f>
        <v>11</v>
      </c>
      <c r="BX28">
        <f>SUMIFS(DataRegularSeason20242025!$AA$3:$AA$1315,DataRegularSeason20242025!$B$3:$B$1315, "&lt;=" &amp; BX$1, DataRegularSeason20242025!$D$3:$D$1315, $A28)+SUMIFS(DataRegularSeason20242025!$AB$3:$AB$1315,DataRegularSeason20242025!$B$3:$B$1315, "&lt;=" &amp; BX$1, DataRegularSeason20242025!$E$3:$E$1315, $A28)</f>
        <v>11</v>
      </c>
      <c r="BY28">
        <f>SUMIFS(DataRegularSeason20242025!$AA$3:$AA$1315,DataRegularSeason20242025!$B$3:$B$1315, "&lt;=" &amp; BY$1, DataRegularSeason20242025!$D$3:$D$1315, $A28)+SUMIFS(DataRegularSeason20242025!$AB$3:$AB$1315,DataRegularSeason20242025!$B$3:$B$1315, "&lt;=" &amp; BY$1, DataRegularSeason20242025!$E$3:$E$1315, $A28)</f>
        <v>11</v>
      </c>
      <c r="BZ28">
        <f>SUMIFS(DataRegularSeason20242025!$AA$3:$AA$1315,DataRegularSeason20242025!$B$3:$B$1315, "&lt;=" &amp; BZ$1, DataRegularSeason20242025!$D$3:$D$1315, $A28)+SUMIFS(DataRegularSeason20242025!$AB$3:$AB$1315,DataRegularSeason20242025!$B$3:$B$1315, "&lt;=" &amp; BZ$1, DataRegularSeason20242025!$E$3:$E$1315, $A28)</f>
        <v>11</v>
      </c>
      <c r="CA28">
        <f>SUMIFS(DataRegularSeason20242025!$AA$3:$AA$1315,DataRegularSeason20242025!$B$3:$B$1315, "&lt;=" &amp; CA$1, DataRegularSeason20242025!$D$3:$D$1315, $A28)+SUMIFS(DataRegularSeason20242025!$AB$3:$AB$1315,DataRegularSeason20242025!$B$3:$B$1315, "&lt;=" &amp; CA$1, DataRegularSeason20242025!$E$3:$E$1315, $A28)</f>
        <v>11</v>
      </c>
      <c r="CB28">
        <f>SUMIFS(DataRegularSeason20242025!$AA$3:$AA$1315,DataRegularSeason20242025!$B$3:$B$1315, "&lt;=" &amp; CB$1, DataRegularSeason20242025!$D$3:$D$1315, $A28)+SUMIFS(DataRegularSeason20242025!$AB$3:$AB$1315,DataRegularSeason20242025!$B$3:$B$1315, "&lt;=" &amp; CB$1, DataRegularSeason20242025!$E$3:$E$1315, $A28)</f>
        <v>11</v>
      </c>
      <c r="CC28">
        <f>SUMIFS(DataRegularSeason20242025!$AA$3:$AA$1315,DataRegularSeason20242025!$B$3:$B$1315, "&lt;=" &amp; CC$1, DataRegularSeason20242025!$D$3:$D$1315, $A28)+SUMIFS(DataRegularSeason20242025!$AB$3:$AB$1315,DataRegularSeason20242025!$B$3:$B$1315, "&lt;=" &amp; CC$1, DataRegularSeason20242025!$E$3:$E$1315, $A28)</f>
        <v>11</v>
      </c>
      <c r="CD28">
        <f>SUMIFS(DataRegularSeason20242025!$AA$3:$AA$1315,DataRegularSeason20242025!$B$3:$B$1315, "&lt;=" &amp; CD$1, DataRegularSeason20242025!$D$3:$D$1315, $A28)+SUMIFS(DataRegularSeason20242025!$AB$3:$AB$1315,DataRegularSeason20242025!$B$3:$B$1315, "&lt;=" &amp; CD$1, DataRegularSeason20242025!$E$3:$E$1315, $A28)</f>
        <v>11</v>
      </c>
      <c r="CE28">
        <f>SUMIFS(DataRegularSeason20242025!$AA$3:$AA$1315,DataRegularSeason20242025!$B$3:$B$1315, "&lt;=" &amp; CE$1, DataRegularSeason20242025!$D$3:$D$1315, $A28)+SUMIFS(DataRegularSeason20242025!$AB$3:$AB$1315,DataRegularSeason20242025!$B$3:$B$1315, "&lt;=" &amp; CE$1, DataRegularSeason20242025!$E$3:$E$1315, $A28)</f>
        <v>11</v>
      </c>
      <c r="CF28">
        <f>SUMIFS(DataRegularSeason20242025!$AA$3:$AA$1315,DataRegularSeason20242025!$B$3:$B$1315, "&lt;=" &amp; CF$1, DataRegularSeason20242025!$D$3:$D$1315, $A28)+SUMIFS(DataRegularSeason20242025!$AB$3:$AB$1315,DataRegularSeason20242025!$B$3:$B$1315, "&lt;=" &amp; CF$1, DataRegularSeason20242025!$E$3:$E$1315, $A28)</f>
        <v>11</v>
      </c>
      <c r="CG28">
        <f>SUMIFS(DataRegularSeason20242025!$AA$3:$AA$1315,DataRegularSeason20242025!$B$3:$B$1315, "&lt;=" &amp; CG$1, DataRegularSeason20242025!$D$3:$D$1315, $A28)+SUMIFS(DataRegularSeason20242025!$AB$3:$AB$1315,DataRegularSeason20242025!$B$3:$B$1315, "&lt;=" &amp; CG$1, DataRegularSeason20242025!$E$3:$E$1315, $A28)</f>
        <v>11</v>
      </c>
      <c r="CH28">
        <f>SUMIFS(DataRegularSeason20242025!$AA$3:$AA$1315,DataRegularSeason20242025!$B$3:$B$1315, "&lt;=" &amp; CH$1, DataRegularSeason20242025!$D$3:$D$1315, $A28)+SUMIFS(DataRegularSeason20242025!$AB$3:$AB$1315,DataRegularSeason20242025!$B$3:$B$1315, "&lt;=" &amp; CH$1, DataRegularSeason20242025!$E$3:$E$1315, $A28)</f>
        <v>11</v>
      </c>
      <c r="CI28">
        <f>SUMIFS(DataRegularSeason20242025!$AA$3:$AA$1315,DataRegularSeason20242025!$B$3:$B$1315, "&lt;=" &amp; CI$1, DataRegularSeason20242025!$D$3:$D$1315, $A28)+SUMIFS(DataRegularSeason20242025!$AB$3:$AB$1315,DataRegularSeason20242025!$B$3:$B$1315, "&lt;=" &amp; CI$1, DataRegularSeason20242025!$E$3:$E$1315, $A28)</f>
        <v>11</v>
      </c>
      <c r="CJ28">
        <f>SUMIFS(DataRegularSeason20242025!$AA$3:$AA$1315,DataRegularSeason20242025!$B$3:$B$1315, "&lt;=" &amp; CJ$1, DataRegularSeason20242025!$D$3:$D$1315, $A28)+SUMIFS(DataRegularSeason20242025!$AB$3:$AB$1315,DataRegularSeason20242025!$B$3:$B$1315, "&lt;=" &amp; CJ$1, DataRegularSeason20242025!$E$3:$E$1315, $A28)</f>
        <v>11</v>
      </c>
      <c r="CK28">
        <f>SUMIFS(DataRegularSeason20242025!$AA$3:$AA$1315,DataRegularSeason20242025!$B$3:$B$1315, "&lt;=" &amp; CK$1, DataRegularSeason20242025!$D$3:$D$1315, $A28)+SUMIFS(DataRegularSeason20242025!$AB$3:$AB$1315,DataRegularSeason20242025!$B$3:$B$1315, "&lt;=" &amp; CK$1, DataRegularSeason20242025!$E$3:$E$1315, $A28)</f>
        <v>11</v>
      </c>
      <c r="CL28">
        <f>SUMIFS(DataRegularSeason20242025!$AA$3:$AA$1315,DataRegularSeason20242025!$B$3:$B$1315, "&lt;=" &amp; CL$1, DataRegularSeason20242025!$D$3:$D$1315, $A28)+SUMIFS(DataRegularSeason20242025!$AB$3:$AB$1315,DataRegularSeason20242025!$B$3:$B$1315, "&lt;=" &amp; CL$1, DataRegularSeason20242025!$E$3:$E$1315, $A28)</f>
        <v>11</v>
      </c>
      <c r="CM28">
        <f>SUMIFS(DataRegularSeason20242025!$AA$3:$AA$1315,DataRegularSeason20242025!$B$3:$B$1315, "&lt;=" &amp; CM$1, DataRegularSeason20242025!$D$3:$D$1315, $A28)+SUMIFS(DataRegularSeason20242025!$AB$3:$AB$1315,DataRegularSeason20242025!$B$3:$B$1315, "&lt;=" &amp; CM$1, DataRegularSeason20242025!$E$3:$E$1315, $A28)</f>
        <v>11</v>
      </c>
      <c r="CN28">
        <f>SUMIFS(DataRegularSeason20242025!$AA$3:$AA$1315,DataRegularSeason20242025!$B$3:$B$1315, "&lt;=" &amp; CN$1, DataRegularSeason20242025!$D$3:$D$1315, $A28)+SUMIFS(DataRegularSeason20242025!$AB$3:$AB$1315,DataRegularSeason20242025!$B$3:$B$1315, "&lt;=" &amp; CN$1, DataRegularSeason20242025!$E$3:$E$1315, $A28)</f>
        <v>11</v>
      </c>
      <c r="CO28">
        <f>SUMIFS(DataRegularSeason20242025!$AA$3:$AA$1315,DataRegularSeason20242025!$B$3:$B$1315, "&lt;=" &amp; CO$1, DataRegularSeason20242025!$D$3:$D$1315, $A28)+SUMIFS(DataRegularSeason20242025!$AB$3:$AB$1315,DataRegularSeason20242025!$B$3:$B$1315, "&lt;=" &amp; CO$1, DataRegularSeason20242025!$E$3:$E$1315, $A28)</f>
        <v>11</v>
      </c>
      <c r="CP28">
        <f>SUMIFS(DataRegularSeason20242025!$AA$3:$AA$1315,DataRegularSeason20242025!$B$3:$B$1315, "&lt;=" &amp; CP$1, DataRegularSeason20242025!$D$3:$D$1315, $A28)+SUMIFS(DataRegularSeason20242025!$AB$3:$AB$1315,DataRegularSeason20242025!$B$3:$B$1315, "&lt;=" &amp; CP$1, DataRegularSeason20242025!$E$3:$E$1315, $A28)</f>
        <v>11</v>
      </c>
      <c r="CQ28">
        <f>SUMIFS(DataRegularSeason20242025!$AA$3:$AA$1315,DataRegularSeason20242025!$B$3:$B$1315, "&lt;=" &amp; CQ$1, DataRegularSeason20242025!$D$3:$D$1315, $A28)+SUMIFS(DataRegularSeason20242025!$AB$3:$AB$1315,DataRegularSeason20242025!$B$3:$B$1315, "&lt;=" &amp; CQ$1, DataRegularSeason20242025!$E$3:$E$1315, $A28)</f>
        <v>11</v>
      </c>
      <c r="CR28">
        <f>SUMIFS(DataRegularSeason20242025!$AA$3:$AA$1315,DataRegularSeason20242025!$B$3:$B$1315, "&lt;=" &amp; CR$1, DataRegularSeason20242025!$D$3:$D$1315, $A28)+SUMIFS(DataRegularSeason20242025!$AB$3:$AB$1315,DataRegularSeason20242025!$B$3:$B$1315, "&lt;=" &amp; CR$1, DataRegularSeason20242025!$E$3:$E$1315, $A28)</f>
        <v>11</v>
      </c>
      <c r="CS28">
        <f>SUMIFS(DataRegularSeason20242025!$AA$3:$AA$1315,DataRegularSeason20242025!$B$3:$B$1315, "&lt;=" &amp; CS$1, DataRegularSeason20242025!$D$3:$D$1315, $A28)+SUMIFS(DataRegularSeason20242025!$AB$3:$AB$1315,DataRegularSeason20242025!$B$3:$B$1315, "&lt;=" &amp; CS$1, DataRegularSeason20242025!$E$3:$E$1315, $A28)</f>
        <v>11</v>
      </c>
      <c r="CT28">
        <f>SUMIFS(DataRegularSeason20242025!$AA$3:$AA$1315,DataRegularSeason20242025!$B$3:$B$1315, "&lt;=" &amp; CT$1, DataRegularSeason20242025!$D$3:$D$1315, $A28)+SUMIFS(DataRegularSeason20242025!$AB$3:$AB$1315,DataRegularSeason20242025!$B$3:$B$1315, "&lt;=" &amp; CT$1, DataRegularSeason20242025!$E$3:$E$1315, $A28)</f>
        <v>11</v>
      </c>
      <c r="CU28">
        <f>SUMIFS(DataRegularSeason20242025!$AA$3:$AA$1315,DataRegularSeason20242025!$B$3:$B$1315, "&lt;=" &amp; CU$1, DataRegularSeason20242025!$D$3:$D$1315, $A28)+SUMIFS(DataRegularSeason20242025!$AB$3:$AB$1315,DataRegularSeason20242025!$B$3:$B$1315, "&lt;=" &amp; CU$1, DataRegularSeason20242025!$E$3:$E$1315, $A28)</f>
        <v>11</v>
      </c>
      <c r="CV28">
        <f>SUMIFS(DataRegularSeason20242025!$AA$3:$AA$1315,DataRegularSeason20242025!$B$3:$B$1315, "&lt;=" &amp; CV$1, DataRegularSeason20242025!$D$3:$D$1315, $A28)+SUMIFS(DataRegularSeason20242025!$AB$3:$AB$1315,DataRegularSeason20242025!$B$3:$B$1315, "&lt;=" &amp; CV$1, DataRegularSeason20242025!$E$3:$E$1315, $A28)</f>
        <v>11</v>
      </c>
      <c r="CW28">
        <f>SUMIFS(DataRegularSeason20242025!$AA$3:$AA$1315,DataRegularSeason20242025!$B$3:$B$1315, "&lt;=" &amp; CW$1, DataRegularSeason20242025!$D$3:$D$1315, $A28)+SUMIFS(DataRegularSeason20242025!$AB$3:$AB$1315,DataRegularSeason20242025!$B$3:$B$1315, "&lt;=" &amp; CW$1, DataRegularSeason20242025!$E$3:$E$1315, $A28)</f>
        <v>11</v>
      </c>
      <c r="CX28">
        <f>SUMIFS(DataRegularSeason20242025!$AA$3:$AA$1315,DataRegularSeason20242025!$B$3:$B$1315, "&lt;=" &amp; CX$1, DataRegularSeason20242025!$D$3:$D$1315, $A28)+SUMIFS(DataRegularSeason20242025!$AB$3:$AB$1315,DataRegularSeason20242025!$B$3:$B$1315, "&lt;=" &amp; CX$1, DataRegularSeason20242025!$E$3:$E$1315, $A28)</f>
        <v>11</v>
      </c>
      <c r="CY28">
        <f>SUMIFS(DataRegularSeason20242025!$AA$3:$AA$1315,DataRegularSeason20242025!$B$3:$B$1315, "&lt;=" &amp; CY$1, DataRegularSeason20242025!$D$3:$D$1315, $A28)+SUMIFS(DataRegularSeason20242025!$AB$3:$AB$1315,DataRegularSeason20242025!$B$3:$B$1315, "&lt;=" &amp; CY$1, DataRegularSeason20242025!$E$3:$E$1315, $A28)</f>
        <v>11</v>
      </c>
      <c r="CZ28">
        <f>SUMIFS(DataRegularSeason20242025!$AA$3:$AA$1315,DataRegularSeason20242025!$B$3:$B$1315, "&lt;=" &amp; CZ$1, DataRegularSeason20242025!$D$3:$D$1315, $A28)+SUMIFS(DataRegularSeason20242025!$AB$3:$AB$1315,DataRegularSeason20242025!$B$3:$B$1315, "&lt;=" &amp; CZ$1, DataRegularSeason20242025!$E$3:$E$1315, $A28)</f>
        <v>11</v>
      </c>
      <c r="DA28">
        <f>SUMIFS(DataRegularSeason20242025!$AA$3:$AA$1315,DataRegularSeason20242025!$B$3:$B$1315, "&lt;=" &amp; DA$1, DataRegularSeason20242025!$D$3:$D$1315, $A28)+SUMIFS(DataRegularSeason20242025!$AB$3:$AB$1315,DataRegularSeason20242025!$B$3:$B$1315, "&lt;=" &amp; DA$1, DataRegularSeason20242025!$E$3:$E$1315, $A28)</f>
        <v>11</v>
      </c>
      <c r="DB28">
        <f>SUMIFS(DataRegularSeason20242025!$AA$3:$AA$1315,DataRegularSeason20242025!$B$3:$B$1315, "&lt;=" &amp; DB$1, DataRegularSeason20242025!$D$3:$D$1315, $A28)+SUMIFS(DataRegularSeason20242025!$AB$3:$AB$1315,DataRegularSeason20242025!$B$3:$B$1315, "&lt;=" &amp; DB$1, DataRegularSeason20242025!$E$3:$E$1315, $A28)</f>
        <v>11</v>
      </c>
      <c r="DC28">
        <f>SUMIFS(DataRegularSeason20242025!$AA$3:$AA$1315,DataRegularSeason20242025!$B$3:$B$1315, "&lt;=" &amp; DC$1, DataRegularSeason20242025!$D$3:$D$1315, $A28)+SUMIFS(DataRegularSeason20242025!$AB$3:$AB$1315,DataRegularSeason20242025!$B$3:$B$1315, "&lt;=" &amp; DC$1, DataRegularSeason20242025!$E$3:$E$1315, $A28)</f>
        <v>11</v>
      </c>
      <c r="DD28">
        <f>SUMIFS(DataRegularSeason20242025!$AA$3:$AA$1315,DataRegularSeason20242025!$B$3:$B$1315, "&lt;=" &amp; DD$1, DataRegularSeason20242025!$D$3:$D$1315, $A28)+SUMIFS(DataRegularSeason20242025!$AB$3:$AB$1315,DataRegularSeason20242025!$B$3:$B$1315, "&lt;=" &amp; DD$1, DataRegularSeason20242025!$E$3:$E$1315, $A28)</f>
        <v>11</v>
      </c>
      <c r="DE28">
        <f>SUMIFS(DataRegularSeason20242025!$AA$3:$AA$1315,DataRegularSeason20242025!$B$3:$B$1315, "&lt;=" &amp; DE$1, DataRegularSeason20242025!$D$3:$D$1315, $A28)+SUMIFS(DataRegularSeason20242025!$AB$3:$AB$1315,DataRegularSeason20242025!$B$3:$B$1315, "&lt;=" &amp; DE$1, DataRegularSeason20242025!$E$3:$E$1315, $A28)</f>
        <v>11</v>
      </c>
      <c r="DF28">
        <f>SUMIFS(DataRegularSeason20242025!$AA$3:$AA$1315,DataRegularSeason20242025!$B$3:$B$1315, "&lt;=" &amp; DF$1, DataRegularSeason20242025!$D$3:$D$1315, $A28)+SUMIFS(DataRegularSeason20242025!$AB$3:$AB$1315,DataRegularSeason20242025!$B$3:$B$1315, "&lt;=" &amp; DF$1, DataRegularSeason20242025!$E$3:$E$1315, $A28)</f>
        <v>11</v>
      </c>
      <c r="DG28">
        <f>SUMIFS(DataRegularSeason20242025!$AA$3:$AA$1315,DataRegularSeason20242025!$B$3:$B$1315, "&lt;=" &amp; DG$1, DataRegularSeason20242025!$D$3:$D$1315, $A28)+SUMIFS(DataRegularSeason20242025!$AB$3:$AB$1315,DataRegularSeason20242025!$B$3:$B$1315, "&lt;=" &amp; DG$1, DataRegularSeason20242025!$E$3:$E$1315, $A28)</f>
        <v>11</v>
      </c>
      <c r="DH28">
        <f>SUMIFS(DataRegularSeason20242025!$AA$3:$AA$1315,DataRegularSeason20242025!$B$3:$B$1315, "&lt;=" &amp; DH$1, DataRegularSeason20242025!$D$3:$D$1315, $A28)+SUMIFS(DataRegularSeason20242025!$AB$3:$AB$1315,DataRegularSeason20242025!$B$3:$B$1315, "&lt;=" &amp; DH$1, DataRegularSeason20242025!$E$3:$E$1315, $A28)</f>
        <v>11</v>
      </c>
      <c r="DI28">
        <f>SUMIFS(DataRegularSeason20242025!$AA$3:$AA$1315,DataRegularSeason20242025!$B$3:$B$1315, "&lt;=" &amp; DI$1, DataRegularSeason20242025!$D$3:$D$1315, $A28)+SUMIFS(DataRegularSeason20242025!$AB$3:$AB$1315,DataRegularSeason20242025!$B$3:$B$1315, "&lt;=" &amp; DI$1, DataRegularSeason20242025!$E$3:$E$1315, $A28)</f>
        <v>11</v>
      </c>
      <c r="DJ28">
        <f>SUMIFS(DataRegularSeason20242025!$AA$3:$AA$1315,DataRegularSeason20242025!$B$3:$B$1315, "&lt;=" &amp; DJ$1, DataRegularSeason20242025!$D$3:$D$1315, $A28)+SUMIFS(DataRegularSeason20242025!$AB$3:$AB$1315,DataRegularSeason20242025!$B$3:$B$1315, "&lt;=" &amp; DJ$1, DataRegularSeason20242025!$E$3:$E$1315, $A28)</f>
        <v>11</v>
      </c>
      <c r="DK28">
        <f>SUMIFS(DataRegularSeason20242025!$AA$3:$AA$1315,DataRegularSeason20242025!$B$3:$B$1315, "&lt;=" &amp; DK$1, DataRegularSeason20242025!$D$3:$D$1315, $A28)+SUMIFS(DataRegularSeason20242025!$AB$3:$AB$1315,DataRegularSeason20242025!$B$3:$B$1315, "&lt;=" &amp; DK$1, DataRegularSeason20242025!$E$3:$E$1315, $A28)</f>
        <v>11</v>
      </c>
      <c r="DL28">
        <f>SUMIFS(DataRegularSeason20242025!$AA$3:$AA$1315,DataRegularSeason20242025!$B$3:$B$1315, "&lt;=" &amp; DL$1, DataRegularSeason20242025!$D$3:$D$1315, $A28)+SUMIFS(DataRegularSeason20242025!$AB$3:$AB$1315,DataRegularSeason20242025!$B$3:$B$1315, "&lt;=" &amp; DL$1, DataRegularSeason20242025!$E$3:$E$1315, $A28)</f>
        <v>11</v>
      </c>
      <c r="DM28">
        <f>SUMIFS(DataRegularSeason20242025!$AA$3:$AA$1315,DataRegularSeason20242025!$B$3:$B$1315, "&lt;=" &amp; DM$1, DataRegularSeason20242025!$D$3:$D$1315, $A28)+SUMIFS(DataRegularSeason20242025!$AB$3:$AB$1315,DataRegularSeason20242025!$B$3:$B$1315, "&lt;=" &amp; DM$1, DataRegularSeason20242025!$E$3:$E$1315, $A28)</f>
        <v>11</v>
      </c>
      <c r="DN28">
        <f>SUMIFS(DataRegularSeason20242025!$AA$3:$AA$1315,DataRegularSeason20242025!$B$3:$B$1315, "&lt;=" &amp; DN$1, DataRegularSeason20242025!$D$3:$D$1315, $A28)+SUMIFS(DataRegularSeason20242025!$AB$3:$AB$1315,DataRegularSeason20242025!$B$3:$B$1315, "&lt;=" &amp; DN$1, DataRegularSeason20242025!$E$3:$E$1315, $A28)</f>
        <v>11</v>
      </c>
      <c r="DO28">
        <f>SUMIFS(DataRegularSeason20242025!$AA$3:$AA$1315,DataRegularSeason20242025!$B$3:$B$1315, "&lt;=" &amp; DO$1, DataRegularSeason20242025!$D$3:$D$1315, $A28)+SUMIFS(DataRegularSeason20242025!$AB$3:$AB$1315,DataRegularSeason20242025!$B$3:$B$1315, "&lt;=" &amp; DO$1, DataRegularSeason20242025!$E$3:$E$1315, $A28)</f>
        <v>11</v>
      </c>
      <c r="DP28">
        <f>SUMIFS(DataRegularSeason20242025!$AA$3:$AA$1315,DataRegularSeason20242025!$B$3:$B$1315, "&lt;=" &amp; DP$1, DataRegularSeason20242025!$D$3:$D$1315, $A28)+SUMIFS(DataRegularSeason20242025!$AB$3:$AB$1315,DataRegularSeason20242025!$B$3:$B$1315, "&lt;=" &amp; DP$1, DataRegularSeason20242025!$E$3:$E$1315, $A28)</f>
        <v>11</v>
      </c>
      <c r="DQ28">
        <f>SUMIFS(DataRegularSeason20242025!$AA$3:$AA$1315,DataRegularSeason20242025!$B$3:$B$1315, "&lt;=" &amp; DQ$1, DataRegularSeason20242025!$D$3:$D$1315, $A28)+SUMIFS(DataRegularSeason20242025!$AB$3:$AB$1315,DataRegularSeason20242025!$B$3:$B$1315, "&lt;=" &amp; DQ$1, DataRegularSeason20242025!$E$3:$E$1315, $A28)</f>
        <v>11</v>
      </c>
      <c r="DR28">
        <f>SUMIFS(DataRegularSeason20242025!$AA$3:$AA$1315,DataRegularSeason20242025!$B$3:$B$1315, "&lt;=" &amp; DR$1, DataRegularSeason20242025!$D$3:$D$1315, $A28)+SUMIFS(DataRegularSeason20242025!$AB$3:$AB$1315,DataRegularSeason20242025!$B$3:$B$1315, "&lt;=" &amp; DR$1, DataRegularSeason20242025!$E$3:$E$1315, $A28)</f>
        <v>11</v>
      </c>
      <c r="DS28">
        <f>SUMIFS(DataRegularSeason20242025!$AA$3:$AA$1315,DataRegularSeason20242025!$B$3:$B$1315, "&lt;=" &amp; DS$1, DataRegularSeason20242025!$D$3:$D$1315, $A28)+SUMIFS(DataRegularSeason20242025!$AB$3:$AB$1315,DataRegularSeason20242025!$B$3:$B$1315, "&lt;=" &amp; DS$1, DataRegularSeason20242025!$E$3:$E$1315, $A28)</f>
        <v>11</v>
      </c>
      <c r="DT28">
        <f>SUMIFS(DataRegularSeason20242025!$AA$3:$AA$1315,DataRegularSeason20242025!$B$3:$B$1315, "&lt;=" &amp; DT$1, DataRegularSeason20242025!$D$3:$D$1315, $A28)+SUMIFS(DataRegularSeason20242025!$AB$3:$AB$1315,DataRegularSeason20242025!$B$3:$B$1315, "&lt;=" &amp; DT$1, DataRegularSeason20242025!$E$3:$E$1315, $A28)</f>
        <v>11</v>
      </c>
      <c r="DU28">
        <f>SUMIFS(DataRegularSeason20242025!$AA$3:$AA$1315,DataRegularSeason20242025!$B$3:$B$1315, "&lt;=" &amp; DU$1, DataRegularSeason20242025!$D$3:$D$1315, $A28)+SUMIFS(DataRegularSeason20242025!$AB$3:$AB$1315,DataRegularSeason20242025!$B$3:$B$1315, "&lt;=" &amp; DU$1, DataRegularSeason20242025!$E$3:$E$1315, $A28)</f>
        <v>11</v>
      </c>
      <c r="DV28">
        <f>SUMIFS(DataRegularSeason20242025!$AA$3:$AA$1315,DataRegularSeason20242025!$B$3:$B$1315, "&lt;=" &amp; DV$1, DataRegularSeason20242025!$D$3:$D$1315, $A28)+SUMIFS(DataRegularSeason20242025!$AB$3:$AB$1315,DataRegularSeason20242025!$B$3:$B$1315, "&lt;=" &amp; DV$1, DataRegularSeason20242025!$E$3:$E$1315, $A28)</f>
        <v>11</v>
      </c>
      <c r="DW28">
        <f>SUMIFS(DataRegularSeason20242025!$AA$3:$AA$1315,DataRegularSeason20242025!$B$3:$B$1315, "&lt;=" &amp; DW$1, DataRegularSeason20242025!$D$3:$D$1315, $A28)+SUMIFS(DataRegularSeason20242025!$AB$3:$AB$1315,DataRegularSeason20242025!$B$3:$B$1315, "&lt;=" &amp; DW$1, DataRegularSeason20242025!$E$3:$E$1315, $A28)</f>
        <v>11</v>
      </c>
      <c r="DX28">
        <f>SUMIFS(DataRegularSeason20242025!$AA$3:$AA$1315,DataRegularSeason20242025!$B$3:$B$1315, "&lt;=" &amp; DX$1, DataRegularSeason20242025!$D$3:$D$1315, $A28)+SUMIFS(DataRegularSeason20242025!$AB$3:$AB$1315,DataRegularSeason20242025!$B$3:$B$1315, "&lt;=" &amp; DX$1, DataRegularSeason20242025!$E$3:$E$1315, $A28)</f>
        <v>11</v>
      </c>
      <c r="DY28">
        <f>SUMIFS(DataRegularSeason20242025!$AA$3:$AA$1315,DataRegularSeason20242025!$B$3:$B$1315, "&lt;=" &amp; DY$1, DataRegularSeason20242025!$D$3:$D$1315, $A28)+SUMIFS(DataRegularSeason20242025!$AB$3:$AB$1315,DataRegularSeason20242025!$B$3:$B$1315, "&lt;=" &amp; DY$1, DataRegularSeason20242025!$E$3:$E$1315, $A28)</f>
        <v>11</v>
      </c>
      <c r="DZ28">
        <f>SUMIFS(DataRegularSeason20242025!$AA$3:$AA$1315,DataRegularSeason20242025!$B$3:$B$1315, "&lt;=" &amp; DZ$1, DataRegularSeason20242025!$D$3:$D$1315, $A28)+SUMIFS(DataRegularSeason20242025!$AB$3:$AB$1315,DataRegularSeason20242025!$B$3:$B$1315, "&lt;=" &amp; DZ$1, DataRegularSeason20242025!$E$3:$E$1315, $A28)</f>
        <v>11</v>
      </c>
      <c r="EA28">
        <f>SUMIFS(DataRegularSeason20242025!$AA$3:$AA$1315,DataRegularSeason20242025!$B$3:$B$1315, "&lt;=" &amp; EA$1, DataRegularSeason20242025!$D$3:$D$1315, $A28)+SUMIFS(DataRegularSeason20242025!$AB$3:$AB$1315,DataRegularSeason20242025!$B$3:$B$1315, "&lt;=" &amp; EA$1, DataRegularSeason20242025!$E$3:$E$1315, $A28)</f>
        <v>11</v>
      </c>
      <c r="EB28">
        <f>SUMIFS(DataRegularSeason20242025!$AA$3:$AA$1315,DataRegularSeason20242025!$B$3:$B$1315, "&lt;=" &amp; EB$1, DataRegularSeason20242025!$D$3:$D$1315, $A28)+SUMIFS(DataRegularSeason20242025!$AB$3:$AB$1315,DataRegularSeason20242025!$B$3:$B$1315, "&lt;=" &amp; EB$1, DataRegularSeason20242025!$E$3:$E$1315, $A28)</f>
        <v>11</v>
      </c>
      <c r="EC28">
        <f>SUMIFS(DataRegularSeason20242025!$AA$3:$AA$1315,DataRegularSeason20242025!$B$3:$B$1315, "&lt;=" &amp; EC$1, DataRegularSeason20242025!$D$3:$D$1315, $A28)+SUMIFS(DataRegularSeason20242025!$AB$3:$AB$1315,DataRegularSeason20242025!$B$3:$B$1315, "&lt;=" &amp; EC$1, DataRegularSeason20242025!$E$3:$E$1315, $A28)</f>
        <v>11</v>
      </c>
      <c r="ED28">
        <f>SUMIFS(DataRegularSeason20242025!$AA$3:$AA$1315,DataRegularSeason20242025!$B$3:$B$1315, "&lt;=" &amp; ED$1, DataRegularSeason20242025!$D$3:$D$1315, $A28)+SUMIFS(DataRegularSeason20242025!$AB$3:$AB$1315,DataRegularSeason20242025!$B$3:$B$1315, "&lt;=" &amp; ED$1, DataRegularSeason20242025!$E$3:$E$1315, $A28)</f>
        <v>11</v>
      </c>
      <c r="EE28">
        <f>SUMIFS(DataRegularSeason20242025!$AA$3:$AA$1315,DataRegularSeason20242025!$B$3:$B$1315, "&lt;=" &amp; EE$1, DataRegularSeason20242025!$D$3:$D$1315, $A28)+SUMIFS(DataRegularSeason20242025!$AB$3:$AB$1315,DataRegularSeason20242025!$B$3:$B$1315, "&lt;=" &amp; EE$1, DataRegularSeason20242025!$E$3:$E$1315, $A28)</f>
        <v>11</v>
      </c>
      <c r="EF28">
        <f>SUMIFS(DataRegularSeason20242025!$AA$3:$AA$1315,DataRegularSeason20242025!$B$3:$B$1315, "&lt;=" &amp; EF$1, DataRegularSeason20242025!$D$3:$D$1315, $A28)+SUMIFS(DataRegularSeason20242025!$AB$3:$AB$1315,DataRegularSeason20242025!$B$3:$B$1315, "&lt;=" &amp; EF$1, DataRegularSeason20242025!$E$3:$E$1315, $A28)</f>
        <v>11</v>
      </c>
      <c r="EG28">
        <f>SUMIFS(DataRegularSeason20242025!$AA$3:$AA$1315,DataRegularSeason20242025!$B$3:$B$1315, "&lt;=" &amp; EG$1, DataRegularSeason20242025!$D$3:$D$1315, $A28)+SUMIFS(DataRegularSeason20242025!$AB$3:$AB$1315,DataRegularSeason20242025!$B$3:$B$1315, "&lt;=" &amp; EG$1, DataRegularSeason20242025!$E$3:$E$1315, $A28)</f>
        <v>11</v>
      </c>
      <c r="EH28">
        <f>SUMIFS(DataRegularSeason20242025!$AA$3:$AA$1315,DataRegularSeason20242025!$B$3:$B$1315, "&lt;=" &amp; EH$1, DataRegularSeason20242025!$D$3:$D$1315, $A28)+SUMIFS(DataRegularSeason20242025!$AB$3:$AB$1315,DataRegularSeason20242025!$B$3:$B$1315, "&lt;=" &amp; EH$1, DataRegularSeason20242025!$E$3:$E$1315, $A28)</f>
        <v>11</v>
      </c>
      <c r="EI28">
        <f>SUMIFS(DataRegularSeason20242025!$AA$3:$AA$1315,DataRegularSeason20242025!$B$3:$B$1315, "&lt;=" &amp; EI$1, DataRegularSeason20242025!$D$3:$D$1315, $A28)+SUMIFS(DataRegularSeason20242025!$AB$3:$AB$1315,DataRegularSeason20242025!$B$3:$B$1315, "&lt;=" &amp; EI$1, DataRegularSeason20242025!$E$3:$E$1315, $A28)</f>
        <v>11</v>
      </c>
      <c r="EJ28">
        <f>SUMIFS(DataRegularSeason20242025!$AA$3:$AA$1315,DataRegularSeason20242025!$B$3:$B$1315, "&lt;=" &amp; EJ$1, DataRegularSeason20242025!$D$3:$D$1315, $A28)+SUMIFS(DataRegularSeason20242025!$AB$3:$AB$1315,DataRegularSeason20242025!$B$3:$B$1315, "&lt;=" &amp; EJ$1, DataRegularSeason20242025!$E$3:$E$1315, $A28)</f>
        <v>11</v>
      </c>
      <c r="EK28">
        <f>SUMIFS(DataRegularSeason20242025!$AA$3:$AA$1315,DataRegularSeason20242025!$B$3:$B$1315, "&lt;=" &amp; EK$1, DataRegularSeason20242025!$D$3:$D$1315, $A28)+SUMIFS(DataRegularSeason20242025!$AB$3:$AB$1315,DataRegularSeason20242025!$B$3:$B$1315, "&lt;=" &amp; EK$1, DataRegularSeason20242025!$E$3:$E$1315, $A28)</f>
        <v>11</v>
      </c>
      <c r="EL28">
        <f>SUMIFS(DataRegularSeason20242025!$AA$3:$AA$1315,DataRegularSeason20242025!$B$3:$B$1315, "&lt;=" &amp; EL$1, DataRegularSeason20242025!$D$3:$D$1315, $A28)+SUMIFS(DataRegularSeason20242025!$AB$3:$AB$1315,DataRegularSeason20242025!$B$3:$B$1315, "&lt;=" &amp; EL$1, DataRegularSeason20242025!$E$3:$E$1315, $A28)</f>
        <v>11</v>
      </c>
      <c r="EM28">
        <f>SUMIFS(DataRegularSeason20242025!$AA$3:$AA$1315,DataRegularSeason20242025!$B$3:$B$1315, "&lt;=" &amp; EM$1, DataRegularSeason20242025!$D$3:$D$1315, $A28)+SUMIFS(DataRegularSeason20242025!$AB$3:$AB$1315,DataRegularSeason20242025!$B$3:$B$1315, "&lt;=" &amp; EM$1, DataRegularSeason20242025!$E$3:$E$1315, $A28)</f>
        <v>11</v>
      </c>
      <c r="EN28">
        <f>SUMIFS(DataRegularSeason20242025!$AA$3:$AA$1315,DataRegularSeason20242025!$B$3:$B$1315, "&lt;=" &amp; EN$1, DataRegularSeason20242025!$D$3:$D$1315, $A28)+SUMIFS(DataRegularSeason20242025!$AB$3:$AB$1315,DataRegularSeason20242025!$B$3:$B$1315, "&lt;=" &amp; EN$1, DataRegularSeason20242025!$E$3:$E$1315, $A28)</f>
        <v>11</v>
      </c>
      <c r="EO28">
        <f>SUMIFS(DataRegularSeason20242025!$AA$3:$AA$1315,DataRegularSeason20242025!$B$3:$B$1315, "&lt;=" &amp; EO$1, DataRegularSeason20242025!$D$3:$D$1315, $A28)+SUMIFS(DataRegularSeason20242025!$AB$3:$AB$1315,DataRegularSeason20242025!$B$3:$B$1315, "&lt;=" &amp; EO$1, DataRegularSeason20242025!$E$3:$E$1315, $A28)</f>
        <v>11</v>
      </c>
      <c r="EP28">
        <f>SUMIFS(DataRegularSeason20242025!$AA$3:$AA$1315,DataRegularSeason20242025!$B$3:$B$1315, "&lt;=" &amp; EP$1, DataRegularSeason20242025!$D$3:$D$1315, $A28)+SUMIFS(DataRegularSeason20242025!$AB$3:$AB$1315,DataRegularSeason20242025!$B$3:$B$1315, "&lt;=" &amp; EP$1, DataRegularSeason20242025!$E$3:$E$1315, $A28)</f>
        <v>11</v>
      </c>
      <c r="EQ28">
        <f>SUMIFS(DataRegularSeason20242025!$AA$3:$AA$1315,DataRegularSeason20242025!$B$3:$B$1315, "&lt;=" &amp; EQ$1, DataRegularSeason20242025!$D$3:$D$1315, $A28)+SUMIFS(DataRegularSeason20242025!$AB$3:$AB$1315,DataRegularSeason20242025!$B$3:$B$1315, "&lt;=" &amp; EQ$1, DataRegularSeason20242025!$E$3:$E$1315, $A28)</f>
        <v>11</v>
      </c>
      <c r="ER28">
        <f>SUMIFS(DataRegularSeason20242025!$AA$3:$AA$1315,DataRegularSeason20242025!$B$3:$B$1315, "&lt;=" &amp; ER$1, DataRegularSeason20242025!$D$3:$D$1315, $A28)+SUMIFS(DataRegularSeason20242025!$AB$3:$AB$1315,DataRegularSeason20242025!$B$3:$B$1315, "&lt;=" &amp; ER$1, DataRegularSeason20242025!$E$3:$E$1315, $A28)</f>
        <v>11</v>
      </c>
      <c r="ES28">
        <f>SUMIFS(DataRegularSeason20242025!$AA$3:$AA$1315,DataRegularSeason20242025!$B$3:$B$1315, "&lt;=" &amp; ES$1, DataRegularSeason20242025!$D$3:$D$1315, $A28)+SUMIFS(DataRegularSeason20242025!$AB$3:$AB$1315,DataRegularSeason20242025!$B$3:$B$1315, "&lt;=" &amp; ES$1, DataRegularSeason20242025!$E$3:$E$1315, $A28)</f>
        <v>11</v>
      </c>
      <c r="ET28">
        <f>SUMIFS(DataRegularSeason20242025!$AA$3:$AA$1315,DataRegularSeason20242025!$B$3:$B$1315, "&lt;=" &amp; ET$1, DataRegularSeason20242025!$D$3:$D$1315, $A28)+SUMIFS(DataRegularSeason20242025!$AB$3:$AB$1315,DataRegularSeason20242025!$B$3:$B$1315, "&lt;=" &amp; ET$1, DataRegularSeason20242025!$E$3:$E$1315, $A28)</f>
        <v>11</v>
      </c>
      <c r="EU28">
        <f>SUMIFS(DataRegularSeason20242025!$AA$3:$AA$1315,DataRegularSeason20242025!$B$3:$B$1315, "&lt;=" &amp; EU$1, DataRegularSeason20242025!$D$3:$D$1315, $A28)+SUMIFS(DataRegularSeason20242025!$AB$3:$AB$1315,DataRegularSeason20242025!$B$3:$B$1315, "&lt;=" &amp; EU$1, DataRegularSeason20242025!$E$3:$E$1315, $A28)</f>
        <v>11</v>
      </c>
      <c r="EV28">
        <f>SUMIFS(DataRegularSeason20242025!$AA$3:$AA$1315,DataRegularSeason20242025!$B$3:$B$1315, "&lt;=" &amp; EV$1, DataRegularSeason20242025!$D$3:$D$1315, $A28)+SUMIFS(DataRegularSeason20242025!$AB$3:$AB$1315,DataRegularSeason20242025!$B$3:$B$1315, "&lt;=" &amp; EV$1, DataRegularSeason20242025!$E$3:$E$1315, $A28)</f>
        <v>11</v>
      </c>
      <c r="EW28">
        <f>SUMIFS(DataRegularSeason20242025!$AA$3:$AA$1315,DataRegularSeason20242025!$B$3:$B$1315, "&lt;=" &amp; EW$1, DataRegularSeason20242025!$D$3:$D$1315, $A28)+SUMIFS(DataRegularSeason20242025!$AB$3:$AB$1315,DataRegularSeason20242025!$B$3:$B$1315, "&lt;=" &amp; EW$1, DataRegularSeason20242025!$E$3:$E$1315, $A28)</f>
        <v>11</v>
      </c>
      <c r="EX28">
        <f>SUMIFS(DataRegularSeason20242025!$AA$3:$AA$1315,DataRegularSeason20242025!$B$3:$B$1315, "&lt;=" &amp; EX$1, DataRegularSeason20242025!$D$3:$D$1315, $A28)+SUMIFS(DataRegularSeason20242025!$AB$3:$AB$1315,DataRegularSeason20242025!$B$3:$B$1315, "&lt;=" &amp; EX$1, DataRegularSeason20242025!$E$3:$E$1315, $A28)</f>
        <v>11</v>
      </c>
      <c r="EY28">
        <f>SUMIFS(DataRegularSeason20242025!$AA$3:$AA$1315,DataRegularSeason20242025!$B$3:$B$1315, "&lt;=" &amp; EY$1, DataRegularSeason20242025!$D$3:$D$1315, $A28)+SUMIFS(DataRegularSeason20242025!$AB$3:$AB$1315,DataRegularSeason20242025!$B$3:$B$1315, "&lt;=" &amp; EY$1, DataRegularSeason20242025!$E$3:$E$1315, $A28)</f>
        <v>11</v>
      </c>
      <c r="EZ28">
        <f>SUMIFS(DataRegularSeason20242025!$AA$3:$AA$1315,DataRegularSeason20242025!$B$3:$B$1315, "&lt;=" &amp; EZ$1, DataRegularSeason20242025!$D$3:$D$1315, $A28)+SUMIFS(DataRegularSeason20242025!$AB$3:$AB$1315,DataRegularSeason20242025!$B$3:$B$1315, "&lt;=" &amp; EZ$1, DataRegularSeason20242025!$E$3:$E$1315, $A28)</f>
        <v>11</v>
      </c>
      <c r="FA28">
        <f>SUMIFS(DataRegularSeason20242025!$AA$3:$AA$1315,DataRegularSeason20242025!$B$3:$B$1315, "&lt;=" &amp; FA$1, DataRegularSeason20242025!$D$3:$D$1315, $A28)+SUMIFS(DataRegularSeason20242025!$AB$3:$AB$1315,DataRegularSeason20242025!$B$3:$B$1315, "&lt;=" &amp; FA$1, DataRegularSeason20242025!$E$3:$E$1315, $A28)</f>
        <v>11</v>
      </c>
      <c r="FB28">
        <f>SUMIFS(DataRegularSeason20242025!$AA$3:$AA$1315,DataRegularSeason20242025!$B$3:$B$1315, "&lt;=" &amp; FB$1, DataRegularSeason20242025!$D$3:$D$1315, $A28)+SUMIFS(DataRegularSeason20242025!$AB$3:$AB$1315,DataRegularSeason20242025!$B$3:$B$1315, "&lt;=" &amp; FB$1, DataRegularSeason20242025!$E$3:$E$1315, $A28)</f>
        <v>11</v>
      </c>
      <c r="FC28">
        <f>SUMIFS(DataRegularSeason20242025!$AA$3:$AA$1315,DataRegularSeason20242025!$B$3:$B$1315, "&lt;=" &amp; FC$1, DataRegularSeason20242025!$D$3:$D$1315, $A28)+SUMIFS(DataRegularSeason20242025!$AB$3:$AB$1315,DataRegularSeason20242025!$B$3:$B$1315, "&lt;=" &amp; FC$1, DataRegularSeason20242025!$E$3:$E$1315, $A28)</f>
        <v>11</v>
      </c>
      <c r="FD28">
        <f>SUMIFS(DataRegularSeason20242025!$AA$3:$AA$1315,DataRegularSeason20242025!$B$3:$B$1315, "&lt;=" &amp; FD$1, DataRegularSeason20242025!$D$3:$D$1315, $A28)+SUMIFS(DataRegularSeason20242025!$AB$3:$AB$1315,DataRegularSeason20242025!$B$3:$B$1315, "&lt;=" &amp; FD$1, DataRegularSeason20242025!$E$3:$E$1315, $A28)</f>
        <v>11</v>
      </c>
      <c r="FE28">
        <f>SUMIFS(DataRegularSeason20242025!$AA$3:$AA$1315,DataRegularSeason20242025!$B$3:$B$1315, "&lt;=" &amp; FE$1, DataRegularSeason20242025!$D$3:$D$1315, $A28)+SUMIFS(DataRegularSeason20242025!$AB$3:$AB$1315,DataRegularSeason20242025!$B$3:$B$1315, "&lt;=" &amp; FE$1, DataRegularSeason20242025!$E$3:$E$1315, $A28)</f>
        <v>11</v>
      </c>
      <c r="FF28">
        <f>SUMIFS(DataRegularSeason20242025!$AA$3:$AA$1315,DataRegularSeason20242025!$B$3:$B$1315, "&lt;=" &amp; FF$1, DataRegularSeason20242025!$D$3:$D$1315, $A28)+SUMIFS(DataRegularSeason20242025!$AB$3:$AB$1315,DataRegularSeason20242025!$B$3:$B$1315, "&lt;=" &amp; FF$1, DataRegularSeason20242025!$E$3:$E$1315, $A28)</f>
        <v>11</v>
      </c>
      <c r="FG28">
        <f>SUMIFS(DataRegularSeason20242025!$AA$3:$AA$1315,DataRegularSeason20242025!$B$3:$B$1315, "&lt;=" &amp; FG$1, DataRegularSeason20242025!$D$3:$D$1315, $A28)+SUMIFS(DataRegularSeason20242025!$AB$3:$AB$1315,DataRegularSeason20242025!$B$3:$B$1315, "&lt;=" &amp; FG$1, DataRegularSeason20242025!$E$3:$E$1315, $A28)</f>
        <v>11</v>
      </c>
      <c r="FH28">
        <f>SUMIFS(DataRegularSeason20242025!$AA$3:$AA$1315,DataRegularSeason20242025!$B$3:$B$1315, "&lt;=" &amp; FH$1, DataRegularSeason20242025!$D$3:$D$1315, $A28)+SUMIFS(DataRegularSeason20242025!$AB$3:$AB$1315,DataRegularSeason20242025!$B$3:$B$1315, "&lt;=" &amp; FH$1, DataRegularSeason20242025!$E$3:$E$1315, $A28)</f>
        <v>11</v>
      </c>
      <c r="FI28">
        <f>SUMIFS(DataRegularSeason20242025!$AA$3:$AA$1315,DataRegularSeason20242025!$B$3:$B$1315, "&lt;=" &amp; FI$1, DataRegularSeason20242025!$D$3:$D$1315, $A28)+SUMIFS(DataRegularSeason20242025!$AB$3:$AB$1315,DataRegularSeason20242025!$B$3:$B$1315, "&lt;=" &amp; FI$1, DataRegularSeason20242025!$E$3:$E$1315, $A28)</f>
        <v>11</v>
      </c>
      <c r="FJ28">
        <f>SUMIFS(DataRegularSeason20242025!$AA$3:$AA$1315,DataRegularSeason20242025!$B$3:$B$1315, "&lt;=" &amp; FJ$1, DataRegularSeason20242025!$D$3:$D$1315, $A28)+SUMIFS(DataRegularSeason20242025!$AB$3:$AB$1315,DataRegularSeason20242025!$B$3:$B$1315, "&lt;=" &amp; FJ$1, DataRegularSeason20242025!$E$3:$E$1315, $A28)</f>
        <v>11</v>
      </c>
      <c r="FK28">
        <f>SUMIFS(DataRegularSeason20242025!$AA$3:$AA$1315,DataRegularSeason20242025!$B$3:$B$1315, "&lt;=" &amp; FK$1, DataRegularSeason20242025!$D$3:$D$1315, $A28)+SUMIFS(DataRegularSeason20242025!$AB$3:$AB$1315,DataRegularSeason20242025!$B$3:$B$1315, "&lt;=" &amp; FK$1, DataRegularSeason20242025!$E$3:$E$1315, $A28)</f>
        <v>11</v>
      </c>
      <c r="FL28">
        <f>SUMIFS(DataRegularSeason20242025!$AA$3:$AA$1315,DataRegularSeason20242025!$B$3:$B$1315, "&lt;=" &amp; FL$1, DataRegularSeason20242025!$D$3:$D$1315, $A28)+SUMIFS(DataRegularSeason20242025!$AB$3:$AB$1315,DataRegularSeason20242025!$B$3:$B$1315, "&lt;=" &amp; FL$1, DataRegularSeason20242025!$E$3:$E$1315, $A28)</f>
        <v>11</v>
      </c>
      <c r="FM28">
        <f>SUMIFS(DataRegularSeason20242025!$AA$3:$AA$1315,DataRegularSeason20242025!$B$3:$B$1315, "&lt;=" &amp; FM$1, DataRegularSeason20242025!$D$3:$D$1315, $A28)+SUMIFS(DataRegularSeason20242025!$AB$3:$AB$1315,DataRegularSeason20242025!$B$3:$B$1315, "&lt;=" &amp; FM$1, DataRegularSeason20242025!$E$3:$E$1315, $A28)</f>
        <v>11</v>
      </c>
      <c r="FN28">
        <f>SUMIFS(DataRegularSeason20242025!$AA$3:$AA$1315,DataRegularSeason20242025!$B$3:$B$1315, "&lt;=" &amp; FN$1, DataRegularSeason20242025!$D$3:$D$1315, $A28)+SUMIFS(DataRegularSeason20242025!$AB$3:$AB$1315,DataRegularSeason20242025!$B$3:$B$1315, "&lt;=" &amp; FN$1, DataRegularSeason20242025!$E$3:$E$1315, $A28)</f>
        <v>11</v>
      </c>
      <c r="FO28">
        <f>SUMIFS(DataRegularSeason20242025!$AA$3:$AA$1315,DataRegularSeason20242025!$B$3:$B$1315, "&lt;=" &amp; FO$1, DataRegularSeason20242025!$D$3:$D$1315, $A28)+SUMIFS(DataRegularSeason20242025!$AB$3:$AB$1315,DataRegularSeason20242025!$B$3:$B$1315, "&lt;=" &amp; FO$1, DataRegularSeason20242025!$E$3:$E$1315, $A28)</f>
        <v>11</v>
      </c>
      <c r="FP28">
        <f>SUMIFS(DataRegularSeason20242025!$AA$3:$AA$1315,DataRegularSeason20242025!$B$3:$B$1315, "&lt;=" &amp; FP$1, DataRegularSeason20242025!$D$3:$D$1315, $A28)+SUMIFS(DataRegularSeason20242025!$AB$3:$AB$1315,DataRegularSeason20242025!$B$3:$B$1315, "&lt;=" &amp; FP$1, DataRegularSeason20242025!$E$3:$E$1315, $A28)</f>
        <v>11</v>
      </c>
      <c r="FQ28">
        <f>SUMIFS(DataRegularSeason20242025!$AA$3:$AA$1315,DataRegularSeason20242025!$B$3:$B$1315, "&lt;=" &amp; FQ$1, DataRegularSeason20242025!$D$3:$D$1315, $A28)+SUMIFS(DataRegularSeason20242025!$AB$3:$AB$1315,DataRegularSeason20242025!$B$3:$B$1315, "&lt;=" &amp; FQ$1, DataRegularSeason20242025!$E$3:$E$1315, $A28)</f>
        <v>11</v>
      </c>
      <c r="FR28">
        <f>SUMIFS(DataRegularSeason20242025!$AA$3:$AA$1315,DataRegularSeason20242025!$B$3:$B$1315, "&lt;=" &amp; FR$1, DataRegularSeason20242025!$D$3:$D$1315, $A28)+SUMIFS(DataRegularSeason20242025!$AB$3:$AB$1315,DataRegularSeason20242025!$B$3:$B$1315, "&lt;=" &amp; FR$1, DataRegularSeason20242025!$E$3:$E$1315, $A28)</f>
        <v>11</v>
      </c>
      <c r="FS28">
        <f>SUMIFS(DataRegularSeason20242025!$AA$3:$AA$1315,DataRegularSeason20242025!$B$3:$B$1315, "&lt;=" &amp; FS$1, DataRegularSeason20242025!$D$3:$D$1315, $A28)+SUMIFS(DataRegularSeason20242025!$AB$3:$AB$1315,DataRegularSeason20242025!$B$3:$B$1315, "&lt;=" &amp; FS$1, DataRegularSeason20242025!$E$3:$E$1315, $A28)</f>
        <v>11</v>
      </c>
      <c r="FT28">
        <f>SUMIFS(DataRegularSeason20242025!$AA$3:$AA$1315,DataRegularSeason20242025!$B$3:$B$1315, "&lt;=" &amp; FT$1, DataRegularSeason20242025!$D$3:$D$1315, $A28)+SUMIFS(DataRegularSeason20242025!$AB$3:$AB$1315,DataRegularSeason20242025!$B$3:$B$1315, "&lt;=" &amp; FT$1, DataRegularSeason20242025!$E$3:$E$1315, $A28)</f>
        <v>11</v>
      </c>
      <c r="FU28">
        <f>SUMIFS(DataRegularSeason20242025!$AA$3:$AA$1315,DataRegularSeason20242025!$B$3:$B$1315, "&lt;=" &amp; FU$1, DataRegularSeason20242025!$D$3:$D$1315, $A28)+SUMIFS(DataRegularSeason20242025!$AB$3:$AB$1315,DataRegularSeason20242025!$B$3:$B$1315, "&lt;=" &amp; FU$1, DataRegularSeason20242025!$E$3:$E$1315, $A28)</f>
        <v>11</v>
      </c>
      <c r="FV28">
        <f>SUMIFS(DataRegularSeason20242025!$AA$3:$AA$1315,DataRegularSeason20242025!$B$3:$B$1315, "&lt;=" &amp; FV$1, DataRegularSeason20242025!$D$3:$D$1315, $A28)+SUMIFS(DataRegularSeason20242025!$AB$3:$AB$1315,DataRegularSeason20242025!$B$3:$B$1315, "&lt;=" &amp; FV$1, DataRegularSeason20242025!$E$3:$E$1315, $A28)</f>
        <v>11</v>
      </c>
      <c r="FW28">
        <f>SUMIFS(DataRegularSeason20242025!$AA$3:$AA$1315,DataRegularSeason20242025!$B$3:$B$1315, "&lt;=" &amp; FW$1, DataRegularSeason20242025!$D$3:$D$1315, $A28)+SUMIFS(DataRegularSeason20242025!$AB$3:$AB$1315,DataRegularSeason20242025!$B$3:$B$1315, "&lt;=" &amp; FW$1, DataRegularSeason20242025!$E$3:$E$1315, $A28)</f>
        <v>11</v>
      </c>
      <c r="FX28">
        <f>SUMIFS(DataRegularSeason20242025!$AA$3:$AA$1315,DataRegularSeason20242025!$B$3:$B$1315, "&lt;=" &amp; FX$1, DataRegularSeason20242025!$D$3:$D$1315, $A28)+SUMIFS(DataRegularSeason20242025!$AB$3:$AB$1315,DataRegularSeason20242025!$B$3:$B$1315, "&lt;=" &amp; FX$1, DataRegularSeason20242025!$E$3:$E$1315, $A28)</f>
        <v>11</v>
      </c>
      <c r="FY28">
        <f>SUMIFS(DataRegularSeason20242025!$AA$3:$AA$1315,DataRegularSeason20242025!$B$3:$B$1315, "&lt;=" &amp; FY$1, DataRegularSeason20242025!$D$3:$D$1315, $A28)+SUMIFS(DataRegularSeason20242025!$AB$3:$AB$1315,DataRegularSeason20242025!$B$3:$B$1315, "&lt;=" &amp; FY$1, DataRegularSeason20242025!$E$3:$E$1315, $A28)</f>
        <v>11</v>
      </c>
      <c r="FZ28">
        <f>SUMIFS(DataRegularSeason20242025!$AA$3:$AA$1315,DataRegularSeason20242025!$B$3:$B$1315, "&lt;=" &amp; FZ$1, DataRegularSeason20242025!$D$3:$D$1315, $A28)+SUMIFS(DataRegularSeason20242025!$AB$3:$AB$1315,DataRegularSeason20242025!$B$3:$B$1315, "&lt;=" &amp; FZ$1, DataRegularSeason20242025!$E$3:$E$1315, $A28)</f>
        <v>11</v>
      </c>
      <c r="GA28">
        <f>SUMIFS(DataRegularSeason20242025!$AA$3:$AA$1315,DataRegularSeason20242025!$B$3:$B$1315, "&lt;=" &amp; GA$1, DataRegularSeason20242025!$D$3:$D$1315, $A28)+SUMIFS(DataRegularSeason20242025!$AB$3:$AB$1315,DataRegularSeason20242025!$B$3:$B$1315, "&lt;=" &amp; GA$1, DataRegularSeason20242025!$E$3:$E$1315, $A28)</f>
        <v>11</v>
      </c>
      <c r="GB28">
        <f>SUMIFS(DataRegularSeason20242025!$AA$3:$AA$1315,DataRegularSeason20242025!$B$3:$B$1315, "&lt;=" &amp; GB$1, DataRegularSeason20242025!$D$3:$D$1315, $A28)+SUMIFS(DataRegularSeason20242025!$AB$3:$AB$1315,DataRegularSeason20242025!$B$3:$B$1315, "&lt;=" &amp; GB$1, DataRegularSeason20242025!$E$3:$E$1315, $A28)</f>
        <v>11</v>
      </c>
      <c r="GC28">
        <f>SUMIFS(DataRegularSeason20242025!$AA$3:$AA$1315,DataRegularSeason20242025!$B$3:$B$1315, "&lt;=" &amp; GC$1, DataRegularSeason20242025!$D$3:$D$1315, $A28)+SUMIFS(DataRegularSeason20242025!$AB$3:$AB$1315,DataRegularSeason20242025!$B$3:$B$1315, "&lt;=" &amp; GC$1, DataRegularSeason20242025!$E$3:$E$1315, $A28)</f>
        <v>11</v>
      </c>
      <c r="GD28">
        <f>SUMIFS(DataRegularSeason20242025!$AA$3:$AA$1315,DataRegularSeason20242025!$B$3:$B$1315, "&lt;=" &amp; GD$1, DataRegularSeason20242025!$D$3:$D$1315, $A28)+SUMIFS(DataRegularSeason20242025!$AB$3:$AB$1315,DataRegularSeason20242025!$B$3:$B$1315, "&lt;=" &amp; GD$1, DataRegularSeason20242025!$E$3:$E$1315, $A28)</f>
        <v>11</v>
      </c>
      <c r="GE28">
        <f>SUMIFS(DataRegularSeason20242025!$AA$3:$AA$1315,DataRegularSeason20242025!$B$3:$B$1315, "&lt;=" &amp; GE$1, DataRegularSeason20242025!$D$3:$D$1315, $A28)+SUMIFS(DataRegularSeason20242025!$AB$3:$AB$1315,DataRegularSeason20242025!$B$3:$B$1315, "&lt;=" &amp; GE$1, DataRegularSeason20242025!$E$3:$E$1315, $A28)</f>
        <v>11</v>
      </c>
      <c r="GF28">
        <f>SUMIFS(DataRegularSeason20242025!$AA$3:$AA$1315,DataRegularSeason20242025!$B$3:$B$1315, "&lt;=" &amp; GF$1, DataRegularSeason20242025!$D$3:$D$1315, $A28)+SUMIFS(DataRegularSeason20242025!$AB$3:$AB$1315,DataRegularSeason20242025!$B$3:$B$1315, "&lt;=" &amp; GF$1, DataRegularSeason20242025!$E$3:$E$1315, $A28)</f>
        <v>11</v>
      </c>
      <c r="GG28">
        <f>SUMIFS(DataRegularSeason20242025!$AA$3:$AA$1315,DataRegularSeason20242025!$B$3:$B$1315, "&lt;=" &amp; GG$1, DataRegularSeason20242025!$D$3:$D$1315, $A28)+SUMIFS(DataRegularSeason20242025!$AB$3:$AB$1315,DataRegularSeason20242025!$B$3:$B$1315, "&lt;=" &amp; GG$1, DataRegularSeason20242025!$E$3:$E$1315, $A28)</f>
        <v>11</v>
      </c>
      <c r="GH28">
        <f>SUMIFS(DataRegularSeason20242025!$AA$3:$AA$1315,DataRegularSeason20242025!$B$3:$B$1315, "&lt;=" &amp; GH$1, DataRegularSeason20242025!$D$3:$D$1315, $A28)+SUMIFS(DataRegularSeason20242025!$AB$3:$AB$1315,DataRegularSeason20242025!$B$3:$B$1315, "&lt;=" &amp; GH$1, DataRegularSeason20242025!$E$3:$E$1315, $A28)</f>
        <v>11</v>
      </c>
      <c r="GI28">
        <f>SUMIFS(DataRegularSeason20242025!$AA$3:$AA$1315,DataRegularSeason20242025!$B$3:$B$1315, "&lt;=" &amp; GI$1, DataRegularSeason20242025!$D$3:$D$1315, $A28)+SUMIFS(DataRegularSeason20242025!$AB$3:$AB$1315,DataRegularSeason20242025!$B$3:$B$1315, "&lt;=" &amp; GI$1, DataRegularSeason20242025!$E$3:$E$1315, $A28)</f>
        <v>11</v>
      </c>
      <c r="GJ28">
        <f>SUMIFS(DataRegularSeason20242025!$AA$3:$AA$1315,DataRegularSeason20242025!$B$3:$B$1315, "&lt;=" &amp; GJ$1, DataRegularSeason20242025!$D$3:$D$1315, $A28)+SUMIFS(DataRegularSeason20242025!$AB$3:$AB$1315,DataRegularSeason20242025!$B$3:$B$1315, "&lt;=" &amp; GJ$1, DataRegularSeason20242025!$E$3:$E$1315, $A28)</f>
        <v>11</v>
      </c>
      <c r="GK28">
        <f>SUMIFS(DataRegularSeason20242025!$AA$3:$AA$1315,DataRegularSeason20242025!$B$3:$B$1315, "&lt;=" &amp; GK$1, DataRegularSeason20242025!$D$3:$D$1315, $A28)+SUMIFS(DataRegularSeason20242025!$AB$3:$AB$1315,DataRegularSeason20242025!$B$3:$B$1315, "&lt;=" &amp; GK$1, DataRegularSeason20242025!$E$3:$E$1315, $A28)</f>
        <v>11</v>
      </c>
      <c r="GL28">
        <f>SUMIFS(DataRegularSeason20242025!$AA$3:$AA$1315,DataRegularSeason20242025!$B$3:$B$1315, "&lt;=" &amp; GL$1, DataRegularSeason20242025!$D$3:$D$1315, $A28)+SUMIFS(DataRegularSeason20242025!$AB$3:$AB$1315,DataRegularSeason20242025!$B$3:$B$1315, "&lt;=" &amp; GL$1, DataRegularSeason20242025!$E$3:$E$1315, $A28)</f>
        <v>11</v>
      </c>
      <c r="GM28">
        <f>SUMIFS(DataRegularSeason20242025!$AA$3:$AA$1315,DataRegularSeason20242025!$B$3:$B$1315, "&lt;=" &amp; GM$1, DataRegularSeason20242025!$D$3:$D$1315, $A28)+SUMIFS(DataRegularSeason20242025!$AB$3:$AB$1315,DataRegularSeason20242025!$B$3:$B$1315, "&lt;=" &amp; GM$1, DataRegularSeason20242025!$E$3:$E$1315, $A28)</f>
        <v>11</v>
      </c>
      <c r="GN28">
        <f>SUMIFS(DataRegularSeason20242025!$AA$3:$AA$1315,DataRegularSeason20242025!$B$3:$B$1315, "&lt;=" &amp; GN$1, DataRegularSeason20242025!$D$3:$D$1315, $A28)+SUMIFS(DataRegularSeason20242025!$AB$3:$AB$1315,DataRegularSeason20242025!$B$3:$B$1315, "&lt;=" &amp; GN$1, DataRegularSeason20242025!$E$3:$E$1315, $A28)</f>
        <v>11</v>
      </c>
      <c r="GO28">
        <f>SUMIFS(DataRegularSeason20242025!$AA$3:$AA$1315,DataRegularSeason20242025!$B$3:$B$1315, "&lt;=" &amp; GO$1, DataRegularSeason20242025!$D$3:$D$1315, $A28)+SUMIFS(DataRegularSeason20242025!$AB$3:$AB$1315,DataRegularSeason20242025!$B$3:$B$1315, "&lt;=" &amp; GO$1, DataRegularSeason20242025!$E$3:$E$1315, $A28)</f>
        <v>11</v>
      </c>
      <c r="GP28">
        <f>SUMIFS(DataRegularSeason20242025!$AA$3:$AA$1315,DataRegularSeason20242025!$B$3:$B$1315, "&lt;=" &amp; GP$1, DataRegularSeason20242025!$D$3:$D$1315, $A28)+SUMIFS(DataRegularSeason20242025!$AB$3:$AB$1315,DataRegularSeason20242025!$B$3:$B$1315, "&lt;=" &amp; GP$1, DataRegularSeason20242025!$E$3:$E$1315, $A28)</f>
        <v>11</v>
      </c>
      <c r="GQ28">
        <f>SUMIFS(DataRegularSeason20242025!$AA$3:$AA$1315,DataRegularSeason20242025!$B$3:$B$1315, "&lt;=" &amp; GQ$1, DataRegularSeason20242025!$D$3:$D$1315, $A28)+SUMIFS(DataRegularSeason20242025!$AB$3:$AB$1315,DataRegularSeason20242025!$B$3:$B$1315, "&lt;=" &amp; GQ$1, DataRegularSeason20242025!$E$3:$E$1315, $A28)</f>
        <v>11</v>
      </c>
      <c r="GR28">
        <f>SUMIFS(DataRegularSeason20242025!$AA$3:$AA$1315,DataRegularSeason20242025!$B$3:$B$1315, "&lt;=" &amp; GR$1, DataRegularSeason20242025!$D$3:$D$1315, $A28)+SUMIFS(DataRegularSeason20242025!$AB$3:$AB$1315,DataRegularSeason20242025!$B$3:$B$1315, "&lt;=" &amp; GR$1, DataRegularSeason20242025!$E$3:$E$1315, $A28)</f>
        <v>11</v>
      </c>
      <c r="GS28">
        <f>SUMIFS(DataRegularSeason20242025!$AA$3:$AA$1315,DataRegularSeason20242025!$B$3:$B$1315, "&lt;=" &amp; GS$1, DataRegularSeason20242025!$D$3:$D$1315, $A28)+SUMIFS(DataRegularSeason20242025!$AB$3:$AB$1315,DataRegularSeason20242025!$B$3:$B$1315, "&lt;=" &amp; GS$1, DataRegularSeason20242025!$E$3:$E$1315, $A28)</f>
        <v>11</v>
      </c>
      <c r="GT28">
        <f>SUMIFS(DataRegularSeason20242025!$AA$3:$AA$1315,DataRegularSeason20242025!$B$3:$B$1315, "&lt;=" &amp; GT$1, DataRegularSeason20242025!$D$3:$D$1315, $A28)+SUMIFS(DataRegularSeason20242025!$AB$3:$AB$1315,DataRegularSeason20242025!$B$3:$B$1315, "&lt;=" &amp; GT$1, DataRegularSeason20242025!$E$3:$E$1315, $A28)</f>
        <v>11</v>
      </c>
      <c r="GU28">
        <f>SUMIFS(DataRegularSeason20242025!$AA$3:$AA$1315,DataRegularSeason20242025!$B$3:$B$1315, "&lt;=" &amp; GU$1, DataRegularSeason20242025!$D$3:$D$1315, $A28)+SUMIFS(DataRegularSeason20242025!$AB$3:$AB$1315,DataRegularSeason20242025!$B$3:$B$1315, "&lt;=" &amp; GU$1, DataRegularSeason20242025!$E$3:$E$1315, $A28)</f>
        <v>11</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11</v>
      </c>
      <c r="AJ29">
        <f>SUMIFS(DataRegularSeason20242025!$AA$3:$AA$1315,DataRegularSeason20242025!$B$3:$B$1315, "&lt;=" &amp; AJ$1, DataRegularSeason20242025!$D$3:$D$1315, $A29)+SUMIFS(DataRegularSeason20242025!$AB$3:$AB$1315,DataRegularSeason20242025!$B$3:$B$1315, "&lt;=" &amp; AJ$1, DataRegularSeason20242025!$E$3:$E$1315, $A29)</f>
        <v>11</v>
      </c>
      <c r="AK29">
        <f>SUMIFS(DataRegularSeason20242025!$AA$3:$AA$1315,DataRegularSeason20242025!$B$3:$B$1315, "&lt;=" &amp; AK$1, DataRegularSeason20242025!$D$3:$D$1315, $A29)+SUMIFS(DataRegularSeason20242025!$AB$3:$AB$1315,DataRegularSeason20242025!$B$3:$B$1315, "&lt;=" &amp; AK$1, DataRegularSeason20242025!$E$3:$E$1315, $A29)</f>
        <v>11</v>
      </c>
      <c r="AL29">
        <f>SUMIFS(DataRegularSeason20242025!$AA$3:$AA$1315,DataRegularSeason20242025!$B$3:$B$1315, "&lt;=" &amp; AL$1, DataRegularSeason20242025!$D$3:$D$1315, $A29)+SUMIFS(DataRegularSeason20242025!$AB$3:$AB$1315,DataRegularSeason20242025!$B$3:$B$1315, "&lt;=" &amp; AL$1, DataRegularSeason20242025!$E$3:$E$1315, $A29)</f>
        <v>11</v>
      </c>
      <c r="AM29">
        <f>SUMIFS(DataRegularSeason20242025!$AA$3:$AA$1315,DataRegularSeason20242025!$B$3:$B$1315, "&lt;=" &amp; AM$1, DataRegularSeason20242025!$D$3:$D$1315, $A29)+SUMIFS(DataRegularSeason20242025!$AB$3:$AB$1315,DataRegularSeason20242025!$B$3:$B$1315, "&lt;=" &amp; AM$1, DataRegularSeason20242025!$E$3:$E$1315, $A29)</f>
        <v>11</v>
      </c>
      <c r="AN29">
        <f>SUMIFS(DataRegularSeason20242025!$AA$3:$AA$1315,DataRegularSeason20242025!$B$3:$B$1315, "&lt;=" &amp; AN$1, DataRegularSeason20242025!$D$3:$D$1315, $A29)+SUMIFS(DataRegularSeason20242025!$AB$3:$AB$1315,DataRegularSeason20242025!$B$3:$B$1315, "&lt;=" &amp; AN$1, DataRegularSeason20242025!$E$3:$E$1315, $A29)</f>
        <v>11</v>
      </c>
      <c r="AO29">
        <f>SUMIFS(DataRegularSeason20242025!$AA$3:$AA$1315,DataRegularSeason20242025!$B$3:$B$1315, "&lt;=" &amp; AO$1, DataRegularSeason20242025!$D$3:$D$1315, $A29)+SUMIFS(DataRegularSeason20242025!$AB$3:$AB$1315,DataRegularSeason20242025!$B$3:$B$1315, "&lt;=" &amp; AO$1, DataRegularSeason20242025!$E$3:$E$1315, $A29)</f>
        <v>11</v>
      </c>
      <c r="AP29">
        <f>SUMIFS(DataRegularSeason20242025!$AA$3:$AA$1315,DataRegularSeason20242025!$B$3:$B$1315, "&lt;=" &amp; AP$1, DataRegularSeason20242025!$D$3:$D$1315, $A29)+SUMIFS(DataRegularSeason20242025!$AB$3:$AB$1315,DataRegularSeason20242025!$B$3:$B$1315, "&lt;=" &amp; AP$1, DataRegularSeason20242025!$E$3:$E$1315, $A29)</f>
        <v>11</v>
      </c>
      <c r="AQ29">
        <f>SUMIFS(DataRegularSeason20242025!$AA$3:$AA$1315,DataRegularSeason20242025!$B$3:$B$1315, "&lt;=" &amp; AQ$1, DataRegularSeason20242025!$D$3:$D$1315, $A29)+SUMIFS(DataRegularSeason20242025!$AB$3:$AB$1315,DataRegularSeason20242025!$B$3:$B$1315, "&lt;=" &amp; AQ$1, DataRegularSeason20242025!$E$3:$E$1315, $A29)</f>
        <v>11</v>
      </c>
      <c r="AR29">
        <f>SUMIFS(DataRegularSeason20242025!$AA$3:$AA$1315,DataRegularSeason20242025!$B$3:$B$1315, "&lt;=" &amp; AR$1, DataRegularSeason20242025!$D$3:$D$1315, $A29)+SUMIFS(DataRegularSeason20242025!$AB$3:$AB$1315,DataRegularSeason20242025!$B$3:$B$1315, "&lt;=" &amp; AR$1, DataRegularSeason20242025!$E$3:$E$1315, $A29)</f>
        <v>11</v>
      </c>
      <c r="AS29">
        <f>SUMIFS(DataRegularSeason20242025!$AA$3:$AA$1315,DataRegularSeason20242025!$B$3:$B$1315, "&lt;=" &amp; AS$1, DataRegularSeason20242025!$D$3:$D$1315, $A29)+SUMIFS(DataRegularSeason20242025!$AB$3:$AB$1315,DataRegularSeason20242025!$B$3:$B$1315, "&lt;=" &amp; AS$1, DataRegularSeason20242025!$E$3:$E$1315, $A29)</f>
        <v>11</v>
      </c>
      <c r="AT29">
        <f>SUMIFS(DataRegularSeason20242025!$AA$3:$AA$1315,DataRegularSeason20242025!$B$3:$B$1315, "&lt;=" &amp; AT$1, DataRegularSeason20242025!$D$3:$D$1315, $A29)+SUMIFS(DataRegularSeason20242025!$AB$3:$AB$1315,DataRegularSeason20242025!$B$3:$B$1315, "&lt;=" &amp; AT$1, DataRegularSeason20242025!$E$3:$E$1315, $A29)</f>
        <v>11</v>
      </c>
      <c r="AU29">
        <f>SUMIFS(DataRegularSeason20242025!$AA$3:$AA$1315,DataRegularSeason20242025!$B$3:$B$1315, "&lt;=" &amp; AU$1, DataRegularSeason20242025!$D$3:$D$1315, $A29)+SUMIFS(DataRegularSeason20242025!$AB$3:$AB$1315,DataRegularSeason20242025!$B$3:$B$1315, "&lt;=" &amp; AU$1, DataRegularSeason20242025!$E$3:$E$1315, $A29)</f>
        <v>11</v>
      </c>
      <c r="AV29">
        <f>SUMIFS(DataRegularSeason20242025!$AA$3:$AA$1315,DataRegularSeason20242025!$B$3:$B$1315, "&lt;=" &amp; AV$1, DataRegularSeason20242025!$D$3:$D$1315, $A29)+SUMIFS(DataRegularSeason20242025!$AB$3:$AB$1315,DataRegularSeason20242025!$B$3:$B$1315, "&lt;=" &amp; AV$1, DataRegularSeason20242025!$E$3:$E$1315, $A29)</f>
        <v>11</v>
      </c>
      <c r="AW29">
        <f>SUMIFS(DataRegularSeason20242025!$AA$3:$AA$1315,DataRegularSeason20242025!$B$3:$B$1315, "&lt;=" &amp; AW$1, DataRegularSeason20242025!$D$3:$D$1315, $A29)+SUMIFS(DataRegularSeason20242025!$AB$3:$AB$1315,DataRegularSeason20242025!$B$3:$B$1315, "&lt;=" &amp; AW$1, DataRegularSeason20242025!$E$3:$E$1315, $A29)</f>
        <v>11</v>
      </c>
      <c r="AX29">
        <f>SUMIFS(DataRegularSeason20242025!$AA$3:$AA$1315,DataRegularSeason20242025!$B$3:$B$1315, "&lt;=" &amp; AX$1, DataRegularSeason20242025!$D$3:$D$1315, $A29)+SUMIFS(DataRegularSeason20242025!$AB$3:$AB$1315,DataRegularSeason20242025!$B$3:$B$1315, "&lt;=" &amp; AX$1, DataRegularSeason20242025!$E$3:$E$1315, $A29)</f>
        <v>11</v>
      </c>
      <c r="AY29">
        <f>SUMIFS(DataRegularSeason20242025!$AA$3:$AA$1315,DataRegularSeason20242025!$B$3:$B$1315, "&lt;=" &amp; AY$1, DataRegularSeason20242025!$D$3:$D$1315, $A29)+SUMIFS(DataRegularSeason20242025!$AB$3:$AB$1315,DataRegularSeason20242025!$B$3:$B$1315, "&lt;=" &amp; AY$1, DataRegularSeason20242025!$E$3:$E$1315, $A29)</f>
        <v>11</v>
      </c>
      <c r="AZ29">
        <f>SUMIFS(DataRegularSeason20242025!$AA$3:$AA$1315,DataRegularSeason20242025!$B$3:$B$1315, "&lt;=" &amp; AZ$1, DataRegularSeason20242025!$D$3:$D$1315, $A29)+SUMIFS(DataRegularSeason20242025!$AB$3:$AB$1315,DataRegularSeason20242025!$B$3:$B$1315, "&lt;=" &amp; AZ$1, DataRegularSeason20242025!$E$3:$E$1315, $A29)</f>
        <v>11</v>
      </c>
      <c r="BA29">
        <f>SUMIFS(DataRegularSeason20242025!$AA$3:$AA$1315,DataRegularSeason20242025!$B$3:$B$1315, "&lt;=" &amp; BA$1, DataRegularSeason20242025!$D$3:$D$1315, $A29)+SUMIFS(DataRegularSeason20242025!$AB$3:$AB$1315,DataRegularSeason20242025!$B$3:$B$1315, "&lt;=" &amp; BA$1, DataRegularSeason20242025!$E$3:$E$1315, $A29)</f>
        <v>11</v>
      </c>
      <c r="BB29">
        <f>SUMIFS(DataRegularSeason20242025!$AA$3:$AA$1315,DataRegularSeason20242025!$B$3:$B$1315, "&lt;=" &amp; BB$1, DataRegularSeason20242025!$D$3:$D$1315, $A29)+SUMIFS(DataRegularSeason20242025!$AB$3:$AB$1315,DataRegularSeason20242025!$B$3:$B$1315, "&lt;=" &amp; BB$1, DataRegularSeason20242025!$E$3:$E$1315, $A29)</f>
        <v>11</v>
      </c>
      <c r="BC29">
        <f>SUMIFS(DataRegularSeason20242025!$AA$3:$AA$1315,DataRegularSeason20242025!$B$3:$B$1315, "&lt;=" &amp; BC$1, DataRegularSeason20242025!$D$3:$D$1315, $A29)+SUMIFS(DataRegularSeason20242025!$AB$3:$AB$1315,DataRegularSeason20242025!$B$3:$B$1315, "&lt;=" &amp; BC$1, DataRegularSeason20242025!$E$3:$E$1315, $A29)</f>
        <v>11</v>
      </c>
      <c r="BD29">
        <f>SUMIFS(DataRegularSeason20242025!$AA$3:$AA$1315,DataRegularSeason20242025!$B$3:$B$1315, "&lt;=" &amp; BD$1, DataRegularSeason20242025!$D$3:$D$1315, $A29)+SUMIFS(DataRegularSeason20242025!$AB$3:$AB$1315,DataRegularSeason20242025!$B$3:$B$1315, "&lt;=" &amp; BD$1, DataRegularSeason20242025!$E$3:$E$1315, $A29)</f>
        <v>11</v>
      </c>
      <c r="BE29">
        <f>SUMIFS(DataRegularSeason20242025!$AA$3:$AA$1315,DataRegularSeason20242025!$B$3:$B$1315, "&lt;=" &amp; BE$1, DataRegularSeason20242025!$D$3:$D$1315, $A29)+SUMIFS(DataRegularSeason20242025!$AB$3:$AB$1315,DataRegularSeason20242025!$B$3:$B$1315, "&lt;=" &amp; BE$1, DataRegularSeason20242025!$E$3:$E$1315, $A29)</f>
        <v>11</v>
      </c>
      <c r="BF29">
        <f>SUMIFS(DataRegularSeason20242025!$AA$3:$AA$1315,DataRegularSeason20242025!$B$3:$B$1315, "&lt;=" &amp; BF$1, DataRegularSeason20242025!$D$3:$D$1315, $A29)+SUMIFS(DataRegularSeason20242025!$AB$3:$AB$1315,DataRegularSeason20242025!$B$3:$B$1315, "&lt;=" &amp; BF$1, DataRegularSeason20242025!$E$3:$E$1315, $A29)</f>
        <v>11</v>
      </c>
      <c r="BG29">
        <f>SUMIFS(DataRegularSeason20242025!$AA$3:$AA$1315,DataRegularSeason20242025!$B$3:$B$1315, "&lt;=" &amp; BG$1, DataRegularSeason20242025!$D$3:$D$1315, $A29)+SUMIFS(DataRegularSeason20242025!$AB$3:$AB$1315,DataRegularSeason20242025!$B$3:$B$1315, "&lt;=" &amp; BG$1, DataRegularSeason20242025!$E$3:$E$1315, $A29)</f>
        <v>11</v>
      </c>
      <c r="BH29">
        <f>SUMIFS(DataRegularSeason20242025!$AA$3:$AA$1315,DataRegularSeason20242025!$B$3:$B$1315, "&lt;=" &amp; BH$1, DataRegularSeason20242025!$D$3:$D$1315, $A29)+SUMIFS(DataRegularSeason20242025!$AB$3:$AB$1315,DataRegularSeason20242025!$B$3:$B$1315, "&lt;=" &amp; BH$1, DataRegularSeason20242025!$E$3:$E$1315, $A29)</f>
        <v>11</v>
      </c>
      <c r="BI29">
        <f>SUMIFS(DataRegularSeason20242025!$AA$3:$AA$1315,DataRegularSeason20242025!$B$3:$B$1315, "&lt;=" &amp; BI$1, DataRegularSeason20242025!$D$3:$D$1315, $A29)+SUMIFS(DataRegularSeason20242025!$AB$3:$AB$1315,DataRegularSeason20242025!$B$3:$B$1315, "&lt;=" &amp; BI$1, DataRegularSeason20242025!$E$3:$E$1315, $A29)</f>
        <v>11</v>
      </c>
      <c r="BJ29">
        <f>SUMIFS(DataRegularSeason20242025!$AA$3:$AA$1315,DataRegularSeason20242025!$B$3:$B$1315, "&lt;=" &amp; BJ$1, DataRegularSeason20242025!$D$3:$D$1315, $A29)+SUMIFS(DataRegularSeason20242025!$AB$3:$AB$1315,DataRegularSeason20242025!$B$3:$B$1315, "&lt;=" &amp; BJ$1, DataRegularSeason20242025!$E$3:$E$1315, $A29)</f>
        <v>11</v>
      </c>
      <c r="BK29">
        <f>SUMIFS(DataRegularSeason20242025!$AA$3:$AA$1315,DataRegularSeason20242025!$B$3:$B$1315, "&lt;=" &amp; BK$1, DataRegularSeason20242025!$D$3:$D$1315, $A29)+SUMIFS(DataRegularSeason20242025!$AB$3:$AB$1315,DataRegularSeason20242025!$B$3:$B$1315, "&lt;=" &amp; BK$1, DataRegularSeason20242025!$E$3:$E$1315, $A29)</f>
        <v>11</v>
      </c>
      <c r="BL29">
        <f>SUMIFS(DataRegularSeason20242025!$AA$3:$AA$1315,DataRegularSeason20242025!$B$3:$B$1315, "&lt;=" &amp; BL$1, DataRegularSeason20242025!$D$3:$D$1315, $A29)+SUMIFS(DataRegularSeason20242025!$AB$3:$AB$1315,DataRegularSeason20242025!$B$3:$B$1315, "&lt;=" &amp; BL$1, DataRegularSeason20242025!$E$3:$E$1315, $A29)</f>
        <v>11</v>
      </c>
      <c r="BM29">
        <f>SUMIFS(DataRegularSeason20242025!$AA$3:$AA$1315,DataRegularSeason20242025!$B$3:$B$1315, "&lt;=" &amp; BM$1, DataRegularSeason20242025!$D$3:$D$1315, $A29)+SUMIFS(DataRegularSeason20242025!$AB$3:$AB$1315,DataRegularSeason20242025!$B$3:$B$1315, "&lt;=" &amp; BM$1, DataRegularSeason20242025!$E$3:$E$1315, $A29)</f>
        <v>11</v>
      </c>
      <c r="BN29">
        <f>SUMIFS(DataRegularSeason20242025!$AA$3:$AA$1315,DataRegularSeason20242025!$B$3:$B$1315, "&lt;=" &amp; BN$1, DataRegularSeason20242025!$D$3:$D$1315, $A29)+SUMIFS(DataRegularSeason20242025!$AB$3:$AB$1315,DataRegularSeason20242025!$B$3:$B$1315, "&lt;=" &amp; BN$1, DataRegularSeason20242025!$E$3:$E$1315, $A29)</f>
        <v>11</v>
      </c>
      <c r="BO29">
        <f>SUMIFS(DataRegularSeason20242025!$AA$3:$AA$1315,DataRegularSeason20242025!$B$3:$B$1315, "&lt;=" &amp; BO$1, DataRegularSeason20242025!$D$3:$D$1315, $A29)+SUMIFS(DataRegularSeason20242025!$AB$3:$AB$1315,DataRegularSeason20242025!$B$3:$B$1315, "&lt;=" &amp; BO$1, DataRegularSeason20242025!$E$3:$E$1315, $A29)</f>
        <v>11</v>
      </c>
      <c r="BP29">
        <f>SUMIFS(DataRegularSeason20242025!$AA$3:$AA$1315,DataRegularSeason20242025!$B$3:$B$1315, "&lt;=" &amp; BP$1, DataRegularSeason20242025!$D$3:$D$1315, $A29)+SUMIFS(DataRegularSeason20242025!$AB$3:$AB$1315,DataRegularSeason20242025!$B$3:$B$1315, "&lt;=" &amp; BP$1, DataRegularSeason20242025!$E$3:$E$1315, $A29)</f>
        <v>11</v>
      </c>
      <c r="BQ29">
        <f>SUMIFS(DataRegularSeason20242025!$AA$3:$AA$1315,DataRegularSeason20242025!$B$3:$B$1315, "&lt;=" &amp; BQ$1, DataRegularSeason20242025!$D$3:$D$1315, $A29)+SUMIFS(DataRegularSeason20242025!$AB$3:$AB$1315,DataRegularSeason20242025!$B$3:$B$1315, "&lt;=" &amp; BQ$1, DataRegularSeason20242025!$E$3:$E$1315, $A29)</f>
        <v>11</v>
      </c>
      <c r="BR29">
        <f>SUMIFS(DataRegularSeason20242025!$AA$3:$AA$1315,DataRegularSeason20242025!$B$3:$B$1315, "&lt;=" &amp; BR$1, DataRegularSeason20242025!$D$3:$D$1315, $A29)+SUMIFS(DataRegularSeason20242025!$AB$3:$AB$1315,DataRegularSeason20242025!$B$3:$B$1315, "&lt;=" &amp; BR$1, DataRegularSeason20242025!$E$3:$E$1315, $A29)</f>
        <v>11</v>
      </c>
      <c r="BS29">
        <f>SUMIFS(DataRegularSeason20242025!$AA$3:$AA$1315,DataRegularSeason20242025!$B$3:$B$1315, "&lt;=" &amp; BS$1, DataRegularSeason20242025!$D$3:$D$1315, $A29)+SUMIFS(DataRegularSeason20242025!$AB$3:$AB$1315,DataRegularSeason20242025!$B$3:$B$1315, "&lt;=" &amp; BS$1, DataRegularSeason20242025!$E$3:$E$1315, $A29)</f>
        <v>11</v>
      </c>
      <c r="BT29">
        <f>SUMIFS(DataRegularSeason20242025!$AA$3:$AA$1315,DataRegularSeason20242025!$B$3:$B$1315, "&lt;=" &amp; BT$1, DataRegularSeason20242025!$D$3:$D$1315, $A29)+SUMIFS(DataRegularSeason20242025!$AB$3:$AB$1315,DataRegularSeason20242025!$B$3:$B$1315, "&lt;=" &amp; BT$1, DataRegularSeason20242025!$E$3:$E$1315, $A29)</f>
        <v>11</v>
      </c>
      <c r="BU29">
        <f>SUMIFS(DataRegularSeason20242025!$AA$3:$AA$1315,DataRegularSeason20242025!$B$3:$B$1315, "&lt;=" &amp; BU$1, DataRegularSeason20242025!$D$3:$D$1315, $A29)+SUMIFS(DataRegularSeason20242025!$AB$3:$AB$1315,DataRegularSeason20242025!$B$3:$B$1315, "&lt;=" &amp; BU$1, DataRegularSeason20242025!$E$3:$E$1315, $A29)</f>
        <v>11</v>
      </c>
      <c r="BV29">
        <f>SUMIFS(DataRegularSeason20242025!$AA$3:$AA$1315,DataRegularSeason20242025!$B$3:$B$1315, "&lt;=" &amp; BV$1, DataRegularSeason20242025!$D$3:$D$1315, $A29)+SUMIFS(DataRegularSeason20242025!$AB$3:$AB$1315,DataRegularSeason20242025!$B$3:$B$1315, "&lt;=" &amp; BV$1, DataRegularSeason20242025!$E$3:$E$1315, $A29)</f>
        <v>11</v>
      </c>
      <c r="BW29">
        <f>SUMIFS(DataRegularSeason20242025!$AA$3:$AA$1315,DataRegularSeason20242025!$B$3:$B$1315, "&lt;=" &amp; BW$1, DataRegularSeason20242025!$D$3:$D$1315, $A29)+SUMIFS(DataRegularSeason20242025!$AB$3:$AB$1315,DataRegularSeason20242025!$B$3:$B$1315, "&lt;=" &amp; BW$1, DataRegularSeason20242025!$E$3:$E$1315, $A29)</f>
        <v>11</v>
      </c>
      <c r="BX29">
        <f>SUMIFS(DataRegularSeason20242025!$AA$3:$AA$1315,DataRegularSeason20242025!$B$3:$B$1315, "&lt;=" &amp; BX$1, DataRegularSeason20242025!$D$3:$D$1315, $A29)+SUMIFS(DataRegularSeason20242025!$AB$3:$AB$1315,DataRegularSeason20242025!$B$3:$B$1315, "&lt;=" &amp; BX$1, DataRegularSeason20242025!$E$3:$E$1315, $A29)</f>
        <v>11</v>
      </c>
      <c r="BY29">
        <f>SUMIFS(DataRegularSeason20242025!$AA$3:$AA$1315,DataRegularSeason20242025!$B$3:$B$1315, "&lt;=" &amp; BY$1, DataRegularSeason20242025!$D$3:$D$1315, $A29)+SUMIFS(DataRegularSeason20242025!$AB$3:$AB$1315,DataRegularSeason20242025!$B$3:$B$1315, "&lt;=" &amp; BY$1, DataRegularSeason20242025!$E$3:$E$1315, $A29)</f>
        <v>11</v>
      </c>
      <c r="BZ29">
        <f>SUMIFS(DataRegularSeason20242025!$AA$3:$AA$1315,DataRegularSeason20242025!$B$3:$B$1315, "&lt;=" &amp; BZ$1, DataRegularSeason20242025!$D$3:$D$1315, $A29)+SUMIFS(DataRegularSeason20242025!$AB$3:$AB$1315,DataRegularSeason20242025!$B$3:$B$1315, "&lt;=" &amp; BZ$1, DataRegularSeason20242025!$E$3:$E$1315, $A29)</f>
        <v>11</v>
      </c>
      <c r="CA29">
        <f>SUMIFS(DataRegularSeason20242025!$AA$3:$AA$1315,DataRegularSeason20242025!$B$3:$B$1315, "&lt;=" &amp; CA$1, DataRegularSeason20242025!$D$3:$D$1315, $A29)+SUMIFS(DataRegularSeason20242025!$AB$3:$AB$1315,DataRegularSeason20242025!$B$3:$B$1315, "&lt;=" &amp; CA$1, DataRegularSeason20242025!$E$3:$E$1315, $A29)</f>
        <v>11</v>
      </c>
      <c r="CB29">
        <f>SUMIFS(DataRegularSeason20242025!$AA$3:$AA$1315,DataRegularSeason20242025!$B$3:$B$1315, "&lt;=" &amp; CB$1, DataRegularSeason20242025!$D$3:$D$1315, $A29)+SUMIFS(DataRegularSeason20242025!$AB$3:$AB$1315,DataRegularSeason20242025!$B$3:$B$1315, "&lt;=" &amp; CB$1, DataRegularSeason20242025!$E$3:$E$1315, $A29)</f>
        <v>11</v>
      </c>
      <c r="CC29">
        <f>SUMIFS(DataRegularSeason20242025!$AA$3:$AA$1315,DataRegularSeason20242025!$B$3:$B$1315, "&lt;=" &amp; CC$1, DataRegularSeason20242025!$D$3:$D$1315, $A29)+SUMIFS(DataRegularSeason20242025!$AB$3:$AB$1315,DataRegularSeason20242025!$B$3:$B$1315, "&lt;=" &amp; CC$1, DataRegularSeason20242025!$E$3:$E$1315, $A29)</f>
        <v>11</v>
      </c>
      <c r="CD29">
        <f>SUMIFS(DataRegularSeason20242025!$AA$3:$AA$1315,DataRegularSeason20242025!$B$3:$B$1315, "&lt;=" &amp; CD$1, DataRegularSeason20242025!$D$3:$D$1315, $A29)+SUMIFS(DataRegularSeason20242025!$AB$3:$AB$1315,DataRegularSeason20242025!$B$3:$B$1315, "&lt;=" &amp; CD$1, DataRegularSeason20242025!$E$3:$E$1315, $A29)</f>
        <v>11</v>
      </c>
      <c r="CE29">
        <f>SUMIFS(DataRegularSeason20242025!$AA$3:$AA$1315,DataRegularSeason20242025!$B$3:$B$1315, "&lt;=" &amp; CE$1, DataRegularSeason20242025!$D$3:$D$1315, $A29)+SUMIFS(DataRegularSeason20242025!$AB$3:$AB$1315,DataRegularSeason20242025!$B$3:$B$1315, "&lt;=" &amp; CE$1, DataRegularSeason20242025!$E$3:$E$1315, $A29)</f>
        <v>11</v>
      </c>
      <c r="CF29">
        <f>SUMIFS(DataRegularSeason20242025!$AA$3:$AA$1315,DataRegularSeason20242025!$B$3:$B$1315, "&lt;=" &amp; CF$1, DataRegularSeason20242025!$D$3:$D$1315, $A29)+SUMIFS(DataRegularSeason20242025!$AB$3:$AB$1315,DataRegularSeason20242025!$B$3:$B$1315, "&lt;=" &amp; CF$1, DataRegularSeason20242025!$E$3:$E$1315, $A29)</f>
        <v>11</v>
      </c>
      <c r="CG29">
        <f>SUMIFS(DataRegularSeason20242025!$AA$3:$AA$1315,DataRegularSeason20242025!$B$3:$B$1315, "&lt;=" &amp; CG$1, DataRegularSeason20242025!$D$3:$D$1315, $A29)+SUMIFS(DataRegularSeason20242025!$AB$3:$AB$1315,DataRegularSeason20242025!$B$3:$B$1315, "&lt;=" &amp; CG$1, DataRegularSeason20242025!$E$3:$E$1315, $A29)</f>
        <v>11</v>
      </c>
      <c r="CH29">
        <f>SUMIFS(DataRegularSeason20242025!$AA$3:$AA$1315,DataRegularSeason20242025!$B$3:$B$1315, "&lt;=" &amp; CH$1, DataRegularSeason20242025!$D$3:$D$1315, $A29)+SUMIFS(DataRegularSeason20242025!$AB$3:$AB$1315,DataRegularSeason20242025!$B$3:$B$1315, "&lt;=" &amp; CH$1, DataRegularSeason20242025!$E$3:$E$1315, $A29)</f>
        <v>11</v>
      </c>
      <c r="CI29">
        <f>SUMIFS(DataRegularSeason20242025!$AA$3:$AA$1315,DataRegularSeason20242025!$B$3:$B$1315, "&lt;=" &amp; CI$1, DataRegularSeason20242025!$D$3:$D$1315, $A29)+SUMIFS(DataRegularSeason20242025!$AB$3:$AB$1315,DataRegularSeason20242025!$B$3:$B$1315, "&lt;=" &amp; CI$1, DataRegularSeason20242025!$E$3:$E$1315, $A29)</f>
        <v>11</v>
      </c>
      <c r="CJ29">
        <f>SUMIFS(DataRegularSeason20242025!$AA$3:$AA$1315,DataRegularSeason20242025!$B$3:$B$1315, "&lt;=" &amp; CJ$1, DataRegularSeason20242025!$D$3:$D$1315, $A29)+SUMIFS(DataRegularSeason20242025!$AB$3:$AB$1315,DataRegularSeason20242025!$B$3:$B$1315, "&lt;=" &amp; CJ$1, DataRegularSeason20242025!$E$3:$E$1315, $A29)</f>
        <v>11</v>
      </c>
      <c r="CK29">
        <f>SUMIFS(DataRegularSeason20242025!$AA$3:$AA$1315,DataRegularSeason20242025!$B$3:$B$1315, "&lt;=" &amp; CK$1, DataRegularSeason20242025!$D$3:$D$1315, $A29)+SUMIFS(DataRegularSeason20242025!$AB$3:$AB$1315,DataRegularSeason20242025!$B$3:$B$1315, "&lt;=" &amp; CK$1, DataRegularSeason20242025!$E$3:$E$1315, $A29)</f>
        <v>11</v>
      </c>
      <c r="CL29">
        <f>SUMIFS(DataRegularSeason20242025!$AA$3:$AA$1315,DataRegularSeason20242025!$B$3:$B$1315, "&lt;=" &amp; CL$1, DataRegularSeason20242025!$D$3:$D$1315, $A29)+SUMIFS(DataRegularSeason20242025!$AB$3:$AB$1315,DataRegularSeason20242025!$B$3:$B$1315, "&lt;=" &amp; CL$1, DataRegularSeason20242025!$E$3:$E$1315, $A29)</f>
        <v>11</v>
      </c>
      <c r="CM29">
        <f>SUMIFS(DataRegularSeason20242025!$AA$3:$AA$1315,DataRegularSeason20242025!$B$3:$B$1315, "&lt;=" &amp; CM$1, DataRegularSeason20242025!$D$3:$D$1315, $A29)+SUMIFS(DataRegularSeason20242025!$AB$3:$AB$1315,DataRegularSeason20242025!$B$3:$B$1315, "&lt;=" &amp; CM$1, DataRegularSeason20242025!$E$3:$E$1315, $A29)</f>
        <v>11</v>
      </c>
      <c r="CN29">
        <f>SUMIFS(DataRegularSeason20242025!$AA$3:$AA$1315,DataRegularSeason20242025!$B$3:$B$1315, "&lt;=" &amp; CN$1, DataRegularSeason20242025!$D$3:$D$1315, $A29)+SUMIFS(DataRegularSeason20242025!$AB$3:$AB$1315,DataRegularSeason20242025!$B$3:$B$1315, "&lt;=" &amp; CN$1, DataRegularSeason20242025!$E$3:$E$1315, $A29)</f>
        <v>11</v>
      </c>
      <c r="CO29">
        <f>SUMIFS(DataRegularSeason20242025!$AA$3:$AA$1315,DataRegularSeason20242025!$B$3:$B$1315, "&lt;=" &amp; CO$1, DataRegularSeason20242025!$D$3:$D$1315, $A29)+SUMIFS(DataRegularSeason20242025!$AB$3:$AB$1315,DataRegularSeason20242025!$B$3:$B$1315, "&lt;=" &amp; CO$1, DataRegularSeason20242025!$E$3:$E$1315, $A29)</f>
        <v>11</v>
      </c>
      <c r="CP29">
        <f>SUMIFS(DataRegularSeason20242025!$AA$3:$AA$1315,DataRegularSeason20242025!$B$3:$B$1315, "&lt;=" &amp; CP$1, DataRegularSeason20242025!$D$3:$D$1315, $A29)+SUMIFS(DataRegularSeason20242025!$AB$3:$AB$1315,DataRegularSeason20242025!$B$3:$B$1315, "&lt;=" &amp; CP$1, DataRegularSeason20242025!$E$3:$E$1315, $A29)</f>
        <v>11</v>
      </c>
      <c r="CQ29">
        <f>SUMIFS(DataRegularSeason20242025!$AA$3:$AA$1315,DataRegularSeason20242025!$B$3:$B$1315, "&lt;=" &amp; CQ$1, DataRegularSeason20242025!$D$3:$D$1315, $A29)+SUMIFS(DataRegularSeason20242025!$AB$3:$AB$1315,DataRegularSeason20242025!$B$3:$B$1315, "&lt;=" &amp; CQ$1, DataRegularSeason20242025!$E$3:$E$1315, $A29)</f>
        <v>11</v>
      </c>
      <c r="CR29">
        <f>SUMIFS(DataRegularSeason20242025!$AA$3:$AA$1315,DataRegularSeason20242025!$B$3:$B$1315, "&lt;=" &amp; CR$1, DataRegularSeason20242025!$D$3:$D$1315, $A29)+SUMIFS(DataRegularSeason20242025!$AB$3:$AB$1315,DataRegularSeason20242025!$B$3:$B$1315, "&lt;=" &amp; CR$1, DataRegularSeason20242025!$E$3:$E$1315, $A29)</f>
        <v>11</v>
      </c>
      <c r="CS29">
        <f>SUMIFS(DataRegularSeason20242025!$AA$3:$AA$1315,DataRegularSeason20242025!$B$3:$B$1315, "&lt;=" &amp; CS$1, DataRegularSeason20242025!$D$3:$D$1315, $A29)+SUMIFS(DataRegularSeason20242025!$AB$3:$AB$1315,DataRegularSeason20242025!$B$3:$B$1315, "&lt;=" &amp; CS$1, DataRegularSeason20242025!$E$3:$E$1315, $A29)</f>
        <v>11</v>
      </c>
      <c r="CT29">
        <f>SUMIFS(DataRegularSeason20242025!$AA$3:$AA$1315,DataRegularSeason20242025!$B$3:$B$1315, "&lt;=" &amp; CT$1, DataRegularSeason20242025!$D$3:$D$1315, $A29)+SUMIFS(DataRegularSeason20242025!$AB$3:$AB$1315,DataRegularSeason20242025!$B$3:$B$1315, "&lt;=" &amp; CT$1, DataRegularSeason20242025!$E$3:$E$1315, $A29)</f>
        <v>11</v>
      </c>
      <c r="CU29">
        <f>SUMIFS(DataRegularSeason20242025!$AA$3:$AA$1315,DataRegularSeason20242025!$B$3:$B$1315, "&lt;=" &amp; CU$1, DataRegularSeason20242025!$D$3:$D$1315, $A29)+SUMIFS(DataRegularSeason20242025!$AB$3:$AB$1315,DataRegularSeason20242025!$B$3:$B$1315, "&lt;=" &amp; CU$1, DataRegularSeason20242025!$E$3:$E$1315, $A29)</f>
        <v>11</v>
      </c>
      <c r="CV29">
        <f>SUMIFS(DataRegularSeason20242025!$AA$3:$AA$1315,DataRegularSeason20242025!$B$3:$B$1315, "&lt;=" &amp; CV$1, DataRegularSeason20242025!$D$3:$D$1315, $A29)+SUMIFS(DataRegularSeason20242025!$AB$3:$AB$1315,DataRegularSeason20242025!$B$3:$B$1315, "&lt;=" &amp; CV$1, DataRegularSeason20242025!$E$3:$E$1315, $A29)</f>
        <v>11</v>
      </c>
      <c r="CW29">
        <f>SUMIFS(DataRegularSeason20242025!$AA$3:$AA$1315,DataRegularSeason20242025!$B$3:$B$1315, "&lt;=" &amp; CW$1, DataRegularSeason20242025!$D$3:$D$1315, $A29)+SUMIFS(DataRegularSeason20242025!$AB$3:$AB$1315,DataRegularSeason20242025!$B$3:$B$1315, "&lt;=" &amp; CW$1, DataRegularSeason20242025!$E$3:$E$1315, $A29)</f>
        <v>11</v>
      </c>
      <c r="CX29">
        <f>SUMIFS(DataRegularSeason20242025!$AA$3:$AA$1315,DataRegularSeason20242025!$B$3:$B$1315, "&lt;=" &amp; CX$1, DataRegularSeason20242025!$D$3:$D$1315, $A29)+SUMIFS(DataRegularSeason20242025!$AB$3:$AB$1315,DataRegularSeason20242025!$B$3:$B$1315, "&lt;=" &amp; CX$1, DataRegularSeason20242025!$E$3:$E$1315, $A29)</f>
        <v>11</v>
      </c>
      <c r="CY29">
        <f>SUMIFS(DataRegularSeason20242025!$AA$3:$AA$1315,DataRegularSeason20242025!$B$3:$B$1315, "&lt;=" &amp; CY$1, DataRegularSeason20242025!$D$3:$D$1315, $A29)+SUMIFS(DataRegularSeason20242025!$AB$3:$AB$1315,DataRegularSeason20242025!$B$3:$B$1315, "&lt;=" &amp; CY$1, DataRegularSeason20242025!$E$3:$E$1315, $A29)</f>
        <v>11</v>
      </c>
      <c r="CZ29">
        <f>SUMIFS(DataRegularSeason20242025!$AA$3:$AA$1315,DataRegularSeason20242025!$B$3:$B$1315, "&lt;=" &amp; CZ$1, DataRegularSeason20242025!$D$3:$D$1315, $A29)+SUMIFS(DataRegularSeason20242025!$AB$3:$AB$1315,DataRegularSeason20242025!$B$3:$B$1315, "&lt;=" &amp; CZ$1, DataRegularSeason20242025!$E$3:$E$1315, $A29)</f>
        <v>11</v>
      </c>
      <c r="DA29">
        <f>SUMIFS(DataRegularSeason20242025!$AA$3:$AA$1315,DataRegularSeason20242025!$B$3:$B$1315, "&lt;=" &amp; DA$1, DataRegularSeason20242025!$D$3:$D$1315, $A29)+SUMIFS(DataRegularSeason20242025!$AB$3:$AB$1315,DataRegularSeason20242025!$B$3:$B$1315, "&lt;=" &amp; DA$1, DataRegularSeason20242025!$E$3:$E$1315, $A29)</f>
        <v>11</v>
      </c>
      <c r="DB29">
        <f>SUMIFS(DataRegularSeason20242025!$AA$3:$AA$1315,DataRegularSeason20242025!$B$3:$B$1315, "&lt;=" &amp; DB$1, DataRegularSeason20242025!$D$3:$D$1315, $A29)+SUMIFS(DataRegularSeason20242025!$AB$3:$AB$1315,DataRegularSeason20242025!$B$3:$B$1315, "&lt;=" &amp; DB$1, DataRegularSeason20242025!$E$3:$E$1315, $A29)</f>
        <v>11</v>
      </c>
      <c r="DC29">
        <f>SUMIFS(DataRegularSeason20242025!$AA$3:$AA$1315,DataRegularSeason20242025!$B$3:$B$1315, "&lt;=" &amp; DC$1, DataRegularSeason20242025!$D$3:$D$1315, $A29)+SUMIFS(DataRegularSeason20242025!$AB$3:$AB$1315,DataRegularSeason20242025!$B$3:$B$1315, "&lt;=" &amp; DC$1, DataRegularSeason20242025!$E$3:$E$1315, $A29)</f>
        <v>11</v>
      </c>
      <c r="DD29">
        <f>SUMIFS(DataRegularSeason20242025!$AA$3:$AA$1315,DataRegularSeason20242025!$B$3:$B$1315, "&lt;=" &amp; DD$1, DataRegularSeason20242025!$D$3:$D$1315, $A29)+SUMIFS(DataRegularSeason20242025!$AB$3:$AB$1315,DataRegularSeason20242025!$B$3:$B$1315, "&lt;=" &amp; DD$1, DataRegularSeason20242025!$E$3:$E$1315, $A29)</f>
        <v>11</v>
      </c>
      <c r="DE29">
        <f>SUMIFS(DataRegularSeason20242025!$AA$3:$AA$1315,DataRegularSeason20242025!$B$3:$B$1315, "&lt;=" &amp; DE$1, DataRegularSeason20242025!$D$3:$D$1315, $A29)+SUMIFS(DataRegularSeason20242025!$AB$3:$AB$1315,DataRegularSeason20242025!$B$3:$B$1315, "&lt;=" &amp; DE$1, DataRegularSeason20242025!$E$3:$E$1315, $A29)</f>
        <v>11</v>
      </c>
      <c r="DF29">
        <f>SUMIFS(DataRegularSeason20242025!$AA$3:$AA$1315,DataRegularSeason20242025!$B$3:$B$1315, "&lt;=" &amp; DF$1, DataRegularSeason20242025!$D$3:$D$1315, $A29)+SUMIFS(DataRegularSeason20242025!$AB$3:$AB$1315,DataRegularSeason20242025!$B$3:$B$1315, "&lt;=" &amp; DF$1, DataRegularSeason20242025!$E$3:$E$1315, $A29)</f>
        <v>11</v>
      </c>
      <c r="DG29">
        <f>SUMIFS(DataRegularSeason20242025!$AA$3:$AA$1315,DataRegularSeason20242025!$B$3:$B$1315, "&lt;=" &amp; DG$1, DataRegularSeason20242025!$D$3:$D$1315, $A29)+SUMIFS(DataRegularSeason20242025!$AB$3:$AB$1315,DataRegularSeason20242025!$B$3:$B$1315, "&lt;=" &amp; DG$1, DataRegularSeason20242025!$E$3:$E$1315, $A29)</f>
        <v>11</v>
      </c>
      <c r="DH29">
        <f>SUMIFS(DataRegularSeason20242025!$AA$3:$AA$1315,DataRegularSeason20242025!$B$3:$B$1315, "&lt;=" &amp; DH$1, DataRegularSeason20242025!$D$3:$D$1315, $A29)+SUMIFS(DataRegularSeason20242025!$AB$3:$AB$1315,DataRegularSeason20242025!$B$3:$B$1315, "&lt;=" &amp; DH$1, DataRegularSeason20242025!$E$3:$E$1315, $A29)</f>
        <v>11</v>
      </c>
      <c r="DI29">
        <f>SUMIFS(DataRegularSeason20242025!$AA$3:$AA$1315,DataRegularSeason20242025!$B$3:$B$1315, "&lt;=" &amp; DI$1, DataRegularSeason20242025!$D$3:$D$1315, $A29)+SUMIFS(DataRegularSeason20242025!$AB$3:$AB$1315,DataRegularSeason20242025!$B$3:$B$1315, "&lt;=" &amp; DI$1, DataRegularSeason20242025!$E$3:$E$1315, $A29)</f>
        <v>11</v>
      </c>
      <c r="DJ29">
        <f>SUMIFS(DataRegularSeason20242025!$AA$3:$AA$1315,DataRegularSeason20242025!$B$3:$B$1315, "&lt;=" &amp; DJ$1, DataRegularSeason20242025!$D$3:$D$1315, $A29)+SUMIFS(DataRegularSeason20242025!$AB$3:$AB$1315,DataRegularSeason20242025!$B$3:$B$1315, "&lt;=" &amp; DJ$1, DataRegularSeason20242025!$E$3:$E$1315, $A29)</f>
        <v>11</v>
      </c>
      <c r="DK29">
        <f>SUMIFS(DataRegularSeason20242025!$AA$3:$AA$1315,DataRegularSeason20242025!$B$3:$B$1315, "&lt;=" &amp; DK$1, DataRegularSeason20242025!$D$3:$D$1315, $A29)+SUMIFS(DataRegularSeason20242025!$AB$3:$AB$1315,DataRegularSeason20242025!$B$3:$B$1315, "&lt;=" &amp; DK$1, DataRegularSeason20242025!$E$3:$E$1315, $A29)</f>
        <v>11</v>
      </c>
      <c r="DL29">
        <f>SUMIFS(DataRegularSeason20242025!$AA$3:$AA$1315,DataRegularSeason20242025!$B$3:$B$1315, "&lt;=" &amp; DL$1, DataRegularSeason20242025!$D$3:$D$1315, $A29)+SUMIFS(DataRegularSeason20242025!$AB$3:$AB$1315,DataRegularSeason20242025!$B$3:$B$1315, "&lt;=" &amp; DL$1, DataRegularSeason20242025!$E$3:$E$1315, $A29)</f>
        <v>11</v>
      </c>
      <c r="DM29">
        <f>SUMIFS(DataRegularSeason20242025!$AA$3:$AA$1315,DataRegularSeason20242025!$B$3:$B$1315, "&lt;=" &amp; DM$1, DataRegularSeason20242025!$D$3:$D$1315, $A29)+SUMIFS(DataRegularSeason20242025!$AB$3:$AB$1315,DataRegularSeason20242025!$B$3:$B$1315, "&lt;=" &amp; DM$1, DataRegularSeason20242025!$E$3:$E$1315, $A29)</f>
        <v>11</v>
      </c>
      <c r="DN29">
        <f>SUMIFS(DataRegularSeason20242025!$AA$3:$AA$1315,DataRegularSeason20242025!$B$3:$B$1315, "&lt;=" &amp; DN$1, DataRegularSeason20242025!$D$3:$D$1315, $A29)+SUMIFS(DataRegularSeason20242025!$AB$3:$AB$1315,DataRegularSeason20242025!$B$3:$B$1315, "&lt;=" &amp; DN$1, DataRegularSeason20242025!$E$3:$E$1315, $A29)</f>
        <v>11</v>
      </c>
      <c r="DO29">
        <f>SUMIFS(DataRegularSeason20242025!$AA$3:$AA$1315,DataRegularSeason20242025!$B$3:$B$1315, "&lt;=" &amp; DO$1, DataRegularSeason20242025!$D$3:$D$1315, $A29)+SUMIFS(DataRegularSeason20242025!$AB$3:$AB$1315,DataRegularSeason20242025!$B$3:$B$1315, "&lt;=" &amp; DO$1, DataRegularSeason20242025!$E$3:$E$1315, $A29)</f>
        <v>11</v>
      </c>
      <c r="DP29">
        <f>SUMIFS(DataRegularSeason20242025!$AA$3:$AA$1315,DataRegularSeason20242025!$B$3:$B$1315, "&lt;=" &amp; DP$1, DataRegularSeason20242025!$D$3:$D$1315, $A29)+SUMIFS(DataRegularSeason20242025!$AB$3:$AB$1315,DataRegularSeason20242025!$B$3:$B$1315, "&lt;=" &amp; DP$1, DataRegularSeason20242025!$E$3:$E$1315, $A29)</f>
        <v>11</v>
      </c>
      <c r="DQ29">
        <f>SUMIFS(DataRegularSeason20242025!$AA$3:$AA$1315,DataRegularSeason20242025!$B$3:$B$1315, "&lt;=" &amp; DQ$1, DataRegularSeason20242025!$D$3:$D$1315, $A29)+SUMIFS(DataRegularSeason20242025!$AB$3:$AB$1315,DataRegularSeason20242025!$B$3:$B$1315, "&lt;=" &amp; DQ$1, DataRegularSeason20242025!$E$3:$E$1315, $A29)</f>
        <v>11</v>
      </c>
      <c r="DR29">
        <f>SUMIFS(DataRegularSeason20242025!$AA$3:$AA$1315,DataRegularSeason20242025!$B$3:$B$1315, "&lt;=" &amp; DR$1, DataRegularSeason20242025!$D$3:$D$1315, $A29)+SUMIFS(DataRegularSeason20242025!$AB$3:$AB$1315,DataRegularSeason20242025!$B$3:$B$1315, "&lt;=" &amp; DR$1, DataRegularSeason20242025!$E$3:$E$1315, $A29)</f>
        <v>11</v>
      </c>
      <c r="DS29">
        <f>SUMIFS(DataRegularSeason20242025!$AA$3:$AA$1315,DataRegularSeason20242025!$B$3:$B$1315, "&lt;=" &amp; DS$1, DataRegularSeason20242025!$D$3:$D$1315, $A29)+SUMIFS(DataRegularSeason20242025!$AB$3:$AB$1315,DataRegularSeason20242025!$B$3:$B$1315, "&lt;=" &amp; DS$1, DataRegularSeason20242025!$E$3:$E$1315, $A29)</f>
        <v>11</v>
      </c>
      <c r="DT29">
        <f>SUMIFS(DataRegularSeason20242025!$AA$3:$AA$1315,DataRegularSeason20242025!$B$3:$B$1315, "&lt;=" &amp; DT$1, DataRegularSeason20242025!$D$3:$D$1315, $A29)+SUMIFS(DataRegularSeason20242025!$AB$3:$AB$1315,DataRegularSeason20242025!$B$3:$B$1315, "&lt;=" &amp; DT$1, DataRegularSeason20242025!$E$3:$E$1315, $A29)</f>
        <v>11</v>
      </c>
      <c r="DU29">
        <f>SUMIFS(DataRegularSeason20242025!$AA$3:$AA$1315,DataRegularSeason20242025!$B$3:$B$1315, "&lt;=" &amp; DU$1, DataRegularSeason20242025!$D$3:$D$1315, $A29)+SUMIFS(DataRegularSeason20242025!$AB$3:$AB$1315,DataRegularSeason20242025!$B$3:$B$1315, "&lt;=" &amp; DU$1, DataRegularSeason20242025!$E$3:$E$1315, $A29)</f>
        <v>11</v>
      </c>
      <c r="DV29">
        <f>SUMIFS(DataRegularSeason20242025!$AA$3:$AA$1315,DataRegularSeason20242025!$B$3:$B$1315, "&lt;=" &amp; DV$1, DataRegularSeason20242025!$D$3:$D$1315, $A29)+SUMIFS(DataRegularSeason20242025!$AB$3:$AB$1315,DataRegularSeason20242025!$B$3:$B$1315, "&lt;=" &amp; DV$1, DataRegularSeason20242025!$E$3:$E$1315, $A29)</f>
        <v>11</v>
      </c>
      <c r="DW29">
        <f>SUMIFS(DataRegularSeason20242025!$AA$3:$AA$1315,DataRegularSeason20242025!$B$3:$B$1315, "&lt;=" &amp; DW$1, DataRegularSeason20242025!$D$3:$D$1315, $A29)+SUMIFS(DataRegularSeason20242025!$AB$3:$AB$1315,DataRegularSeason20242025!$B$3:$B$1315, "&lt;=" &amp; DW$1, DataRegularSeason20242025!$E$3:$E$1315, $A29)</f>
        <v>11</v>
      </c>
      <c r="DX29">
        <f>SUMIFS(DataRegularSeason20242025!$AA$3:$AA$1315,DataRegularSeason20242025!$B$3:$B$1315, "&lt;=" &amp; DX$1, DataRegularSeason20242025!$D$3:$D$1315, $A29)+SUMIFS(DataRegularSeason20242025!$AB$3:$AB$1315,DataRegularSeason20242025!$B$3:$B$1315, "&lt;=" &amp; DX$1, DataRegularSeason20242025!$E$3:$E$1315, $A29)</f>
        <v>11</v>
      </c>
      <c r="DY29">
        <f>SUMIFS(DataRegularSeason20242025!$AA$3:$AA$1315,DataRegularSeason20242025!$B$3:$B$1315, "&lt;=" &amp; DY$1, DataRegularSeason20242025!$D$3:$D$1315, $A29)+SUMIFS(DataRegularSeason20242025!$AB$3:$AB$1315,DataRegularSeason20242025!$B$3:$B$1315, "&lt;=" &amp; DY$1, DataRegularSeason20242025!$E$3:$E$1315, $A29)</f>
        <v>11</v>
      </c>
      <c r="DZ29">
        <f>SUMIFS(DataRegularSeason20242025!$AA$3:$AA$1315,DataRegularSeason20242025!$B$3:$B$1315, "&lt;=" &amp; DZ$1, DataRegularSeason20242025!$D$3:$D$1315, $A29)+SUMIFS(DataRegularSeason20242025!$AB$3:$AB$1315,DataRegularSeason20242025!$B$3:$B$1315, "&lt;=" &amp; DZ$1, DataRegularSeason20242025!$E$3:$E$1315, $A29)</f>
        <v>11</v>
      </c>
      <c r="EA29">
        <f>SUMIFS(DataRegularSeason20242025!$AA$3:$AA$1315,DataRegularSeason20242025!$B$3:$B$1315, "&lt;=" &amp; EA$1, DataRegularSeason20242025!$D$3:$D$1315, $A29)+SUMIFS(DataRegularSeason20242025!$AB$3:$AB$1315,DataRegularSeason20242025!$B$3:$B$1315, "&lt;=" &amp; EA$1, DataRegularSeason20242025!$E$3:$E$1315, $A29)</f>
        <v>11</v>
      </c>
      <c r="EB29">
        <f>SUMIFS(DataRegularSeason20242025!$AA$3:$AA$1315,DataRegularSeason20242025!$B$3:$B$1315, "&lt;=" &amp; EB$1, DataRegularSeason20242025!$D$3:$D$1315, $A29)+SUMIFS(DataRegularSeason20242025!$AB$3:$AB$1315,DataRegularSeason20242025!$B$3:$B$1315, "&lt;=" &amp; EB$1, DataRegularSeason20242025!$E$3:$E$1315, $A29)</f>
        <v>11</v>
      </c>
      <c r="EC29">
        <f>SUMIFS(DataRegularSeason20242025!$AA$3:$AA$1315,DataRegularSeason20242025!$B$3:$B$1315, "&lt;=" &amp; EC$1, DataRegularSeason20242025!$D$3:$D$1315, $A29)+SUMIFS(DataRegularSeason20242025!$AB$3:$AB$1315,DataRegularSeason20242025!$B$3:$B$1315, "&lt;=" &amp; EC$1, DataRegularSeason20242025!$E$3:$E$1315, $A29)</f>
        <v>11</v>
      </c>
      <c r="ED29">
        <f>SUMIFS(DataRegularSeason20242025!$AA$3:$AA$1315,DataRegularSeason20242025!$B$3:$B$1315, "&lt;=" &amp; ED$1, DataRegularSeason20242025!$D$3:$D$1315, $A29)+SUMIFS(DataRegularSeason20242025!$AB$3:$AB$1315,DataRegularSeason20242025!$B$3:$B$1315, "&lt;=" &amp; ED$1, DataRegularSeason20242025!$E$3:$E$1315, $A29)</f>
        <v>11</v>
      </c>
      <c r="EE29">
        <f>SUMIFS(DataRegularSeason20242025!$AA$3:$AA$1315,DataRegularSeason20242025!$B$3:$B$1315, "&lt;=" &amp; EE$1, DataRegularSeason20242025!$D$3:$D$1315, $A29)+SUMIFS(DataRegularSeason20242025!$AB$3:$AB$1315,DataRegularSeason20242025!$B$3:$B$1315, "&lt;=" &amp; EE$1, DataRegularSeason20242025!$E$3:$E$1315, $A29)</f>
        <v>11</v>
      </c>
      <c r="EF29">
        <f>SUMIFS(DataRegularSeason20242025!$AA$3:$AA$1315,DataRegularSeason20242025!$B$3:$B$1315, "&lt;=" &amp; EF$1, DataRegularSeason20242025!$D$3:$D$1315, $A29)+SUMIFS(DataRegularSeason20242025!$AB$3:$AB$1315,DataRegularSeason20242025!$B$3:$B$1315, "&lt;=" &amp; EF$1, DataRegularSeason20242025!$E$3:$E$1315, $A29)</f>
        <v>11</v>
      </c>
      <c r="EG29">
        <f>SUMIFS(DataRegularSeason20242025!$AA$3:$AA$1315,DataRegularSeason20242025!$B$3:$B$1315, "&lt;=" &amp; EG$1, DataRegularSeason20242025!$D$3:$D$1315, $A29)+SUMIFS(DataRegularSeason20242025!$AB$3:$AB$1315,DataRegularSeason20242025!$B$3:$B$1315, "&lt;=" &amp; EG$1, DataRegularSeason20242025!$E$3:$E$1315, $A29)</f>
        <v>11</v>
      </c>
      <c r="EH29">
        <f>SUMIFS(DataRegularSeason20242025!$AA$3:$AA$1315,DataRegularSeason20242025!$B$3:$B$1315, "&lt;=" &amp; EH$1, DataRegularSeason20242025!$D$3:$D$1315, $A29)+SUMIFS(DataRegularSeason20242025!$AB$3:$AB$1315,DataRegularSeason20242025!$B$3:$B$1315, "&lt;=" &amp; EH$1, DataRegularSeason20242025!$E$3:$E$1315, $A29)</f>
        <v>11</v>
      </c>
      <c r="EI29">
        <f>SUMIFS(DataRegularSeason20242025!$AA$3:$AA$1315,DataRegularSeason20242025!$B$3:$B$1315, "&lt;=" &amp; EI$1, DataRegularSeason20242025!$D$3:$D$1315, $A29)+SUMIFS(DataRegularSeason20242025!$AB$3:$AB$1315,DataRegularSeason20242025!$B$3:$B$1315, "&lt;=" &amp; EI$1, DataRegularSeason20242025!$E$3:$E$1315, $A29)</f>
        <v>11</v>
      </c>
      <c r="EJ29">
        <f>SUMIFS(DataRegularSeason20242025!$AA$3:$AA$1315,DataRegularSeason20242025!$B$3:$B$1315, "&lt;=" &amp; EJ$1, DataRegularSeason20242025!$D$3:$D$1315, $A29)+SUMIFS(DataRegularSeason20242025!$AB$3:$AB$1315,DataRegularSeason20242025!$B$3:$B$1315, "&lt;=" &amp; EJ$1, DataRegularSeason20242025!$E$3:$E$1315, $A29)</f>
        <v>11</v>
      </c>
      <c r="EK29">
        <f>SUMIFS(DataRegularSeason20242025!$AA$3:$AA$1315,DataRegularSeason20242025!$B$3:$B$1315, "&lt;=" &amp; EK$1, DataRegularSeason20242025!$D$3:$D$1315, $A29)+SUMIFS(DataRegularSeason20242025!$AB$3:$AB$1315,DataRegularSeason20242025!$B$3:$B$1315, "&lt;=" &amp; EK$1, DataRegularSeason20242025!$E$3:$E$1315, $A29)</f>
        <v>11</v>
      </c>
      <c r="EL29">
        <f>SUMIFS(DataRegularSeason20242025!$AA$3:$AA$1315,DataRegularSeason20242025!$B$3:$B$1315, "&lt;=" &amp; EL$1, DataRegularSeason20242025!$D$3:$D$1315, $A29)+SUMIFS(DataRegularSeason20242025!$AB$3:$AB$1315,DataRegularSeason20242025!$B$3:$B$1315, "&lt;=" &amp; EL$1, DataRegularSeason20242025!$E$3:$E$1315, $A29)</f>
        <v>11</v>
      </c>
      <c r="EM29">
        <f>SUMIFS(DataRegularSeason20242025!$AA$3:$AA$1315,DataRegularSeason20242025!$B$3:$B$1315, "&lt;=" &amp; EM$1, DataRegularSeason20242025!$D$3:$D$1315, $A29)+SUMIFS(DataRegularSeason20242025!$AB$3:$AB$1315,DataRegularSeason20242025!$B$3:$B$1315, "&lt;=" &amp; EM$1, DataRegularSeason20242025!$E$3:$E$1315, $A29)</f>
        <v>11</v>
      </c>
      <c r="EN29">
        <f>SUMIFS(DataRegularSeason20242025!$AA$3:$AA$1315,DataRegularSeason20242025!$B$3:$B$1315, "&lt;=" &amp; EN$1, DataRegularSeason20242025!$D$3:$D$1315, $A29)+SUMIFS(DataRegularSeason20242025!$AB$3:$AB$1315,DataRegularSeason20242025!$B$3:$B$1315, "&lt;=" &amp; EN$1, DataRegularSeason20242025!$E$3:$E$1315, $A29)</f>
        <v>11</v>
      </c>
      <c r="EO29">
        <f>SUMIFS(DataRegularSeason20242025!$AA$3:$AA$1315,DataRegularSeason20242025!$B$3:$B$1315, "&lt;=" &amp; EO$1, DataRegularSeason20242025!$D$3:$D$1315, $A29)+SUMIFS(DataRegularSeason20242025!$AB$3:$AB$1315,DataRegularSeason20242025!$B$3:$B$1315, "&lt;=" &amp; EO$1, DataRegularSeason20242025!$E$3:$E$1315, $A29)</f>
        <v>11</v>
      </c>
      <c r="EP29">
        <f>SUMIFS(DataRegularSeason20242025!$AA$3:$AA$1315,DataRegularSeason20242025!$B$3:$B$1315, "&lt;=" &amp; EP$1, DataRegularSeason20242025!$D$3:$D$1315, $A29)+SUMIFS(DataRegularSeason20242025!$AB$3:$AB$1315,DataRegularSeason20242025!$B$3:$B$1315, "&lt;=" &amp; EP$1, DataRegularSeason20242025!$E$3:$E$1315, $A29)</f>
        <v>11</v>
      </c>
      <c r="EQ29">
        <f>SUMIFS(DataRegularSeason20242025!$AA$3:$AA$1315,DataRegularSeason20242025!$B$3:$B$1315, "&lt;=" &amp; EQ$1, DataRegularSeason20242025!$D$3:$D$1315, $A29)+SUMIFS(DataRegularSeason20242025!$AB$3:$AB$1315,DataRegularSeason20242025!$B$3:$B$1315, "&lt;=" &amp; EQ$1, DataRegularSeason20242025!$E$3:$E$1315, $A29)</f>
        <v>11</v>
      </c>
      <c r="ER29">
        <f>SUMIFS(DataRegularSeason20242025!$AA$3:$AA$1315,DataRegularSeason20242025!$B$3:$B$1315, "&lt;=" &amp; ER$1, DataRegularSeason20242025!$D$3:$D$1315, $A29)+SUMIFS(DataRegularSeason20242025!$AB$3:$AB$1315,DataRegularSeason20242025!$B$3:$B$1315, "&lt;=" &amp; ER$1, DataRegularSeason20242025!$E$3:$E$1315, $A29)</f>
        <v>11</v>
      </c>
      <c r="ES29">
        <f>SUMIFS(DataRegularSeason20242025!$AA$3:$AA$1315,DataRegularSeason20242025!$B$3:$B$1315, "&lt;=" &amp; ES$1, DataRegularSeason20242025!$D$3:$D$1315, $A29)+SUMIFS(DataRegularSeason20242025!$AB$3:$AB$1315,DataRegularSeason20242025!$B$3:$B$1315, "&lt;=" &amp; ES$1, DataRegularSeason20242025!$E$3:$E$1315, $A29)</f>
        <v>11</v>
      </c>
      <c r="ET29">
        <f>SUMIFS(DataRegularSeason20242025!$AA$3:$AA$1315,DataRegularSeason20242025!$B$3:$B$1315, "&lt;=" &amp; ET$1, DataRegularSeason20242025!$D$3:$D$1315, $A29)+SUMIFS(DataRegularSeason20242025!$AB$3:$AB$1315,DataRegularSeason20242025!$B$3:$B$1315, "&lt;=" &amp; ET$1, DataRegularSeason20242025!$E$3:$E$1315, $A29)</f>
        <v>11</v>
      </c>
      <c r="EU29">
        <f>SUMIFS(DataRegularSeason20242025!$AA$3:$AA$1315,DataRegularSeason20242025!$B$3:$B$1315, "&lt;=" &amp; EU$1, DataRegularSeason20242025!$D$3:$D$1315, $A29)+SUMIFS(DataRegularSeason20242025!$AB$3:$AB$1315,DataRegularSeason20242025!$B$3:$B$1315, "&lt;=" &amp; EU$1, DataRegularSeason20242025!$E$3:$E$1315, $A29)</f>
        <v>11</v>
      </c>
      <c r="EV29">
        <f>SUMIFS(DataRegularSeason20242025!$AA$3:$AA$1315,DataRegularSeason20242025!$B$3:$B$1315, "&lt;=" &amp; EV$1, DataRegularSeason20242025!$D$3:$D$1315, $A29)+SUMIFS(DataRegularSeason20242025!$AB$3:$AB$1315,DataRegularSeason20242025!$B$3:$B$1315, "&lt;=" &amp; EV$1, DataRegularSeason20242025!$E$3:$E$1315, $A29)</f>
        <v>11</v>
      </c>
      <c r="EW29">
        <f>SUMIFS(DataRegularSeason20242025!$AA$3:$AA$1315,DataRegularSeason20242025!$B$3:$B$1315, "&lt;=" &amp; EW$1, DataRegularSeason20242025!$D$3:$D$1315, $A29)+SUMIFS(DataRegularSeason20242025!$AB$3:$AB$1315,DataRegularSeason20242025!$B$3:$B$1315, "&lt;=" &amp; EW$1, DataRegularSeason20242025!$E$3:$E$1315, $A29)</f>
        <v>11</v>
      </c>
      <c r="EX29">
        <f>SUMIFS(DataRegularSeason20242025!$AA$3:$AA$1315,DataRegularSeason20242025!$B$3:$B$1315, "&lt;=" &amp; EX$1, DataRegularSeason20242025!$D$3:$D$1315, $A29)+SUMIFS(DataRegularSeason20242025!$AB$3:$AB$1315,DataRegularSeason20242025!$B$3:$B$1315, "&lt;=" &amp; EX$1, DataRegularSeason20242025!$E$3:$E$1315, $A29)</f>
        <v>11</v>
      </c>
      <c r="EY29">
        <f>SUMIFS(DataRegularSeason20242025!$AA$3:$AA$1315,DataRegularSeason20242025!$B$3:$B$1315, "&lt;=" &amp; EY$1, DataRegularSeason20242025!$D$3:$D$1315, $A29)+SUMIFS(DataRegularSeason20242025!$AB$3:$AB$1315,DataRegularSeason20242025!$B$3:$B$1315, "&lt;=" &amp; EY$1, DataRegularSeason20242025!$E$3:$E$1315, $A29)</f>
        <v>11</v>
      </c>
      <c r="EZ29">
        <f>SUMIFS(DataRegularSeason20242025!$AA$3:$AA$1315,DataRegularSeason20242025!$B$3:$B$1315, "&lt;=" &amp; EZ$1, DataRegularSeason20242025!$D$3:$D$1315, $A29)+SUMIFS(DataRegularSeason20242025!$AB$3:$AB$1315,DataRegularSeason20242025!$B$3:$B$1315, "&lt;=" &amp; EZ$1, DataRegularSeason20242025!$E$3:$E$1315, $A29)</f>
        <v>11</v>
      </c>
      <c r="FA29">
        <f>SUMIFS(DataRegularSeason20242025!$AA$3:$AA$1315,DataRegularSeason20242025!$B$3:$B$1315, "&lt;=" &amp; FA$1, DataRegularSeason20242025!$D$3:$D$1315, $A29)+SUMIFS(DataRegularSeason20242025!$AB$3:$AB$1315,DataRegularSeason20242025!$B$3:$B$1315, "&lt;=" &amp; FA$1, DataRegularSeason20242025!$E$3:$E$1315, $A29)</f>
        <v>11</v>
      </c>
      <c r="FB29">
        <f>SUMIFS(DataRegularSeason20242025!$AA$3:$AA$1315,DataRegularSeason20242025!$B$3:$B$1315, "&lt;=" &amp; FB$1, DataRegularSeason20242025!$D$3:$D$1315, $A29)+SUMIFS(DataRegularSeason20242025!$AB$3:$AB$1315,DataRegularSeason20242025!$B$3:$B$1315, "&lt;=" &amp; FB$1, DataRegularSeason20242025!$E$3:$E$1315, $A29)</f>
        <v>11</v>
      </c>
      <c r="FC29">
        <f>SUMIFS(DataRegularSeason20242025!$AA$3:$AA$1315,DataRegularSeason20242025!$B$3:$B$1315, "&lt;=" &amp; FC$1, DataRegularSeason20242025!$D$3:$D$1315, $A29)+SUMIFS(DataRegularSeason20242025!$AB$3:$AB$1315,DataRegularSeason20242025!$B$3:$B$1315, "&lt;=" &amp; FC$1, DataRegularSeason20242025!$E$3:$E$1315, $A29)</f>
        <v>11</v>
      </c>
      <c r="FD29">
        <f>SUMIFS(DataRegularSeason20242025!$AA$3:$AA$1315,DataRegularSeason20242025!$B$3:$B$1315, "&lt;=" &amp; FD$1, DataRegularSeason20242025!$D$3:$D$1315, $A29)+SUMIFS(DataRegularSeason20242025!$AB$3:$AB$1315,DataRegularSeason20242025!$B$3:$B$1315, "&lt;=" &amp; FD$1, DataRegularSeason20242025!$E$3:$E$1315, $A29)</f>
        <v>11</v>
      </c>
      <c r="FE29">
        <f>SUMIFS(DataRegularSeason20242025!$AA$3:$AA$1315,DataRegularSeason20242025!$B$3:$B$1315, "&lt;=" &amp; FE$1, DataRegularSeason20242025!$D$3:$D$1315, $A29)+SUMIFS(DataRegularSeason20242025!$AB$3:$AB$1315,DataRegularSeason20242025!$B$3:$B$1315, "&lt;=" &amp; FE$1, DataRegularSeason20242025!$E$3:$E$1315, $A29)</f>
        <v>11</v>
      </c>
      <c r="FF29">
        <f>SUMIFS(DataRegularSeason20242025!$AA$3:$AA$1315,DataRegularSeason20242025!$B$3:$B$1315, "&lt;=" &amp; FF$1, DataRegularSeason20242025!$D$3:$D$1315, $A29)+SUMIFS(DataRegularSeason20242025!$AB$3:$AB$1315,DataRegularSeason20242025!$B$3:$B$1315, "&lt;=" &amp; FF$1, DataRegularSeason20242025!$E$3:$E$1315, $A29)</f>
        <v>11</v>
      </c>
      <c r="FG29">
        <f>SUMIFS(DataRegularSeason20242025!$AA$3:$AA$1315,DataRegularSeason20242025!$B$3:$B$1315, "&lt;=" &amp; FG$1, DataRegularSeason20242025!$D$3:$D$1315, $A29)+SUMIFS(DataRegularSeason20242025!$AB$3:$AB$1315,DataRegularSeason20242025!$B$3:$B$1315, "&lt;=" &amp; FG$1, DataRegularSeason20242025!$E$3:$E$1315, $A29)</f>
        <v>11</v>
      </c>
      <c r="FH29">
        <f>SUMIFS(DataRegularSeason20242025!$AA$3:$AA$1315,DataRegularSeason20242025!$B$3:$B$1315, "&lt;=" &amp; FH$1, DataRegularSeason20242025!$D$3:$D$1315, $A29)+SUMIFS(DataRegularSeason20242025!$AB$3:$AB$1315,DataRegularSeason20242025!$B$3:$B$1315, "&lt;=" &amp; FH$1, DataRegularSeason20242025!$E$3:$E$1315, $A29)</f>
        <v>11</v>
      </c>
      <c r="FI29">
        <f>SUMIFS(DataRegularSeason20242025!$AA$3:$AA$1315,DataRegularSeason20242025!$B$3:$B$1315, "&lt;=" &amp; FI$1, DataRegularSeason20242025!$D$3:$D$1315, $A29)+SUMIFS(DataRegularSeason20242025!$AB$3:$AB$1315,DataRegularSeason20242025!$B$3:$B$1315, "&lt;=" &amp; FI$1, DataRegularSeason20242025!$E$3:$E$1315, $A29)</f>
        <v>11</v>
      </c>
      <c r="FJ29">
        <f>SUMIFS(DataRegularSeason20242025!$AA$3:$AA$1315,DataRegularSeason20242025!$B$3:$B$1315, "&lt;=" &amp; FJ$1, DataRegularSeason20242025!$D$3:$D$1315, $A29)+SUMIFS(DataRegularSeason20242025!$AB$3:$AB$1315,DataRegularSeason20242025!$B$3:$B$1315, "&lt;=" &amp; FJ$1, DataRegularSeason20242025!$E$3:$E$1315, $A29)</f>
        <v>11</v>
      </c>
      <c r="FK29">
        <f>SUMIFS(DataRegularSeason20242025!$AA$3:$AA$1315,DataRegularSeason20242025!$B$3:$B$1315, "&lt;=" &amp; FK$1, DataRegularSeason20242025!$D$3:$D$1315, $A29)+SUMIFS(DataRegularSeason20242025!$AB$3:$AB$1315,DataRegularSeason20242025!$B$3:$B$1315, "&lt;=" &amp; FK$1, DataRegularSeason20242025!$E$3:$E$1315, $A29)</f>
        <v>11</v>
      </c>
      <c r="FL29">
        <f>SUMIFS(DataRegularSeason20242025!$AA$3:$AA$1315,DataRegularSeason20242025!$B$3:$B$1315, "&lt;=" &amp; FL$1, DataRegularSeason20242025!$D$3:$D$1315, $A29)+SUMIFS(DataRegularSeason20242025!$AB$3:$AB$1315,DataRegularSeason20242025!$B$3:$B$1315, "&lt;=" &amp; FL$1, DataRegularSeason20242025!$E$3:$E$1315, $A29)</f>
        <v>11</v>
      </c>
      <c r="FM29">
        <f>SUMIFS(DataRegularSeason20242025!$AA$3:$AA$1315,DataRegularSeason20242025!$B$3:$B$1315, "&lt;=" &amp; FM$1, DataRegularSeason20242025!$D$3:$D$1315, $A29)+SUMIFS(DataRegularSeason20242025!$AB$3:$AB$1315,DataRegularSeason20242025!$B$3:$B$1315, "&lt;=" &amp; FM$1, DataRegularSeason20242025!$E$3:$E$1315, $A29)</f>
        <v>11</v>
      </c>
      <c r="FN29">
        <f>SUMIFS(DataRegularSeason20242025!$AA$3:$AA$1315,DataRegularSeason20242025!$B$3:$B$1315, "&lt;=" &amp; FN$1, DataRegularSeason20242025!$D$3:$D$1315, $A29)+SUMIFS(DataRegularSeason20242025!$AB$3:$AB$1315,DataRegularSeason20242025!$B$3:$B$1315, "&lt;=" &amp; FN$1, DataRegularSeason20242025!$E$3:$E$1315, $A29)</f>
        <v>11</v>
      </c>
      <c r="FO29">
        <f>SUMIFS(DataRegularSeason20242025!$AA$3:$AA$1315,DataRegularSeason20242025!$B$3:$B$1315, "&lt;=" &amp; FO$1, DataRegularSeason20242025!$D$3:$D$1315, $A29)+SUMIFS(DataRegularSeason20242025!$AB$3:$AB$1315,DataRegularSeason20242025!$B$3:$B$1315, "&lt;=" &amp; FO$1, DataRegularSeason20242025!$E$3:$E$1315, $A29)</f>
        <v>11</v>
      </c>
      <c r="FP29">
        <f>SUMIFS(DataRegularSeason20242025!$AA$3:$AA$1315,DataRegularSeason20242025!$B$3:$B$1315, "&lt;=" &amp; FP$1, DataRegularSeason20242025!$D$3:$D$1315, $A29)+SUMIFS(DataRegularSeason20242025!$AB$3:$AB$1315,DataRegularSeason20242025!$B$3:$B$1315, "&lt;=" &amp; FP$1, DataRegularSeason20242025!$E$3:$E$1315, $A29)</f>
        <v>11</v>
      </c>
      <c r="FQ29">
        <f>SUMIFS(DataRegularSeason20242025!$AA$3:$AA$1315,DataRegularSeason20242025!$B$3:$B$1315, "&lt;=" &amp; FQ$1, DataRegularSeason20242025!$D$3:$D$1315, $A29)+SUMIFS(DataRegularSeason20242025!$AB$3:$AB$1315,DataRegularSeason20242025!$B$3:$B$1315, "&lt;=" &amp; FQ$1, DataRegularSeason20242025!$E$3:$E$1315, $A29)</f>
        <v>11</v>
      </c>
      <c r="FR29">
        <f>SUMIFS(DataRegularSeason20242025!$AA$3:$AA$1315,DataRegularSeason20242025!$B$3:$B$1315, "&lt;=" &amp; FR$1, DataRegularSeason20242025!$D$3:$D$1315, $A29)+SUMIFS(DataRegularSeason20242025!$AB$3:$AB$1315,DataRegularSeason20242025!$B$3:$B$1315, "&lt;=" &amp; FR$1, DataRegularSeason20242025!$E$3:$E$1315, $A29)</f>
        <v>11</v>
      </c>
      <c r="FS29">
        <f>SUMIFS(DataRegularSeason20242025!$AA$3:$AA$1315,DataRegularSeason20242025!$B$3:$B$1315, "&lt;=" &amp; FS$1, DataRegularSeason20242025!$D$3:$D$1315, $A29)+SUMIFS(DataRegularSeason20242025!$AB$3:$AB$1315,DataRegularSeason20242025!$B$3:$B$1315, "&lt;=" &amp; FS$1, DataRegularSeason20242025!$E$3:$E$1315, $A29)</f>
        <v>11</v>
      </c>
      <c r="FT29">
        <f>SUMIFS(DataRegularSeason20242025!$AA$3:$AA$1315,DataRegularSeason20242025!$B$3:$B$1315, "&lt;=" &amp; FT$1, DataRegularSeason20242025!$D$3:$D$1315, $A29)+SUMIFS(DataRegularSeason20242025!$AB$3:$AB$1315,DataRegularSeason20242025!$B$3:$B$1315, "&lt;=" &amp; FT$1, DataRegularSeason20242025!$E$3:$E$1315, $A29)</f>
        <v>11</v>
      </c>
      <c r="FU29">
        <f>SUMIFS(DataRegularSeason20242025!$AA$3:$AA$1315,DataRegularSeason20242025!$B$3:$B$1315, "&lt;=" &amp; FU$1, DataRegularSeason20242025!$D$3:$D$1315, $A29)+SUMIFS(DataRegularSeason20242025!$AB$3:$AB$1315,DataRegularSeason20242025!$B$3:$B$1315, "&lt;=" &amp; FU$1, DataRegularSeason20242025!$E$3:$E$1315, $A29)</f>
        <v>11</v>
      </c>
      <c r="FV29">
        <f>SUMIFS(DataRegularSeason20242025!$AA$3:$AA$1315,DataRegularSeason20242025!$B$3:$B$1315, "&lt;=" &amp; FV$1, DataRegularSeason20242025!$D$3:$D$1315, $A29)+SUMIFS(DataRegularSeason20242025!$AB$3:$AB$1315,DataRegularSeason20242025!$B$3:$B$1315, "&lt;=" &amp; FV$1, DataRegularSeason20242025!$E$3:$E$1315, $A29)</f>
        <v>11</v>
      </c>
      <c r="FW29">
        <f>SUMIFS(DataRegularSeason20242025!$AA$3:$AA$1315,DataRegularSeason20242025!$B$3:$B$1315, "&lt;=" &amp; FW$1, DataRegularSeason20242025!$D$3:$D$1315, $A29)+SUMIFS(DataRegularSeason20242025!$AB$3:$AB$1315,DataRegularSeason20242025!$B$3:$B$1315, "&lt;=" &amp; FW$1, DataRegularSeason20242025!$E$3:$E$1315, $A29)</f>
        <v>11</v>
      </c>
      <c r="FX29">
        <f>SUMIFS(DataRegularSeason20242025!$AA$3:$AA$1315,DataRegularSeason20242025!$B$3:$B$1315, "&lt;=" &amp; FX$1, DataRegularSeason20242025!$D$3:$D$1315, $A29)+SUMIFS(DataRegularSeason20242025!$AB$3:$AB$1315,DataRegularSeason20242025!$B$3:$B$1315, "&lt;=" &amp; FX$1, DataRegularSeason20242025!$E$3:$E$1315, $A29)</f>
        <v>11</v>
      </c>
      <c r="FY29">
        <f>SUMIFS(DataRegularSeason20242025!$AA$3:$AA$1315,DataRegularSeason20242025!$B$3:$B$1315, "&lt;=" &amp; FY$1, DataRegularSeason20242025!$D$3:$D$1315, $A29)+SUMIFS(DataRegularSeason20242025!$AB$3:$AB$1315,DataRegularSeason20242025!$B$3:$B$1315, "&lt;=" &amp; FY$1, DataRegularSeason20242025!$E$3:$E$1315, $A29)</f>
        <v>11</v>
      </c>
      <c r="FZ29">
        <f>SUMIFS(DataRegularSeason20242025!$AA$3:$AA$1315,DataRegularSeason20242025!$B$3:$B$1315, "&lt;=" &amp; FZ$1, DataRegularSeason20242025!$D$3:$D$1315, $A29)+SUMIFS(DataRegularSeason20242025!$AB$3:$AB$1315,DataRegularSeason20242025!$B$3:$B$1315, "&lt;=" &amp; FZ$1, DataRegularSeason20242025!$E$3:$E$1315, $A29)</f>
        <v>11</v>
      </c>
      <c r="GA29">
        <f>SUMIFS(DataRegularSeason20242025!$AA$3:$AA$1315,DataRegularSeason20242025!$B$3:$B$1315, "&lt;=" &amp; GA$1, DataRegularSeason20242025!$D$3:$D$1315, $A29)+SUMIFS(DataRegularSeason20242025!$AB$3:$AB$1315,DataRegularSeason20242025!$B$3:$B$1315, "&lt;=" &amp; GA$1, DataRegularSeason20242025!$E$3:$E$1315, $A29)</f>
        <v>11</v>
      </c>
      <c r="GB29">
        <f>SUMIFS(DataRegularSeason20242025!$AA$3:$AA$1315,DataRegularSeason20242025!$B$3:$B$1315, "&lt;=" &amp; GB$1, DataRegularSeason20242025!$D$3:$D$1315, $A29)+SUMIFS(DataRegularSeason20242025!$AB$3:$AB$1315,DataRegularSeason20242025!$B$3:$B$1315, "&lt;=" &amp; GB$1, DataRegularSeason20242025!$E$3:$E$1315, $A29)</f>
        <v>11</v>
      </c>
      <c r="GC29">
        <f>SUMIFS(DataRegularSeason20242025!$AA$3:$AA$1315,DataRegularSeason20242025!$B$3:$B$1315, "&lt;=" &amp; GC$1, DataRegularSeason20242025!$D$3:$D$1315, $A29)+SUMIFS(DataRegularSeason20242025!$AB$3:$AB$1315,DataRegularSeason20242025!$B$3:$B$1315, "&lt;=" &amp; GC$1, DataRegularSeason20242025!$E$3:$E$1315, $A29)</f>
        <v>11</v>
      </c>
      <c r="GD29">
        <f>SUMIFS(DataRegularSeason20242025!$AA$3:$AA$1315,DataRegularSeason20242025!$B$3:$B$1315, "&lt;=" &amp; GD$1, DataRegularSeason20242025!$D$3:$D$1315, $A29)+SUMIFS(DataRegularSeason20242025!$AB$3:$AB$1315,DataRegularSeason20242025!$B$3:$B$1315, "&lt;=" &amp; GD$1, DataRegularSeason20242025!$E$3:$E$1315, $A29)</f>
        <v>11</v>
      </c>
      <c r="GE29">
        <f>SUMIFS(DataRegularSeason20242025!$AA$3:$AA$1315,DataRegularSeason20242025!$B$3:$B$1315, "&lt;=" &amp; GE$1, DataRegularSeason20242025!$D$3:$D$1315, $A29)+SUMIFS(DataRegularSeason20242025!$AB$3:$AB$1315,DataRegularSeason20242025!$B$3:$B$1315, "&lt;=" &amp; GE$1, DataRegularSeason20242025!$E$3:$E$1315, $A29)</f>
        <v>11</v>
      </c>
      <c r="GF29">
        <f>SUMIFS(DataRegularSeason20242025!$AA$3:$AA$1315,DataRegularSeason20242025!$B$3:$B$1315, "&lt;=" &amp; GF$1, DataRegularSeason20242025!$D$3:$D$1315, $A29)+SUMIFS(DataRegularSeason20242025!$AB$3:$AB$1315,DataRegularSeason20242025!$B$3:$B$1315, "&lt;=" &amp; GF$1, DataRegularSeason20242025!$E$3:$E$1315, $A29)</f>
        <v>11</v>
      </c>
      <c r="GG29">
        <f>SUMIFS(DataRegularSeason20242025!$AA$3:$AA$1315,DataRegularSeason20242025!$B$3:$B$1315, "&lt;=" &amp; GG$1, DataRegularSeason20242025!$D$3:$D$1315, $A29)+SUMIFS(DataRegularSeason20242025!$AB$3:$AB$1315,DataRegularSeason20242025!$B$3:$B$1315, "&lt;=" &amp; GG$1, DataRegularSeason20242025!$E$3:$E$1315, $A29)</f>
        <v>11</v>
      </c>
      <c r="GH29">
        <f>SUMIFS(DataRegularSeason20242025!$AA$3:$AA$1315,DataRegularSeason20242025!$B$3:$B$1315, "&lt;=" &amp; GH$1, DataRegularSeason20242025!$D$3:$D$1315, $A29)+SUMIFS(DataRegularSeason20242025!$AB$3:$AB$1315,DataRegularSeason20242025!$B$3:$B$1315, "&lt;=" &amp; GH$1, DataRegularSeason20242025!$E$3:$E$1315, $A29)</f>
        <v>11</v>
      </c>
      <c r="GI29">
        <f>SUMIFS(DataRegularSeason20242025!$AA$3:$AA$1315,DataRegularSeason20242025!$B$3:$B$1315, "&lt;=" &amp; GI$1, DataRegularSeason20242025!$D$3:$D$1315, $A29)+SUMIFS(DataRegularSeason20242025!$AB$3:$AB$1315,DataRegularSeason20242025!$B$3:$B$1315, "&lt;=" &amp; GI$1, DataRegularSeason20242025!$E$3:$E$1315, $A29)</f>
        <v>11</v>
      </c>
      <c r="GJ29">
        <f>SUMIFS(DataRegularSeason20242025!$AA$3:$AA$1315,DataRegularSeason20242025!$B$3:$B$1315, "&lt;=" &amp; GJ$1, DataRegularSeason20242025!$D$3:$D$1315, $A29)+SUMIFS(DataRegularSeason20242025!$AB$3:$AB$1315,DataRegularSeason20242025!$B$3:$B$1315, "&lt;=" &amp; GJ$1, DataRegularSeason20242025!$E$3:$E$1315, $A29)</f>
        <v>11</v>
      </c>
      <c r="GK29">
        <f>SUMIFS(DataRegularSeason20242025!$AA$3:$AA$1315,DataRegularSeason20242025!$B$3:$B$1315, "&lt;=" &amp; GK$1, DataRegularSeason20242025!$D$3:$D$1315, $A29)+SUMIFS(DataRegularSeason20242025!$AB$3:$AB$1315,DataRegularSeason20242025!$B$3:$B$1315, "&lt;=" &amp; GK$1, DataRegularSeason20242025!$E$3:$E$1315, $A29)</f>
        <v>11</v>
      </c>
      <c r="GL29">
        <f>SUMIFS(DataRegularSeason20242025!$AA$3:$AA$1315,DataRegularSeason20242025!$B$3:$B$1315, "&lt;=" &amp; GL$1, DataRegularSeason20242025!$D$3:$D$1315, $A29)+SUMIFS(DataRegularSeason20242025!$AB$3:$AB$1315,DataRegularSeason20242025!$B$3:$B$1315, "&lt;=" &amp; GL$1, DataRegularSeason20242025!$E$3:$E$1315, $A29)</f>
        <v>11</v>
      </c>
      <c r="GM29">
        <f>SUMIFS(DataRegularSeason20242025!$AA$3:$AA$1315,DataRegularSeason20242025!$B$3:$B$1315, "&lt;=" &amp; GM$1, DataRegularSeason20242025!$D$3:$D$1315, $A29)+SUMIFS(DataRegularSeason20242025!$AB$3:$AB$1315,DataRegularSeason20242025!$B$3:$B$1315, "&lt;=" &amp; GM$1, DataRegularSeason20242025!$E$3:$E$1315, $A29)</f>
        <v>11</v>
      </c>
      <c r="GN29">
        <f>SUMIFS(DataRegularSeason20242025!$AA$3:$AA$1315,DataRegularSeason20242025!$B$3:$B$1315, "&lt;=" &amp; GN$1, DataRegularSeason20242025!$D$3:$D$1315, $A29)+SUMIFS(DataRegularSeason20242025!$AB$3:$AB$1315,DataRegularSeason20242025!$B$3:$B$1315, "&lt;=" &amp; GN$1, DataRegularSeason20242025!$E$3:$E$1315, $A29)</f>
        <v>11</v>
      </c>
      <c r="GO29">
        <f>SUMIFS(DataRegularSeason20242025!$AA$3:$AA$1315,DataRegularSeason20242025!$B$3:$B$1315, "&lt;=" &amp; GO$1, DataRegularSeason20242025!$D$3:$D$1315, $A29)+SUMIFS(DataRegularSeason20242025!$AB$3:$AB$1315,DataRegularSeason20242025!$B$3:$B$1315, "&lt;=" &amp; GO$1, DataRegularSeason20242025!$E$3:$E$1315, $A29)</f>
        <v>11</v>
      </c>
      <c r="GP29">
        <f>SUMIFS(DataRegularSeason20242025!$AA$3:$AA$1315,DataRegularSeason20242025!$B$3:$B$1315, "&lt;=" &amp; GP$1, DataRegularSeason20242025!$D$3:$D$1315, $A29)+SUMIFS(DataRegularSeason20242025!$AB$3:$AB$1315,DataRegularSeason20242025!$B$3:$B$1315, "&lt;=" &amp; GP$1, DataRegularSeason20242025!$E$3:$E$1315, $A29)</f>
        <v>11</v>
      </c>
      <c r="GQ29">
        <f>SUMIFS(DataRegularSeason20242025!$AA$3:$AA$1315,DataRegularSeason20242025!$B$3:$B$1315, "&lt;=" &amp; GQ$1, DataRegularSeason20242025!$D$3:$D$1315, $A29)+SUMIFS(DataRegularSeason20242025!$AB$3:$AB$1315,DataRegularSeason20242025!$B$3:$B$1315, "&lt;=" &amp; GQ$1, DataRegularSeason20242025!$E$3:$E$1315, $A29)</f>
        <v>11</v>
      </c>
      <c r="GR29">
        <f>SUMIFS(DataRegularSeason20242025!$AA$3:$AA$1315,DataRegularSeason20242025!$B$3:$B$1315, "&lt;=" &amp; GR$1, DataRegularSeason20242025!$D$3:$D$1315, $A29)+SUMIFS(DataRegularSeason20242025!$AB$3:$AB$1315,DataRegularSeason20242025!$B$3:$B$1315, "&lt;=" &amp; GR$1, DataRegularSeason20242025!$E$3:$E$1315, $A29)</f>
        <v>11</v>
      </c>
      <c r="GS29">
        <f>SUMIFS(DataRegularSeason20242025!$AA$3:$AA$1315,DataRegularSeason20242025!$B$3:$B$1315, "&lt;=" &amp; GS$1, DataRegularSeason20242025!$D$3:$D$1315, $A29)+SUMIFS(DataRegularSeason20242025!$AB$3:$AB$1315,DataRegularSeason20242025!$B$3:$B$1315, "&lt;=" &amp; GS$1, DataRegularSeason20242025!$E$3:$E$1315, $A29)</f>
        <v>11</v>
      </c>
      <c r="GT29">
        <f>SUMIFS(DataRegularSeason20242025!$AA$3:$AA$1315,DataRegularSeason20242025!$B$3:$B$1315, "&lt;=" &amp; GT$1, DataRegularSeason20242025!$D$3:$D$1315, $A29)+SUMIFS(DataRegularSeason20242025!$AB$3:$AB$1315,DataRegularSeason20242025!$B$3:$B$1315, "&lt;=" &amp; GT$1, DataRegularSeason20242025!$E$3:$E$1315, $A29)</f>
        <v>11</v>
      </c>
      <c r="GU29">
        <f>SUMIFS(DataRegularSeason20242025!$AA$3:$AA$1315,DataRegularSeason20242025!$B$3:$B$1315, "&lt;=" &amp; GU$1, DataRegularSeason20242025!$D$3:$D$1315, $A29)+SUMIFS(DataRegularSeason20242025!$AB$3:$AB$1315,DataRegularSeason20242025!$B$3:$B$1315, "&lt;=" &amp; GU$1, DataRegularSeason20242025!$E$3:$E$1315, $A29)</f>
        <v>11</v>
      </c>
    </row>
    <row r="30" spans="1:203" x14ac:dyDescent="0.25">
      <c r="A30" t="s">
        <v>12</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4</v>
      </c>
      <c r="Q30">
        <f>SUMIFS(DataRegularSeason20242025!$AA$3:$AA$1315,DataRegularSeason20242025!$B$3:$B$1315, "&lt;=" &amp; Q$1, DataRegularSeason20242025!$D$3:$D$1315, $A30)+SUMIFS(DataRegularSeason20242025!$AB$3:$AB$1315,DataRegularSeason20242025!$B$3:$B$1315, "&lt;=" &amp; Q$1, DataRegularSeason20242025!$E$3:$E$1315, $A30)</f>
        <v>4</v>
      </c>
      <c r="R30">
        <f>SUMIFS(DataRegularSeason20242025!$AA$3:$AA$1315,DataRegularSeason20242025!$B$3:$B$1315, "&lt;=" &amp; R$1, DataRegularSeason20242025!$D$3:$D$1315, $A30)+SUMIFS(DataRegularSeason20242025!$AB$3:$AB$1315,DataRegularSeason20242025!$B$3:$B$1315, "&lt;=" &amp; R$1, DataRegularSeason20242025!$E$3:$E$1315, $A30)</f>
        <v>6</v>
      </c>
      <c r="S30">
        <f>SUMIFS(DataRegularSeason20242025!$AA$3:$AA$1315,DataRegularSeason20242025!$B$3:$B$1315, "&lt;=" &amp; S$1, DataRegularSeason20242025!$D$3:$D$1315, $A30)+SUMIFS(DataRegularSeason20242025!$AB$3:$AB$1315,DataRegularSeason20242025!$B$3:$B$1315, "&lt;=" &amp; S$1, DataRegularSeason20242025!$E$3:$E$1315, $A30)</f>
        <v>6</v>
      </c>
      <c r="T30">
        <f>SUMIFS(DataRegularSeason20242025!$AA$3:$AA$1315,DataRegularSeason20242025!$B$3:$B$1315, "&lt;=" &amp; T$1, DataRegularSeason20242025!$D$3:$D$1315, $A30)+SUMIFS(DataRegularSeason20242025!$AB$3:$AB$1315,DataRegularSeason20242025!$B$3:$B$1315, "&lt;=" &amp; T$1, DataRegularSeason20242025!$E$3:$E$1315, $A30)</f>
        <v>8</v>
      </c>
      <c r="U30">
        <f>SUMIFS(DataRegularSeason20242025!$AA$3:$AA$1315,DataRegularSeason20242025!$B$3:$B$1315, "&lt;=" &amp; U$1, DataRegularSeason20242025!$D$3:$D$1315, $A30)+SUMIFS(DataRegularSeason20242025!$AB$3:$AB$1315,DataRegularSeason20242025!$B$3:$B$1315, "&lt;=" &amp; U$1, DataRegularSeason20242025!$E$3:$E$1315, $A30)</f>
        <v>8</v>
      </c>
      <c r="V30">
        <f>SUMIFS(DataRegularSeason20242025!$AA$3:$AA$1315,DataRegularSeason20242025!$B$3:$B$1315, "&lt;=" &amp; V$1, DataRegularSeason20242025!$D$3:$D$1315, $A30)+SUMIFS(DataRegularSeason20242025!$AB$3:$AB$1315,DataRegularSeason20242025!$B$3:$B$1315, "&lt;=" &amp; V$1, DataRegularSeason20242025!$E$3:$E$1315, $A30)</f>
        <v>8</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9</v>
      </c>
      <c r="Z30">
        <f>SUMIFS(DataRegularSeason20242025!$AA$3:$AA$1315,DataRegularSeason20242025!$B$3:$B$1315, "&lt;=" &amp; Z$1, DataRegularSeason20242025!$D$3:$D$1315, $A30)+SUMIFS(DataRegularSeason20242025!$AB$3:$AB$1315,DataRegularSeason20242025!$B$3:$B$1315, "&lt;=" &amp; Z$1, DataRegularSeason20242025!$E$3:$E$1315, $A30)</f>
        <v>9</v>
      </c>
      <c r="AA30">
        <f>SUMIFS(DataRegularSeason20242025!$AA$3:$AA$1315,DataRegularSeason20242025!$B$3:$B$1315, "&lt;=" &amp; AA$1, DataRegularSeason20242025!$D$3:$D$1315, $A30)+SUMIFS(DataRegularSeason20242025!$AB$3:$AB$1315,DataRegularSeason20242025!$B$3:$B$1315, "&lt;=" &amp; AA$1, DataRegularSeason20242025!$E$3:$E$1315, $A30)</f>
        <v>9</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11</v>
      </c>
      <c r="AJ30">
        <f>SUMIFS(DataRegularSeason20242025!$AA$3:$AA$1315,DataRegularSeason20242025!$B$3:$B$1315, "&lt;=" &amp; AJ$1, DataRegularSeason20242025!$D$3:$D$1315, $A30)+SUMIFS(DataRegularSeason20242025!$AB$3:$AB$1315,DataRegularSeason20242025!$B$3:$B$1315, "&lt;=" &amp; AJ$1, DataRegularSeason20242025!$E$3:$E$1315, $A30)</f>
        <v>11</v>
      </c>
      <c r="AK30">
        <f>SUMIFS(DataRegularSeason20242025!$AA$3:$AA$1315,DataRegularSeason20242025!$B$3:$B$1315, "&lt;=" &amp; AK$1, DataRegularSeason20242025!$D$3:$D$1315, $A30)+SUMIFS(DataRegularSeason20242025!$AB$3:$AB$1315,DataRegularSeason20242025!$B$3:$B$1315, "&lt;=" &amp; AK$1, DataRegularSeason20242025!$E$3:$E$1315, $A30)</f>
        <v>11</v>
      </c>
      <c r="AL30">
        <f>SUMIFS(DataRegularSeason20242025!$AA$3:$AA$1315,DataRegularSeason20242025!$B$3:$B$1315, "&lt;=" &amp; AL$1, DataRegularSeason20242025!$D$3:$D$1315, $A30)+SUMIFS(DataRegularSeason20242025!$AB$3:$AB$1315,DataRegularSeason20242025!$B$3:$B$1315, "&lt;=" &amp; AL$1, DataRegularSeason20242025!$E$3:$E$1315, $A30)</f>
        <v>11</v>
      </c>
      <c r="AM30">
        <f>SUMIFS(DataRegularSeason20242025!$AA$3:$AA$1315,DataRegularSeason20242025!$B$3:$B$1315, "&lt;=" &amp; AM$1, DataRegularSeason20242025!$D$3:$D$1315, $A30)+SUMIFS(DataRegularSeason20242025!$AB$3:$AB$1315,DataRegularSeason20242025!$B$3:$B$1315, "&lt;=" &amp; AM$1, DataRegularSeason20242025!$E$3:$E$1315, $A30)</f>
        <v>11</v>
      </c>
      <c r="AN30">
        <f>SUMIFS(DataRegularSeason20242025!$AA$3:$AA$1315,DataRegularSeason20242025!$B$3:$B$1315, "&lt;=" &amp; AN$1, DataRegularSeason20242025!$D$3:$D$1315, $A30)+SUMIFS(DataRegularSeason20242025!$AB$3:$AB$1315,DataRegularSeason20242025!$B$3:$B$1315, "&lt;=" &amp; AN$1, DataRegularSeason20242025!$E$3:$E$1315, $A30)</f>
        <v>11</v>
      </c>
      <c r="AO30">
        <f>SUMIFS(DataRegularSeason20242025!$AA$3:$AA$1315,DataRegularSeason20242025!$B$3:$B$1315, "&lt;=" &amp; AO$1, DataRegularSeason20242025!$D$3:$D$1315, $A30)+SUMIFS(DataRegularSeason20242025!$AB$3:$AB$1315,DataRegularSeason20242025!$B$3:$B$1315, "&lt;=" &amp; AO$1, DataRegularSeason20242025!$E$3:$E$1315, $A30)</f>
        <v>11</v>
      </c>
      <c r="AP30">
        <f>SUMIFS(DataRegularSeason20242025!$AA$3:$AA$1315,DataRegularSeason20242025!$B$3:$B$1315, "&lt;=" &amp; AP$1, DataRegularSeason20242025!$D$3:$D$1315, $A30)+SUMIFS(DataRegularSeason20242025!$AB$3:$AB$1315,DataRegularSeason20242025!$B$3:$B$1315, "&lt;=" &amp; AP$1, DataRegularSeason20242025!$E$3:$E$1315, $A30)</f>
        <v>11</v>
      </c>
      <c r="AQ30">
        <f>SUMIFS(DataRegularSeason20242025!$AA$3:$AA$1315,DataRegularSeason20242025!$B$3:$B$1315, "&lt;=" &amp; AQ$1, DataRegularSeason20242025!$D$3:$D$1315, $A30)+SUMIFS(DataRegularSeason20242025!$AB$3:$AB$1315,DataRegularSeason20242025!$B$3:$B$1315, "&lt;=" &amp; AQ$1, DataRegularSeason20242025!$E$3:$E$1315, $A30)</f>
        <v>11</v>
      </c>
      <c r="AR30">
        <f>SUMIFS(DataRegularSeason20242025!$AA$3:$AA$1315,DataRegularSeason20242025!$B$3:$B$1315, "&lt;=" &amp; AR$1, DataRegularSeason20242025!$D$3:$D$1315, $A30)+SUMIFS(DataRegularSeason20242025!$AB$3:$AB$1315,DataRegularSeason20242025!$B$3:$B$1315, "&lt;=" &amp; AR$1, DataRegularSeason20242025!$E$3:$E$1315, $A30)</f>
        <v>11</v>
      </c>
      <c r="AS30">
        <f>SUMIFS(DataRegularSeason20242025!$AA$3:$AA$1315,DataRegularSeason20242025!$B$3:$B$1315, "&lt;=" &amp; AS$1, DataRegularSeason20242025!$D$3:$D$1315, $A30)+SUMIFS(DataRegularSeason20242025!$AB$3:$AB$1315,DataRegularSeason20242025!$B$3:$B$1315, "&lt;=" &amp; AS$1, DataRegularSeason20242025!$E$3:$E$1315, $A30)</f>
        <v>11</v>
      </c>
      <c r="AT30">
        <f>SUMIFS(DataRegularSeason20242025!$AA$3:$AA$1315,DataRegularSeason20242025!$B$3:$B$1315, "&lt;=" &amp; AT$1, DataRegularSeason20242025!$D$3:$D$1315, $A30)+SUMIFS(DataRegularSeason20242025!$AB$3:$AB$1315,DataRegularSeason20242025!$B$3:$B$1315, "&lt;=" &amp; AT$1, DataRegularSeason20242025!$E$3:$E$1315, $A30)</f>
        <v>11</v>
      </c>
      <c r="AU30">
        <f>SUMIFS(DataRegularSeason20242025!$AA$3:$AA$1315,DataRegularSeason20242025!$B$3:$B$1315, "&lt;=" &amp; AU$1, DataRegularSeason20242025!$D$3:$D$1315, $A30)+SUMIFS(DataRegularSeason20242025!$AB$3:$AB$1315,DataRegularSeason20242025!$B$3:$B$1315, "&lt;=" &amp; AU$1, DataRegularSeason20242025!$E$3:$E$1315, $A30)</f>
        <v>11</v>
      </c>
      <c r="AV30">
        <f>SUMIFS(DataRegularSeason20242025!$AA$3:$AA$1315,DataRegularSeason20242025!$B$3:$B$1315, "&lt;=" &amp; AV$1, DataRegularSeason20242025!$D$3:$D$1315, $A30)+SUMIFS(DataRegularSeason20242025!$AB$3:$AB$1315,DataRegularSeason20242025!$B$3:$B$1315, "&lt;=" &amp; AV$1, DataRegularSeason20242025!$E$3:$E$1315, $A30)</f>
        <v>11</v>
      </c>
      <c r="AW30">
        <f>SUMIFS(DataRegularSeason20242025!$AA$3:$AA$1315,DataRegularSeason20242025!$B$3:$B$1315, "&lt;=" &amp; AW$1, DataRegularSeason20242025!$D$3:$D$1315, $A30)+SUMIFS(DataRegularSeason20242025!$AB$3:$AB$1315,DataRegularSeason20242025!$B$3:$B$1315, "&lt;=" &amp; AW$1, DataRegularSeason20242025!$E$3:$E$1315, $A30)</f>
        <v>11</v>
      </c>
      <c r="AX30">
        <f>SUMIFS(DataRegularSeason20242025!$AA$3:$AA$1315,DataRegularSeason20242025!$B$3:$B$1315, "&lt;=" &amp; AX$1, DataRegularSeason20242025!$D$3:$D$1315, $A30)+SUMIFS(DataRegularSeason20242025!$AB$3:$AB$1315,DataRegularSeason20242025!$B$3:$B$1315, "&lt;=" &amp; AX$1, DataRegularSeason20242025!$E$3:$E$1315, $A30)</f>
        <v>11</v>
      </c>
      <c r="AY30">
        <f>SUMIFS(DataRegularSeason20242025!$AA$3:$AA$1315,DataRegularSeason20242025!$B$3:$B$1315, "&lt;=" &amp; AY$1, DataRegularSeason20242025!$D$3:$D$1315, $A30)+SUMIFS(DataRegularSeason20242025!$AB$3:$AB$1315,DataRegularSeason20242025!$B$3:$B$1315, "&lt;=" &amp; AY$1, DataRegularSeason20242025!$E$3:$E$1315, $A30)</f>
        <v>11</v>
      </c>
      <c r="AZ30">
        <f>SUMIFS(DataRegularSeason20242025!$AA$3:$AA$1315,DataRegularSeason20242025!$B$3:$B$1315, "&lt;=" &amp; AZ$1, DataRegularSeason20242025!$D$3:$D$1315, $A30)+SUMIFS(DataRegularSeason20242025!$AB$3:$AB$1315,DataRegularSeason20242025!$B$3:$B$1315, "&lt;=" &amp; AZ$1, DataRegularSeason20242025!$E$3:$E$1315, $A30)</f>
        <v>11</v>
      </c>
      <c r="BA30">
        <f>SUMIFS(DataRegularSeason20242025!$AA$3:$AA$1315,DataRegularSeason20242025!$B$3:$B$1315, "&lt;=" &amp; BA$1, DataRegularSeason20242025!$D$3:$D$1315, $A30)+SUMIFS(DataRegularSeason20242025!$AB$3:$AB$1315,DataRegularSeason20242025!$B$3:$B$1315, "&lt;=" &amp; BA$1, DataRegularSeason20242025!$E$3:$E$1315, $A30)</f>
        <v>11</v>
      </c>
      <c r="BB30">
        <f>SUMIFS(DataRegularSeason20242025!$AA$3:$AA$1315,DataRegularSeason20242025!$B$3:$B$1315, "&lt;=" &amp; BB$1, DataRegularSeason20242025!$D$3:$D$1315, $A30)+SUMIFS(DataRegularSeason20242025!$AB$3:$AB$1315,DataRegularSeason20242025!$B$3:$B$1315, "&lt;=" &amp; BB$1, DataRegularSeason20242025!$E$3:$E$1315, $A30)</f>
        <v>11</v>
      </c>
      <c r="BC30">
        <f>SUMIFS(DataRegularSeason20242025!$AA$3:$AA$1315,DataRegularSeason20242025!$B$3:$B$1315, "&lt;=" &amp; BC$1, DataRegularSeason20242025!$D$3:$D$1315, $A30)+SUMIFS(DataRegularSeason20242025!$AB$3:$AB$1315,DataRegularSeason20242025!$B$3:$B$1315, "&lt;=" &amp; BC$1, DataRegularSeason20242025!$E$3:$E$1315, $A30)</f>
        <v>11</v>
      </c>
      <c r="BD30">
        <f>SUMIFS(DataRegularSeason20242025!$AA$3:$AA$1315,DataRegularSeason20242025!$B$3:$B$1315, "&lt;=" &amp; BD$1, DataRegularSeason20242025!$D$3:$D$1315, $A30)+SUMIFS(DataRegularSeason20242025!$AB$3:$AB$1315,DataRegularSeason20242025!$B$3:$B$1315, "&lt;=" &amp; BD$1, DataRegularSeason20242025!$E$3:$E$1315, $A30)</f>
        <v>11</v>
      </c>
      <c r="BE30">
        <f>SUMIFS(DataRegularSeason20242025!$AA$3:$AA$1315,DataRegularSeason20242025!$B$3:$B$1315, "&lt;=" &amp; BE$1, DataRegularSeason20242025!$D$3:$D$1315, $A30)+SUMIFS(DataRegularSeason20242025!$AB$3:$AB$1315,DataRegularSeason20242025!$B$3:$B$1315, "&lt;=" &amp; BE$1, DataRegularSeason20242025!$E$3:$E$1315, $A30)</f>
        <v>11</v>
      </c>
      <c r="BF30">
        <f>SUMIFS(DataRegularSeason20242025!$AA$3:$AA$1315,DataRegularSeason20242025!$B$3:$B$1315, "&lt;=" &amp; BF$1, DataRegularSeason20242025!$D$3:$D$1315, $A30)+SUMIFS(DataRegularSeason20242025!$AB$3:$AB$1315,DataRegularSeason20242025!$B$3:$B$1315, "&lt;=" &amp; BF$1, DataRegularSeason20242025!$E$3:$E$1315, $A30)</f>
        <v>11</v>
      </c>
      <c r="BG30">
        <f>SUMIFS(DataRegularSeason20242025!$AA$3:$AA$1315,DataRegularSeason20242025!$B$3:$B$1315, "&lt;=" &amp; BG$1, DataRegularSeason20242025!$D$3:$D$1315, $A30)+SUMIFS(DataRegularSeason20242025!$AB$3:$AB$1315,DataRegularSeason20242025!$B$3:$B$1315, "&lt;=" &amp; BG$1, DataRegularSeason20242025!$E$3:$E$1315, $A30)</f>
        <v>11</v>
      </c>
      <c r="BH30">
        <f>SUMIFS(DataRegularSeason20242025!$AA$3:$AA$1315,DataRegularSeason20242025!$B$3:$B$1315, "&lt;=" &amp; BH$1, DataRegularSeason20242025!$D$3:$D$1315, $A30)+SUMIFS(DataRegularSeason20242025!$AB$3:$AB$1315,DataRegularSeason20242025!$B$3:$B$1315, "&lt;=" &amp; BH$1, DataRegularSeason20242025!$E$3:$E$1315, $A30)</f>
        <v>11</v>
      </c>
      <c r="BI30">
        <f>SUMIFS(DataRegularSeason20242025!$AA$3:$AA$1315,DataRegularSeason20242025!$B$3:$B$1315, "&lt;=" &amp; BI$1, DataRegularSeason20242025!$D$3:$D$1315, $A30)+SUMIFS(DataRegularSeason20242025!$AB$3:$AB$1315,DataRegularSeason20242025!$B$3:$B$1315, "&lt;=" &amp; BI$1, DataRegularSeason20242025!$E$3:$E$1315, $A30)</f>
        <v>11</v>
      </c>
      <c r="BJ30">
        <f>SUMIFS(DataRegularSeason20242025!$AA$3:$AA$1315,DataRegularSeason20242025!$B$3:$B$1315, "&lt;=" &amp; BJ$1, DataRegularSeason20242025!$D$3:$D$1315, $A30)+SUMIFS(DataRegularSeason20242025!$AB$3:$AB$1315,DataRegularSeason20242025!$B$3:$B$1315, "&lt;=" &amp; BJ$1, DataRegularSeason20242025!$E$3:$E$1315, $A30)</f>
        <v>11</v>
      </c>
      <c r="BK30">
        <f>SUMIFS(DataRegularSeason20242025!$AA$3:$AA$1315,DataRegularSeason20242025!$B$3:$B$1315, "&lt;=" &amp; BK$1, DataRegularSeason20242025!$D$3:$D$1315, $A30)+SUMIFS(DataRegularSeason20242025!$AB$3:$AB$1315,DataRegularSeason20242025!$B$3:$B$1315, "&lt;=" &amp; BK$1, DataRegularSeason20242025!$E$3:$E$1315, $A30)</f>
        <v>11</v>
      </c>
      <c r="BL30">
        <f>SUMIFS(DataRegularSeason20242025!$AA$3:$AA$1315,DataRegularSeason20242025!$B$3:$B$1315, "&lt;=" &amp; BL$1, DataRegularSeason20242025!$D$3:$D$1315, $A30)+SUMIFS(DataRegularSeason20242025!$AB$3:$AB$1315,DataRegularSeason20242025!$B$3:$B$1315, "&lt;=" &amp; BL$1, DataRegularSeason20242025!$E$3:$E$1315, $A30)</f>
        <v>11</v>
      </c>
      <c r="BM30">
        <f>SUMIFS(DataRegularSeason20242025!$AA$3:$AA$1315,DataRegularSeason20242025!$B$3:$B$1315, "&lt;=" &amp; BM$1, DataRegularSeason20242025!$D$3:$D$1315, $A30)+SUMIFS(DataRegularSeason20242025!$AB$3:$AB$1315,DataRegularSeason20242025!$B$3:$B$1315, "&lt;=" &amp; BM$1, DataRegularSeason20242025!$E$3:$E$1315, $A30)</f>
        <v>11</v>
      </c>
      <c r="BN30">
        <f>SUMIFS(DataRegularSeason20242025!$AA$3:$AA$1315,DataRegularSeason20242025!$B$3:$B$1315, "&lt;=" &amp; BN$1, DataRegularSeason20242025!$D$3:$D$1315, $A30)+SUMIFS(DataRegularSeason20242025!$AB$3:$AB$1315,DataRegularSeason20242025!$B$3:$B$1315, "&lt;=" &amp; BN$1, DataRegularSeason20242025!$E$3:$E$1315, $A30)</f>
        <v>11</v>
      </c>
      <c r="BO30">
        <f>SUMIFS(DataRegularSeason20242025!$AA$3:$AA$1315,DataRegularSeason20242025!$B$3:$B$1315, "&lt;=" &amp; BO$1, DataRegularSeason20242025!$D$3:$D$1315, $A30)+SUMIFS(DataRegularSeason20242025!$AB$3:$AB$1315,DataRegularSeason20242025!$B$3:$B$1315, "&lt;=" &amp; BO$1, DataRegularSeason20242025!$E$3:$E$1315, $A30)</f>
        <v>11</v>
      </c>
      <c r="BP30">
        <f>SUMIFS(DataRegularSeason20242025!$AA$3:$AA$1315,DataRegularSeason20242025!$B$3:$B$1315, "&lt;=" &amp; BP$1, DataRegularSeason20242025!$D$3:$D$1315, $A30)+SUMIFS(DataRegularSeason20242025!$AB$3:$AB$1315,DataRegularSeason20242025!$B$3:$B$1315, "&lt;=" &amp; BP$1, DataRegularSeason20242025!$E$3:$E$1315, $A30)</f>
        <v>11</v>
      </c>
      <c r="BQ30">
        <f>SUMIFS(DataRegularSeason20242025!$AA$3:$AA$1315,DataRegularSeason20242025!$B$3:$B$1315, "&lt;=" &amp; BQ$1, DataRegularSeason20242025!$D$3:$D$1315, $A30)+SUMIFS(DataRegularSeason20242025!$AB$3:$AB$1315,DataRegularSeason20242025!$B$3:$B$1315, "&lt;=" &amp; BQ$1, DataRegularSeason20242025!$E$3:$E$1315, $A30)</f>
        <v>11</v>
      </c>
      <c r="BR30">
        <f>SUMIFS(DataRegularSeason20242025!$AA$3:$AA$1315,DataRegularSeason20242025!$B$3:$B$1315, "&lt;=" &amp; BR$1, DataRegularSeason20242025!$D$3:$D$1315, $A30)+SUMIFS(DataRegularSeason20242025!$AB$3:$AB$1315,DataRegularSeason20242025!$B$3:$B$1315, "&lt;=" &amp; BR$1, DataRegularSeason20242025!$E$3:$E$1315, $A30)</f>
        <v>11</v>
      </c>
      <c r="BS30">
        <f>SUMIFS(DataRegularSeason20242025!$AA$3:$AA$1315,DataRegularSeason20242025!$B$3:$B$1315, "&lt;=" &amp; BS$1, DataRegularSeason20242025!$D$3:$D$1315, $A30)+SUMIFS(DataRegularSeason20242025!$AB$3:$AB$1315,DataRegularSeason20242025!$B$3:$B$1315, "&lt;=" &amp; BS$1, DataRegularSeason20242025!$E$3:$E$1315, $A30)</f>
        <v>11</v>
      </c>
      <c r="BT30">
        <f>SUMIFS(DataRegularSeason20242025!$AA$3:$AA$1315,DataRegularSeason20242025!$B$3:$B$1315, "&lt;=" &amp; BT$1, DataRegularSeason20242025!$D$3:$D$1315, $A30)+SUMIFS(DataRegularSeason20242025!$AB$3:$AB$1315,DataRegularSeason20242025!$B$3:$B$1315, "&lt;=" &amp; BT$1, DataRegularSeason20242025!$E$3:$E$1315, $A30)</f>
        <v>11</v>
      </c>
      <c r="BU30">
        <f>SUMIFS(DataRegularSeason20242025!$AA$3:$AA$1315,DataRegularSeason20242025!$B$3:$B$1315, "&lt;=" &amp; BU$1, DataRegularSeason20242025!$D$3:$D$1315, $A30)+SUMIFS(DataRegularSeason20242025!$AB$3:$AB$1315,DataRegularSeason20242025!$B$3:$B$1315, "&lt;=" &amp; BU$1, DataRegularSeason20242025!$E$3:$E$1315, $A30)</f>
        <v>11</v>
      </c>
      <c r="BV30">
        <f>SUMIFS(DataRegularSeason20242025!$AA$3:$AA$1315,DataRegularSeason20242025!$B$3:$B$1315, "&lt;=" &amp; BV$1, DataRegularSeason20242025!$D$3:$D$1315, $A30)+SUMIFS(DataRegularSeason20242025!$AB$3:$AB$1315,DataRegularSeason20242025!$B$3:$B$1315, "&lt;=" &amp; BV$1, DataRegularSeason20242025!$E$3:$E$1315, $A30)</f>
        <v>11</v>
      </c>
      <c r="BW30">
        <f>SUMIFS(DataRegularSeason20242025!$AA$3:$AA$1315,DataRegularSeason20242025!$B$3:$B$1315, "&lt;=" &amp; BW$1, DataRegularSeason20242025!$D$3:$D$1315, $A30)+SUMIFS(DataRegularSeason20242025!$AB$3:$AB$1315,DataRegularSeason20242025!$B$3:$B$1315, "&lt;=" &amp; BW$1, DataRegularSeason20242025!$E$3:$E$1315, $A30)</f>
        <v>11</v>
      </c>
      <c r="BX30">
        <f>SUMIFS(DataRegularSeason20242025!$AA$3:$AA$1315,DataRegularSeason20242025!$B$3:$B$1315, "&lt;=" &amp; BX$1, DataRegularSeason20242025!$D$3:$D$1315, $A30)+SUMIFS(DataRegularSeason20242025!$AB$3:$AB$1315,DataRegularSeason20242025!$B$3:$B$1315, "&lt;=" &amp; BX$1, DataRegularSeason20242025!$E$3:$E$1315, $A30)</f>
        <v>11</v>
      </c>
      <c r="BY30">
        <f>SUMIFS(DataRegularSeason20242025!$AA$3:$AA$1315,DataRegularSeason20242025!$B$3:$B$1315, "&lt;=" &amp; BY$1, DataRegularSeason20242025!$D$3:$D$1315, $A30)+SUMIFS(DataRegularSeason20242025!$AB$3:$AB$1315,DataRegularSeason20242025!$B$3:$B$1315, "&lt;=" &amp; BY$1, DataRegularSeason20242025!$E$3:$E$1315, $A30)</f>
        <v>11</v>
      </c>
      <c r="BZ30">
        <f>SUMIFS(DataRegularSeason20242025!$AA$3:$AA$1315,DataRegularSeason20242025!$B$3:$B$1315, "&lt;=" &amp; BZ$1, DataRegularSeason20242025!$D$3:$D$1315, $A30)+SUMIFS(DataRegularSeason20242025!$AB$3:$AB$1315,DataRegularSeason20242025!$B$3:$B$1315, "&lt;=" &amp; BZ$1, DataRegularSeason20242025!$E$3:$E$1315, $A30)</f>
        <v>11</v>
      </c>
      <c r="CA30">
        <f>SUMIFS(DataRegularSeason20242025!$AA$3:$AA$1315,DataRegularSeason20242025!$B$3:$B$1315, "&lt;=" &amp; CA$1, DataRegularSeason20242025!$D$3:$D$1315, $A30)+SUMIFS(DataRegularSeason20242025!$AB$3:$AB$1315,DataRegularSeason20242025!$B$3:$B$1315, "&lt;=" &amp; CA$1, DataRegularSeason20242025!$E$3:$E$1315, $A30)</f>
        <v>11</v>
      </c>
      <c r="CB30">
        <f>SUMIFS(DataRegularSeason20242025!$AA$3:$AA$1315,DataRegularSeason20242025!$B$3:$B$1315, "&lt;=" &amp; CB$1, DataRegularSeason20242025!$D$3:$D$1315, $A30)+SUMIFS(DataRegularSeason20242025!$AB$3:$AB$1315,DataRegularSeason20242025!$B$3:$B$1315, "&lt;=" &amp; CB$1, DataRegularSeason20242025!$E$3:$E$1315, $A30)</f>
        <v>11</v>
      </c>
      <c r="CC30">
        <f>SUMIFS(DataRegularSeason20242025!$AA$3:$AA$1315,DataRegularSeason20242025!$B$3:$B$1315, "&lt;=" &amp; CC$1, DataRegularSeason20242025!$D$3:$D$1315, $A30)+SUMIFS(DataRegularSeason20242025!$AB$3:$AB$1315,DataRegularSeason20242025!$B$3:$B$1315, "&lt;=" &amp; CC$1, DataRegularSeason20242025!$E$3:$E$1315, $A30)</f>
        <v>11</v>
      </c>
      <c r="CD30">
        <f>SUMIFS(DataRegularSeason20242025!$AA$3:$AA$1315,DataRegularSeason20242025!$B$3:$B$1315, "&lt;=" &amp; CD$1, DataRegularSeason20242025!$D$3:$D$1315, $A30)+SUMIFS(DataRegularSeason20242025!$AB$3:$AB$1315,DataRegularSeason20242025!$B$3:$B$1315, "&lt;=" &amp; CD$1, DataRegularSeason20242025!$E$3:$E$1315, $A30)</f>
        <v>11</v>
      </c>
      <c r="CE30">
        <f>SUMIFS(DataRegularSeason20242025!$AA$3:$AA$1315,DataRegularSeason20242025!$B$3:$B$1315, "&lt;=" &amp; CE$1, DataRegularSeason20242025!$D$3:$D$1315, $A30)+SUMIFS(DataRegularSeason20242025!$AB$3:$AB$1315,DataRegularSeason20242025!$B$3:$B$1315, "&lt;=" &amp; CE$1, DataRegularSeason20242025!$E$3:$E$1315, $A30)</f>
        <v>11</v>
      </c>
      <c r="CF30">
        <f>SUMIFS(DataRegularSeason20242025!$AA$3:$AA$1315,DataRegularSeason20242025!$B$3:$B$1315, "&lt;=" &amp; CF$1, DataRegularSeason20242025!$D$3:$D$1315, $A30)+SUMIFS(DataRegularSeason20242025!$AB$3:$AB$1315,DataRegularSeason20242025!$B$3:$B$1315, "&lt;=" &amp; CF$1, DataRegularSeason20242025!$E$3:$E$1315, $A30)</f>
        <v>11</v>
      </c>
      <c r="CG30">
        <f>SUMIFS(DataRegularSeason20242025!$AA$3:$AA$1315,DataRegularSeason20242025!$B$3:$B$1315, "&lt;=" &amp; CG$1, DataRegularSeason20242025!$D$3:$D$1315, $A30)+SUMIFS(DataRegularSeason20242025!$AB$3:$AB$1315,DataRegularSeason20242025!$B$3:$B$1315, "&lt;=" &amp; CG$1, DataRegularSeason20242025!$E$3:$E$1315, $A30)</f>
        <v>11</v>
      </c>
      <c r="CH30">
        <f>SUMIFS(DataRegularSeason20242025!$AA$3:$AA$1315,DataRegularSeason20242025!$B$3:$B$1315, "&lt;=" &amp; CH$1, DataRegularSeason20242025!$D$3:$D$1315, $A30)+SUMIFS(DataRegularSeason20242025!$AB$3:$AB$1315,DataRegularSeason20242025!$B$3:$B$1315, "&lt;=" &amp; CH$1, DataRegularSeason20242025!$E$3:$E$1315, $A30)</f>
        <v>11</v>
      </c>
      <c r="CI30">
        <f>SUMIFS(DataRegularSeason20242025!$AA$3:$AA$1315,DataRegularSeason20242025!$B$3:$B$1315, "&lt;=" &amp; CI$1, DataRegularSeason20242025!$D$3:$D$1315, $A30)+SUMIFS(DataRegularSeason20242025!$AB$3:$AB$1315,DataRegularSeason20242025!$B$3:$B$1315, "&lt;=" &amp; CI$1, DataRegularSeason20242025!$E$3:$E$1315, $A30)</f>
        <v>11</v>
      </c>
      <c r="CJ30">
        <f>SUMIFS(DataRegularSeason20242025!$AA$3:$AA$1315,DataRegularSeason20242025!$B$3:$B$1315, "&lt;=" &amp; CJ$1, DataRegularSeason20242025!$D$3:$D$1315, $A30)+SUMIFS(DataRegularSeason20242025!$AB$3:$AB$1315,DataRegularSeason20242025!$B$3:$B$1315, "&lt;=" &amp; CJ$1, DataRegularSeason20242025!$E$3:$E$1315, $A30)</f>
        <v>11</v>
      </c>
      <c r="CK30">
        <f>SUMIFS(DataRegularSeason20242025!$AA$3:$AA$1315,DataRegularSeason20242025!$B$3:$B$1315, "&lt;=" &amp; CK$1, DataRegularSeason20242025!$D$3:$D$1315, $A30)+SUMIFS(DataRegularSeason20242025!$AB$3:$AB$1315,DataRegularSeason20242025!$B$3:$B$1315, "&lt;=" &amp; CK$1, DataRegularSeason20242025!$E$3:$E$1315, $A30)</f>
        <v>11</v>
      </c>
      <c r="CL30">
        <f>SUMIFS(DataRegularSeason20242025!$AA$3:$AA$1315,DataRegularSeason20242025!$B$3:$B$1315, "&lt;=" &amp; CL$1, DataRegularSeason20242025!$D$3:$D$1315, $A30)+SUMIFS(DataRegularSeason20242025!$AB$3:$AB$1315,DataRegularSeason20242025!$B$3:$B$1315, "&lt;=" &amp; CL$1, DataRegularSeason20242025!$E$3:$E$1315, $A30)</f>
        <v>11</v>
      </c>
      <c r="CM30">
        <f>SUMIFS(DataRegularSeason20242025!$AA$3:$AA$1315,DataRegularSeason20242025!$B$3:$B$1315, "&lt;=" &amp; CM$1, DataRegularSeason20242025!$D$3:$D$1315, $A30)+SUMIFS(DataRegularSeason20242025!$AB$3:$AB$1315,DataRegularSeason20242025!$B$3:$B$1315, "&lt;=" &amp; CM$1, DataRegularSeason20242025!$E$3:$E$1315, $A30)</f>
        <v>11</v>
      </c>
      <c r="CN30">
        <f>SUMIFS(DataRegularSeason20242025!$AA$3:$AA$1315,DataRegularSeason20242025!$B$3:$B$1315, "&lt;=" &amp; CN$1, DataRegularSeason20242025!$D$3:$D$1315, $A30)+SUMIFS(DataRegularSeason20242025!$AB$3:$AB$1315,DataRegularSeason20242025!$B$3:$B$1315, "&lt;=" &amp; CN$1, DataRegularSeason20242025!$E$3:$E$1315, $A30)</f>
        <v>11</v>
      </c>
      <c r="CO30">
        <f>SUMIFS(DataRegularSeason20242025!$AA$3:$AA$1315,DataRegularSeason20242025!$B$3:$B$1315, "&lt;=" &amp; CO$1, DataRegularSeason20242025!$D$3:$D$1315, $A30)+SUMIFS(DataRegularSeason20242025!$AB$3:$AB$1315,DataRegularSeason20242025!$B$3:$B$1315, "&lt;=" &amp; CO$1, DataRegularSeason20242025!$E$3:$E$1315, $A30)</f>
        <v>11</v>
      </c>
      <c r="CP30">
        <f>SUMIFS(DataRegularSeason20242025!$AA$3:$AA$1315,DataRegularSeason20242025!$B$3:$B$1315, "&lt;=" &amp; CP$1, DataRegularSeason20242025!$D$3:$D$1315, $A30)+SUMIFS(DataRegularSeason20242025!$AB$3:$AB$1315,DataRegularSeason20242025!$B$3:$B$1315, "&lt;=" &amp; CP$1, DataRegularSeason20242025!$E$3:$E$1315, $A30)</f>
        <v>11</v>
      </c>
      <c r="CQ30">
        <f>SUMIFS(DataRegularSeason20242025!$AA$3:$AA$1315,DataRegularSeason20242025!$B$3:$B$1315, "&lt;=" &amp; CQ$1, DataRegularSeason20242025!$D$3:$D$1315, $A30)+SUMIFS(DataRegularSeason20242025!$AB$3:$AB$1315,DataRegularSeason20242025!$B$3:$B$1315, "&lt;=" &amp; CQ$1, DataRegularSeason20242025!$E$3:$E$1315, $A30)</f>
        <v>11</v>
      </c>
      <c r="CR30">
        <f>SUMIFS(DataRegularSeason20242025!$AA$3:$AA$1315,DataRegularSeason20242025!$B$3:$B$1315, "&lt;=" &amp; CR$1, DataRegularSeason20242025!$D$3:$D$1315, $A30)+SUMIFS(DataRegularSeason20242025!$AB$3:$AB$1315,DataRegularSeason20242025!$B$3:$B$1315, "&lt;=" &amp; CR$1, DataRegularSeason20242025!$E$3:$E$1315, $A30)</f>
        <v>11</v>
      </c>
      <c r="CS30">
        <f>SUMIFS(DataRegularSeason20242025!$AA$3:$AA$1315,DataRegularSeason20242025!$B$3:$B$1315, "&lt;=" &amp; CS$1, DataRegularSeason20242025!$D$3:$D$1315, $A30)+SUMIFS(DataRegularSeason20242025!$AB$3:$AB$1315,DataRegularSeason20242025!$B$3:$B$1315, "&lt;=" &amp; CS$1, DataRegularSeason20242025!$E$3:$E$1315, $A30)</f>
        <v>11</v>
      </c>
      <c r="CT30">
        <f>SUMIFS(DataRegularSeason20242025!$AA$3:$AA$1315,DataRegularSeason20242025!$B$3:$B$1315, "&lt;=" &amp; CT$1, DataRegularSeason20242025!$D$3:$D$1315, $A30)+SUMIFS(DataRegularSeason20242025!$AB$3:$AB$1315,DataRegularSeason20242025!$B$3:$B$1315, "&lt;=" &amp; CT$1, DataRegularSeason20242025!$E$3:$E$1315, $A30)</f>
        <v>11</v>
      </c>
      <c r="CU30">
        <f>SUMIFS(DataRegularSeason20242025!$AA$3:$AA$1315,DataRegularSeason20242025!$B$3:$B$1315, "&lt;=" &amp; CU$1, DataRegularSeason20242025!$D$3:$D$1315, $A30)+SUMIFS(DataRegularSeason20242025!$AB$3:$AB$1315,DataRegularSeason20242025!$B$3:$B$1315, "&lt;=" &amp; CU$1, DataRegularSeason20242025!$E$3:$E$1315, $A30)</f>
        <v>11</v>
      </c>
      <c r="CV30">
        <f>SUMIFS(DataRegularSeason20242025!$AA$3:$AA$1315,DataRegularSeason20242025!$B$3:$B$1315, "&lt;=" &amp; CV$1, DataRegularSeason20242025!$D$3:$D$1315, $A30)+SUMIFS(DataRegularSeason20242025!$AB$3:$AB$1315,DataRegularSeason20242025!$B$3:$B$1315, "&lt;=" &amp; CV$1, DataRegularSeason20242025!$E$3:$E$1315, $A30)</f>
        <v>11</v>
      </c>
      <c r="CW30">
        <f>SUMIFS(DataRegularSeason20242025!$AA$3:$AA$1315,DataRegularSeason20242025!$B$3:$B$1315, "&lt;=" &amp; CW$1, DataRegularSeason20242025!$D$3:$D$1315, $A30)+SUMIFS(DataRegularSeason20242025!$AB$3:$AB$1315,DataRegularSeason20242025!$B$3:$B$1315, "&lt;=" &amp; CW$1, DataRegularSeason20242025!$E$3:$E$1315, $A30)</f>
        <v>11</v>
      </c>
      <c r="CX30">
        <f>SUMIFS(DataRegularSeason20242025!$AA$3:$AA$1315,DataRegularSeason20242025!$B$3:$B$1315, "&lt;=" &amp; CX$1, DataRegularSeason20242025!$D$3:$D$1315, $A30)+SUMIFS(DataRegularSeason20242025!$AB$3:$AB$1315,DataRegularSeason20242025!$B$3:$B$1315, "&lt;=" &amp; CX$1, DataRegularSeason20242025!$E$3:$E$1315, $A30)</f>
        <v>11</v>
      </c>
      <c r="CY30">
        <f>SUMIFS(DataRegularSeason20242025!$AA$3:$AA$1315,DataRegularSeason20242025!$B$3:$B$1315, "&lt;=" &amp; CY$1, DataRegularSeason20242025!$D$3:$D$1315, $A30)+SUMIFS(DataRegularSeason20242025!$AB$3:$AB$1315,DataRegularSeason20242025!$B$3:$B$1315, "&lt;=" &amp; CY$1, DataRegularSeason20242025!$E$3:$E$1315, $A30)</f>
        <v>11</v>
      </c>
      <c r="CZ30">
        <f>SUMIFS(DataRegularSeason20242025!$AA$3:$AA$1315,DataRegularSeason20242025!$B$3:$B$1315, "&lt;=" &amp; CZ$1, DataRegularSeason20242025!$D$3:$D$1315, $A30)+SUMIFS(DataRegularSeason20242025!$AB$3:$AB$1315,DataRegularSeason20242025!$B$3:$B$1315, "&lt;=" &amp; CZ$1, DataRegularSeason20242025!$E$3:$E$1315, $A30)</f>
        <v>11</v>
      </c>
      <c r="DA30">
        <f>SUMIFS(DataRegularSeason20242025!$AA$3:$AA$1315,DataRegularSeason20242025!$B$3:$B$1315, "&lt;=" &amp; DA$1, DataRegularSeason20242025!$D$3:$D$1315, $A30)+SUMIFS(DataRegularSeason20242025!$AB$3:$AB$1315,DataRegularSeason20242025!$B$3:$B$1315, "&lt;=" &amp; DA$1, DataRegularSeason20242025!$E$3:$E$1315, $A30)</f>
        <v>11</v>
      </c>
      <c r="DB30">
        <f>SUMIFS(DataRegularSeason20242025!$AA$3:$AA$1315,DataRegularSeason20242025!$B$3:$B$1315, "&lt;=" &amp; DB$1, DataRegularSeason20242025!$D$3:$D$1315, $A30)+SUMIFS(DataRegularSeason20242025!$AB$3:$AB$1315,DataRegularSeason20242025!$B$3:$B$1315, "&lt;=" &amp; DB$1, DataRegularSeason20242025!$E$3:$E$1315, $A30)</f>
        <v>11</v>
      </c>
      <c r="DC30">
        <f>SUMIFS(DataRegularSeason20242025!$AA$3:$AA$1315,DataRegularSeason20242025!$B$3:$B$1315, "&lt;=" &amp; DC$1, DataRegularSeason20242025!$D$3:$D$1315, $A30)+SUMIFS(DataRegularSeason20242025!$AB$3:$AB$1315,DataRegularSeason20242025!$B$3:$B$1315, "&lt;=" &amp; DC$1, DataRegularSeason20242025!$E$3:$E$1315, $A30)</f>
        <v>11</v>
      </c>
      <c r="DD30">
        <f>SUMIFS(DataRegularSeason20242025!$AA$3:$AA$1315,DataRegularSeason20242025!$B$3:$B$1315, "&lt;=" &amp; DD$1, DataRegularSeason20242025!$D$3:$D$1315, $A30)+SUMIFS(DataRegularSeason20242025!$AB$3:$AB$1315,DataRegularSeason20242025!$B$3:$B$1315, "&lt;=" &amp; DD$1, DataRegularSeason20242025!$E$3:$E$1315, $A30)</f>
        <v>11</v>
      </c>
      <c r="DE30">
        <f>SUMIFS(DataRegularSeason20242025!$AA$3:$AA$1315,DataRegularSeason20242025!$B$3:$B$1315, "&lt;=" &amp; DE$1, DataRegularSeason20242025!$D$3:$D$1315, $A30)+SUMIFS(DataRegularSeason20242025!$AB$3:$AB$1315,DataRegularSeason20242025!$B$3:$B$1315, "&lt;=" &amp; DE$1, DataRegularSeason20242025!$E$3:$E$1315, $A30)</f>
        <v>11</v>
      </c>
      <c r="DF30">
        <f>SUMIFS(DataRegularSeason20242025!$AA$3:$AA$1315,DataRegularSeason20242025!$B$3:$B$1315, "&lt;=" &amp; DF$1, DataRegularSeason20242025!$D$3:$D$1315, $A30)+SUMIFS(DataRegularSeason20242025!$AB$3:$AB$1315,DataRegularSeason20242025!$B$3:$B$1315, "&lt;=" &amp; DF$1, DataRegularSeason20242025!$E$3:$E$1315, $A30)</f>
        <v>11</v>
      </c>
      <c r="DG30">
        <f>SUMIFS(DataRegularSeason20242025!$AA$3:$AA$1315,DataRegularSeason20242025!$B$3:$B$1315, "&lt;=" &amp; DG$1, DataRegularSeason20242025!$D$3:$D$1315, $A30)+SUMIFS(DataRegularSeason20242025!$AB$3:$AB$1315,DataRegularSeason20242025!$B$3:$B$1315, "&lt;=" &amp; DG$1, DataRegularSeason20242025!$E$3:$E$1315, $A30)</f>
        <v>11</v>
      </c>
      <c r="DH30">
        <f>SUMIFS(DataRegularSeason20242025!$AA$3:$AA$1315,DataRegularSeason20242025!$B$3:$B$1315, "&lt;=" &amp; DH$1, DataRegularSeason20242025!$D$3:$D$1315, $A30)+SUMIFS(DataRegularSeason20242025!$AB$3:$AB$1315,DataRegularSeason20242025!$B$3:$B$1315, "&lt;=" &amp; DH$1, DataRegularSeason20242025!$E$3:$E$1315, $A30)</f>
        <v>11</v>
      </c>
      <c r="DI30">
        <f>SUMIFS(DataRegularSeason20242025!$AA$3:$AA$1315,DataRegularSeason20242025!$B$3:$B$1315, "&lt;=" &amp; DI$1, DataRegularSeason20242025!$D$3:$D$1315, $A30)+SUMIFS(DataRegularSeason20242025!$AB$3:$AB$1315,DataRegularSeason20242025!$B$3:$B$1315, "&lt;=" &amp; DI$1, DataRegularSeason20242025!$E$3:$E$1315, $A30)</f>
        <v>11</v>
      </c>
      <c r="DJ30">
        <f>SUMIFS(DataRegularSeason20242025!$AA$3:$AA$1315,DataRegularSeason20242025!$B$3:$B$1315, "&lt;=" &amp; DJ$1, DataRegularSeason20242025!$D$3:$D$1315, $A30)+SUMIFS(DataRegularSeason20242025!$AB$3:$AB$1315,DataRegularSeason20242025!$B$3:$B$1315, "&lt;=" &amp; DJ$1, DataRegularSeason20242025!$E$3:$E$1315, $A30)</f>
        <v>11</v>
      </c>
      <c r="DK30">
        <f>SUMIFS(DataRegularSeason20242025!$AA$3:$AA$1315,DataRegularSeason20242025!$B$3:$B$1315, "&lt;=" &amp; DK$1, DataRegularSeason20242025!$D$3:$D$1315, $A30)+SUMIFS(DataRegularSeason20242025!$AB$3:$AB$1315,DataRegularSeason20242025!$B$3:$B$1315, "&lt;=" &amp; DK$1, DataRegularSeason20242025!$E$3:$E$1315, $A30)</f>
        <v>11</v>
      </c>
      <c r="DL30">
        <f>SUMIFS(DataRegularSeason20242025!$AA$3:$AA$1315,DataRegularSeason20242025!$B$3:$B$1315, "&lt;=" &amp; DL$1, DataRegularSeason20242025!$D$3:$D$1315, $A30)+SUMIFS(DataRegularSeason20242025!$AB$3:$AB$1315,DataRegularSeason20242025!$B$3:$B$1315, "&lt;=" &amp; DL$1, DataRegularSeason20242025!$E$3:$E$1315, $A30)</f>
        <v>11</v>
      </c>
      <c r="DM30">
        <f>SUMIFS(DataRegularSeason20242025!$AA$3:$AA$1315,DataRegularSeason20242025!$B$3:$B$1315, "&lt;=" &amp; DM$1, DataRegularSeason20242025!$D$3:$D$1315, $A30)+SUMIFS(DataRegularSeason20242025!$AB$3:$AB$1315,DataRegularSeason20242025!$B$3:$B$1315, "&lt;=" &amp; DM$1, DataRegularSeason20242025!$E$3:$E$1315, $A30)</f>
        <v>11</v>
      </c>
      <c r="DN30">
        <f>SUMIFS(DataRegularSeason20242025!$AA$3:$AA$1315,DataRegularSeason20242025!$B$3:$B$1315, "&lt;=" &amp; DN$1, DataRegularSeason20242025!$D$3:$D$1315, $A30)+SUMIFS(DataRegularSeason20242025!$AB$3:$AB$1315,DataRegularSeason20242025!$B$3:$B$1315, "&lt;=" &amp; DN$1, DataRegularSeason20242025!$E$3:$E$1315, $A30)</f>
        <v>11</v>
      </c>
      <c r="DO30">
        <f>SUMIFS(DataRegularSeason20242025!$AA$3:$AA$1315,DataRegularSeason20242025!$B$3:$B$1315, "&lt;=" &amp; DO$1, DataRegularSeason20242025!$D$3:$D$1315, $A30)+SUMIFS(DataRegularSeason20242025!$AB$3:$AB$1315,DataRegularSeason20242025!$B$3:$B$1315, "&lt;=" &amp; DO$1, DataRegularSeason20242025!$E$3:$E$1315, $A30)</f>
        <v>11</v>
      </c>
      <c r="DP30">
        <f>SUMIFS(DataRegularSeason20242025!$AA$3:$AA$1315,DataRegularSeason20242025!$B$3:$B$1315, "&lt;=" &amp; DP$1, DataRegularSeason20242025!$D$3:$D$1315, $A30)+SUMIFS(DataRegularSeason20242025!$AB$3:$AB$1315,DataRegularSeason20242025!$B$3:$B$1315, "&lt;=" &amp; DP$1, DataRegularSeason20242025!$E$3:$E$1315, $A30)</f>
        <v>11</v>
      </c>
      <c r="DQ30">
        <f>SUMIFS(DataRegularSeason20242025!$AA$3:$AA$1315,DataRegularSeason20242025!$B$3:$B$1315, "&lt;=" &amp; DQ$1, DataRegularSeason20242025!$D$3:$D$1315, $A30)+SUMIFS(DataRegularSeason20242025!$AB$3:$AB$1315,DataRegularSeason20242025!$B$3:$B$1315, "&lt;=" &amp; DQ$1, DataRegularSeason20242025!$E$3:$E$1315, $A30)</f>
        <v>11</v>
      </c>
      <c r="DR30">
        <f>SUMIFS(DataRegularSeason20242025!$AA$3:$AA$1315,DataRegularSeason20242025!$B$3:$B$1315, "&lt;=" &amp; DR$1, DataRegularSeason20242025!$D$3:$D$1315, $A30)+SUMIFS(DataRegularSeason20242025!$AB$3:$AB$1315,DataRegularSeason20242025!$B$3:$B$1315, "&lt;=" &amp; DR$1, DataRegularSeason20242025!$E$3:$E$1315, $A30)</f>
        <v>11</v>
      </c>
      <c r="DS30">
        <f>SUMIFS(DataRegularSeason20242025!$AA$3:$AA$1315,DataRegularSeason20242025!$B$3:$B$1315, "&lt;=" &amp; DS$1, DataRegularSeason20242025!$D$3:$D$1315, $A30)+SUMIFS(DataRegularSeason20242025!$AB$3:$AB$1315,DataRegularSeason20242025!$B$3:$B$1315, "&lt;=" &amp; DS$1, DataRegularSeason20242025!$E$3:$E$1315, $A30)</f>
        <v>11</v>
      </c>
      <c r="DT30">
        <f>SUMIFS(DataRegularSeason20242025!$AA$3:$AA$1315,DataRegularSeason20242025!$B$3:$B$1315, "&lt;=" &amp; DT$1, DataRegularSeason20242025!$D$3:$D$1315, $A30)+SUMIFS(DataRegularSeason20242025!$AB$3:$AB$1315,DataRegularSeason20242025!$B$3:$B$1315, "&lt;=" &amp; DT$1, DataRegularSeason20242025!$E$3:$E$1315, $A30)</f>
        <v>11</v>
      </c>
      <c r="DU30">
        <f>SUMIFS(DataRegularSeason20242025!$AA$3:$AA$1315,DataRegularSeason20242025!$B$3:$B$1315, "&lt;=" &amp; DU$1, DataRegularSeason20242025!$D$3:$D$1315, $A30)+SUMIFS(DataRegularSeason20242025!$AB$3:$AB$1315,DataRegularSeason20242025!$B$3:$B$1315, "&lt;=" &amp; DU$1, DataRegularSeason20242025!$E$3:$E$1315, $A30)</f>
        <v>11</v>
      </c>
      <c r="DV30">
        <f>SUMIFS(DataRegularSeason20242025!$AA$3:$AA$1315,DataRegularSeason20242025!$B$3:$B$1315, "&lt;=" &amp; DV$1, DataRegularSeason20242025!$D$3:$D$1315, $A30)+SUMIFS(DataRegularSeason20242025!$AB$3:$AB$1315,DataRegularSeason20242025!$B$3:$B$1315, "&lt;=" &amp; DV$1, DataRegularSeason20242025!$E$3:$E$1315, $A30)</f>
        <v>11</v>
      </c>
      <c r="DW30">
        <f>SUMIFS(DataRegularSeason20242025!$AA$3:$AA$1315,DataRegularSeason20242025!$B$3:$B$1315, "&lt;=" &amp; DW$1, DataRegularSeason20242025!$D$3:$D$1315, $A30)+SUMIFS(DataRegularSeason20242025!$AB$3:$AB$1315,DataRegularSeason20242025!$B$3:$B$1315, "&lt;=" &amp; DW$1, DataRegularSeason20242025!$E$3:$E$1315, $A30)</f>
        <v>11</v>
      </c>
      <c r="DX30">
        <f>SUMIFS(DataRegularSeason20242025!$AA$3:$AA$1315,DataRegularSeason20242025!$B$3:$B$1315, "&lt;=" &amp; DX$1, DataRegularSeason20242025!$D$3:$D$1315, $A30)+SUMIFS(DataRegularSeason20242025!$AB$3:$AB$1315,DataRegularSeason20242025!$B$3:$B$1315, "&lt;=" &amp; DX$1, DataRegularSeason20242025!$E$3:$E$1315, $A30)</f>
        <v>11</v>
      </c>
      <c r="DY30">
        <f>SUMIFS(DataRegularSeason20242025!$AA$3:$AA$1315,DataRegularSeason20242025!$B$3:$B$1315, "&lt;=" &amp; DY$1, DataRegularSeason20242025!$D$3:$D$1315, $A30)+SUMIFS(DataRegularSeason20242025!$AB$3:$AB$1315,DataRegularSeason20242025!$B$3:$B$1315, "&lt;=" &amp; DY$1, DataRegularSeason20242025!$E$3:$E$1315, $A30)</f>
        <v>11</v>
      </c>
      <c r="DZ30">
        <f>SUMIFS(DataRegularSeason20242025!$AA$3:$AA$1315,DataRegularSeason20242025!$B$3:$B$1315, "&lt;=" &amp; DZ$1, DataRegularSeason20242025!$D$3:$D$1315, $A30)+SUMIFS(DataRegularSeason20242025!$AB$3:$AB$1315,DataRegularSeason20242025!$B$3:$B$1315, "&lt;=" &amp; DZ$1, DataRegularSeason20242025!$E$3:$E$1315, $A30)</f>
        <v>11</v>
      </c>
      <c r="EA30">
        <f>SUMIFS(DataRegularSeason20242025!$AA$3:$AA$1315,DataRegularSeason20242025!$B$3:$B$1315, "&lt;=" &amp; EA$1, DataRegularSeason20242025!$D$3:$D$1315, $A30)+SUMIFS(DataRegularSeason20242025!$AB$3:$AB$1315,DataRegularSeason20242025!$B$3:$B$1315, "&lt;=" &amp; EA$1, DataRegularSeason20242025!$E$3:$E$1315, $A30)</f>
        <v>11</v>
      </c>
      <c r="EB30">
        <f>SUMIFS(DataRegularSeason20242025!$AA$3:$AA$1315,DataRegularSeason20242025!$B$3:$B$1315, "&lt;=" &amp; EB$1, DataRegularSeason20242025!$D$3:$D$1315, $A30)+SUMIFS(DataRegularSeason20242025!$AB$3:$AB$1315,DataRegularSeason20242025!$B$3:$B$1315, "&lt;=" &amp; EB$1, DataRegularSeason20242025!$E$3:$E$1315, $A30)</f>
        <v>11</v>
      </c>
      <c r="EC30">
        <f>SUMIFS(DataRegularSeason20242025!$AA$3:$AA$1315,DataRegularSeason20242025!$B$3:$B$1315, "&lt;=" &amp; EC$1, DataRegularSeason20242025!$D$3:$D$1315, $A30)+SUMIFS(DataRegularSeason20242025!$AB$3:$AB$1315,DataRegularSeason20242025!$B$3:$B$1315, "&lt;=" &amp; EC$1, DataRegularSeason20242025!$E$3:$E$1315, $A30)</f>
        <v>11</v>
      </c>
      <c r="ED30">
        <f>SUMIFS(DataRegularSeason20242025!$AA$3:$AA$1315,DataRegularSeason20242025!$B$3:$B$1315, "&lt;=" &amp; ED$1, DataRegularSeason20242025!$D$3:$D$1315, $A30)+SUMIFS(DataRegularSeason20242025!$AB$3:$AB$1315,DataRegularSeason20242025!$B$3:$B$1315, "&lt;=" &amp; ED$1, DataRegularSeason20242025!$E$3:$E$1315, $A30)</f>
        <v>11</v>
      </c>
      <c r="EE30">
        <f>SUMIFS(DataRegularSeason20242025!$AA$3:$AA$1315,DataRegularSeason20242025!$B$3:$B$1315, "&lt;=" &amp; EE$1, DataRegularSeason20242025!$D$3:$D$1315, $A30)+SUMIFS(DataRegularSeason20242025!$AB$3:$AB$1315,DataRegularSeason20242025!$B$3:$B$1315, "&lt;=" &amp; EE$1, DataRegularSeason20242025!$E$3:$E$1315, $A30)</f>
        <v>11</v>
      </c>
      <c r="EF30">
        <f>SUMIFS(DataRegularSeason20242025!$AA$3:$AA$1315,DataRegularSeason20242025!$B$3:$B$1315, "&lt;=" &amp; EF$1, DataRegularSeason20242025!$D$3:$D$1315, $A30)+SUMIFS(DataRegularSeason20242025!$AB$3:$AB$1315,DataRegularSeason20242025!$B$3:$B$1315, "&lt;=" &amp; EF$1, DataRegularSeason20242025!$E$3:$E$1315, $A30)</f>
        <v>11</v>
      </c>
      <c r="EG30">
        <f>SUMIFS(DataRegularSeason20242025!$AA$3:$AA$1315,DataRegularSeason20242025!$B$3:$B$1315, "&lt;=" &amp; EG$1, DataRegularSeason20242025!$D$3:$D$1315, $A30)+SUMIFS(DataRegularSeason20242025!$AB$3:$AB$1315,DataRegularSeason20242025!$B$3:$B$1315, "&lt;=" &amp; EG$1, DataRegularSeason20242025!$E$3:$E$1315, $A30)</f>
        <v>11</v>
      </c>
      <c r="EH30">
        <f>SUMIFS(DataRegularSeason20242025!$AA$3:$AA$1315,DataRegularSeason20242025!$B$3:$B$1315, "&lt;=" &amp; EH$1, DataRegularSeason20242025!$D$3:$D$1315, $A30)+SUMIFS(DataRegularSeason20242025!$AB$3:$AB$1315,DataRegularSeason20242025!$B$3:$B$1315, "&lt;=" &amp; EH$1, DataRegularSeason20242025!$E$3:$E$1315, $A30)</f>
        <v>11</v>
      </c>
      <c r="EI30">
        <f>SUMIFS(DataRegularSeason20242025!$AA$3:$AA$1315,DataRegularSeason20242025!$B$3:$B$1315, "&lt;=" &amp; EI$1, DataRegularSeason20242025!$D$3:$D$1315, $A30)+SUMIFS(DataRegularSeason20242025!$AB$3:$AB$1315,DataRegularSeason20242025!$B$3:$B$1315, "&lt;=" &amp; EI$1, DataRegularSeason20242025!$E$3:$E$1315, $A30)</f>
        <v>11</v>
      </c>
      <c r="EJ30">
        <f>SUMIFS(DataRegularSeason20242025!$AA$3:$AA$1315,DataRegularSeason20242025!$B$3:$B$1315, "&lt;=" &amp; EJ$1, DataRegularSeason20242025!$D$3:$D$1315, $A30)+SUMIFS(DataRegularSeason20242025!$AB$3:$AB$1315,DataRegularSeason20242025!$B$3:$B$1315, "&lt;=" &amp; EJ$1, DataRegularSeason20242025!$E$3:$E$1315, $A30)</f>
        <v>11</v>
      </c>
      <c r="EK30">
        <f>SUMIFS(DataRegularSeason20242025!$AA$3:$AA$1315,DataRegularSeason20242025!$B$3:$B$1315, "&lt;=" &amp; EK$1, DataRegularSeason20242025!$D$3:$D$1315, $A30)+SUMIFS(DataRegularSeason20242025!$AB$3:$AB$1315,DataRegularSeason20242025!$B$3:$B$1315, "&lt;=" &amp; EK$1, DataRegularSeason20242025!$E$3:$E$1315, $A30)</f>
        <v>11</v>
      </c>
      <c r="EL30">
        <f>SUMIFS(DataRegularSeason20242025!$AA$3:$AA$1315,DataRegularSeason20242025!$B$3:$B$1315, "&lt;=" &amp; EL$1, DataRegularSeason20242025!$D$3:$D$1315, $A30)+SUMIFS(DataRegularSeason20242025!$AB$3:$AB$1315,DataRegularSeason20242025!$B$3:$B$1315, "&lt;=" &amp; EL$1, DataRegularSeason20242025!$E$3:$E$1315, $A30)</f>
        <v>11</v>
      </c>
      <c r="EM30">
        <f>SUMIFS(DataRegularSeason20242025!$AA$3:$AA$1315,DataRegularSeason20242025!$B$3:$B$1315, "&lt;=" &amp; EM$1, DataRegularSeason20242025!$D$3:$D$1315, $A30)+SUMIFS(DataRegularSeason20242025!$AB$3:$AB$1315,DataRegularSeason20242025!$B$3:$B$1315, "&lt;=" &amp; EM$1, DataRegularSeason20242025!$E$3:$E$1315, $A30)</f>
        <v>11</v>
      </c>
      <c r="EN30">
        <f>SUMIFS(DataRegularSeason20242025!$AA$3:$AA$1315,DataRegularSeason20242025!$B$3:$B$1315, "&lt;=" &amp; EN$1, DataRegularSeason20242025!$D$3:$D$1315, $A30)+SUMIFS(DataRegularSeason20242025!$AB$3:$AB$1315,DataRegularSeason20242025!$B$3:$B$1315, "&lt;=" &amp; EN$1, DataRegularSeason20242025!$E$3:$E$1315, $A30)</f>
        <v>11</v>
      </c>
      <c r="EO30">
        <f>SUMIFS(DataRegularSeason20242025!$AA$3:$AA$1315,DataRegularSeason20242025!$B$3:$B$1315, "&lt;=" &amp; EO$1, DataRegularSeason20242025!$D$3:$D$1315, $A30)+SUMIFS(DataRegularSeason20242025!$AB$3:$AB$1315,DataRegularSeason20242025!$B$3:$B$1315, "&lt;=" &amp; EO$1, DataRegularSeason20242025!$E$3:$E$1315, $A30)</f>
        <v>11</v>
      </c>
      <c r="EP30">
        <f>SUMIFS(DataRegularSeason20242025!$AA$3:$AA$1315,DataRegularSeason20242025!$B$3:$B$1315, "&lt;=" &amp; EP$1, DataRegularSeason20242025!$D$3:$D$1315, $A30)+SUMIFS(DataRegularSeason20242025!$AB$3:$AB$1315,DataRegularSeason20242025!$B$3:$B$1315, "&lt;=" &amp; EP$1, DataRegularSeason20242025!$E$3:$E$1315, $A30)</f>
        <v>11</v>
      </c>
      <c r="EQ30">
        <f>SUMIFS(DataRegularSeason20242025!$AA$3:$AA$1315,DataRegularSeason20242025!$B$3:$B$1315, "&lt;=" &amp; EQ$1, DataRegularSeason20242025!$D$3:$D$1315, $A30)+SUMIFS(DataRegularSeason20242025!$AB$3:$AB$1315,DataRegularSeason20242025!$B$3:$B$1315, "&lt;=" &amp; EQ$1, DataRegularSeason20242025!$E$3:$E$1315, $A30)</f>
        <v>11</v>
      </c>
      <c r="ER30">
        <f>SUMIFS(DataRegularSeason20242025!$AA$3:$AA$1315,DataRegularSeason20242025!$B$3:$B$1315, "&lt;=" &amp; ER$1, DataRegularSeason20242025!$D$3:$D$1315, $A30)+SUMIFS(DataRegularSeason20242025!$AB$3:$AB$1315,DataRegularSeason20242025!$B$3:$B$1315, "&lt;=" &amp; ER$1, DataRegularSeason20242025!$E$3:$E$1315, $A30)</f>
        <v>11</v>
      </c>
      <c r="ES30">
        <f>SUMIFS(DataRegularSeason20242025!$AA$3:$AA$1315,DataRegularSeason20242025!$B$3:$B$1315, "&lt;=" &amp; ES$1, DataRegularSeason20242025!$D$3:$D$1315, $A30)+SUMIFS(DataRegularSeason20242025!$AB$3:$AB$1315,DataRegularSeason20242025!$B$3:$B$1315, "&lt;=" &amp; ES$1, DataRegularSeason20242025!$E$3:$E$1315, $A30)</f>
        <v>11</v>
      </c>
      <c r="ET30">
        <f>SUMIFS(DataRegularSeason20242025!$AA$3:$AA$1315,DataRegularSeason20242025!$B$3:$B$1315, "&lt;=" &amp; ET$1, DataRegularSeason20242025!$D$3:$D$1315, $A30)+SUMIFS(DataRegularSeason20242025!$AB$3:$AB$1315,DataRegularSeason20242025!$B$3:$B$1315, "&lt;=" &amp; ET$1, DataRegularSeason20242025!$E$3:$E$1315, $A30)</f>
        <v>11</v>
      </c>
      <c r="EU30">
        <f>SUMIFS(DataRegularSeason20242025!$AA$3:$AA$1315,DataRegularSeason20242025!$B$3:$B$1315, "&lt;=" &amp; EU$1, DataRegularSeason20242025!$D$3:$D$1315, $A30)+SUMIFS(DataRegularSeason20242025!$AB$3:$AB$1315,DataRegularSeason20242025!$B$3:$B$1315, "&lt;=" &amp; EU$1, DataRegularSeason20242025!$E$3:$E$1315, $A30)</f>
        <v>11</v>
      </c>
      <c r="EV30">
        <f>SUMIFS(DataRegularSeason20242025!$AA$3:$AA$1315,DataRegularSeason20242025!$B$3:$B$1315, "&lt;=" &amp; EV$1, DataRegularSeason20242025!$D$3:$D$1315, $A30)+SUMIFS(DataRegularSeason20242025!$AB$3:$AB$1315,DataRegularSeason20242025!$B$3:$B$1315, "&lt;=" &amp; EV$1, DataRegularSeason20242025!$E$3:$E$1315, $A30)</f>
        <v>11</v>
      </c>
      <c r="EW30">
        <f>SUMIFS(DataRegularSeason20242025!$AA$3:$AA$1315,DataRegularSeason20242025!$B$3:$B$1315, "&lt;=" &amp; EW$1, DataRegularSeason20242025!$D$3:$D$1315, $A30)+SUMIFS(DataRegularSeason20242025!$AB$3:$AB$1315,DataRegularSeason20242025!$B$3:$B$1315, "&lt;=" &amp; EW$1, DataRegularSeason20242025!$E$3:$E$1315, $A30)</f>
        <v>11</v>
      </c>
      <c r="EX30">
        <f>SUMIFS(DataRegularSeason20242025!$AA$3:$AA$1315,DataRegularSeason20242025!$B$3:$B$1315, "&lt;=" &amp; EX$1, DataRegularSeason20242025!$D$3:$D$1315, $A30)+SUMIFS(DataRegularSeason20242025!$AB$3:$AB$1315,DataRegularSeason20242025!$B$3:$B$1315, "&lt;=" &amp; EX$1, DataRegularSeason20242025!$E$3:$E$1315, $A30)</f>
        <v>11</v>
      </c>
      <c r="EY30">
        <f>SUMIFS(DataRegularSeason20242025!$AA$3:$AA$1315,DataRegularSeason20242025!$B$3:$B$1315, "&lt;=" &amp; EY$1, DataRegularSeason20242025!$D$3:$D$1315, $A30)+SUMIFS(DataRegularSeason20242025!$AB$3:$AB$1315,DataRegularSeason20242025!$B$3:$B$1315, "&lt;=" &amp; EY$1, DataRegularSeason20242025!$E$3:$E$1315, $A30)</f>
        <v>11</v>
      </c>
      <c r="EZ30">
        <f>SUMIFS(DataRegularSeason20242025!$AA$3:$AA$1315,DataRegularSeason20242025!$B$3:$B$1315, "&lt;=" &amp; EZ$1, DataRegularSeason20242025!$D$3:$D$1315, $A30)+SUMIFS(DataRegularSeason20242025!$AB$3:$AB$1315,DataRegularSeason20242025!$B$3:$B$1315, "&lt;=" &amp; EZ$1, DataRegularSeason20242025!$E$3:$E$1315, $A30)</f>
        <v>11</v>
      </c>
      <c r="FA30">
        <f>SUMIFS(DataRegularSeason20242025!$AA$3:$AA$1315,DataRegularSeason20242025!$B$3:$B$1315, "&lt;=" &amp; FA$1, DataRegularSeason20242025!$D$3:$D$1315, $A30)+SUMIFS(DataRegularSeason20242025!$AB$3:$AB$1315,DataRegularSeason20242025!$B$3:$B$1315, "&lt;=" &amp; FA$1, DataRegularSeason20242025!$E$3:$E$1315, $A30)</f>
        <v>11</v>
      </c>
      <c r="FB30">
        <f>SUMIFS(DataRegularSeason20242025!$AA$3:$AA$1315,DataRegularSeason20242025!$B$3:$B$1315, "&lt;=" &amp; FB$1, DataRegularSeason20242025!$D$3:$D$1315, $A30)+SUMIFS(DataRegularSeason20242025!$AB$3:$AB$1315,DataRegularSeason20242025!$B$3:$B$1315, "&lt;=" &amp; FB$1, DataRegularSeason20242025!$E$3:$E$1315, $A30)</f>
        <v>11</v>
      </c>
      <c r="FC30">
        <f>SUMIFS(DataRegularSeason20242025!$AA$3:$AA$1315,DataRegularSeason20242025!$B$3:$B$1315, "&lt;=" &amp; FC$1, DataRegularSeason20242025!$D$3:$D$1315, $A30)+SUMIFS(DataRegularSeason20242025!$AB$3:$AB$1315,DataRegularSeason20242025!$B$3:$B$1315, "&lt;=" &amp; FC$1, DataRegularSeason20242025!$E$3:$E$1315, $A30)</f>
        <v>11</v>
      </c>
      <c r="FD30">
        <f>SUMIFS(DataRegularSeason20242025!$AA$3:$AA$1315,DataRegularSeason20242025!$B$3:$B$1315, "&lt;=" &amp; FD$1, DataRegularSeason20242025!$D$3:$D$1315, $A30)+SUMIFS(DataRegularSeason20242025!$AB$3:$AB$1315,DataRegularSeason20242025!$B$3:$B$1315, "&lt;=" &amp; FD$1, DataRegularSeason20242025!$E$3:$E$1315, $A30)</f>
        <v>11</v>
      </c>
      <c r="FE30">
        <f>SUMIFS(DataRegularSeason20242025!$AA$3:$AA$1315,DataRegularSeason20242025!$B$3:$B$1315, "&lt;=" &amp; FE$1, DataRegularSeason20242025!$D$3:$D$1315, $A30)+SUMIFS(DataRegularSeason20242025!$AB$3:$AB$1315,DataRegularSeason20242025!$B$3:$B$1315, "&lt;=" &amp; FE$1, DataRegularSeason20242025!$E$3:$E$1315, $A30)</f>
        <v>11</v>
      </c>
      <c r="FF30">
        <f>SUMIFS(DataRegularSeason20242025!$AA$3:$AA$1315,DataRegularSeason20242025!$B$3:$B$1315, "&lt;=" &amp; FF$1, DataRegularSeason20242025!$D$3:$D$1315, $A30)+SUMIFS(DataRegularSeason20242025!$AB$3:$AB$1315,DataRegularSeason20242025!$B$3:$B$1315, "&lt;=" &amp; FF$1, DataRegularSeason20242025!$E$3:$E$1315, $A30)</f>
        <v>11</v>
      </c>
      <c r="FG30">
        <f>SUMIFS(DataRegularSeason20242025!$AA$3:$AA$1315,DataRegularSeason20242025!$B$3:$B$1315, "&lt;=" &amp; FG$1, DataRegularSeason20242025!$D$3:$D$1315, $A30)+SUMIFS(DataRegularSeason20242025!$AB$3:$AB$1315,DataRegularSeason20242025!$B$3:$B$1315, "&lt;=" &amp; FG$1, DataRegularSeason20242025!$E$3:$E$1315, $A30)</f>
        <v>11</v>
      </c>
      <c r="FH30">
        <f>SUMIFS(DataRegularSeason20242025!$AA$3:$AA$1315,DataRegularSeason20242025!$B$3:$B$1315, "&lt;=" &amp; FH$1, DataRegularSeason20242025!$D$3:$D$1315, $A30)+SUMIFS(DataRegularSeason20242025!$AB$3:$AB$1315,DataRegularSeason20242025!$B$3:$B$1315, "&lt;=" &amp; FH$1, DataRegularSeason20242025!$E$3:$E$1315, $A30)</f>
        <v>11</v>
      </c>
      <c r="FI30">
        <f>SUMIFS(DataRegularSeason20242025!$AA$3:$AA$1315,DataRegularSeason20242025!$B$3:$B$1315, "&lt;=" &amp; FI$1, DataRegularSeason20242025!$D$3:$D$1315, $A30)+SUMIFS(DataRegularSeason20242025!$AB$3:$AB$1315,DataRegularSeason20242025!$B$3:$B$1315, "&lt;=" &amp; FI$1, DataRegularSeason20242025!$E$3:$E$1315, $A30)</f>
        <v>11</v>
      </c>
      <c r="FJ30">
        <f>SUMIFS(DataRegularSeason20242025!$AA$3:$AA$1315,DataRegularSeason20242025!$B$3:$B$1315, "&lt;=" &amp; FJ$1, DataRegularSeason20242025!$D$3:$D$1315, $A30)+SUMIFS(DataRegularSeason20242025!$AB$3:$AB$1315,DataRegularSeason20242025!$B$3:$B$1315, "&lt;=" &amp; FJ$1, DataRegularSeason20242025!$E$3:$E$1315, $A30)</f>
        <v>11</v>
      </c>
      <c r="FK30">
        <f>SUMIFS(DataRegularSeason20242025!$AA$3:$AA$1315,DataRegularSeason20242025!$B$3:$B$1315, "&lt;=" &amp; FK$1, DataRegularSeason20242025!$D$3:$D$1315, $A30)+SUMIFS(DataRegularSeason20242025!$AB$3:$AB$1315,DataRegularSeason20242025!$B$3:$B$1315, "&lt;=" &amp; FK$1, DataRegularSeason20242025!$E$3:$E$1315, $A30)</f>
        <v>11</v>
      </c>
      <c r="FL30">
        <f>SUMIFS(DataRegularSeason20242025!$AA$3:$AA$1315,DataRegularSeason20242025!$B$3:$B$1315, "&lt;=" &amp; FL$1, DataRegularSeason20242025!$D$3:$D$1315, $A30)+SUMIFS(DataRegularSeason20242025!$AB$3:$AB$1315,DataRegularSeason20242025!$B$3:$B$1315, "&lt;=" &amp; FL$1, DataRegularSeason20242025!$E$3:$E$1315, $A30)</f>
        <v>11</v>
      </c>
      <c r="FM30">
        <f>SUMIFS(DataRegularSeason20242025!$AA$3:$AA$1315,DataRegularSeason20242025!$B$3:$B$1315, "&lt;=" &amp; FM$1, DataRegularSeason20242025!$D$3:$D$1315, $A30)+SUMIFS(DataRegularSeason20242025!$AB$3:$AB$1315,DataRegularSeason20242025!$B$3:$B$1315, "&lt;=" &amp; FM$1, DataRegularSeason20242025!$E$3:$E$1315, $A30)</f>
        <v>11</v>
      </c>
      <c r="FN30">
        <f>SUMIFS(DataRegularSeason20242025!$AA$3:$AA$1315,DataRegularSeason20242025!$B$3:$B$1315, "&lt;=" &amp; FN$1, DataRegularSeason20242025!$D$3:$D$1315, $A30)+SUMIFS(DataRegularSeason20242025!$AB$3:$AB$1315,DataRegularSeason20242025!$B$3:$B$1315, "&lt;=" &amp; FN$1, DataRegularSeason20242025!$E$3:$E$1315, $A30)</f>
        <v>11</v>
      </c>
      <c r="FO30">
        <f>SUMIFS(DataRegularSeason20242025!$AA$3:$AA$1315,DataRegularSeason20242025!$B$3:$B$1315, "&lt;=" &amp; FO$1, DataRegularSeason20242025!$D$3:$D$1315, $A30)+SUMIFS(DataRegularSeason20242025!$AB$3:$AB$1315,DataRegularSeason20242025!$B$3:$B$1315, "&lt;=" &amp; FO$1, DataRegularSeason20242025!$E$3:$E$1315, $A30)</f>
        <v>11</v>
      </c>
      <c r="FP30">
        <f>SUMIFS(DataRegularSeason20242025!$AA$3:$AA$1315,DataRegularSeason20242025!$B$3:$B$1315, "&lt;=" &amp; FP$1, DataRegularSeason20242025!$D$3:$D$1315, $A30)+SUMIFS(DataRegularSeason20242025!$AB$3:$AB$1315,DataRegularSeason20242025!$B$3:$B$1315, "&lt;=" &amp; FP$1, DataRegularSeason20242025!$E$3:$E$1315, $A30)</f>
        <v>11</v>
      </c>
      <c r="FQ30">
        <f>SUMIFS(DataRegularSeason20242025!$AA$3:$AA$1315,DataRegularSeason20242025!$B$3:$B$1315, "&lt;=" &amp; FQ$1, DataRegularSeason20242025!$D$3:$D$1315, $A30)+SUMIFS(DataRegularSeason20242025!$AB$3:$AB$1315,DataRegularSeason20242025!$B$3:$B$1315, "&lt;=" &amp; FQ$1, DataRegularSeason20242025!$E$3:$E$1315, $A30)</f>
        <v>11</v>
      </c>
      <c r="FR30">
        <f>SUMIFS(DataRegularSeason20242025!$AA$3:$AA$1315,DataRegularSeason20242025!$B$3:$B$1315, "&lt;=" &amp; FR$1, DataRegularSeason20242025!$D$3:$D$1315, $A30)+SUMIFS(DataRegularSeason20242025!$AB$3:$AB$1315,DataRegularSeason20242025!$B$3:$B$1315, "&lt;=" &amp; FR$1, DataRegularSeason20242025!$E$3:$E$1315, $A30)</f>
        <v>11</v>
      </c>
      <c r="FS30">
        <f>SUMIFS(DataRegularSeason20242025!$AA$3:$AA$1315,DataRegularSeason20242025!$B$3:$B$1315, "&lt;=" &amp; FS$1, DataRegularSeason20242025!$D$3:$D$1315, $A30)+SUMIFS(DataRegularSeason20242025!$AB$3:$AB$1315,DataRegularSeason20242025!$B$3:$B$1315, "&lt;=" &amp; FS$1, DataRegularSeason20242025!$E$3:$E$1315, $A30)</f>
        <v>11</v>
      </c>
      <c r="FT30">
        <f>SUMIFS(DataRegularSeason20242025!$AA$3:$AA$1315,DataRegularSeason20242025!$B$3:$B$1315, "&lt;=" &amp; FT$1, DataRegularSeason20242025!$D$3:$D$1315, $A30)+SUMIFS(DataRegularSeason20242025!$AB$3:$AB$1315,DataRegularSeason20242025!$B$3:$B$1315, "&lt;=" &amp; FT$1, DataRegularSeason20242025!$E$3:$E$1315, $A30)</f>
        <v>11</v>
      </c>
      <c r="FU30">
        <f>SUMIFS(DataRegularSeason20242025!$AA$3:$AA$1315,DataRegularSeason20242025!$B$3:$B$1315, "&lt;=" &amp; FU$1, DataRegularSeason20242025!$D$3:$D$1315, $A30)+SUMIFS(DataRegularSeason20242025!$AB$3:$AB$1315,DataRegularSeason20242025!$B$3:$B$1315, "&lt;=" &amp; FU$1, DataRegularSeason20242025!$E$3:$E$1315, $A30)</f>
        <v>11</v>
      </c>
      <c r="FV30">
        <f>SUMIFS(DataRegularSeason20242025!$AA$3:$AA$1315,DataRegularSeason20242025!$B$3:$B$1315, "&lt;=" &amp; FV$1, DataRegularSeason20242025!$D$3:$D$1315, $A30)+SUMIFS(DataRegularSeason20242025!$AB$3:$AB$1315,DataRegularSeason20242025!$B$3:$B$1315, "&lt;=" &amp; FV$1, DataRegularSeason20242025!$E$3:$E$1315, $A30)</f>
        <v>11</v>
      </c>
      <c r="FW30">
        <f>SUMIFS(DataRegularSeason20242025!$AA$3:$AA$1315,DataRegularSeason20242025!$B$3:$B$1315, "&lt;=" &amp; FW$1, DataRegularSeason20242025!$D$3:$D$1315, $A30)+SUMIFS(DataRegularSeason20242025!$AB$3:$AB$1315,DataRegularSeason20242025!$B$3:$B$1315, "&lt;=" &amp; FW$1, DataRegularSeason20242025!$E$3:$E$1315, $A30)</f>
        <v>11</v>
      </c>
      <c r="FX30">
        <f>SUMIFS(DataRegularSeason20242025!$AA$3:$AA$1315,DataRegularSeason20242025!$B$3:$B$1315, "&lt;=" &amp; FX$1, DataRegularSeason20242025!$D$3:$D$1315, $A30)+SUMIFS(DataRegularSeason20242025!$AB$3:$AB$1315,DataRegularSeason20242025!$B$3:$B$1315, "&lt;=" &amp; FX$1, DataRegularSeason20242025!$E$3:$E$1315, $A30)</f>
        <v>11</v>
      </c>
      <c r="FY30">
        <f>SUMIFS(DataRegularSeason20242025!$AA$3:$AA$1315,DataRegularSeason20242025!$B$3:$B$1315, "&lt;=" &amp; FY$1, DataRegularSeason20242025!$D$3:$D$1315, $A30)+SUMIFS(DataRegularSeason20242025!$AB$3:$AB$1315,DataRegularSeason20242025!$B$3:$B$1315, "&lt;=" &amp; FY$1, DataRegularSeason20242025!$E$3:$E$1315, $A30)</f>
        <v>11</v>
      </c>
      <c r="FZ30">
        <f>SUMIFS(DataRegularSeason20242025!$AA$3:$AA$1315,DataRegularSeason20242025!$B$3:$B$1315, "&lt;=" &amp; FZ$1, DataRegularSeason20242025!$D$3:$D$1315, $A30)+SUMIFS(DataRegularSeason20242025!$AB$3:$AB$1315,DataRegularSeason20242025!$B$3:$B$1315, "&lt;=" &amp; FZ$1, DataRegularSeason20242025!$E$3:$E$1315, $A30)</f>
        <v>11</v>
      </c>
      <c r="GA30">
        <f>SUMIFS(DataRegularSeason20242025!$AA$3:$AA$1315,DataRegularSeason20242025!$B$3:$B$1315, "&lt;=" &amp; GA$1, DataRegularSeason20242025!$D$3:$D$1315, $A30)+SUMIFS(DataRegularSeason20242025!$AB$3:$AB$1315,DataRegularSeason20242025!$B$3:$B$1315, "&lt;=" &amp; GA$1, DataRegularSeason20242025!$E$3:$E$1315, $A30)</f>
        <v>11</v>
      </c>
      <c r="GB30">
        <f>SUMIFS(DataRegularSeason20242025!$AA$3:$AA$1315,DataRegularSeason20242025!$B$3:$B$1315, "&lt;=" &amp; GB$1, DataRegularSeason20242025!$D$3:$D$1315, $A30)+SUMIFS(DataRegularSeason20242025!$AB$3:$AB$1315,DataRegularSeason20242025!$B$3:$B$1315, "&lt;=" &amp; GB$1, DataRegularSeason20242025!$E$3:$E$1315, $A30)</f>
        <v>11</v>
      </c>
      <c r="GC30">
        <f>SUMIFS(DataRegularSeason20242025!$AA$3:$AA$1315,DataRegularSeason20242025!$B$3:$B$1315, "&lt;=" &amp; GC$1, DataRegularSeason20242025!$D$3:$D$1315, $A30)+SUMIFS(DataRegularSeason20242025!$AB$3:$AB$1315,DataRegularSeason20242025!$B$3:$B$1315, "&lt;=" &amp; GC$1, DataRegularSeason20242025!$E$3:$E$1315, $A30)</f>
        <v>11</v>
      </c>
      <c r="GD30">
        <f>SUMIFS(DataRegularSeason20242025!$AA$3:$AA$1315,DataRegularSeason20242025!$B$3:$B$1315, "&lt;=" &amp; GD$1, DataRegularSeason20242025!$D$3:$D$1315, $A30)+SUMIFS(DataRegularSeason20242025!$AB$3:$AB$1315,DataRegularSeason20242025!$B$3:$B$1315, "&lt;=" &amp; GD$1, DataRegularSeason20242025!$E$3:$E$1315, $A30)</f>
        <v>11</v>
      </c>
      <c r="GE30">
        <f>SUMIFS(DataRegularSeason20242025!$AA$3:$AA$1315,DataRegularSeason20242025!$B$3:$B$1315, "&lt;=" &amp; GE$1, DataRegularSeason20242025!$D$3:$D$1315, $A30)+SUMIFS(DataRegularSeason20242025!$AB$3:$AB$1315,DataRegularSeason20242025!$B$3:$B$1315, "&lt;=" &amp; GE$1, DataRegularSeason20242025!$E$3:$E$1315, $A30)</f>
        <v>11</v>
      </c>
      <c r="GF30">
        <f>SUMIFS(DataRegularSeason20242025!$AA$3:$AA$1315,DataRegularSeason20242025!$B$3:$B$1315, "&lt;=" &amp; GF$1, DataRegularSeason20242025!$D$3:$D$1315, $A30)+SUMIFS(DataRegularSeason20242025!$AB$3:$AB$1315,DataRegularSeason20242025!$B$3:$B$1315, "&lt;=" &amp; GF$1, DataRegularSeason20242025!$E$3:$E$1315, $A30)</f>
        <v>11</v>
      </c>
      <c r="GG30">
        <f>SUMIFS(DataRegularSeason20242025!$AA$3:$AA$1315,DataRegularSeason20242025!$B$3:$B$1315, "&lt;=" &amp; GG$1, DataRegularSeason20242025!$D$3:$D$1315, $A30)+SUMIFS(DataRegularSeason20242025!$AB$3:$AB$1315,DataRegularSeason20242025!$B$3:$B$1315, "&lt;=" &amp; GG$1, DataRegularSeason20242025!$E$3:$E$1315, $A30)</f>
        <v>11</v>
      </c>
      <c r="GH30">
        <f>SUMIFS(DataRegularSeason20242025!$AA$3:$AA$1315,DataRegularSeason20242025!$B$3:$B$1315, "&lt;=" &amp; GH$1, DataRegularSeason20242025!$D$3:$D$1315, $A30)+SUMIFS(DataRegularSeason20242025!$AB$3:$AB$1315,DataRegularSeason20242025!$B$3:$B$1315, "&lt;=" &amp; GH$1, DataRegularSeason20242025!$E$3:$E$1315, $A30)</f>
        <v>11</v>
      </c>
      <c r="GI30">
        <f>SUMIFS(DataRegularSeason20242025!$AA$3:$AA$1315,DataRegularSeason20242025!$B$3:$B$1315, "&lt;=" &amp; GI$1, DataRegularSeason20242025!$D$3:$D$1315, $A30)+SUMIFS(DataRegularSeason20242025!$AB$3:$AB$1315,DataRegularSeason20242025!$B$3:$B$1315, "&lt;=" &amp; GI$1, DataRegularSeason20242025!$E$3:$E$1315, $A30)</f>
        <v>11</v>
      </c>
      <c r="GJ30">
        <f>SUMIFS(DataRegularSeason20242025!$AA$3:$AA$1315,DataRegularSeason20242025!$B$3:$B$1315, "&lt;=" &amp; GJ$1, DataRegularSeason20242025!$D$3:$D$1315, $A30)+SUMIFS(DataRegularSeason20242025!$AB$3:$AB$1315,DataRegularSeason20242025!$B$3:$B$1315, "&lt;=" &amp; GJ$1, DataRegularSeason20242025!$E$3:$E$1315, $A30)</f>
        <v>11</v>
      </c>
      <c r="GK30">
        <f>SUMIFS(DataRegularSeason20242025!$AA$3:$AA$1315,DataRegularSeason20242025!$B$3:$B$1315, "&lt;=" &amp; GK$1, DataRegularSeason20242025!$D$3:$D$1315, $A30)+SUMIFS(DataRegularSeason20242025!$AB$3:$AB$1315,DataRegularSeason20242025!$B$3:$B$1315, "&lt;=" &amp; GK$1, DataRegularSeason20242025!$E$3:$E$1315, $A30)</f>
        <v>11</v>
      </c>
      <c r="GL30">
        <f>SUMIFS(DataRegularSeason20242025!$AA$3:$AA$1315,DataRegularSeason20242025!$B$3:$B$1315, "&lt;=" &amp; GL$1, DataRegularSeason20242025!$D$3:$D$1315, $A30)+SUMIFS(DataRegularSeason20242025!$AB$3:$AB$1315,DataRegularSeason20242025!$B$3:$B$1315, "&lt;=" &amp; GL$1, DataRegularSeason20242025!$E$3:$E$1315, $A30)</f>
        <v>11</v>
      </c>
      <c r="GM30">
        <f>SUMIFS(DataRegularSeason20242025!$AA$3:$AA$1315,DataRegularSeason20242025!$B$3:$B$1315, "&lt;=" &amp; GM$1, DataRegularSeason20242025!$D$3:$D$1315, $A30)+SUMIFS(DataRegularSeason20242025!$AB$3:$AB$1315,DataRegularSeason20242025!$B$3:$B$1315, "&lt;=" &amp; GM$1, DataRegularSeason20242025!$E$3:$E$1315, $A30)</f>
        <v>11</v>
      </c>
      <c r="GN30">
        <f>SUMIFS(DataRegularSeason20242025!$AA$3:$AA$1315,DataRegularSeason20242025!$B$3:$B$1315, "&lt;=" &amp; GN$1, DataRegularSeason20242025!$D$3:$D$1315, $A30)+SUMIFS(DataRegularSeason20242025!$AB$3:$AB$1315,DataRegularSeason20242025!$B$3:$B$1315, "&lt;=" &amp; GN$1, DataRegularSeason20242025!$E$3:$E$1315, $A30)</f>
        <v>11</v>
      </c>
      <c r="GO30">
        <f>SUMIFS(DataRegularSeason20242025!$AA$3:$AA$1315,DataRegularSeason20242025!$B$3:$B$1315, "&lt;=" &amp; GO$1, DataRegularSeason20242025!$D$3:$D$1315, $A30)+SUMIFS(DataRegularSeason20242025!$AB$3:$AB$1315,DataRegularSeason20242025!$B$3:$B$1315, "&lt;=" &amp; GO$1, DataRegularSeason20242025!$E$3:$E$1315, $A30)</f>
        <v>11</v>
      </c>
      <c r="GP30">
        <f>SUMIFS(DataRegularSeason20242025!$AA$3:$AA$1315,DataRegularSeason20242025!$B$3:$B$1315, "&lt;=" &amp; GP$1, DataRegularSeason20242025!$D$3:$D$1315, $A30)+SUMIFS(DataRegularSeason20242025!$AB$3:$AB$1315,DataRegularSeason20242025!$B$3:$B$1315, "&lt;=" &amp; GP$1, DataRegularSeason20242025!$E$3:$E$1315, $A30)</f>
        <v>11</v>
      </c>
      <c r="GQ30">
        <f>SUMIFS(DataRegularSeason20242025!$AA$3:$AA$1315,DataRegularSeason20242025!$B$3:$B$1315, "&lt;=" &amp; GQ$1, DataRegularSeason20242025!$D$3:$D$1315, $A30)+SUMIFS(DataRegularSeason20242025!$AB$3:$AB$1315,DataRegularSeason20242025!$B$3:$B$1315, "&lt;=" &amp; GQ$1, DataRegularSeason20242025!$E$3:$E$1315, $A30)</f>
        <v>11</v>
      </c>
      <c r="GR30">
        <f>SUMIFS(DataRegularSeason20242025!$AA$3:$AA$1315,DataRegularSeason20242025!$B$3:$B$1315, "&lt;=" &amp; GR$1, DataRegularSeason20242025!$D$3:$D$1315, $A30)+SUMIFS(DataRegularSeason20242025!$AB$3:$AB$1315,DataRegularSeason20242025!$B$3:$B$1315, "&lt;=" &amp; GR$1, DataRegularSeason20242025!$E$3:$E$1315, $A30)</f>
        <v>11</v>
      </c>
      <c r="GS30">
        <f>SUMIFS(DataRegularSeason20242025!$AA$3:$AA$1315,DataRegularSeason20242025!$B$3:$B$1315, "&lt;=" &amp; GS$1, DataRegularSeason20242025!$D$3:$D$1315, $A30)+SUMIFS(DataRegularSeason20242025!$AB$3:$AB$1315,DataRegularSeason20242025!$B$3:$B$1315, "&lt;=" &amp; GS$1, DataRegularSeason20242025!$E$3:$E$1315, $A30)</f>
        <v>11</v>
      </c>
      <c r="GT30">
        <f>SUMIFS(DataRegularSeason20242025!$AA$3:$AA$1315,DataRegularSeason20242025!$B$3:$B$1315, "&lt;=" &amp; GT$1, DataRegularSeason20242025!$D$3:$D$1315, $A30)+SUMIFS(DataRegularSeason20242025!$AB$3:$AB$1315,DataRegularSeason20242025!$B$3:$B$1315, "&lt;=" &amp; GT$1, DataRegularSeason20242025!$E$3:$E$1315, $A30)</f>
        <v>11</v>
      </c>
      <c r="GU30">
        <f>SUMIFS(DataRegularSeason20242025!$AA$3:$AA$1315,DataRegularSeason20242025!$B$3:$B$1315, "&lt;=" &amp; GU$1, DataRegularSeason20242025!$D$3:$D$1315, $A30)+SUMIFS(DataRegularSeason20242025!$AB$3:$AB$1315,DataRegularSeason20242025!$B$3:$B$1315, "&lt;=" &amp; GU$1, DataRegularSeason20242025!$E$3:$E$1315, $A30)</f>
        <v>11</v>
      </c>
    </row>
    <row r="31" spans="1:203" x14ac:dyDescent="0.25">
      <c r="A31" t="s">
        <v>23</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0</v>
      </c>
      <c r="N31">
        <f>SUMIFS(DataRegularSeason20242025!$AA$3:$AA$1315,DataRegularSeason20242025!$B$3:$B$1315, "&lt;=" &amp; N$1, DataRegularSeason20242025!$D$3:$D$1315, $A31)+SUMIFS(DataRegularSeason20242025!$AB$3:$AB$1315,DataRegularSeason20242025!$B$3:$B$1315, "&lt;=" &amp; N$1, DataRegularSeason20242025!$E$3:$E$1315, $A31)</f>
        <v>0</v>
      </c>
      <c r="O31">
        <f>SUMIFS(DataRegularSeason20242025!$AA$3:$AA$1315,DataRegularSeason20242025!$B$3:$B$1315, "&lt;=" &amp; O$1, DataRegularSeason20242025!$D$3:$D$1315, $A31)+SUMIFS(DataRegularSeason20242025!$AB$3:$AB$1315,DataRegularSeason20242025!$B$3:$B$1315, "&lt;=" &amp; O$1, DataRegularSeason20242025!$E$3:$E$1315, $A31)</f>
        <v>0</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2</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4</v>
      </c>
      <c r="T31">
        <f>SUMIFS(DataRegularSeason20242025!$AA$3:$AA$1315,DataRegularSeason20242025!$B$3:$B$1315, "&lt;=" &amp; T$1, DataRegularSeason20242025!$D$3:$D$1315, $A31)+SUMIFS(DataRegularSeason20242025!$AB$3:$AB$1315,DataRegularSeason20242025!$B$3:$B$1315, "&lt;=" &amp; T$1, DataRegularSeason20242025!$E$3:$E$1315, $A31)</f>
        <v>4</v>
      </c>
      <c r="U31">
        <f>SUMIFS(DataRegularSeason20242025!$AA$3:$AA$1315,DataRegularSeason20242025!$B$3:$B$1315, "&lt;=" &amp; U$1, DataRegularSeason20242025!$D$3:$D$1315, $A31)+SUMIFS(DataRegularSeason20242025!$AB$3:$AB$1315,DataRegularSeason20242025!$B$3:$B$1315, "&lt;=" &amp; U$1, DataRegularSeason20242025!$E$3:$E$1315, $A31)</f>
        <v>4</v>
      </c>
      <c r="V31">
        <f>SUMIFS(DataRegularSeason20242025!$AA$3:$AA$1315,DataRegularSeason20242025!$B$3:$B$1315, "&lt;=" &amp; V$1, DataRegularSeason20242025!$D$3:$D$1315, $A31)+SUMIFS(DataRegularSeason20242025!$AB$3:$AB$1315,DataRegularSeason20242025!$B$3:$B$1315, "&lt;=" &amp; V$1, DataRegularSeason20242025!$E$3:$E$1315, $A31)</f>
        <v>4</v>
      </c>
      <c r="W31">
        <f>SUMIFS(DataRegularSeason20242025!$AA$3:$AA$1315,DataRegularSeason20242025!$B$3:$B$1315, "&lt;=" &amp; W$1, DataRegularSeason20242025!$D$3:$D$1315, $A31)+SUMIFS(DataRegularSeason20242025!$AB$3:$AB$1315,DataRegularSeason20242025!$B$3:$B$1315, "&lt;=" &amp; W$1, DataRegularSeason20242025!$E$3:$E$1315, $A31)</f>
        <v>5</v>
      </c>
      <c r="X31">
        <f>SUMIFS(DataRegularSeason20242025!$AA$3:$AA$1315,DataRegularSeason20242025!$B$3:$B$1315, "&lt;=" &amp; X$1, DataRegularSeason20242025!$D$3:$D$1315, $A31)+SUMIFS(DataRegularSeason20242025!$AB$3:$AB$1315,DataRegularSeason20242025!$B$3:$B$1315, "&lt;=" &amp; X$1, DataRegularSeason20242025!$E$3:$E$1315, $A31)</f>
        <v>5</v>
      </c>
      <c r="Y31">
        <f>SUMIFS(DataRegularSeason20242025!$AA$3:$AA$1315,DataRegularSeason20242025!$B$3:$B$1315, "&lt;=" &amp; Y$1, DataRegularSeason20242025!$D$3:$D$1315, $A31)+SUMIFS(DataRegularSeason20242025!$AB$3:$AB$1315,DataRegularSeason20242025!$B$3:$B$1315, "&lt;=" &amp; Y$1, DataRegularSeason20242025!$E$3:$E$1315, $A31)</f>
        <v>5</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11</v>
      </c>
      <c r="AO31">
        <f>SUMIFS(DataRegularSeason20242025!$AA$3:$AA$1315,DataRegularSeason20242025!$B$3:$B$1315, "&lt;=" &amp; AO$1, DataRegularSeason20242025!$D$3:$D$1315, $A31)+SUMIFS(DataRegularSeason20242025!$AB$3:$AB$1315,DataRegularSeason20242025!$B$3:$B$1315, "&lt;=" &amp; AO$1, DataRegularSeason20242025!$E$3:$E$1315, $A31)</f>
        <v>11</v>
      </c>
      <c r="AP31">
        <f>SUMIFS(DataRegularSeason20242025!$AA$3:$AA$1315,DataRegularSeason20242025!$B$3:$B$1315, "&lt;=" &amp; AP$1, DataRegularSeason20242025!$D$3:$D$1315, $A31)+SUMIFS(DataRegularSeason20242025!$AB$3:$AB$1315,DataRegularSeason20242025!$B$3:$B$1315, "&lt;=" &amp; AP$1, DataRegularSeason20242025!$E$3:$E$1315, $A31)</f>
        <v>11</v>
      </c>
      <c r="AQ31">
        <f>SUMIFS(DataRegularSeason20242025!$AA$3:$AA$1315,DataRegularSeason20242025!$B$3:$B$1315, "&lt;=" &amp; AQ$1, DataRegularSeason20242025!$D$3:$D$1315, $A31)+SUMIFS(DataRegularSeason20242025!$AB$3:$AB$1315,DataRegularSeason20242025!$B$3:$B$1315, "&lt;=" &amp; AQ$1, DataRegularSeason20242025!$E$3:$E$1315, $A31)</f>
        <v>11</v>
      </c>
      <c r="AR31">
        <f>SUMIFS(DataRegularSeason20242025!$AA$3:$AA$1315,DataRegularSeason20242025!$B$3:$B$1315, "&lt;=" &amp; AR$1, DataRegularSeason20242025!$D$3:$D$1315, $A31)+SUMIFS(DataRegularSeason20242025!$AB$3:$AB$1315,DataRegularSeason20242025!$B$3:$B$1315, "&lt;=" &amp; AR$1, DataRegularSeason20242025!$E$3:$E$1315, $A31)</f>
        <v>11</v>
      </c>
      <c r="AS31">
        <f>SUMIFS(DataRegularSeason20242025!$AA$3:$AA$1315,DataRegularSeason20242025!$B$3:$B$1315, "&lt;=" &amp; AS$1, DataRegularSeason20242025!$D$3:$D$1315, $A31)+SUMIFS(DataRegularSeason20242025!$AB$3:$AB$1315,DataRegularSeason20242025!$B$3:$B$1315, "&lt;=" &amp; AS$1, DataRegularSeason20242025!$E$3:$E$1315, $A31)</f>
        <v>11</v>
      </c>
      <c r="AT31">
        <f>SUMIFS(DataRegularSeason20242025!$AA$3:$AA$1315,DataRegularSeason20242025!$B$3:$B$1315, "&lt;=" &amp; AT$1, DataRegularSeason20242025!$D$3:$D$1315, $A31)+SUMIFS(DataRegularSeason20242025!$AB$3:$AB$1315,DataRegularSeason20242025!$B$3:$B$1315, "&lt;=" &amp; AT$1, DataRegularSeason20242025!$E$3:$E$1315, $A31)</f>
        <v>11</v>
      </c>
      <c r="AU31">
        <f>SUMIFS(DataRegularSeason20242025!$AA$3:$AA$1315,DataRegularSeason20242025!$B$3:$B$1315, "&lt;=" &amp; AU$1, DataRegularSeason20242025!$D$3:$D$1315, $A31)+SUMIFS(DataRegularSeason20242025!$AB$3:$AB$1315,DataRegularSeason20242025!$B$3:$B$1315, "&lt;=" &amp; AU$1, DataRegularSeason20242025!$E$3:$E$1315, $A31)</f>
        <v>11</v>
      </c>
      <c r="AV31">
        <f>SUMIFS(DataRegularSeason20242025!$AA$3:$AA$1315,DataRegularSeason20242025!$B$3:$B$1315, "&lt;=" &amp; AV$1, DataRegularSeason20242025!$D$3:$D$1315, $A31)+SUMIFS(DataRegularSeason20242025!$AB$3:$AB$1315,DataRegularSeason20242025!$B$3:$B$1315, "&lt;=" &amp; AV$1, DataRegularSeason20242025!$E$3:$E$1315, $A31)</f>
        <v>11</v>
      </c>
      <c r="AW31">
        <f>SUMIFS(DataRegularSeason20242025!$AA$3:$AA$1315,DataRegularSeason20242025!$B$3:$B$1315, "&lt;=" &amp; AW$1, DataRegularSeason20242025!$D$3:$D$1315, $A31)+SUMIFS(DataRegularSeason20242025!$AB$3:$AB$1315,DataRegularSeason20242025!$B$3:$B$1315, "&lt;=" &amp; AW$1, DataRegularSeason20242025!$E$3:$E$1315, $A31)</f>
        <v>11</v>
      </c>
      <c r="AX31">
        <f>SUMIFS(DataRegularSeason20242025!$AA$3:$AA$1315,DataRegularSeason20242025!$B$3:$B$1315, "&lt;=" &amp; AX$1, DataRegularSeason20242025!$D$3:$D$1315, $A31)+SUMIFS(DataRegularSeason20242025!$AB$3:$AB$1315,DataRegularSeason20242025!$B$3:$B$1315, "&lt;=" &amp; AX$1, DataRegularSeason20242025!$E$3:$E$1315, $A31)</f>
        <v>11</v>
      </c>
      <c r="AY31">
        <f>SUMIFS(DataRegularSeason20242025!$AA$3:$AA$1315,DataRegularSeason20242025!$B$3:$B$1315, "&lt;=" &amp; AY$1, DataRegularSeason20242025!$D$3:$D$1315, $A31)+SUMIFS(DataRegularSeason20242025!$AB$3:$AB$1315,DataRegularSeason20242025!$B$3:$B$1315, "&lt;=" &amp; AY$1, DataRegularSeason20242025!$E$3:$E$1315, $A31)</f>
        <v>11</v>
      </c>
      <c r="AZ31">
        <f>SUMIFS(DataRegularSeason20242025!$AA$3:$AA$1315,DataRegularSeason20242025!$B$3:$B$1315, "&lt;=" &amp; AZ$1, DataRegularSeason20242025!$D$3:$D$1315, $A31)+SUMIFS(DataRegularSeason20242025!$AB$3:$AB$1315,DataRegularSeason20242025!$B$3:$B$1315, "&lt;=" &amp; AZ$1, DataRegularSeason20242025!$E$3:$E$1315, $A31)</f>
        <v>11</v>
      </c>
      <c r="BA31">
        <f>SUMIFS(DataRegularSeason20242025!$AA$3:$AA$1315,DataRegularSeason20242025!$B$3:$B$1315, "&lt;=" &amp; BA$1, DataRegularSeason20242025!$D$3:$D$1315, $A31)+SUMIFS(DataRegularSeason20242025!$AB$3:$AB$1315,DataRegularSeason20242025!$B$3:$B$1315, "&lt;=" &amp; BA$1, DataRegularSeason20242025!$E$3:$E$1315, $A31)</f>
        <v>11</v>
      </c>
      <c r="BB31">
        <f>SUMIFS(DataRegularSeason20242025!$AA$3:$AA$1315,DataRegularSeason20242025!$B$3:$B$1315, "&lt;=" &amp; BB$1, DataRegularSeason20242025!$D$3:$D$1315, $A31)+SUMIFS(DataRegularSeason20242025!$AB$3:$AB$1315,DataRegularSeason20242025!$B$3:$B$1315, "&lt;=" &amp; BB$1, DataRegularSeason20242025!$E$3:$E$1315, $A31)</f>
        <v>11</v>
      </c>
      <c r="BC31">
        <f>SUMIFS(DataRegularSeason20242025!$AA$3:$AA$1315,DataRegularSeason20242025!$B$3:$B$1315, "&lt;=" &amp; BC$1, DataRegularSeason20242025!$D$3:$D$1315, $A31)+SUMIFS(DataRegularSeason20242025!$AB$3:$AB$1315,DataRegularSeason20242025!$B$3:$B$1315, "&lt;=" &amp; BC$1, DataRegularSeason20242025!$E$3:$E$1315, $A31)</f>
        <v>11</v>
      </c>
      <c r="BD31">
        <f>SUMIFS(DataRegularSeason20242025!$AA$3:$AA$1315,DataRegularSeason20242025!$B$3:$B$1315, "&lt;=" &amp; BD$1, DataRegularSeason20242025!$D$3:$D$1315, $A31)+SUMIFS(DataRegularSeason20242025!$AB$3:$AB$1315,DataRegularSeason20242025!$B$3:$B$1315, "&lt;=" &amp; BD$1, DataRegularSeason20242025!$E$3:$E$1315, $A31)</f>
        <v>11</v>
      </c>
      <c r="BE31">
        <f>SUMIFS(DataRegularSeason20242025!$AA$3:$AA$1315,DataRegularSeason20242025!$B$3:$B$1315, "&lt;=" &amp; BE$1, DataRegularSeason20242025!$D$3:$D$1315, $A31)+SUMIFS(DataRegularSeason20242025!$AB$3:$AB$1315,DataRegularSeason20242025!$B$3:$B$1315, "&lt;=" &amp; BE$1, DataRegularSeason20242025!$E$3:$E$1315, $A31)</f>
        <v>11</v>
      </c>
      <c r="BF31">
        <f>SUMIFS(DataRegularSeason20242025!$AA$3:$AA$1315,DataRegularSeason20242025!$B$3:$B$1315, "&lt;=" &amp; BF$1, DataRegularSeason20242025!$D$3:$D$1315, $A31)+SUMIFS(DataRegularSeason20242025!$AB$3:$AB$1315,DataRegularSeason20242025!$B$3:$B$1315, "&lt;=" &amp; BF$1, DataRegularSeason20242025!$E$3:$E$1315, $A31)</f>
        <v>11</v>
      </c>
      <c r="BG31">
        <f>SUMIFS(DataRegularSeason20242025!$AA$3:$AA$1315,DataRegularSeason20242025!$B$3:$B$1315, "&lt;=" &amp; BG$1, DataRegularSeason20242025!$D$3:$D$1315, $A31)+SUMIFS(DataRegularSeason20242025!$AB$3:$AB$1315,DataRegularSeason20242025!$B$3:$B$1315, "&lt;=" &amp; BG$1, DataRegularSeason20242025!$E$3:$E$1315, $A31)</f>
        <v>11</v>
      </c>
      <c r="BH31">
        <f>SUMIFS(DataRegularSeason20242025!$AA$3:$AA$1315,DataRegularSeason20242025!$B$3:$B$1315, "&lt;=" &amp; BH$1, DataRegularSeason20242025!$D$3:$D$1315, $A31)+SUMIFS(DataRegularSeason20242025!$AB$3:$AB$1315,DataRegularSeason20242025!$B$3:$B$1315, "&lt;=" &amp; BH$1, DataRegularSeason20242025!$E$3:$E$1315, $A31)</f>
        <v>11</v>
      </c>
      <c r="BI31">
        <f>SUMIFS(DataRegularSeason20242025!$AA$3:$AA$1315,DataRegularSeason20242025!$B$3:$B$1315, "&lt;=" &amp; BI$1, DataRegularSeason20242025!$D$3:$D$1315, $A31)+SUMIFS(DataRegularSeason20242025!$AB$3:$AB$1315,DataRegularSeason20242025!$B$3:$B$1315, "&lt;=" &amp; BI$1, DataRegularSeason20242025!$E$3:$E$1315, $A31)</f>
        <v>11</v>
      </c>
      <c r="BJ31">
        <f>SUMIFS(DataRegularSeason20242025!$AA$3:$AA$1315,DataRegularSeason20242025!$B$3:$B$1315, "&lt;=" &amp; BJ$1, DataRegularSeason20242025!$D$3:$D$1315, $A31)+SUMIFS(DataRegularSeason20242025!$AB$3:$AB$1315,DataRegularSeason20242025!$B$3:$B$1315, "&lt;=" &amp; BJ$1, DataRegularSeason20242025!$E$3:$E$1315, $A31)</f>
        <v>11</v>
      </c>
      <c r="BK31">
        <f>SUMIFS(DataRegularSeason20242025!$AA$3:$AA$1315,DataRegularSeason20242025!$B$3:$B$1315, "&lt;=" &amp; BK$1, DataRegularSeason20242025!$D$3:$D$1315, $A31)+SUMIFS(DataRegularSeason20242025!$AB$3:$AB$1315,DataRegularSeason20242025!$B$3:$B$1315, "&lt;=" &amp; BK$1, DataRegularSeason20242025!$E$3:$E$1315, $A31)</f>
        <v>11</v>
      </c>
      <c r="BL31">
        <f>SUMIFS(DataRegularSeason20242025!$AA$3:$AA$1315,DataRegularSeason20242025!$B$3:$B$1315, "&lt;=" &amp; BL$1, DataRegularSeason20242025!$D$3:$D$1315, $A31)+SUMIFS(DataRegularSeason20242025!$AB$3:$AB$1315,DataRegularSeason20242025!$B$3:$B$1315, "&lt;=" &amp; BL$1, DataRegularSeason20242025!$E$3:$E$1315, $A31)</f>
        <v>11</v>
      </c>
      <c r="BM31">
        <f>SUMIFS(DataRegularSeason20242025!$AA$3:$AA$1315,DataRegularSeason20242025!$B$3:$B$1315, "&lt;=" &amp; BM$1, DataRegularSeason20242025!$D$3:$D$1315, $A31)+SUMIFS(DataRegularSeason20242025!$AB$3:$AB$1315,DataRegularSeason20242025!$B$3:$B$1315, "&lt;=" &amp; BM$1, DataRegularSeason20242025!$E$3:$E$1315, $A31)</f>
        <v>11</v>
      </c>
      <c r="BN31">
        <f>SUMIFS(DataRegularSeason20242025!$AA$3:$AA$1315,DataRegularSeason20242025!$B$3:$B$1315, "&lt;=" &amp; BN$1, DataRegularSeason20242025!$D$3:$D$1315, $A31)+SUMIFS(DataRegularSeason20242025!$AB$3:$AB$1315,DataRegularSeason20242025!$B$3:$B$1315, "&lt;=" &amp; BN$1, DataRegularSeason20242025!$E$3:$E$1315, $A31)</f>
        <v>11</v>
      </c>
      <c r="BO31">
        <f>SUMIFS(DataRegularSeason20242025!$AA$3:$AA$1315,DataRegularSeason20242025!$B$3:$B$1315, "&lt;=" &amp; BO$1, DataRegularSeason20242025!$D$3:$D$1315, $A31)+SUMIFS(DataRegularSeason20242025!$AB$3:$AB$1315,DataRegularSeason20242025!$B$3:$B$1315, "&lt;=" &amp; BO$1, DataRegularSeason20242025!$E$3:$E$1315, $A31)</f>
        <v>11</v>
      </c>
      <c r="BP31">
        <f>SUMIFS(DataRegularSeason20242025!$AA$3:$AA$1315,DataRegularSeason20242025!$B$3:$B$1315, "&lt;=" &amp; BP$1, DataRegularSeason20242025!$D$3:$D$1315, $A31)+SUMIFS(DataRegularSeason20242025!$AB$3:$AB$1315,DataRegularSeason20242025!$B$3:$B$1315, "&lt;=" &amp; BP$1, DataRegularSeason20242025!$E$3:$E$1315, $A31)</f>
        <v>11</v>
      </c>
      <c r="BQ31">
        <f>SUMIFS(DataRegularSeason20242025!$AA$3:$AA$1315,DataRegularSeason20242025!$B$3:$B$1315, "&lt;=" &amp; BQ$1, DataRegularSeason20242025!$D$3:$D$1315, $A31)+SUMIFS(DataRegularSeason20242025!$AB$3:$AB$1315,DataRegularSeason20242025!$B$3:$B$1315, "&lt;=" &amp; BQ$1, DataRegularSeason20242025!$E$3:$E$1315, $A31)</f>
        <v>11</v>
      </c>
      <c r="BR31">
        <f>SUMIFS(DataRegularSeason20242025!$AA$3:$AA$1315,DataRegularSeason20242025!$B$3:$B$1315, "&lt;=" &amp; BR$1, DataRegularSeason20242025!$D$3:$D$1315, $A31)+SUMIFS(DataRegularSeason20242025!$AB$3:$AB$1315,DataRegularSeason20242025!$B$3:$B$1315, "&lt;=" &amp; BR$1, DataRegularSeason20242025!$E$3:$E$1315, $A31)</f>
        <v>11</v>
      </c>
      <c r="BS31">
        <f>SUMIFS(DataRegularSeason20242025!$AA$3:$AA$1315,DataRegularSeason20242025!$B$3:$B$1315, "&lt;=" &amp; BS$1, DataRegularSeason20242025!$D$3:$D$1315, $A31)+SUMIFS(DataRegularSeason20242025!$AB$3:$AB$1315,DataRegularSeason20242025!$B$3:$B$1315, "&lt;=" &amp; BS$1, DataRegularSeason20242025!$E$3:$E$1315, $A31)</f>
        <v>11</v>
      </c>
      <c r="BT31">
        <f>SUMIFS(DataRegularSeason20242025!$AA$3:$AA$1315,DataRegularSeason20242025!$B$3:$B$1315, "&lt;=" &amp; BT$1, DataRegularSeason20242025!$D$3:$D$1315, $A31)+SUMIFS(DataRegularSeason20242025!$AB$3:$AB$1315,DataRegularSeason20242025!$B$3:$B$1315, "&lt;=" &amp; BT$1, DataRegularSeason20242025!$E$3:$E$1315, $A31)</f>
        <v>11</v>
      </c>
      <c r="BU31">
        <f>SUMIFS(DataRegularSeason20242025!$AA$3:$AA$1315,DataRegularSeason20242025!$B$3:$B$1315, "&lt;=" &amp; BU$1, DataRegularSeason20242025!$D$3:$D$1315, $A31)+SUMIFS(DataRegularSeason20242025!$AB$3:$AB$1315,DataRegularSeason20242025!$B$3:$B$1315, "&lt;=" &amp; BU$1, DataRegularSeason20242025!$E$3:$E$1315, $A31)</f>
        <v>11</v>
      </c>
      <c r="BV31">
        <f>SUMIFS(DataRegularSeason20242025!$AA$3:$AA$1315,DataRegularSeason20242025!$B$3:$B$1315, "&lt;=" &amp; BV$1, DataRegularSeason20242025!$D$3:$D$1315, $A31)+SUMIFS(DataRegularSeason20242025!$AB$3:$AB$1315,DataRegularSeason20242025!$B$3:$B$1315, "&lt;=" &amp; BV$1, DataRegularSeason20242025!$E$3:$E$1315, $A31)</f>
        <v>11</v>
      </c>
      <c r="BW31">
        <f>SUMIFS(DataRegularSeason20242025!$AA$3:$AA$1315,DataRegularSeason20242025!$B$3:$B$1315, "&lt;=" &amp; BW$1, DataRegularSeason20242025!$D$3:$D$1315, $A31)+SUMIFS(DataRegularSeason20242025!$AB$3:$AB$1315,DataRegularSeason20242025!$B$3:$B$1315, "&lt;=" &amp; BW$1, DataRegularSeason20242025!$E$3:$E$1315, $A31)</f>
        <v>11</v>
      </c>
      <c r="BX31">
        <f>SUMIFS(DataRegularSeason20242025!$AA$3:$AA$1315,DataRegularSeason20242025!$B$3:$B$1315, "&lt;=" &amp; BX$1, DataRegularSeason20242025!$D$3:$D$1315, $A31)+SUMIFS(DataRegularSeason20242025!$AB$3:$AB$1315,DataRegularSeason20242025!$B$3:$B$1315, "&lt;=" &amp; BX$1, DataRegularSeason20242025!$E$3:$E$1315, $A31)</f>
        <v>11</v>
      </c>
      <c r="BY31">
        <f>SUMIFS(DataRegularSeason20242025!$AA$3:$AA$1315,DataRegularSeason20242025!$B$3:$B$1315, "&lt;=" &amp; BY$1, DataRegularSeason20242025!$D$3:$D$1315, $A31)+SUMIFS(DataRegularSeason20242025!$AB$3:$AB$1315,DataRegularSeason20242025!$B$3:$B$1315, "&lt;=" &amp; BY$1, DataRegularSeason20242025!$E$3:$E$1315, $A31)</f>
        <v>11</v>
      </c>
      <c r="BZ31">
        <f>SUMIFS(DataRegularSeason20242025!$AA$3:$AA$1315,DataRegularSeason20242025!$B$3:$B$1315, "&lt;=" &amp; BZ$1, DataRegularSeason20242025!$D$3:$D$1315, $A31)+SUMIFS(DataRegularSeason20242025!$AB$3:$AB$1315,DataRegularSeason20242025!$B$3:$B$1315, "&lt;=" &amp; BZ$1, DataRegularSeason20242025!$E$3:$E$1315, $A31)</f>
        <v>11</v>
      </c>
      <c r="CA31">
        <f>SUMIFS(DataRegularSeason20242025!$AA$3:$AA$1315,DataRegularSeason20242025!$B$3:$B$1315, "&lt;=" &amp; CA$1, DataRegularSeason20242025!$D$3:$D$1315, $A31)+SUMIFS(DataRegularSeason20242025!$AB$3:$AB$1315,DataRegularSeason20242025!$B$3:$B$1315, "&lt;=" &amp; CA$1, DataRegularSeason20242025!$E$3:$E$1315, $A31)</f>
        <v>11</v>
      </c>
      <c r="CB31">
        <f>SUMIFS(DataRegularSeason20242025!$AA$3:$AA$1315,DataRegularSeason20242025!$B$3:$B$1315, "&lt;=" &amp; CB$1, DataRegularSeason20242025!$D$3:$D$1315, $A31)+SUMIFS(DataRegularSeason20242025!$AB$3:$AB$1315,DataRegularSeason20242025!$B$3:$B$1315, "&lt;=" &amp; CB$1, DataRegularSeason20242025!$E$3:$E$1315, $A31)</f>
        <v>11</v>
      </c>
      <c r="CC31">
        <f>SUMIFS(DataRegularSeason20242025!$AA$3:$AA$1315,DataRegularSeason20242025!$B$3:$B$1315, "&lt;=" &amp; CC$1, DataRegularSeason20242025!$D$3:$D$1315, $A31)+SUMIFS(DataRegularSeason20242025!$AB$3:$AB$1315,DataRegularSeason20242025!$B$3:$B$1315, "&lt;=" &amp; CC$1, DataRegularSeason20242025!$E$3:$E$1315, $A31)</f>
        <v>11</v>
      </c>
      <c r="CD31">
        <f>SUMIFS(DataRegularSeason20242025!$AA$3:$AA$1315,DataRegularSeason20242025!$B$3:$B$1315, "&lt;=" &amp; CD$1, DataRegularSeason20242025!$D$3:$D$1315, $A31)+SUMIFS(DataRegularSeason20242025!$AB$3:$AB$1315,DataRegularSeason20242025!$B$3:$B$1315, "&lt;=" &amp; CD$1, DataRegularSeason20242025!$E$3:$E$1315, $A31)</f>
        <v>11</v>
      </c>
      <c r="CE31">
        <f>SUMIFS(DataRegularSeason20242025!$AA$3:$AA$1315,DataRegularSeason20242025!$B$3:$B$1315, "&lt;=" &amp; CE$1, DataRegularSeason20242025!$D$3:$D$1315, $A31)+SUMIFS(DataRegularSeason20242025!$AB$3:$AB$1315,DataRegularSeason20242025!$B$3:$B$1315, "&lt;=" &amp; CE$1, DataRegularSeason20242025!$E$3:$E$1315, $A31)</f>
        <v>11</v>
      </c>
      <c r="CF31">
        <f>SUMIFS(DataRegularSeason20242025!$AA$3:$AA$1315,DataRegularSeason20242025!$B$3:$B$1315, "&lt;=" &amp; CF$1, DataRegularSeason20242025!$D$3:$D$1315, $A31)+SUMIFS(DataRegularSeason20242025!$AB$3:$AB$1315,DataRegularSeason20242025!$B$3:$B$1315, "&lt;=" &amp; CF$1, DataRegularSeason20242025!$E$3:$E$1315, $A31)</f>
        <v>11</v>
      </c>
      <c r="CG31">
        <f>SUMIFS(DataRegularSeason20242025!$AA$3:$AA$1315,DataRegularSeason20242025!$B$3:$B$1315, "&lt;=" &amp; CG$1, DataRegularSeason20242025!$D$3:$D$1315, $A31)+SUMIFS(DataRegularSeason20242025!$AB$3:$AB$1315,DataRegularSeason20242025!$B$3:$B$1315, "&lt;=" &amp; CG$1, DataRegularSeason20242025!$E$3:$E$1315, $A31)</f>
        <v>11</v>
      </c>
      <c r="CH31">
        <f>SUMIFS(DataRegularSeason20242025!$AA$3:$AA$1315,DataRegularSeason20242025!$B$3:$B$1315, "&lt;=" &amp; CH$1, DataRegularSeason20242025!$D$3:$D$1315, $A31)+SUMIFS(DataRegularSeason20242025!$AB$3:$AB$1315,DataRegularSeason20242025!$B$3:$B$1315, "&lt;=" &amp; CH$1, DataRegularSeason20242025!$E$3:$E$1315, $A31)</f>
        <v>11</v>
      </c>
      <c r="CI31">
        <f>SUMIFS(DataRegularSeason20242025!$AA$3:$AA$1315,DataRegularSeason20242025!$B$3:$B$1315, "&lt;=" &amp; CI$1, DataRegularSeason20242025!$D$3:$D$1315, $A31)+SUMIFS(DataRegularSeason20242025!$AB$3:$AB$1315,DataRegularSeason20242025!$B$3:$B$1315, "&lt;=" &amp; CI$1, DataRegularSeason20242025!$E$3:$E$1315, $A31)</f>
        <v>11</v>
      </c>
      <c r="CJ31">
        <f>SUMIFS(DataRegularSeason20242025!$AA$3:$AA$1315,DataRegularSeason20242025!$B$3:$B$1315, "&lt;=" &amp; CJ$1, DataRegularSeason20242025!$D$3:$D$1315, $A31)+SUMIFS(DataRegularSeason20242025!$AB$3:$AB$1315,DataRegularSeason20242025!$B$3:$B$1315, "&lt;=" &amp; CJ$1, DataRegularSeason20242025!$E$3:$E$1315, $A31)</f>
        <v>11</v>
      </c>
      <c r="CK31">
        <f>SUMIFS(DataRegularSeason20242025!$AA$3:$AA$1315,DataRegularSeason20242025!$B$3:$B$1315, "&lt;=" &amp; CK$1, DataRegularSeason20242025!$D$3:$D$1315, $A31)+SUMIFS(DataRegularSeason20242025!$AB$3:$AB$1315,DataRegularSeason20242025!$B$3:$B$1315, "&lt;=" &amp; CK$1, DataRegularSeason20242025!$E$3:$E$1315, $A31)</f>
        <v>11</v>
      </c>
      <c r="CL31">
        <f>SUMIFS(DataRegularSeason20242025!$AA$3:$AA$1315,DataRegularSeason20242025!$B$3:$B$1315, "&lt;=" &amp; CL$1, DataRegularSeason20242025!$D$3:$D$1315, $A31)+SUMIFS(DataRegularSeason20242025!$AB$3:$AB$1315,DataRegularSeason20242025!$B$3:$B$1315, "&lt;=" &amp; CL$1, DataRegularSeason20242025!$E$3:$E$1315, $A31)</f>
        <v>11</v>
      </c>
      <c r="CM31">
        <f>SUMIFS(DataRegularSeason20242025!$AA$3:$AA$1315,DataRegularSeason20242025!$B$3:$B$1315, "&lt;=" &amp; CM$1, DataRegularSeason20242025!$D$3:$D$1315, $A31)+SUMIFS(DataRegularSeason20242025!$AB$3:$AB$1315,DataRegularSeason20242025!$B$3:$B$1315, "&lt;=" &amp; CM$1, DataRegularSeason20242025!$E$3:$E$1315, $A31)</f>
        <v>11</v>
      </c>
      <c r="CN31">
        <f>SUMIFS(DataRegularSeason20242025!$AA$3:$AA$1315,DataRegularSeason20242025!$B$3:$B$1315, "&lt;=" &amp; CN$1, DataRegularSeason20242025!$D$3:$D$1315, $A31)+SUMIFS(DataRegularSeason20242025!$AB$3:$AB$1315,DataRegularSeason20242025!$B$3:$B$1315, "&lt;=" &amp; CN$1, DataRegularSeason20242025!$E$3:$E$1315, $A31)</f>
        <v>11</v>
      </c>
      <c r="CO31">
        <f>SUMIFS(DataRegularSeason20242025!$AA$3:$AA$1315,DataRegularSeason20242025!$B$3:$B$1315, "&lt;=" &amp; CO$1, DataRegularSeason20242025!$D$3:$D$1315, $A31)+SUMIFS(DataRegularSeason20242025!$AB$3:$AB$1315,DataRegularSeason20242025!$B$3:$B$1315, "&lt;=" &amp; CO$1, DataRegularSeason20242025!$E$3:$E$1315, $A31)</f>
        <v>11</v>
      </c>
      <c r="CP31">
        <f>SUMIFS(DataRegularSeason20242025!$AA$3:$AA$1315,DataRegularSeason20242025!$B$3:$B$1315, "&lt;=" &amp; CP$1, DataRegularSeason20242025!$D$3:$D$1315, $A31)+SUMIFS(DataRegularSeason20242025!$AB$3:$AB$1315,DataRegularSeason20242025!$B$3:$B$1315, "&lt;=" &amp; CP$1, DataRegularSeason20242025!$E$3:$E$1315, $A31)</f>
        <v>11</v>
      </c>
      <c r="CQ31">
        <f>SUMIFS(DataRegularSeason20242025!$AA$3:$AA$1315,DataRegularSeason20242025!$B$3:$B$1315, "&lt;=" &amp; CQ$1, DataRegularSeason20242025!$D$3:$D$1315, $A31)+SUMIFS(DataRegularSeason20242025!$AB$3:$AB$1315,DataRegularSeason20242025!$B$3:$B$1315, "&lt;=" &amp; CQ$1, DataRegularSeason20242025!$E$3:$E$1315, $A31)</f>
        <v>11</v>
      </c>
      <c r="CR31">
        <f>SUMIFS(DataRegularSeason20242025!$AA$3:$AA$1315,DataRegularSeason20242025!$B$3:$B$1315, "&lt;=" &amp; CR$1, DataRegularSeason20242025!$D$3:$D$1315, $A31)+SUMIFS(DataRegularSeason20242025!$AB$3:$AB$1315,DataRegularSeason20242025!$B$3:$B$1315, "&lt;=" &amp; CR$1, DataRegularSeason20242025!$E$3:$E$1315, $A31)</f>
        <v>11</v>
      </c>
      <c r="CS31">
        <f>SUMIFS(DataRegularSeason20242025!$AA$3:$AA$1315,DataRegularSeason20242025!$B$3:$B$1315, "&lt;=" &amp; CS$1, DataRegularSeason20242025!$D$3:$D$1315, $A31)+SUMIFS(DataRegularSeason20242025!$AB$3:$AB$1315,DataRegularSeason20242025!$B$3:$B$1315, "&lt;=" &amp; CS$1, DataRegularSeason20242025!$E$3:$E$1315, $A31)</f>
        <v>11</v>
      </c>
      <c r="CT31">
        <f>SUMIFS(DataRegularSeason20242025!$AA$3:$AA$1315,DataRegularSeason20242025!$B$3:$B$1315, "&lt;=" &amp; CT$1, DataRegularSeason20242025!$D$3:$D$1315, $A31)+SUMIFS(DataRegularSeason20242025!$AB$3:$AB$1315,DataRegularSeason20242025!$B$3:$B$1315, "&lt;=" &amp; CT$1, DataRegularSeason20242025!$E$3:$E$1315, $A31)</f>
        <v>11</v>
      </c>
      <c r="CU31">
        <f>SUMIFS(DataRegularSeason20242025!$AA$3:$AA$1315,DataRegularSeason20242025!$B$3:$B$1315, "&lt;=" &amp; CU$1, DataRegularSeason20242025!$D$3:$D$1315, $A31)+SUMIFS(DataRegularSeason20242025!$AB$3:$AB$1315,DataRegularSeason20242025!$B$3:$B$1315, "&lt;=" &amp; CU$1, DataRegularSeason20242025!$E$3:$E$1315, $A31)</f>
        <v>11</v>
      </c>
      <c r="CV31">
        <f>SUMIFS(DataRegularSeason20242025!$AA$3:$AA$1315,DataRegularSeason20242025!$B$3:$B$1315, "&lt;=" &amp; CV$1, DataRegularSeason20242025!$D$3:$D$1315, $A31)+SUMIFS(DataRegularSeason20242025!$AB$3:$AB$1315,DataRegularSeason20242025!$B$3:$B$1315, "&lt;=" &amp; CV$1, DataRegularSeason20242025!$E$3:$E$1315, $A31)</f>
        <v>11</v>
      </c>
      <c r="CW31">
        <f>SUMIFS(DataRegularSeason20242025!$AA$3:$AA$1315,DataRegularSeason20242025!$B$3:$B$1315, "&lt;=" &amp; CW$1, DataRegularSeason20242025!$D$3:$D$1315, $A31)+SUMIFS(DataRegularSeason20242025!$AB$3:$AB$1315,DataRegularSeason20242025!$B$3:$B$1315, "&lt;=" &amp; CW$1, DataRegularSeason20242025!$E$3:$E$1315, $A31)</f>
        <v>11</v>
      </c>
      <c r="CX31">
        <f>SUMIFS(DataRegularSeason20242025!$AA$3:$AA$1315,DataRegularSeason20242025!$B$3:$B$1315, "&lt;=" &amp; CX$1, DataRegularSeason20242025!$D$3:$D$1315, $A31)+SUMIFS(DataRegularSeason20242025!$AB$3:$AB$1315,DataRegularSeason20242025!$B$3:$B$1315, "&lt;=" &amp; CX$1, DataRegularSeason20242025!$E$3:$E$1315, $A31)</f>
        <v>11</v>
      </c>
      <c r="CY31">
        <f>SUMIFS(DataRegularSeason20242025!$AA$3:$AA$1315,DataRegularSeason20242025!$B$3:$B$1315, "&lt;=" &amp; CY$1, DataRegularSeason20242025!$D$3:$D$1315, $A31)+SUMIFS(DataRegularSeason20242025!$AB$3:$AB$1315,DataRegularSeason20242025!$B$3:$B$1315, "&lt;=" &amp; CY$1, DataRegularSeason20242025!$E$3:$E$1315, $A31)</f>
        <v>11</v>
      </c>
      <c r="CZ31">
        <f>SUMIFS(DataRegularSeason20242025!$AA$3:$AA$1315,DataRegularSeason20242025!$B$3:$B$1315, "&lt;=" &amp; CZ$1, DataRegularSeason20242025!$D$3:$D$1315, $A31)+SUMIFS(DataRegularSeason20242025!$AB$3:$AB$1315,DataRegularSeason20242025!$B$3:$B$1315, "&lt;=" &amp; CZ$1, DataRegularSeason20242025!$E$3:$E$1315, $A31)</f>
        <v>11</v>
      </c>
      <c r="DA31">
        <f>SUMIFS(DataRegularSeason20242025!$AA$3:$AA$1315,DataRegularSeason20242025!$B$3:$B$1315, "&lt;=" &amp; DA$1, DataRegularSeason20242025!$D$3:$D$1315, $A31)+SUMIFS(DataRegularSeason20242025!$AB$3:$AB$1315,DataRegularSeason20242025!$B$3:$B$1315, "&lt;=" &amp; DA$1, DataRegularSeason20242025!$E$3:$E$1315, $A31)</f>
        <v>11</v>
      </c>
      <c r="DB31">
        <f>SUMIFS(DataRegularSeason20242025!$AA$3:$AA$1315,DataRegularSeason20242025!$B$3:$B$1315, "&lt;=" &amp; DB$1, DataRegularSeason20242025!$D$3:$D$1315, $A31)+SUMIFS(DataRegularSeason20242025!$AB$3:$AB$1315,DataRegularSeason20242025!$B$3:$B$1315, "&lt;=" &amp; DB$1, DataRegularSeason20242025!$E$3:$E$1315, $A31)</f>
        <v>11</v>
      </c>
      <c r="DC31">
        <f>SUMIFS(DataRegularSeason20242025!$AA$3:$AA$1315,DataRegularSeason20242025!$B$3:$B$1315, "&lt;=" &amp; DC$1, DataRegularSeason20242025!$D$3:$D$1315, $A31)+SUMIFS(DataRegularSeason20242025!$AB$3:$AB$1315,DataRegularSeason20242025!$B$3:$B$1315, "&lt;=" &amp; DC$1, DataRegularSeason20242025!$E$3:$E$1315, $A31)</f>
        <v>11</v>
      </c>
      <c r="DD31">
        <f>SUMIFS(DataRegularSeason20242025!$AA$3:$AA$1315,DataRegularSeason20242025!$B$3:$B$1315, "&lt;=" &amp; DD$1, DataRegularSeason20242025!$D$3:$D$1315, $A31)+SUMIFS(DataRegularSeason20242025!$AB$3:$AB$1315,DataRegularSeason20242025!$B$3:$B$1315, "&lt;=" &amp; DD$1, DataRegularSeason20242025!$E$3:$E$1315, $A31)</f>
        <v>11</v>
      </c>
      <c r="DE31">
        <f>SUMIFS(DataRegularSeason20242025!$AA$3:$AA$1315,DataRegularSeason20242025!$B$3:$B$1315, "&lt;=" &amp; DE$1, DataRegularSeason20242025!$D$3:$D$1315, $A31)+SUMIFS(DataRegularSeason20242025!$AB$3:$AB$1315,DataRegularSeason20242025!$B$3:$B$1315, "&lt;=" &amp; DE$1, DataRegularSeason20242025!$E$3:$E$1315, $A31)</f>
        <v>11</v>
      </c>
      <c r="DF31">
        <f>SUMIFS(DataRegularSeason20242025!$AA$3:$AA$1315,DataRegularSeason20242025!$B$3:$B$1315, "&lt;=" &amp; DF$1, DataRegularSeason20242025!$D$3:$D$1315, $A31)+SUMIFS(DataRegularSeason20242025!$AB$3:$AB$1315,DataRegularSeason20242025!$B$3:$B$1315, "&lt;=" &amp; DF$1, DataRegularSeason20242025!$E$3:$E$1315, $A31)</f>
        <v>11</v>
      </c>
      <c r="DG31">
        <f>SUMIFS(DataRegularSeason20242025!$AA$3:$AA$1315,DataRegularSeason20242025!$B$3:$B$1315, "&lt;=" &amp; DG$1, DataRegularSeason20242025!$D$3:$D$1315, $A31)+SUMIFS(DataRegularSeason20242025!$AB$3:$AB$1315,DataRegularSeason20242025!$B$3:$B$1315, "&lt;=" &amp; DG$1, DataRegularSeason20242025!$E$3:$E$1315, $A31)</f>
        <v>11</v>
      </c>
      <c r="DH31">
        <f>SUMIFS(DataRegularSeason20242025!$AA$3:$AA$1315,DataRegularSeason20242025!$B$3:$B$1315, "&lt;=" &amp; DH$1, DataRegularSeason20242025!$D$3:$D$1315, $A31)+SUMIFS(DataRegularSeason20242025!$AB$3:$AB$1315,DataRegularSeason20242025!$B$3:$B$1315, "&lt;=" &amp; DH$1, DataRegularSeason20242025!$E$3:$E$1315, $A31)</f>
        <v>11</v>
      </c>
      <c r="DI31">
        <f>SUMIFS(DataRegularSeason20242025!$AA$3:$AA$1315,DataRegularSeason20242025!$B$3:$B$1315, "&lt;=" &amp; DI$1, DataRegularSeason20242025!$D$3:$D$1315, $A31)+SUMIFS(DataRegularSeason20242025!$AB$3:$AB$1315,DataRegularSeason20242025!$B$3:$B$1315, "&lt;=" &amp; DI$1, DataRegularSeason20242025!$E$3:$E$1315, $A31)</f>
        <v>11</v>
      </c>
      <c r="DJ31">
        <f>SUMIFS(DataRegularSeason20242025!$AA$3:$AA$1315,DataRegularSeason20242025!$B$3:$B$1315, "&lt;=" &amp; DJ$1, DataRegularSeason20242025!$D$3:$D$1315, $A31)+SUMIFS(DataRegularSeason20242025!$AB$3:$AB$1315,DataRegularSeason20242025!$B$3:$B$1315, "&lt;=" &amp; DJ$1, DataRegularSeason20242025!$E$3:$E$1315, $A31)</f>
        <v>11</v>
      </c>
      <c r="DK31">
        <f>SUMIFS(DataRegularSeason20242025!$AA$3:$AA$1315,DataRegularSeason20242025!$B$3:$B$1315, "&lt;=" &amp; DK$1, DataRegularSeason20242025!$D$3:$D$1315, $A31)+SUMIFS(DataRegularSeason20242025!$AB$3:$AB$1315,DataRegularSeason20242025!$B$3:$B$1315, "&lt;=" &amp; DK$1, DataRegularSeason20242025!$E$3:$E$1315, $A31)</f>
        <v>11</v>
      </c>
      <c r="DL31">
        <f>SUMIFS(DataRegularSeason20242025!$AA$3:$AA$1315,DataRegularSeason20242025!$B$3:$B$1315, "&lt;=" &amp; DL$1, DataRegularSeason20242025!$D$3:$D$1315, $A31)+SUMIFS(DataRegularSeason20242025!$AB$3:$AB$1315,DataRegularSeason20242025!$B$3:$B$1315, "&lt;=" &amp; DL$1, DataRegularSeason20242025!$E$3:$E$1315, $A31)</f>
        <v>11</v>
      </c>
      <c r="DM31">
        <f>SUMIFS(DataRegularSeason20242025!$AA$3:$AA$1315,DataRegularSeason20242025!$B$3:$B$1315, "&lt;=" &amp; DM$1, DataRegularSeason20242025!$D$3:$D$1315, $A31)+SUMIFS(DataRegularSeason20242025!$AB$3:$AB$1315,DataRegularSeason20242025!$B$3:$B$1315, "&lt;=" &amp; DM$1, DataRegularSeason20242025!$E$3:$E$1315, $A31)</f>
        <v>11</v>
      </c>
      <c r="DN31">
        <f>SUMIFS(DataRegularSeason20242025!$AA$3:$AA$1315,DataRegularSeason20242025!$B$3:$B$1315, "&lt;=" &amp; DN$1, DataRegularSeason20242025!$D$3:$D$1315, $A31)+SUMIFS(DataRegularSeason20242025!$AB$3:$AB$1315,DataRegularSeason20242025!$B$3:$B$1315, "&lt;=" &amp; DN$1, DataRegularSeason20242025!$E$3:$E$1315, $A31)</f>
        <v>11</v>
      </c>
      <c r="DO31">
        <f>SUMIFS(DataRegularSeason20242025!$AA$3:$AA$1315,DataRegularSeason20242025!$B$3:$B$1315, "&lt;=" &amp; DO$1, DataRegularSeason20242025!$D$3:$D$1315, $A31)+SUMIFS(DataRegularSeason20242025!$AB$3:$AB$1315,DataRegularSeason20242025!$B$3:$B$1315, "&lt;=" &amp; DO$1, DataRegularSeason20242025!$E$3:$E$1315, $A31)</f>
        <v>11</v>
      </c>
      <c r="DP31">
        <f>SUMIFS(DataRegularSeason20242025!$AA$3:$AA$1315,DataRegularSeason20242025!$B$3:$B$1315, "&lt;=" &amp; DP$1, DataRegularSeason20242025!$D$3:$D$1315, $A31)+SUMIFS(DataRegularSeason20242025!$AB$3:$AB$1315,DataRegularSeason20242025!$B$3:$B$1315, "&lt;=" &amp; DP$1, DataRegularSeason20242025!$E$3:$E$1315, $A31)</f>
        <v>11</v>
      </c>
      <c r="DQ31">
        <f>SUMIFS(DataRegularSeason20242025!$AA$3:$AA$1315,DataRegularSeason20242025!$B$3:$B$1315, "&lt;=" &amp; DQ$1, DataRegularSeason20242025!$D$3:$D$1315, $A31)+SUMIFS(DataRegularSeason20242025!$AB$3:$AB$1315,DataRegularSeason20242025!$B$3:$B$1315, "&lt;=" &amp; DQ$1, DataRegularSeason20242025!$E$3:$E$1315, $A31)</f>
        <v>11</v>
      </c>
      <c r="DR31">
        <f>SUMIFS(DataRegularSeason20242025!$AA$3:$AA$1315,DataRegularSeason20242025!$B$3:$B$1315, "&lt;=" &amp; DR$1, DataRegularSeason20242025!$D$3:$D$1315, $A31)+SUMIFS(DataRegularSeason20242025!$AB$3:$AB$1315,DataRegularSeason20242025!$B$3:$B$1315, "&lt;=" &amp; DR$1, DataRegularSeason20242025!$E$3:$E$1315, $A31)</f>
        <v>11</v>
      </c>
      <c r="DS31">
        <f>SUMIFS(DataRegularSeason20242025!$AA$3:$AA$1315,DataRegularSeason20242025!$B$3:$B$1315, "&lt;=" &amp; DS$1, DataRegularSeason20242025!$D$3:$D$1315, $A31)+SUMIFS(DataRegularSeason20242025!$AB$3:$AB$1315,DataRegularSeason20242025!$B$3:$B$1315, "&lt;=" &amp; DS$1, DataRegularSeason20242025!$E$3:$E$1315, $A31)</f>
        <v>11</v>
      </c>
      <c r="DT31">
        <f>SUMIFS(DataRegularSeason20242025!$AA$3:$AA$1315,DataRegularSeason20242025!$B$3:$B$1315, "&lt;=" &amp; DT$1, DataRegularSeason20242025!$D$3:$D$1315, $A31)+SUMIFS(DataRegularSeason20242025!$AB$3:$AB$1315,DataRegularSeason20242025!$B$3:$B$1315, "&lt;=" &amp; DT$1, DataRegularSeason20242025!$E$3:$E$1315, $A31)</f>
        <v>11</v>
      </c>
      <c r="DU31">
        <f>SUMIFS(DataRegularSeason20242025!$AA$3:$AA$1315,DataRegularSeason20242025!$B$3:$B$1315, "&lt;=" &amp; DU$1, DataRegularSeason20242025!$D$3:$D$1315, $A31)+SUMIFS(DataRegularSeason20242025!$AB$3:$AB$1315,DataRegularSeason20242025!$B$3:$B$1315, "&lt;=" &amp; DU$1, DataRegularSeason20242025!$E$3:$E$1315, $A31)</f>
        <v>11</v>
      </c>
      <c r="DV31">
        <f>SUMIFS(DataRegularSeason20242025!$AA$3:$AA$1315,DataRegularSeason20242025!$B$3:$B$1315, "&lt;=" &amp; DV$1, DataRegularSeason20242025!$D$3:$D$1315, $A31)+SUMIFS(DataRegularSeason20242025!$AB$3:$AB$1315,DataRegularSeason20242025!$B$3:$B$1315, "&lt;=" &amp; DV$1, DataRegularSeason20242025!$E$3:$E$1315, $A31)</f>
        <v>11</v>
      </c>
      <c r="DW31">
        <f>SUMIFS(DataRegularSeason20242025!$AA$3:$AA$1315,DataRegularSeason20242025!$B$3:$B$1315, "&lt;=" &amp; DW$1, DataRegularSeason20242025!$D$3:$D$1315, $A31)+SUMIFS(DataRegularSeason20242025!$AB$3:$AB$1315,DataRegularSeason20242025!$B$3:$B$1315, "&lt;=" &amp; DW$1, DataRegularSeason20242025!$E$3:$E$1315, $A31)</f>
        <v>11</v>
      </c>
      <c r="DX31">
        <f>SUMIFS(DataRegularSeason20242025!$AA$3:$AA$1315,DataRegularSeason20242025!$B$3:$B$1315, "&lt;=" &amp; DX$1, DataRegularSeason20242025!$D$3:$D$1315, $A31)+SUMIFS(DataRegularSeason20242025!$AB$3:$AB$1315,DataRegularSeason20242025!$B$3:$B$1315, "&lt;=" &amp; DX$1, DataRegularSeason20242025!$E$3:$E$1315, $A31)</f>
        <v>11</v>
      </c>
      <c r="DY31">
        <f>SUMIFS(DataRegularSeason20242025!$AA$3:$AA$1315,DataRegularSeason20242025!$B$3:$B$1315, "&lt;=" &amp; DY$1, DataRegularSeason20242025!$D$3:$D$1315, $A31)+SUMIFS(DataRegularSeason20242025!$AB$3:$AB$1315,DataRegularSeason20242025!$B$3:$B$1315, "&lt;=" &amp; DY$1, DataRegularSeason20242025!$E$3:$E$1315, $A31)</f>
        <v>11</v>
      </c>
      <c r="DZ31">
        <f>SUMIFS(DataRegularSeason20242025!$AA$3:$AA$1315,DataRegularSeason20242025!$B$3:$B$1315, "&lt;=" &amp; DZ$1, DataRegularSeason20242025!$D$3:$D$1315, $A31)+SUMIFS(DataRegularSeason20242025!$AB$3:$AB$1315,DataRegularSeason20242025!$B$3:$B$1315, "&lt;=" &amp; DZ$1, DataRegularSeason20242025!$E$3:$E$1315, $A31)</f>
        <v>11</v>
      </c>
      <c r="EA31">
        <f>SUMIFS(DataRegularSeason20242025!$AA$3:$AA$1315,DataRegularSeason20242025!$B$3:$B$1315, "&lt;=" &amp; EA$1, DataRegularSeason20242025!$D$3:$D$1315, $A31)+SUMIFS(DataRegularSeason20242025!$AB$3:$AB$1315,DataRegularSeason20242025!$B$3:$B$1315, "&lt;=" &amp; EA$1, DataRegularSeason20242025!$E$3:$E$1315, $A31)</f>
        <v>11</v>
      </c>
      <c r="EB31">
        <f>SUMIFS(DataRegularSeason20242025!$AA$3:$AA$1315,DataRegularSeason20242025!$B$3:$B$1315, "&lt;=" &amp; EB$1, DataRegularSeason20242025!$D$3:$D$1315, $A31)+SUMIFS(DataRegularSeason20242025!$AB$3:$AB$1315,DataRegularSeason20242025!$B$3:$B$1315, "&lt;=" &amp; EB$1, DataRegularSeason20242025!$E$3:$E$1315, $A31)</f>
        <v>11</v>
      </c>
      <c r="EC31">
        <f>SUMIFS(DataRegularSeason20242025!$AA$3:$AA$1315,DataRegularSeason20242025!$B$3:$B$1315, "&lt;=" &amp; EC$1, DataRegularSeason20242025!$D$3:$D$1315, $A31)+SUMIFS(DataRegularSeason20242025!$AB$3:$AB$1315,DataRegularSeason20242025!$B$3:$B$1315, "&lt;=" &amp; EC$1, DataRegularSeason20242025!$E$3:$E$1315, $A31)</f>
        <v>11</v>
      </c>
      <c r="ED31">
        <f>SUMIFS(DataRegularSeason20242025!$AA$3:$AA$1315,DataRegularSeason20242025!$B$3:$B$1315, "&lt;=" &amp; ED$1, DataRegularSeason20242025!$D$3:$D$1315, $A31)+SUMIFS(DataRegularSeason20242025!$AB$3:$AB$1315,DataRegularSeason20242025!$B$3:$B$1315, "&lt;=" &amp; ED$1, DataRegularSeason20242025!$E$3:$E$1315, $A31)</f>
        <v>11</v>
      </c>
      <c r="EE31">
        <f>SUMIFS(DataRegularSeason20242025!$AA$3:$AA$1315,DataRegularSeason20242025!$B$3:$B$1315, "&lt;=" &amp; EE$1, DataRegularSeason20242025!$D$3:$D$1315, $A31)+SUMIFS(DataRegularSeason20242025!$AB$3:$AB$1315,DataRegularSeason20242025!$B$3:$B$1315, "&lt;=" &amp; EE$1, DataRegularSeason20242025!$E$3:$E$1315, $A31)</f>
        <v>11</v>
      </c>
      <c r="EF31">
        <f>SUMIFS(DataRegularSeason20242025!$AA$3:$AA$1315,DataRegularSeason20242025!$B$3:$B$1315, "&lt;=" &amp; EF$1, DataRegularSeason20242025!$D$3:$D$1315, $A31)+SUMIFS(DataRegularSeason20242025!$AB$3:$AB$1315,DataRegularSeason20242025!$B$3:$B$1315, "&lt;=" &amp; EF$1, DataRegularSeason20242025!$E$3:$E$1315, $A31)</f>
        <v>11</v>
      </c>
      <c r="EG31">
        <f>SUMIFS(DataRegularSeason20242025!$AA$3:$AA$1315,DataRegularSeason20242025!$B$3:$B$1315, "&lt;=" &amp; EG$1, DataRegularSeason20242025!$D$3:$D$1315, $A31)+SUMIFS(DataRegularSeason20242025!$AB$3:$AB$1315,DataRegularSeason20242025!$B$3:$B$1315, "&lt;=" &amp; EG$1, DataRegularSeason20242025!$E$3:$E$1315, $A31)</f>
        <v>11</v>
      </c>
      <c r="EH31">
        <f>SUMIFS(DataRegularSeason20242025!$AA$3:$AA$1315,DataRegularSeason20242025!$B$3:$B$1315, "&lt;=" &amp; EH$1, DataRegularSeason20242025!$D$3:$D$1315, $A31)+SUMIFS(DataRegularSeason20242025!$AB$3:$AB$1315,DataRegularSeason20242025!$B$3:$B$1315, "&lt;=" &amp; EH$1, DataRegularSeason20242025!$E$3:$E$1315, $A31)</f>
        <v>11</v>
      </c>
      <c r="EI31">
        <f>SUMIFS(DataRegularSeason20242025!$AA$3:$AA$1315,DataRegularSeason20242025!$B$3:$B$1315, "&lt;=" &amp; EI$1, DataRegularSeason20242025!$D$3:$D$1315, $A31)+SUMIFS(DataRegularSeason20242025!$AB$3:$AB$1315,DataRegularSeason20242025!$B$3:$B$1315, "&lt;=" &amp; EI$1, DataRegularSeason20242025!$E$3:$E$1315, $A31)</f>
        <v>11</v>
      </c>
      <c r="EJ31">
        <f>SUMIFS(DataRegularSeason20242025!$AA$3:$AA$1315,DataRegularSeason20242025!$B$3:$B$1315, "&lt;=" &amp; EJ$1, DataRegularSeason20242025!$D$3:$D$1315, $A31)+SUMIFS(DataRegularSeason20242025!$AB$3:$AB$1315,DataRegularSeason20242025!$B$3:$B$1315, "&lt;=" &amp; EJ$1, DataRegularSeason20242025!$E$3:$E$1315, $A31)</f>
        <v>11</v>
      </c>
      <c r="EK31">
        <f>SUMIFS(DataRegularSeason20242025!$AA$3:$AA$1315,DataRegularSeason20242025!$B$3:$B$1315, "&lt;=" &amp; EK$1, DataRegularSeason20242025!$D$3:$D$1315, $A31)+SUMIFS(DataRegularSeason20242025!$AB$3:$AB$1315,DataRegularSeason20242025!$B$3:$B$1315, "&lt;=" &amp; EK$1, DataRegularSeason20242025!$E$3:$E$1315, $A31)</f>
        <v>11</v>
      </c>
      <c r="EL31">
        <f>SUMIFS(DataRegularSeason20242025!$AA$3:$AA$1315,DataRegularSeason20242025!$B$3:$B$1315, "&lt;=" &amp; EL$1, DataRegularSeason20242025!$D$3:$D$1315, $A31)+SUMIFS(DataRegularSeason20242025!$AB$3:$AB$1315,DataRegularSeason20242025!$B$3:$B$1315, "&lt;=" &amp; EL$1, DataRegularSeason20242025!$E$3:$E$1315, $A31)</f>
        <v>11</v>
      </c>
      <c r="EM31">
        <f>SUMIFS(DataRegularSeason20242025!$AA$3:$AA$1315,DataRegularSeason20242025!$B$3:$B$1315, "&lt;=" &amp; EM$1, DataRegularSeason20242025!$D$3:$D$1315, $A31)+SUMIFS(DataRegularSeason20242025!$AB$3:$AB$1315,DataRegularSeason20242025!$B$3:$B$1315, "&lt;=" &amp; EM$1, DataRegularSeason20242025!$E$3:$E$1315, $A31)</f>
        <v>11</v>
      </c>
      <c r="EN31">
        <f>SUMIFS(DataRegularSeason20242025!$AA$3:$AA$1315,DataRegularSeason20242025!$B$3:$B$1315, "&lt;=" &amp; EN$1, DataRegularSeason20242025!$D$3:$D$1315, $A31)+SUMIFS(DataRegularSeason20242025!$AB$3:$AB$1315,DataRegularSeason20242025!$B$3:$B$1315, "&lt;=" &amp; EN$1, DataRegularSeason20242025!$E$3:$E$1315, $A31)</f>
        <v>11</v>
      </c>
      <c r="EO31">
        <f>SUMIFS(DataRegularSeason20242025!$AA$3:$AA$1315,DataRegularSeason20242025!$B$3:$B$1315, "&lt;=" &amp; EO$1, DataRegularSeason20242025!$D$3:$D$1315, $A31)+SUMIFS(DataRegularSeason20242025!$AB$3:$AB$1315,DataRegularSeason20242025!$B$3:$B$1315, "&lt;=" &amp; EO$1, DataRegularSeason20242025!$E$3:$E$1315, $A31)</f>
        <v>11</v>
      </c>
      <c r="EP31">
        <f>SUMIFS(DataRegularSeason20242025!$AA$3:$AA$1315,DataRegularSeason20242025!$B$3:$B$1315, "&lt;=" &amp; EP$1, DataRegularSeason20242025!$D$3:$D$1315, $A31)+SUMIFS(DataRegularSeason20242025!$AB$3:$AB$1315,DataRegularSeason20242025!$B$3:$B$1315, "&lt;=" &amp; EP$1, DataRegularSeason20242025!$E$3:$E$1315, $A31)</f>
        <v>11</v>
      </c>
      <c r="EQ31">
        <f>SUMIFS(DataRegularSeason20242025!$AA$3:$AA$1315,DataRegularSeason20242025!$B$3:$B$1315, "&lt;=" &amp; EQ$1, DataRegularSeason20242025!$D$3:$D$1315, $A31)+SUMIFS(DataRegularSeason20242025!$AB$3:$AB$1315,DataRegularSeason20242025!$B$3:$B$1315, "&lt;=" &amp; EQ$1, DataRegularSeason20242025!$E$3:$E$1315, $A31)</f>
        <v>11</v>
      </c>
      <c r="ER31">
        <f>SUMIFS(DataRegularSeason20242025!$AA$3:$AA$1315,DataRegularSeason20242025!$B$3:$B$1315, "&lt;=" &amp; ER$1, DataRegularSeason20242025!$D$3:$D$1315, $A31)+SUMIFS(DataRegularSeason20242025!$AB$3:$AB$1315,DataRegularSeason20242025!$B$3:$B$1315, "&lt;=" &amp; ER$1, DataRegularSeason20242025!$E$3:$E$1315, $A31)</f>
        <v>11</v>
      </c>
      <c r="ES31">
        <f>SUMIFS(DataRegularSeason20242025!$AA$3:$AA$1315,DataRegularSeason20242025!$B$3:$B$1315, "&lt;=" &amp; ES$1, DataRegularSeason20242025!$D$3:$D$1315, $A31)+SUMIFS(DataRegularSeason20242025!$AB$3:$AB$1315,DataRegularSeason20242025!$B$3:$B$1315, "&lt;=" &amp; ES$1, DataRegularSeason20242025!$E$3:$E$1315, $A31)</f>
        <v>11</v>
      </c>
      <c r="ET31">
        <f>SUMIFS(DataRegularSeason20242025!$AA$3:$AA$1315,DataRegularSeason20242025!$B$3:$B$1315, "&lt;=" &amp; ET$1, DataRegularSeason20242025!$D$3:$D$1315, $A31)+SUMIFS(DataRegularSeason20242025!$AB$3:$AB$1315,DataRegularSeason20242025!$B$3:$B$1315, "&lt;=" &amp; ET$1, DataRegularSeason20242025!$E$3:$E$1315, $A31)</f>
        <v>11</v>
      </c>
      <c r="EU31">
        <f>SUMIFS(DataRegularSeason20242025!$AA$3:$AA$1315,DataRegularSeason20242025!$B$3:$B$1315, "&lt;=" &amp; EU$1, DataRegularSeason20242025!$D$3:$D$1315, $A31)+SUMIFS(DataRegularSeason20242025!$AB$3:$AB$1315,DataRegularSeason20242025!$B$3:$B$1315, "&lt;=" &amp; EU$1, DataRegularSeason20242025!$E$3:$E$1315, $A31)</f>
        <v>11</v>
      </c>
      <c r="EV31">
        <f>SUMIFS(DataRegularSeason20242025!$AA$3:$AA$1315,DataRegularSeason20242025!$B$3:$B$1315, "&lt;=" &amp; EV$1, DataRegularSeason20242025!$D$3:$D$1315, $A31)+SUMIFS(DataRegularSeason20242025!$AB$3:$AB$1315,DataRegularSeason20242025!$B$3:$B$1315, "&lt;=" &amp; EV$1, DataRegularSeason20242025!$E$3:$E$1315, $A31)</f>
        <v>11</v>
      </c>
      <c r="EW31">
        <f>SUMIFS(DataRegularSeason20242025!$AA$3:$AA$1315,DataRegularSeason20242025!$B$3:$B$1315, "&lt;=" &amp; EW$1, DataRegularSeason20242025!$D$3:$D$1315, $A31)+SUMIFS(DataRegularSeason20242025!$AB$3:$AB$1315,DataRegularSeason20242025!$B$3:$B$1315, "&lt;=" &amp; EW$1, DataRegularSeason20242025!$E$3:$E$1315, $A31)</f>
        <v>11</v>
      </c>
      <c r="EX31">
        <f>SUMIFS(DataRegularSeason20242025!$AA$3:$AA$1315,DataRegularSeason20242025!$B$3:$B$1315, "&lt;=" &amp; EX$1, DataRegularSeason20242025!$D$3:$D$1315, $A31)+SUMIFS(DataRegularSeason20242025!$AB$3:$AB$1315,DataRegularSeason20242025!$B$3:$B$1315, "&lt;=" &amp; EX$1, DataRegularSeason20242025!$E$3:$E$1315, $A31)</f>
        <v>11</v>
      </c>
      <c r="EY31">
        <f>SUMIFS(DataRegularSeason20242025!$AA$3:$AA$1315,DataRegularSeason20242025!$B$3:$B$1315, "&lt;=" &amp; EY$1, DataRegularSeason20242025!$D$3:$D$1315, $A31)+SUMIFS(DataRegularSeason20242025!$AB$3:$AB$1315,DataRegularSeason20242025!$B$3:$B$1315, "&lt;=" &amp; EY$1, DataRegularSeason20242025!$E$3:$E$1315, $A31)</f>
        <v>11</v>
      </c>
      <c r="EZ31">
        <f>SUMIFS(DataRegularSeason20242025!$AA$3:$AA$1315,DataRegularSeason20242025!$B$3:$B$1315, "&lt;=" &amp; EZ$1, DataRegularSeason20242025!$D$3:$D$1315, $A31)+SUMIFS(DataRegularSeason20242025!$AB$3:$AB$1315,DataRegularSeason20242025!$B$3:$B$1315, "&lt;=" &amp; EZ$1, DataRegularSeason20242025!$E$3:$E$1315, $A31)</f>
        <v>11</v>
      </c>
      <c r="FA31">
        <f>SUMIFS(DataRegularSeason20242025!$AA$3:$AA$1315,DataRegularSeason20242025!$B$3:$B$1315, "&lt;=" &amp; FA$1, DataRegularSeason20242025!$D$3:$D$1315, $A31)+SUMIFS(DataRegularSeason20242025!$AB$3:$AB$1315,DataRegularSeason20242025!$B$3:$B$1315, "&lt;=" &amp; FA$1, DataRegularSeason20242025!$E$3:$E$1315, $A31)</f>
        <v>11</v>
      </c>
      <c r="FB31">
        <f>SUMIFS(DataRegularSeason20242025!$AA$3:$AA$1315,DataRegularSeason20242025!$B$3:$B$1315, "&lt;=" &amp; FB$1, DataRegularSeason20242025!$D$3:$D$1315, $A31)+SUMIFS(DataRegularSeason20242025!$AB$3:$AB$1315,DataRegularSeason20242025!$B$3:$B$1315, "&lt;=" &amp; FB$1, DataRegularSeason20242025!$E$3:$E$1315, $A31)</f>
        <v>11</v>
      </c>
      <c r="FC31">
        <f>SUMIFS(DataRegularSeason20242025!$AA$3:$AA$1315,DataRegularSeason20242025!$B$3:$B$1315, "&lt;=" &amp; FC$1, DataRegularSeason20242025!$D$3:$D$1315, $A31)+SUMIFS(DataRegularSeason20242025!$AB$3:$AB$1315,DataRegularSeason20242025!$B$3:$B$1315, "&lt;=" &amp; FC$1, DataRegularSeason20242025!$E$3:$E$1315, $A31)</f>
        <v>11</v>
      </c>
      <c r="FD31">
        <f>SUMIFS(DataRegularSeason20242025!$AA$3:$AA$1315,DataRegularSeason20242025!$B$3:$B$1315, "&lt;=" &amp; FD$1, DataRegularSeason20242025!$D$3:$D$1315, $A31)+SUMIFS(DataRegularSeason20242025!$AB$3:$AB$1315,DataRegularSeason20242025!$B$3:$B$1315, "&lt;=" &amp; FD$1, DataRegularSeason20242025!$E$3:$E$1315, $A31)</f>
        <v>11</v>
      </c>
      <c r="FE31">
        <f>SUMIFS(DataRegularSeason20242025!$AA$3:$AA$1315,DataRegularSeason20242025!$B$3:$B$1315, "&lt;=" &amp; FE$1, DataRegularSeason20242025!$D$3:$D$1315, $A31)+SUMIFS(DataRegularSeason20242025!$AB$3:$AB$1315,DataRegularSeason20242025!$B$3:$B$1315, "&lt;=" &amp; FE$1, DataRegularSeason20242025!$E$3:$E$1315, $A31)</f>
        <v>11</v>
      </c>
      <c r="FF31">
        <f>SUMIFS(DataRegularSeason20242025!$AA$3:$AA$1315,DataRegularSeason20242025!$B$3:$B$1315, "&lt;=" &amp; FF$1, DataRegularSeason20242025!$D$3:$D$1315, $A31)+SUMIFS(DataRegularSeason20242025!$AB$3:$AB$1315,DataRegularSeason20242025!$B$3:$B$1315, "&lt;=" &amp; FF$1, DataRegularSeason20242025!$E$3:$E$1315, $A31)</f>
        <v>11</v>
      </c>
      <c r="FG31">
        <f>SUMIFS(DataRegularSeason20242025!$AA$3:$AA$1315,DataRegularSeason20242025!$B$3:$B$1315, "&lt;=" &amp; FG$1, DataRegularSeason20242025!$D$3:$D$1315, $A31)+SUMIFS(DataRegularSeason20242025!$AB$3:$AB$1315,DataRegularSeason20242025!$B$3:$B$1315, "&lt;=" &amp; FG$1, DataRegularSeason20242025!$E$3:$E$1315, $A31)</f>
        <v>11</v>
      </c>
      <c r="FH31">
        <f>SUMIFS(DataRegularSeason20242025!$AA$3:$AA$1315,DataRegularSeason20242025!$B$3:$B$1315, "&lt;=" &amp; FH$1, DataRegularSeason20242025!$D$3:$D$1315, $A31)+SUMIFS(DataRegularSeason20242025!$AB$3:$AB$1315,DataRegularSeason20242025!$B$3:$B$1315, "&lt;=" &amp; FH$1, DataRegularSeason20242025!$E$3:$E$1315, $A31)</f>
        <v>11</v>
      </c>
      <c r="FI31">
        <f>SUMIFS(DataRegularSeason20242025!$AA$3:$AA$1315,DataRegularSeason20242025!$B$3:$B$1315, "&lt;=" &amp; FI$1, DataRegularSeason20242025!$D$3:$D$1315, $A31)+SUMIFS(DataRegularSeason20242025!$AB$3:$AB$1315,DataRegularSeason20242025!$B$3:$B$1315, "&lt;=" &amp; FI$1, DataRegularSeason20242025!$E$3:$E$1315, $A31)</f>
        <v>11</v>
      </c>
      <c r="FJ31">
        <f>SUMIFS(DataRegularSeason20242025!$AA$3:$AA$1315,DataRegularSeason20242025!$B$3:$B$1315, "&lt;=" &amp; FJ$1, DataRegularSeason20242025!$D$3:$D$1315, $A31)+SUMIFS(DataRegularSeason20242025!$AB$3:$AB$1315,DataRegularSeason20242025!$B$3:$B$1315, "&lt;=" &amp; FJ$1, DataRegularSeason20242025!$E$3:$E$1315, $A31)</f>
        <v>11</v>
      </c>
      <c r="FK31">
        <f>SUMIFS(DataRegularSeason20242025!$AA$3:$AA$1315,DataRegularSeason20242025!$B$3:$B$1315, "&lt;=" &amp; FK$1, DataRegularSeason20242025!$D$3:$D$1315, $A31)+SUMIFS(DataRegularSeason20242025!$AB$3:$AB$1315,DataRegularSeason20242025!$B$3:$B$1315, "&lt;=" &amp; FK$1, DataRegularSeason20242025!$E$3:$E$1315, $A31)</f>
        <v>11</v>
      </c>
      <c r="FL31">
        <f>SUMIFS(DataRegularSeason20242025!$AA$3:$AA$1315,DataRegularSeason20242025!$B$3:$B$1315, "&lt;=" &amp; FL$1, DataRegularSeason20242025!$D$3:$D$1315, $A31)+SUMIFS(DataRegularSeason20242025!$AB$3:$AB$1315,DataRegularSeason20242025!$B$3:$B$1315, "&lt;=" &amp; FL$1, DataRegularSeason20242025!$E$3:$E$1315, $A31)</f>
        <v>11</v>
      </c>
      <c r="FM31">
        <f>SUMIFS(DataRegularSeason20242025!$AA$3:$AA$1315,DataRegularSeason20242025!$B$3:$B$1315, "&lt;=" &amp; FM$1, DataRegularSeason20242025!$D$3:$D$1315, $A31)+SUMIFS(DataRegularSeason20242025!$AB$3:$AB$1315,DataRegularSeason20242025!$B$3:$B$1315, "&lt;=" &amp; FM$1, DataRegularSeason20242025!$E$3:$E$1315, $A31)</f>
        <v>11</v>
      </c>
      <c r="FN31">
        <f>SUMIFS(DataRegularSeason20242025!$AA$3:$AA$1315,DataRegularSeason20242025!$B$3:$B$1315, "&lt;=" &amp; FN$1, DataRegularSeason20242025!$D$3:$D$1315, $A31)+SUMIFS(DataRegularSeason20242025!$AB$3:$AB$1315,DataRegularSeason20242025!$B$3:$B$1315, "&lt;=" &amp; FN$1, DataRegularSeason20242025!$E$3:$E$1315, $A31)</f>
        <v>11</v>
      </c>
      <c r="FO31">
        <f>SUMIFS(DataRegularSeason20242025!$AA$3:$AA$1315,DataRegularSeason20242025!$B$3:$B$1315, "&lt;=" &amp; FO$1, DataRegularSeason20242025!$D$3:$D$1315, $A31)+SUMIFS(DataRegularSeason20242025!$AB$3:$AB$1315,DataRegularSeason20242025!$B$3:$B$1315, "&lt;=" &amp; FO$1, DataRegularSeason20242025!$E$3:$E$1315, $A31)</f>
        <v>11</v>
      </c>
      <c r="FP31">
        <f>SUMIFS(DataRegularSeason20242025!$AA$3:$AA$1315,DataRegularSeason20242025!$B$3:$B$1315, "&lt;=" &amp; FP$1, DataRegularSeason20242025!$D$3:$D$1315, $A31)+SUMIFS(DataRegularSeason20242025!$AB$3:$AB$1315,DataRegularSeason20242025!$B$3:$B$1315, "&lt;=" &amp; FP$1, DataRegularSeason20242025!$E$3:$E$1315, $A31)</f>
        <v>11</v>
      </c>
      <c r="FQ31">
        <f>SUMIFS(DataRegularSeason20242025!$AA$3:$AA$1315,DataRegularSeason20242025!$B$3:$B$1315, "&lt;=" &amp; FQ$1, DataRegularSeason20242025!$D$3:$D$1315, $A31)+SUMIFS(DataRegularSeason20242025!$AB$3:$AB$1315,DataRegularSeason20242025!$B$3:$B$1315, "&lt;=" &amp; FQ$1, DataRegularSeason20242025!$E$3:$E$1315, $A31)</f>
        <v>11</v>
      </c>
      <c r="FR31">
        <f>SUMIFS(DataRegularSeason20242025!$AA$3:$AA$1315,DataRegularSeason20242025!$B$3:$B$1315, "&lt;=" &amp; FR$1, DataRegularSeason20242025!$D$3:$D$1315, $A31)+SUMIFS(DataRegularSeason20242025!$AB$3:$AB$1315,DataRegularSeason20242025!$B$3:$B$1315, "&lt;=" &amp; FR$1, DataRegularSeason20242025!$E$3:$E$1315, $A31)</f>
        <v>11</v>
      </c>
      <c r="FS31">
        <f>SUMIFS(DataRegularSeason20242025!$AA$3:$AA$1315,DataRegularSeason20242025!$B$3:$B$1315, "&lt;=" &amp; FS$1, DataRegularSeason20242025!$D$3:$D$1315, $A31)+SUMIFS(DataRegularSeason20242025!$AB$3:$AB$1315,DataRegularSeason20242025!$B$3:$B$1315, "&lt;=" &amp; FS$1, DataRegularSeason20242025!$E$3:$E$1315, $A31)</f>
        <v>11</v>
      </c>
      <c r="FT31">
        <f>SUMIFS(DataRegularSeason20242025!$AA$3:$AA$1315,DataRegularSeason20242025!$B$3:$B$1315, "&lt;=" &amp; FT$1, DataRegularSeason20242025!$D$3:$D$1315, $A31)+SUMIFS(DataRegularSeason20242025!$AB$3:$AB$1315,DataRegularSeason20242025!$B$3:$B$1315, "&lt;=" &amp; FT$1, DataRegularSeason20242025!$E$3:$E$1315, $A31)</f>
        <v>11</v>
      </c>
      <c r="FU31">
        <f>SUMIFS(DataRegularSeason20242025!$AA$3:$AA$1315,DataRegularSeason20242025!$B$3:$B$1315, "&lt;=" &amp; FU$1, DataRegularSeason20242025!$D$3:$D$1315, $A31)+SUMIFS(DataRegularSeason20242025!$AB$3:$AB$1315,DataRegularSeason20242025!$B$3:$B$1315, "&lt;=" &amp; FU$1, DataRegularSeason20242025!$E$3:$E$1315, $A31)</f>
        <v>11</v>
      </c>
      <c r="FV31">
        <f>SUMIFS(DataRegularSeason20242025!$AA$3:$AA$1315,DataRegularSeason20242025!$B$3:$B$1315, "&lt;=" &amp; FV$1, DataRegularSeason20242025!$D$3:$D$1315, $A31)+SUMIFS(DataRegularSeason20242025!$AB$3:$AB$1315,DataRegularSeason20242025!$B$3:$B$1315, "&lt;=" &amp; FV$1, DataRegularSeason20242025!$E$3:$E$1315, $A31)</f>
        <v>11</v>
      </c>
      <c r="FW31">
        <f>SUMIFS(DataRegularSeason20242025!$AA$3:$AA$1315,DataRegularSeason20242025!$B$3:$B$1315, "&lt;=" &amp; FW$1, DataRegularSeason20242025!$D$3:$D$1315, $A31)+SUMIFS(DataRegularSeason20242025!$AB$3:$AB$1315,DataRegularSeason20242025!$B$3:$B$1315, "&lt;=" &amp; FW$1, DataRegularSeason20242025!$E$3:$E$1315, $A31)</f>
        <v>11</v>
      </c>
      <c r="FX31">
        <f>SUMIFS(DataRegularSeason20242025!$AA$3:$AA$1315,DataRegularSeason20242025!$B$3:$B$1315, "&lt;=" &amp; FX$1, DataRegularSeason20242025!$D$3:$D$1315, $A31)+SUMIFS(DataRegularSeason20242025!$AB$3:$AB$1315,DataRegularSeason20242025!$B$3:$B$1315, "&lt;=" &amp; FX$1, DataRegularSeason20242025!$E$3:$E$1315, $A31)</f>
        <v>11</v>
      </c>
      <c r="FY31">
        <f>SUMIFS(DataRegularSeason20242025!$AA$3:$AA$1315,DataRegularSeason20242025!$B$3:$B$1315, "&lt;=" &amp; FY$1, DataRegularSeason20242025!$D$3:$D$1315, $A31)+SUMIFS(DataRegularSeason20242025!$AB$3:$AB$1315,DataRegularSeason20242025!$B$3:$B$1315, "&lt;=" &amp; FY$1, DataRegularSeason20242025!$E$3:$E$1315, $A31)</f>
        <v>11</v>
      </c>
      <c r="FZ31">
        <f>SUMIFS(DataRegularSeason20242025!$AA$3:$AA$1315,DataRegularSeason20242025!$B$3:$B$1315, "&lt;=" &amp; FZ$1, DataRegularSeason20242025!$D$3:$D$1315, $A31)+SUMIFS(DataRegularSeason20242025!$AB$3:$AB$1315,DataRegularSeason20242025!$B$3:$B$1315, "&lt;=" &amp; FZ$1, DataRegularSeason20242025!$E$3:$E$1315, $A31)</f>
        <v>11</v>
      </c>
      <c r="GA31">
        <f>SUMIFS(DataRegularSeason20242025!$AA$3:$AA$1315,DataRegularSeason20242025!$B$3:$B$1315, "&lt;=" &amp; GA$1, DataRegularSeason20242025!$D$3:$D$1315, $A31)+SUMIFS(DataRegularSeason20242025!$AB$3:$AB$1315,DataRegularSeason20242025!$B$3:$B$1315, "&lt;=" &amp; GA$1, DataRegularSeason20242025!$E$3:$E$1315, $A31)</f>
        <v>11</v>
      </c>
      <c r="GB31">
        <f>SUMIFS(DataRegularSeason20242025!$AA$3:$AA$1315,DataRegularSeason20242025!$B$3:$B$1315, "&lt;=" &amp; GB$1, DataRegularSeason20242025!$D$3:$D$1315, $A31)+SUMIFS(DataRegularSeason20242025!$AB$3:$AB$1315,DataRegularSeason20242025!$B$3:$B$1315, "&lt;=" &amp; GB$1, DataRegularSeason20242025!$E$3:$E$1315, $A31)</f>
        <v>11</v>
      </c>
      <c r="GC31">
        <f>SUMIFS(DataRegularSeason20242025!$AA$3:$AA$1315,DataRegularSeason20242025!$B$3:$B$1315, "&lt;=" &amp; GC$1, DataRegularSeason20242025!$D$3:$D$1315, $A31)+SUMIFS(DataRegularSeason20242025!$AB$3:$AB$1315,DataRegularSeason20242025!$B$3:$B$1315, "&lt;=" &amp; GC$1, DataRegularSeason20242025!$E$3:$E$1315, $A31)</f>
        <v>11</v>
      </c>
      <c r="GD31">
        <f>SUMIFS(DataRegularSeason20242025!$AA$3:$AA$1315,DataRegularSeason20242025!$B$3:$B$1315, "&lt;=" &amp; GD$1, DataRegularSeason20242025!$D$3:$D$1315, $A31)+SUMIFS(DataRegularSeason20242025!$AB$3:$AB$1315,DataRegularSeason20242025!$B$3:$B$1315, "&lt;=" &amp; GD$1, DataRegularSeason20242025!$E$3:$E$1315, $A31)</f>
        <v>11</v>
      </c>
      <c r="GE31">
        <f>SUMIFS(DataRegularSeason20242025!$AA$3:$AA$1315,DataRegularSeason20242025!$B$3:$B$1315, "&lt;=" &amp; GE$1, DataRegularSeason20242025!$D$3:$D$1315, $A31)+SUMIFS(DataRegularSeason20242025!$AB$3:$AB$1315,DataRegularSeason20242025!$B$3:$B$1315, "&lt;=" &amp; GE$1, DataRegularSeason20242025!$E$3:$E$1315, $A31)</f>
        <v>11</v>
      </c>
      <c r="GF31">
        <f>SUMIFS(DataRegularSeason20242025!$AA$3:$AA$1315,DataRegularSeason20242025!$B$3:$B$1315, "&lt;=" &amp; GF$1, DataRegularSeason20242025!$D$3:$D$1315, $A31)+SUMIFS(DataRegularSeason20242025!$AB$3:$AB$1315,DataRegularSeason20242025!$B$3:$B$1315, "&lt;=" &amp; GF$1, DataRegularSeason20242025!$E$3:$E$1315, $A31)</f>
        <v>11</v>
      </c>
      <c r="GG31">
        <f>SUMIFS(DataRegularSeason20242025!$AA$3:$AA$1315,DataRegularSeason20242025!$B$3:$B$1315, "&lt;=" &amp; GG$1, DataRegularSeason20242025!$D$3:$D$1315, $A31)+SUMIFS(DataRegularSeason20242025!$AB$3:$AB$1315,DataRegularSeason20242025!$B$3:$B$1315, "&lt;=" &amp; GG$1, DataRegularSeason20242025!$E$3:$E$1315, $A31)</f>
        <v>11</v>
      </c>
      <c r="GH31">
        <f>SUMIFS(DataRegularSeason20242025!$AA$3:$AA$1315,DataRegularSeason20242025!$B$3:$B$1315, "&lt;=" &amp; GH$1, DataRegularSeason20242025!$D$3:$D$1315, $A31)+SUMIFS(DataRegularSeason20242025!$AB$3:$AB$1315,DataRegularSeason20242025!$B$3:$B$1315, "&lt;=" &amp; GH$1, DataRegularSeason20242025!$E$3:$E$1315, $A31)</f>
        <v>11</v>
      </c>
      <c r="GI31">
        <f>SUMIFS(DataRegularSeason20242025!$AA$3:$AA$1315,DataRegularSeason20242025!$B$3:$B$1315, "&lt;=" &amp; GI$1, DataRegularSeason20242025!$D$3:$D$1315, $A31)+SUMIFS(DataRegularSeason20242025!$AB$3:$AB$1315,DataRegularSeason20242025!$B$3:$B$1315, "&lt;=" &amp; GI$1, DataRegularSeason20242025!$E$3:$E$1315, $A31)</f>
        <v>11</v>
      </c>
      <c r="GJ31">
        <f>SUMIFS(DataRegularSeason20242025!$AA$3:$AA$1315,DataRegularSeason20242025!$B$3:$B$1315, "&lt;=" &amp; GJ$1, DataRegularSeason20242025!$D$3:$D$1315, $A31)+SUMIFS(DataRegularSeason20242025!$AB$3:$AB$1315,DataRegularSeason20242025!$B$3:$B$1315, "&lt;=" &amp; GJ$1, DataRegularSeason20242025!$E$3:$E$1315, $A31)</f>
        <v>11</v>
      </c>
      <c r="GK31">
        <f>SUMIFS(DataRegularSeason20242025!$AA$3:$AA$1315,DataRegularSeason20242025!$B$3:$B$1315, "&lt;=" &amp; GK$1, DataRegularSeason20242025!$D$3:$D$1315, $A31)+SUMIFS(DataRegularSeason20242025!$AB$3:$AB$1315,DataRegularSeason20242025!$B$3:$B$1315, "&lt;=" &amp; GK$1, DataRegularSeason20242025!$E$3:$E$1315, $A31)</f>
        <v>11</v>
      </c>
      <c r="GL31">
        <f>SUMIFS(DataRegularSeason20242025!$AA$3:$AA$1315,DataRegularSeason20242025!$B$3:$B$1315, "&lt;=" &amp; GL$1, DataRegularSeason20242025!$D$3:$D$1315, $A31)+SUMIFS(DataRegularSeason20242025!$AB$3:$AB$1315,DataRegularSeason20242025!$B$3:$B$1315, "&lt;=" &amp; GL$1, DataRegularSeason20242025!$E$3:$E$1315, $A31)</f>
        <v>11</v>
      </c>
      <c r="GM31">
        <f>SUMIFS(DataRegularSeason20242025!$AA$3:$AA$1315,DataRegularSeason20242025!$B$3:$B$1315, "&lt;=" &amp; GM$1, DataRegularSeason20242025!$D$3:$D$1315, $A31)+SUMIFS(DataRegularSeason20242025!$AB$3:$AB$1315,DataRegularSeason20242025!$B$3:$B$1315, "&lt;=" &amp; GM$1, DataRegularSeason20242025!$E$3:$E$1315, $A31)</f>
        <v>11</v>
      </c>
      <c r="GN31">
        <f>SUMIFS(DataRegularSeason20242025!$AA$3:$AA$1315,DataRegularSeason20242025!$B$3:$B$1315, "&lt;=" &amp; GN$1, DataRegularSeason20242025!$D$3:$D$1315, $A31)+SUMIFS(DataRegularSeason20242025!$AB$3:$AB$1315,DataRegularSeason20242025!$B$3:$B$1315, "&lt;=" &amp; GN$1, DataRegularSeason20242025!$E$3:$E$1315, $A31)</f>
        <v>11</v>
      </c>
      <c r="GO31">
        <f>SUMIFS(DataRegularSeason20242025!$AA$3:$AA$1315,DataRegularSeason20242025!$B$3:$B$1315, "&lt;=" &amp; GO$1, DataRegularSeason20242025!$D$3:$D$1315, $A31)+SUMIFS(DataRegularSeason20242025!$AB$3:$AB$1315,DataRegularSeason20242025!$B$3:$B$1315, "&lt;=" &amp; GO$1, DataRegularSeason20242025!$E$3:$E$1315, $A31)</f>
        <v>11</v>
      </c>
      <c r="GP31">
        <f>SUMIFS(DataRegularSeason20242025!$AA$3:$AA$1315,DataRegularSeason20242025!$B$3:$B$1315, "&lt;=" &amp; GP$1, DataRegularSeason20242025!$D$3:$D$1315, $A31)+SUMIFS(DataRegularSeason20242025!$AB$3:$AB$1315,DataRegularSeason20242025!$B$3:$B$1315, "&lt;=" &amp; GP$1, DataRegularSeason20242025!$E$3:$E$1315, $A31)</f>
        <v>11</v>
      </c>
      <c r="GQ31">
        <f>SUMIFS(DataRegularSeason20242025!$AA$3:$AA$1315,DataRegularSeason20242025!$B$3:$B$1315, "&lt;=" &amp; GQ$1, DataRegularSeason20242025!$D$3:$D$1315, $A31)+SUMIFS(DataRegularSeason20242025!$AB$3:$AB$1315,DataRegularSeason20242025!$B$3:$B$1315, "&lt;=" &amp; GQ$1, DataRegularSeason20242025!$E$3:$E$1315, $A31)</f>
        <v>11</v>
      </c>
      <c r="GR31">
        <f>SUMIFS(DataRegularSeason20242025!$AA$3:$AA$1315,DataRegularSeason20242025!$B$3:$B$1315, "&lt;=" &amp; GR$1, DataRegularSeason20242025!$D$3:$D$1315, $A31)+SUMIFS(DataRegularSeason20242025!$AB$3:$AB$1315,DataRegularSeason20242025!$B$3:$B$1315, "&lt;=" &amp; GR$1, DataRegularSeason20242025!$E$3:$E$1315, $A31)</f>
        <v>11</v>
      </c>
      <c r="GS31">
        <f>SUMIFS(DataRegularSeason20242025!$AA$3:$AA$1315,DataRegularSeason20242025!$B$3:$B$1315, "&lt;=" &amp; GS$1, DataRegularSeason20242025!$D$3:$D$1315, $A31)+SUMIFS(DataRegularSeason20242025!$AB$3:$AB$1315,DataRegularSeason20242025!$B$3:$B$1315, "&lt;=" &amp; GS$1, DataRegularSeason20242025!$E$3:$E$1315, $A31)</f>
        <v>11</v>
      </c>
      <c r="GT31">
        <f>SUMIFS(DataRegularSeason20242025!$AA$3:$AA$1315,DataRegularSeason20242025!$B$3:$B$1315, "&lt;=" &amp; GT$1, DataRegularSeason20242025!$D$3:$D$1315, $A31)+SUMIFS(DataRegularSeason20242025!$AB$3:$AB$1315,DataRegularSeason20242025!$B$3:$B$1315, "&lt;=" &amp; GT$1, DataRegularSeason20242025!$E$3:$E$1315, $A31)</f>
        <v>11</v>
      </c>
      <c r="GU31">
        <f>SUMIFS(DataRegularSeason20242025!$AA$3:$AA$1315,DataRegularSeason20242025!$B$3:$B$1315, "&lt;=" &amp; GU$1, DataRegularSeason20242025!$D$3:$D$1315, $A31)+SUMIFS(DataRegularSeason20242025!$AB$3:$AB$1315,DataRegularSeason20242025!$B$3:$B$1315, "&lt;=" &amp; GU$1, DataRegularSeason20242025!$E$3:$E$1315, $A31)</f>
        <v>11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10</v>
      </c>
      <c r="AQ32">
        <f>SUMIFS(DataRegularSeason20242025!$AA$3:$AA$1315,DataRegularSeason20242025!$B$3:$B$1315, "&lt;=" &amp; AQ$1, DataRegularSeason20242025!$D$3:$D$1315, $A32)+SUMIFS(DataRegularSeason20242025!$AB$3:$AB$1315,DataRegularSeason20242025!$B$3:$B$1315, "&lt;=" &amp; AQ$1, DataRegularSeason20242025!$E$3:$E$1315, $A32)</f>
        <v>10</v>
      </c>
      <c r="AR32">
        <f>SUMIFS(DataRegularSeason20242025!$AA$3:$AA$1315,DataRegularSeason20242025!$B$3:$B$1315, "&lt;=" &amp; AR$1, DataRegularSeason20242025!$D$3:$D$1315, $A32)+SUMIFS(DataRegularSeason20242025!$AB$3:$AB$1315,DataRegularSeason20242025!$B$3:$B$1315, "&lt;=" &amp; AR$1, DataRegularSeason20242025!$E$3:$E$1315, $A32)</f>
        <v>10</v>
      </c>
      <c r="AS32">
        <f>SUMIFS(DataRegularSeason20242025!$AA$3:$AA$1315,DataRegularSeason20242025!$B$3:$B$1315, "&lt;=" &amp; AS$1, DataRegularSeason20242025!$D$3:$D$1315, $A32)+SUMIFS(DataRegularSeason20242025!$AB$3:$AB$1315,DataRegularSeason20242025!$B$3:$B$1315, "&lt;=" &amp; AS$1, DataRegularSeason20242025!$E$3:$E$1315, $A32)</f>
        <v>10</v>
      </c>
      <c r="AT32">
        <f>SUMIFS(DataRegularSeason20242025!$AA$3:$AA$1315,DataRegularSeason20242025!$B$3:$B$1315, "&lt;=" &amp; AT$1, DataRegularSeason20242025!$D$3:$D$1315, $A32)+SUMIFS(DataRegularSeason20242025!$AB$3:$AB$1315,DataRegularSeason20242025!$B$3:$B$1315, "&lt;=" &amp; AT$1, DataRegularSeason20242025!$E$3:$E$1315, $A32)</f>
        <v>10</v>
      </c>
      <c r="AU32">
        <f>SUMIFS(DataRegularSeason20242025!$AA$3:$AA$1315,DataRegularSeason20242025!$B$3:$B$1315, "&lt;=" &amp; AU$1, DataRegularSeason20242025!$D$3:$D$1315, $A32)+SUMIFS(DataRegularSeason20242025!$AB$3:$AB$1315,DataRegularSeason20242025!$B$3:$B$1315, "&lt;=" &amp; AU$1, DataRegularSeason20242025!$E$3:$E$1315, $A32)</f>
        <v>10</v>
      </c>
      <c r="AV32">
        <f>SUMIFS(DataRegularSeason20242025!$AA$3:$AA$1315,DataRegularSeason20242025!$B$3:$B$1315, "&lt;=" &amp; AV$1, DataRegularSeason20242025!$D$3:$D$1315, $A32)+SUMIFS(DataRegularSeason20242025!$AB$3:$AB$1315,DataRegularSeason20242025!$B$3:$B$1315, "&lt;=" &amp; AV$1, DataRegularSeason20242025!$E$3:$E$1315, $A32)</f>
        <v>10</v>
      </c>
      <c r="AW32">
        <f>SUMIFS(DataRegularSeason20242025!$AA$3:$AA$1315,DataRegularSeason20242025!$B$3:$B$1315, "&lt;=" &amp; AW$1, DataRegularSeason20242025!$D$3:$D$1315, $A32)+SUMIFS(DataRegularSeason20242025!$AB$3:$AB$1315,DataRegularSeason20242025!$B$3:$B$1315, "&lt;=" &amp; AW$1, DataRegularSeason20242025!$E$3:$E$1315, $A32)</f>
        <v>10</v>
      </c>
      <c r="AX32">
        <f>SUMIFS(DataRegularSeason20242025!$AA$3:$AA$1315,DataRegularSeason20242025!$B$3:$B$1315, "&lt;=" &amp; AX$1, DataRegularSeason20242025!$D$3:$D$1315, $A32)+SUMIFS(DataRegularSeason20242025!$AB$3:$AB$1315,DataRegularSeason20242025!$B$3:$B$1315, "&lt;=" &amp; AX$1, DataRegularSeason20242025!$E$3:$E$1315, $A32)</f>
        <v>10</v>
      </c>
      <c r="AY32">
        <f>SUMIFS(DataRegularSeason20242025!$AA$3:$AA$1315,DataRegularSeason20242025!$B$3:$B$1315, "&lt;=" &amp; AY$1, DataRegularSeason20242025!$D$3:$D$1315, $A32)+SUMIFS(DataRegularSeason20242025!$AB$3:$AB$1315,DataRegularSeason20242025!$B$3:$B$1315, "&lt;=" &amp; AY$1, DataRegularSeason20242025!$E$3:$E$1315, $A32)</f>
        <v>10</v>
      </c>
      <c r="AZ32">
        <f>SUMIFS(DataRegularSeason20242025!$AA$3:$AA$1315,DataRegularSeason20242025!$B$3:$B$1315, "&lt;=" &amp; AZ$1, DataRegularSeason20242025!$D$3:$D$1315, $A32)+SUMIFS(DataRegularSeason20242025!$AB$3:$AB$1315,DataRegularSeason20242025!$B$3:$B$1315, "&lt;=" &amp; AZ$1, DataRegularSeason20242025!$E$3:$E$1315, $A32)</f>
        <v>10</v>
      </c>
      <c r="BA32">
        <f>SUMIFS(DataRegularSeason20242025!$AA$3:$AA$1315,DataRegularSeason20242025!$B$3:$B$1315, "&lt;=" &amp; BA$1, DataRegularSeason20242025!$D$3:$D$1315, $A32)+SUMIFS(DataRegularSeason20242025!$AB$3:$AB$1315,DataRegularSeason20242025!$B$3:$B$1315, "&lt;=" &amp; BA$1, DataRegularSeason20242025!$E$3:$E$1315, $A32)</f>
        <v>10</v>
      </c>
      <c r="BB32">
        <f>SUMIFS(DataRegularSeason20242025!$AA$3:$AA$1315,DataRegularSeason20242025!$B$3:$B$1315, "&lt;=" &amp; BB$1, DataRegularSeason20242025!$D$3:$D$1315, $A32)+SUMIFS(DataRegularSeason20242025!$AB$3:$AB$1315,DataRegularSeason20242025!$B$3:$B$1315, "&lt;=" &amp; BB$1, DataRegularSeason20242025!$E$3:$E$1315, $A32)</f>
        <v>10</v>
      </c>
      <c r="BC32">
        <f>SUMIFS(DataRegularSeason20242025!$AA$3:$AA$1315,DataRegularSeason20242025!$B$3:$B$1315, "&lt;=" &amp; BC$1, DataRegularSeason20242025!$D$3:$D$1315, $A32)+SUMIFS(DataRegularSeason20242025!$AB$3:$AB$1315,DataRegularSeason20242025!$B$3:$B$1315, "&lt;=" &amp; BC$1, DataRegularSeason20242025!$E$3:$E$1315, $A32)</f>
        <v>10</v>
      </c>
      <c r="BD32">
        <f>SUMIFS(DataRegularSeason20242025!$AA$3:$AA$1315,DataRegularSeason20242025!$B$3:$B$1315, "&lt;=" &amp; BD$1, DataRegularSeason20242025!$D$3:$D$1315, $A32)+SUMIFS(DataRegularSeason20242025!$AB$3:$AB$1315,DataRegularSeason20242025!$B$3:$B$1315, "&lt;=" &amp; BD$1, DataRegularSeason20242025!$E$3:$E$1315, $A32)</f>
        <v>10</v>
      </c>
      <c r="BE32">
        <f>SUMIFS(DataRegularSeason20242025!$AA$3:$AA$1315,DataRegularSeason20242025!$B$3:$B$1315, "&lt;=" &amp; BE$1, DataRegularSeason20242025!$D$3:$D$1315, $A32)+SUMIFS(DataRegularSeason20242025!$AB$3:$AB$1315,DataRegularSeason20242025!$B$3:$B$1315, "&lt;=" &amp; BE$1, DataRegularSeason20242025!$E$3:$E$1315, $A32)</f>
        <v>10</v>
      </c>
      <c r="BF32">
        <f>SUMIFS(DataRegularSeason20242025!$AA$3:$AA$1315,DataRegularSeason20242025!$B$3:$B$1315, "&lt;=" &amp; BF$1, DataRegularSeason20242025!$D$3:$D$1315, $A32)+SUMIFS(DataRegularSeason20242025!$AB$3:$AB$1315,DataRegularSeason20242025!$B$3:$B$1315, "&lt;=" &amp; BF$1, DataRegularSeason20242025!$E$3:$E$1315, $A32)</f>
        <v>10</v>
      </c>
      <c r="BG32">
        <f>SUMIFS(DataRegularSeason20242025!$AA$3:$AA$1315,DataRegularSeason20242025!$B$3:$B$1315, "&lt;=" &amp; BG$1, DataRegularSeason20242025!$D$3:$D$1315, $A32)+SUMIFS(DataRegularSeason20242025!$AB$3:$AB$1315,DataRegularSeason20242025!$B$3:$B$1315, "&lt;=" &amp; BG$1, DataRegularSeason20242025!$E$3:$E$1315, $A32)</f>
        <v>10</v>
      </c>
      <c r="BH32">
        <f>SUMIFS(DataRegularSeason20242025!$AA$3:$AA$1315,DataRegularSeason20242025!$B$3:$B$1315, "&lt;=" &amp; BH$1, DataRegularSeason20242025!$D$3:$D$1315, $A32)+SUMIFS(DataRegularSeason20242025!$AB$3:$AB$1315,DataRegularSeason20242025!$B$3:$B$1315, "&lt;=" &amp; BH$1, DataRegularSeason20242025!$E$3:$E$1315, $A32)</f>
        <v>10</v>
      </c>
      <c r="BI32">
        <f>SUMIFS(DataRegularSeason20242025!$AA$3:$AA$1315,DataRegularSeason20242025!$B$3:$B$1315, "&lt;=" &amp; BI$1, DataRegularSeason20242025!$D$3:$D$1315, $A32)+SUMIFS(DataRegularSeason20242025!$AB$3:$AB$1315,DataRegularSeason20242025!$B$3:$B$1315, "&lt;=" &amp; BI$1, DataRegularSeason20242025!$E$3:$E$1315, $A32)</f>
        <v>10</v>
      </c>
      <c r="BJ32">
        <f>SUMIFS(DataRegularSeason20242025!$AA$3:$AA$1315,DataRegularSeason20242025!$B$3:$B$1315, "&lt;=" &amp; BJ$1, DataRegularSeason20242025!$D$3:$D$1315, $A32)+SUMIFS(DataRegularSeason20242025!$AB$3:$AB$1315,DataRegularSeason20242025!$B$3:$B$1315, "&lt;=" &amp; BJ$1, DataRegularSeason20242025!$E$3:$E$1315, $A32)</f>
        <v>10</v>
      </c>
      <c r="BK32">
        <f>SUMIFS(DataRegularSeason20242025!$AA$3:$AA$1315,DataRegularSeason20242025!$B$3:$B$1315, "&lt;=" &amp; BK$1, DataRegularSeason20242025!$D$3:$D$1315, $A32)+SUMIFS(DataRegularSeason20242025!$AB$3:$AB$1315,DataRegularSeason20242025!$B$3:$B$1315, "&lt;=" &amp; BK$1, DataRegularSeason20242025!$E$3:$E$1315, $A32)</f>
        <v>10</v>
      </c>
      <c r="BL32">
        <f>SUMIFS(DataRegularSeason20242025!$AA$3:$AA$1315,DataRegularSeason20242025!$B$3:$B$1315, "&lt;=" &amp; BL$1, DataRegularSeason20242025!$D$3:$D$1315, $A32)+SUMIFS(DataRegularSeason20242025!$AB$3:$AB$1315,DataRegularSeason20242025!$B$3:$B$1315, "&lt;=" &amp; BL$1, DataRegularSeason20242025!$E$3:$E$1315, $A32)</f>
        <v>10</v>
      </c>
      <c r="BM32">
        <f>SUMIFS(DataRegularSeason20242025!$AA$3:$AA$1315,DataRegularSeason20242025!$B$3:$B$1315, "&lt;=" &amp; BM$1, DataRegularSeason20242025!$D$3:$D$1315, $A32)+SUMIFS(DataRegularSeason20242025!$AB$3:$AB$1315,DataRegularSeason20242025!$B$3:$B$1315, "&lt;=" &amp; BM$1, DataRegularSeason20242025!$E$3:$E$1315, $A32)</f>
        <v>10</v>
      </c>
      <c r="BN32">
        <f>SUMIFS(DataRegularSeason20242025!$AA$3:$AA$1315,DataRegularSeason20242025!$B$3:$B$1315, "&lt;=" &amp; BN$1, DataRegularSeason20242025!$D$3:$D$1315, $A32)+SUMIFS(DataRegularSeason20242025!$AB$3:$AB$1315,DataRegularSeason20242025!$B$3:$B$1315, "&lt;=" &amp; BN$1, DataRegularSeason20242025!$E$3:$E$1315, $A32)</f>
        <v>10</v>
      </c>
      <c r="BO32">
        <f>SUMIFS(DataRegularSeason20242025!$AA$3:$AA$1315,DataRegularSeason20242025!$B$3:$B$1315, "&lt;=" &amp; BO$1, DataRegularSeason20242025!$D$3:$D$1315, $A32)+SUMIFS(DataRegularSeason20242025!$AB$3:$AB$1315,DataRegularSeason20242025!$B$3:$B$1315, "&lt;=" &amp; BO$1, DataRegularSeason20242025!$E$3:$E$1315, $A32)</f>
        <v>10</v>
      </c>
      <c r="BP32">
        <f>SUMIFS(DataRegularSeason20242025!$AA$3:$AA$1315,DataRegularSeason20242025!$B$3:$B$1315, "&lt;=" &amp; BP$1, DataRegularSeason20242025!$D$3:$D$1315, $A32)+SUMIFS(DataRegularSeason20242025!$AB$3:$AB$1315,DataRegularSeason20242025!$B$3:$B$1315, "&lt;=" &amp; BP$1, DataRegularSeason20242025!$E$3:$E$1315, $A32)</f>
        <v>10</v>
      </c>
      <c r="BQ32">
        <f>SUMIFS(DataRegularSeason20242025!$AA$3:$AA$1315,DataRegularSeason20242025!$B$3:$B$1315, "&lt;=" &amp; BQ$1, DataRegularSeason20242025!$D$3:$D$1315, $A32)+SUMIFS(DataRegularSeason20242025!$AB$3:$AB$1315,DataRegularSeason20242025!$B$3:$B$1315, "&lt;=" &amp; BQ$1, DataRegularSeason20242025!$E$3:$E$1315, $A32)</f>
        <v>10</v>
      </c>
      <c r="BR32">
        <f>SUMIFS(DataRegularSeason20242025!$AA$3:$AA$1315,DataRegularSeason20242025!$B$3:$B$1315, "&lt;=" &amp; BR$1, DataRegularSeason20242025!$D$3:$D$1315, $A32)+SUMIFS(DataRegularSeason20242025!$AB$3:$AB$1315,DataRegularSeason20242025!$B$3:$B$1315, "&lt;=" &amp; BR$1, DataRegularSeason20242025!$E$3:$E$1315, $A32)</f>
        <v>10</v>
      </c>
      <c r="BS32">
        <f>SUMIFS(DataRegularSeason20242025!$AA$3:$AA$1315,DataRegularSeason20242025!$B$3:$B$1315, "&lt;=" &amp; BS$1, DataRegularSeason20242025!$D$3:$D$1315, $A32)+SUMIFS(DataRegularSeason20242025!$AB$3:$AB$1315,DataRegularSeason20242025!$B$3:$B$1315, "&lt;=" &amp; BS$1, DataRegularSeason20242025!$E$3:$E$1315, $A32)</f>
        <v>10</v>
      </c>
      <c r="BT32">
        <f>SUMIFS(DataRegularSeason20242025!$AA$3:$AA$1315,DataRegularSeason20242025!$B$3:$B$1315, "&lt;=" &amp; BT$1, DataRegularSeason20242025!$D$3:$D$1315, $A32)+SUMIFS(DataRegularSeason20242025!$AB$3:$AB$1315,DataRegularSeason20242025!$B$3:$B$1315, "&lt;=" &amp; BT$1, DataRegularSeason20242025!$E$3:$E$1315, $A32)</f>
        <v>10</v>
      </c>
      <c r="BU32">
        <f>SUMIFS(DataRegularSeason20242025!$AA$3:$AA$1315,DataRegularSeason20242025!$B$3:$B$1315, "&lt;=" &amp; BU$1, DataRegularSeason20242025!$D$3:$D$1315, $A32)+SUMIFS(DataRegularSeason20242025!$AB$3:$AB$1315,DataRegularSeason20242025!$B$3:$B$1315, "&lt;=" &amp; BU$1, DataRegularSeason20242025!$E$3:$E$1315, $A32)</f>
        <v>10</v>
      </c>
      <c r="BV32">
        <f>SUMIFS(DataRegularSeason20242025!$AA$3:$AA$1315,DataRegularSeason20242025!$B$3:$B$1315, "&lt;=" &amp; BV$1, DataRegularSeason20242025!$D$3:$D$1315, $A32)+SUMIFS(DataRegularSeason20242025!$AB$3:$AB$1315,DataRegularSeason20242025!$B$3:$B$1315, "&lt;=" &amp; BV$1, DataRegularSeason20242025!$E$3:$E$1315, $A32)</f>
        <v>10</v>
      </c>
      <c r="BW32">
        <f>SUMIFS(DataRegularSeason20242025!$AA$3:$AA$1315,DataRegularSeason20242025!$B$3:$B$1315, "&lt;=" &amp; BW$1, DataRegularSeason20242025!$D$3:$D$1315, $A32)+SUMIFS(DataRegularSeason20242025!$AB$3:$AB$1315,DataRegularSeason20242025!$B$3:$B$1315, "&lt;=" &amp; BW$1, DataRegularSeason20242025!$E$3:$E$1315, $A32)</f>
        <v>10</v>
      </c>
      <c r="BX32">
        <f>SUMIFS(DataRegularSeason20242025!$AA$3:$AA$1315,DataRegularSeason20242025!$B$3:$B$1315, "&lt;=" &amp; BX$1, DataRegularSeason20242025!$D$3:$D$1315, $A32)+SUMIFS(DataRegularSeason20242025!$AB$3:$AB$1315,DataRegularSeason20242025!$B$3:$B$1315, "&lt;=" &amp; BX$1, DataRegularSeason20242025!$E$3:$E$1315, $A32)</f>
        <v>10</v>
      </c>
      <c r="BY32">
        <f>SUMIFS(DataRegularSeason20242025!$AA$3:$AA$1315,DataRegularSeason20242025!$B$3:$B$1315, "&lt;=" &amp; BY$1, DataRegularSeason20242025!$D$3:$D$1315, $A32)+SUMIFS(DataRegularSeason20242025!$AB$3:$AB$1315,DataRegularSeason20242025!$B$3:$B$1315, "&lt;=" &amp; BY$1, DataRegularSeason20242025!$E$3:$E$1315, $A32)</f>
        <v>10</v>
      </c>
      <c r="BZ32">
        <f>SUMIFS(DataRegularSeason20242025!$AA$3:$AA$1315,DataRegularSeason20242025!$B$3:$B$1315, "&lt;=" &amp; BZ$1, DataRegularSeason20242025!$D$3:$D$1315, $A32)+SUMIFS(DataRegularSeason20242025!$AB$3:$AB$1315,DataRegularSeason20242025!$B$3:$B$1315, "&lt;=" &amp; BZ$1, DataRegularSeason20242025!$E$3:$E$1315, $A32)</f>
        <v>10</v>
      </c>
      <c r="CA32">
        <f>SUMIFS(DataRegularSeason20242025!$AA$3:$AA$1315,DataRegularSeason20242025!$B$3:$B$1315, "&lt;=" &amp; CA$1, DataRegularSeason20242025!$D$3:$D$1315, $A32)+SUMIFS(DataRegularSeason20242025!$AB$3:$AB$1315,DataRegularSeason20242025!$B$3:$B$1315, "&lt;=" &amp; CA$1, DataRegularSeason20242025!$E$3:$E$1315, $A32)</f>
        <v>10</v>
      </c>
      <c r="CB32">
        <f>SUMIFS(DataRegularSeason20242025!$AA$3:$AA$1315,DataRegularSeason20242025!$B$3:$B$1315, "&lt;=" &amp; CB$1, DataRegularSeason20242025!$D$3:$D$1315, $A32)+SUMIFS(DataRegularSeason20242025!$AB$3:$AB$1315,DataRegularSeason20242025!$B$3:$B$1315, "&lt;=" &amp; CB$1, DataRegularSeason20242025!$E$3:$E$1315, $A32)</f>
        <v>10</v>
      </c>
      <c r="CC32">
        <f>SUMIFS(DataRegularSeason20242025!$AA$3:$AA$1315,DataRegularSeason20242025!$B$3:$B$1315, "&lt;=" &amp; CC$1, DataRegularSeason20242025!$D$3:$D$1315, $A32)+SUMIFS(DataRegularSeason20242025!$AB$3:$AB$1315,DataRegularSeason20242025!$B$3:$B$1315, "&lt;=" &amp; CC$1, DataRegularSeason20242025!$E$3:$E$1315, $A32)</f>
        <v>10</v>
      </c>
      <c r="CD32">
        <f>SUMIFS(DataRegularSeason20242025!$AA$3:$AA$1315,DataRegularSeason20242025!$B$3:$B$1315, "&lt;=" &amp; CD$1, DataRegularSeason20242025!$D$3:$D$1315, $A32)+SUMIFS(DataRegularSeason20242025!$AB$3:$AB$1315,DataRegularSeason20242025!$B$3:$B$1315, "&lt;=" &amp; CD$1, DataRegularSeason20242025!$E$3:$E$1315, $A32)</f>
        <v>10</v>
      </c>
      <c r="CE32">
        <f>SUMIFS(DataRegularSeason20242025!$AA$3:$AA$1315,DataRegularSeason20242025!$B$3:$B$1315, "&lt;=" &amp; CE$1, DataRegularSeason20242025!$D$3:$D$1315, $A32)+SUMIFS(DataRegularSeason20242025!$AB$3:$AB$1315,DataRegularSeason20242025!$B$3:$B$1315, "&lt;=" &amp; CE$1, DataRegularSeason20242025!$E$3:$E$1315, $A32)</f>
        <v>10</v>
      </c>
      <c r="CF32">
        <f>SUMIFS(DataRegularSeason20242025!$AA$3:$AA$1315,DataRegularSeason20242025!$B$3:$B$1315, "&lt;=" &amp; CF$1, DataRegularSeason20242025!$D$3:$D$1315, $A32)+SUMIFS(DataRegularSeason20242025!$AB$3:$AB$1315,DataRegularSeason20242025!$B$3:$B$1315, "&lt;=" &amp; CF$1, DataRegularSeason20242025!$E$3:$E$1315, $A32)</f>
        <v>10</v>
      </c>
      <c r="CG32">
        <f>SUMIFS(DataRegularSeason20242025!$AA$3:$AA$1315,DataRegularSeason20242025!$B$3:$B$1315, "&lt;=" &amp; CG$1, DataRegularSeason20242025!$D$3:$D$1315, $A32)+SUMIFS(DataRegularSeason20242025!$AB$3:$AB$1315,DataRegularSeason20242025!$B$3:$B$1315, "&lt;=" &amp; CG$1, DataRegularSeason20242025!$E$3:$E$1315, $A32)</f>
        <v>10</v>
      </c>
      <c r="CH32">
        <f>SUMIFS(DataRegularSeason20242025!$AA$3:$AA$1315,DataRegularSeason20242025!$B$3:$B$1315, "&lt;=" &amp; CH$1, DataRegularSeason20242025!$D$3:$D$1315, $A32)+SUMIFS(DataRegularSeason20242025!$AB$3:$AB$1315,DataRegularSeason20242025!$B$3:$B$1315, "&lt;=" &amp; CH$1, DataRegularSeason20242025!$E$3:$E$1315, $A32)</f>
        <v>10</v>
      </c>
      <c r="CI32">
        <f>SUMIFS(DataRegularSeason20242025!$AA$3:$AA$1315,DataRegularSeason20242025!$B$3:$B$1315, "&lt;=" &amp; CI$1, DataRegularSeason20242025!$D$3:$D$1315, $A32)+SUMIFS(DataRegularSeason20242025!$AB$3:$AB$1315,DataRegularSeason20242025!$B$3:$B$1315, "&lt;=" &amp; CI$1, DataRegularSeason20242025!$E$3:$E$1315, $A32)</f>
        <v>10</v>
      </c>
      <c r="CJ32">
        <f>SUMIFS(DataRegularSeason20242025!$AA$3:$AA$1315,DataRegularSeason20242025!$B$3:$B$1315, "&lt;=" &amp; CJ$1, DataRegularSeason20242025!$D$3:$D$1315, $A32)+SUMIFS(DataRegularSeason20242025!$AB$3:$AB$1315,DataRegularSeason20242025!$B$3:$B$1315, "&lt;=" &amp; CJ$1, DataRegularSeason20242025!$E$3:$E$1315, $A32)</f>
        <v>10</v>
      </c>
      <c r="CK32">
        <f>SUMIFS(DataRegularSeason20242025!$AA$3:$AA$1315,DataRegularSeason20242025!$B$3:$B$1315, "&lt;=" &amp; CK$1, DataRegularSeason20242025!$D$3:$D$1315, $A32)+SUMIFS(DataRegularSeason20242025!$AB$3:$AB$1315,DataRegularSeason20242025!$B$3:$B$1315, "&lt;=" &amp; CK$1, DataRegularSeason20242025!$E$3:$E$1315, $A32)</f>
        <v>10</v>
      </c>
      <c r="CL32">
        <f>SUMIFS(DataRegularSeason20242025!$AA$3:$AA$1315,DataRegularSeason20242025!$B$3:$B$1315, "&lt;=" &amp; CL$1, DataRegularSeason20242025!$D$3:$D$1315, $A32)+SUMIFS(DataRegularSeason20242025!$AB$3:$AB$1315,DataRegularSeason20242025!$B$3:$B$1315, "&lt;=" &amp; CL$1, DataRegularSeason20242025!$E$3:$E$1315, $A32)</f>
        <v>10</v>
      </c>
      <c r="CM32">
        <f>SUMIFS(DataRegularSeason20242025!$AA$3:$AA$1315,DataRegularSeason20242025!$B$3:$B$1315, "&lt;=" &amp; CM$1, DataRegularSeason20242025!$D$3:$D$1315, $A32)+SUMIFS(DataRegularSeason20242025!$AB$3:$AB$1315,DataRegularSeason20242025!$B$3:$B$1315, "&lt;=" &amp; CM$1, DataRegularSeason20242025!$E$3:$E$1315, $A32)</f>
        <v>10</v>
      </c>
      <c r="CN32">
        <f>SUMIFS(DataRegularSeason20242025!$AA$3:$AA$1315,DataRegularSeason20242025!$B$3:$B$1315, "&lt;=" &amp; CN$1, DataRegularSeason20242025!$D$3:$D$1315, $A32)+SUMIFS(DataRegularSeason20242025!$AB$3:$AB$1315,DataRegularSeason20242025!$B$3:$B$1315, "&lt;=" &amp; CN$1, DataRegularSeason20242025!$E$3:$E$1315, $A32)</f>
        <v>10</v>
      </c>
      <c r="CO32">
        <f>SUMIFS(DataRegularSeason20242025!$AA$3:$AA$1315,DataRegularSeason20242025!$B$3:$B$1315, "&lt;=" &amp; CO$1, DataRegularSeason20242025!$D$3:$D$1315, $A32)+SUMIFS(DataRegularSeason20242025!$AB$3:$AB$1315,DataRegularSeason20242025!$B$3:$B$1315, "&lt;=" &amp; CO$1, DataRegularSeason20242025!$E$3:$E$1315, $A32)</f>
        <v>10</v>
      </c>
      <c r="CP32">
        <f>SUMIFS(DataRegularSeason20242025!$AA$3:$AA$1315,DataRegularSeason20242025!$B$3:$B$1315, "&lt;=" &amp; CP$1, DataRegularSeason20242025!$D$3:$D$1315, $A32)+SUMIFS(DataRegularSeason20242025!$AB$3:$AB$1315,DataRegularSeason20242025!$B$3:$B$1315, "&lt;=" &amp; CP$1, DataRegularSeason20242025!$E$3:$E$1315, $A32)</f>
        <v>10</v>
      </c>
      <c r="CQ32">
        <f>SUMIFS(DataRegularSeason20242025!$AA$3:$AA$1315,DataRegularSeason20242025!$B$3:$B$1315, "&lt;=" &amp; CQ$1, DataRegularSeason20242025!$D$3:$D$1315, $A32)+SUMIFS(DataRegularSeason20242025!$AB$3:$AB$1315,DataRegularSeason20242025!$B$3:$B$1315, "&lt;=" &amp; CQ$1, DataRegularSeason20242025!$E$3:$E$1315, $A32)</f>
        <v>10</v>
      </c>
      <c r="CR32">
        <f>SUMIFS(DataRegularSeason20242025!$AA$3:$AA$1315,DataRegularSeason20242025!$B$3:$B$1315, "&lt;=" &amp; CR$1, DataRegularSeason20242025!$D$3:$D$1315, $A32)+SUMIFS(DataRegularSeason20242025!$AB$3:$AB$1315,DataRegularSeason20242025!$B$3:$B$1315, "&lt;=" &amp; CR$1, DataRegularSeason20242025!$E$3:$E$1315, $A32)</f>
        <v>10</v>
      </c>
      <c r="CS32">
        <f>SUMIFS(DataRegularSeason20242025!$AA$3:$AA$1315,DataRegularSeason20242025!$B$3:$B$1315, "&lt;=" &amp; CS$1, DataRegularSeason20242025!$D$3:$D$1315, $A32)+SUMIFS(DataRegularSeason20242025!$AB$3:$AB$1315,DataRegularSeason20242025!$B$3:$B$1315, "&lt;=" &amp; CS$1, DataRegularSeason20242025!$E$3:$E$1315, $A32)</f>
        <v>10</v>
      </c>
      <c r="CT32">
        <f>SUMIFS(DataRegularSeason20242025!$AA$3:$AA$1315,DataRegularSeason20242025!$B$3:$B$1315, "&lt;=" &amp; CT$1, DataRegularSeason20242025!$D$3:$D$1315, $A32)+SUMIFS(DataRegularSeason20242025!$AB$3:$AB$1315,DataRegularSeason20242025!$B$3:$B$1315, "&lt;=" &amp; CT$1, DataRegularSeason20242025!$E$3:$E$1315, $A32)</f>
        <v>10</v>
      </c>
      <c r="CU32">
        <f>SUMIFS(DataRegularSeason20242025!$AA$3:$AA$1315,DataRegularSeason20242025!$B$3:$B$1315, "&lt;=" &amp; CU$1, DataRegularSeason20242025!$D$3:$D$1315, $A32)+SUMIFS(DataRegularSeason20242025!$AB$3:$AB$1315,DataRegularSeason20242025!$B$3:$B$1315, "&lt;=" &amp; CU$1, DataRegularSeason20242025!$E$3:$E$1315, $A32)</f>
        <v>10</v>
      </c>
      <c r="CV32">
        <f>SUMIFS(DataRegularSeason20242025!$AA$3:$AA$1315,DataRegularSeason20242025!$B$3:$B$1315, "&lt;=" &amp; CV$1, DataRegularSeason20242025!$D$3:$D$1315, $A32)+SUMIFS(DataRegularSeason20242025!$AB$3:$AB$1315,DataRegularSeason20242025!$B$3:$B$1315, "&lt;=" &amp; CV$1, DataRegularSeason20242025!$E$3:$E$1315, $A32)</f>
        <v>10</v>
      </c>
      <c r="CW32">
        <f>SUMIFS(DataRegularSeason20242025!$AA$3:$AA$1315,DataRegularSeason20242025!$B$3:$B$1315, "&lt;=" &amp; CW$1, DataRegularSeason20242025!$D$3:$D$1315, $A32)+SUMIFS(DataRegularSeason20242025!$AB$3:$AB$1315,DataRegularSeason20242025!$B$3:$B$1315, "&lt;=" &amp; CW$1, DataRegularSeason20242025!$E$3:$E$1315, $A32)</f>
        <v>10</v>
      </c>
      <c r="CX32">
        <f>SUMIFS(DataRegularSeason20242025!$AA$3:$AA$1315,DataRegularSeason20242025!$B$3:$B$1315, "&lt;=" &amp; CX$1, DataRegularSeason20242025!$D$3:$D$1315, $A32)+SUMIFS(DataRegularSeason20242025!$AB$3:$AB$1315,DataRegularSeason20242025!$B$3:$B$1315, "&lt;=" &amp; CX$1, DataRegularSeason20242025!$E$3:$E$1315, $A32)</f>
        <v>10</v>
      </c>
      <c r="CY32">
        <f>SUMIFS(DataRegularSeason20242025!$AA$3:$AA$1315,DataRegularSeason20242025!$B$3:$B$1315, "&lt;=" &amp; CY$1, DataRegularSeason20242025!$D$3:$D$1315, $A32)+SUMIFS(DataRegularSeason20242025!$AB$3:$AB$1315,DataRegularSeason20242025!$B$3:$B$1315, "&lt;=" &amp; CY$1, DataRegularSeason20242025!$E$3:$E$1315, $A32)</f>
        <v>10</v>
      </c>
      <c r="CZ32">
        <f>SUMIFS(DataRegularSeason20242025!$AA$3:$AA$1315,DataRegularSeason20242025!$B$3:$B$1315, "&lt;=" &amp; CZ$1, DataRegularSeason20242025!$D$3:$D$1315, $A32)+SUMIFS(DataRegularSeason20242025!$AB$3:$AB$1315,DataRegularSeason20242025!$B$3:$B$1315, "&lt;=" &amp; CZ$1, DataRegularSeason20242025!$E$3:$E$1315, $A32)</f>
        <v>10</v>
      </c>
      <c r="DA32">
        <f>SUMIFS(DataRegularSeason20242025!$AA$3:$AA$1315,DataRegularSeason20242025!$B$3:$B$1315, "&lt;=" &amp; DA$1, DataRegularSeason20242025!$D$3:$D$1315, $A32)+SUMIFS(DataRegularSeason20242025!$AB$3:$AB$1315,DataRegularSeason20242025!$B$3:$B$1315, "&lt;=" &amp; DA$1, DataRegularSeason20242025!$E$3:$E$1315, $A32)</f>
        <v>10</v>
      </c>
      <c r="DB32">
        <f>SUMIFS(DataRegularSeason20242025!$AA$3:$AA$1315,DataRegularSeason20242025!$B$3:$B$1315, "&lt;=" &amp; DB$1, DataRegularSeason20242025!$D$3:$D$1315, $A32)+SUMIFS(DataRegularSeason20242025!$AB$3:$AB$1315,DataRegularSeason20242025!$B$3:$B$1315, "&lt;=" &amp; DB$1, DataRegularSeason20242025!$E$3:$E$1315, $A32)</f>
        <v>10</v>
      </c>
      <c r="DC32">
        <f>SUMIFS(DataRegularSeason20242025!$AA$3:$AA$1315,DataRegularSeason20242025!$B$3:$B$1315, "&lt;=" &amp; DC$1, DataRegularSeason20242025!$D$3:$D$1315, $A32)+SUMIFS(DataRegularSeason20242025!$AB$3:$AB$1315,DataRegularSeason20242025!$B$3:$B$1315, "&lt;=" &amp; DC$1, DataRegularSeason20242025!$E$3:$E$1315, $A32)</f>
        <v>10</v>
      </c>
      <c r="DD32">
        <f>SUMIFS(DataRegularSeason20242025!$AA$3:$AA$1315,DataRegularSeason20242025!$B$3:$B$1315, "&lt;=" &amp; DD$1, DataRegularSeason20242025!$D$3:$D$1315, $A32)+SUMIFS(DataRegularSeason20242025!$AB$3:$AB$1315,DataRegularSeason20242025!$B$3:$B$1315, "&lt;=" &amp; DD$1, DataRegularSeason20242025!$E$3:$E$1315, $A32)</f>
        <v>10</v>
      </c>
      <c r="DE32">
        <f>SUMIFS(DataRegularSeason20242025!$AA$3:$AA$1315,DataRegularSeason20242025!$B$3:$B$1315, "&lt;=" &amp; DE$1, DataRegularSeason20242025!$D$3:$D$1315, $A32)+SUMIFS(DataRegularSeason20242025!$AB$3:$AB$1315,DataRegularSeason20242025!$B$3:$B$1315, "&lt;=" &amp; DE$1, DataRegularSeason20242025!$E$3:$E$1315, $A32)</f>
        <v>10</v>
      </c>
      <c r="DF32">
        <f>SUMIFS(DataRegularSeason20242025!$AA$3:$AA$1315,DataRegularSeason20242025!$B$3:$B$1315, "&lt;=" &amp; DF$1, DataRegularSeason20242025!$D$3:$D$1315, $A32)+SUMIFS(DataRegularSeason20242025!$AB$3:$AB$1315,DataRegularSeason20242025!$B$3:$B$1315, "&lt;=" &amp; DF$1, DataRegularSeason20242025!$E$3:$E$1315, $A32)</f>
        <v>10</v>
      </c>
      <c r="DG32">
        <f>SUMIFS(DataRegularSeason20242025!$AA$3:$AA$1315,DataRegularSeason20242025!$B$3:$B$1315, "&lt;=" &amp; DG$1, DataRegularSeason20242025!$D$3:$D$1315, $A32)+SUMIFS(DataRegularSeason20242025!$AB$3:$AB$1315,DataRegularSeason20242025!$B$3:$B$1315, "&lt;=" &amp; DG$1, DataRegularSeason20242025!$E$3:$E$1315, $A32)</f>
        <v>10</v>
      </c>
      <c r="DH32">
        <f>SUMIFS(DataRegularSeason20242025!$AA$3:$AA$1315,DataRegularSeason20242025!$B$3:$B$1315, "&lt;=" &amp; DH$1, DataRegularSeason20242025!$D$3:$D$1315, $A32)+SUMIFS(DataRegularSeason20242025!$AB$3:$AB$1315,DataRegularSeason20242025!$B$3:$B$1315, "&lt;=" &amp; DH$1, DataRegularSeason20242025!$E$3:$E$1315, $A32)</f>
        <v>10</v>
      </c>
      <c r="DI32">
        <f>SUMIFS(DataRegularSeason20242025!$AA$3:$AA$1315,DataRegularSeason20242025!$B$3:$B$1315, "&lt;=" &amp; DI$1, DataRegularSeason20242025!$D$3:$D$1315, $A32)+SUMIFS(DataRegularSeason20242025!$AB$3:$AB$1315,DataRegularSeason20242025!$B$3:$B$1315, "&lt;=" &amp; DI$1, DataRegularSeason20242025!$E$3:$E$1315, $A32)</f>
        <v>10</v>
      </c>
      <c r="DJ32">
        <f>SUMIFS(DataRegularSeason20242025!$AA$3:$AA$1315,DataRegularSeason20242025!$B$3:$B$1315, "&lt;=" &amp; DJ$1, DataRegularSeason20242025!$D$3:$D$1315, $A32)+SUMIFS(DataRegularSeason20242025!$AB$3:$AB$1315,DataRegularSeason20242025!$B$3:$B$1315, "&lt;=" &amp; DJ$1, DataRegularSeason20242025!$E$3:$E$1315, $A32)</f>
        <v>10</v>
      </c>
      <c r="DK32">
        <f>SUMIFS(DataRegularSeason20242025!$AA$3:$AA$1315,DataRegularSeason20242025!$B$3:$B$1315, "&lt;=" &amp; DK$1, DataRegularSeason20242025!$D$3:$D$1315, $A32)+SUMIFS(DataRegularSeason20242025!$AB$3:$AB$1315,DataRegularSeason20242025!$B$3:$B$1315, "&lt;=" &amp; DK$1, DataRegularSeason20242025!$E$3:$E$1315, $A32)</f>
        <v>10</v>
      </c>
      <c r="DL32">
        <f>SUMIFS(DataRegularSeason20242025!$AA$3:$AA$1315,DataRegularSeason20242025!$B$3:$B$1315, "&lt;=" &amp; DL$1, DataRegularSeason20242025!$D$3:$D$1315, $A32)+SUMIFS(DataRegularSeason20242025!$AB$3:$AB$1315,DataRegularSeason20242025!$B$3:$B$1315, "&lt;=" &amp; DL$1, DataRegularSeason20242025!$E$3:$E$1315, $A32)</f>
        <v>10</v>
      </c>
      <c r="DM32">
        <f>SUMIFS(DataRegularSeason20242025!$AA$3:$AA$1315,DataRegularSeason20242025!$B$3:$B$1315, "&lt;=" &amp; DM$1, DataRegularSeason20242025!$D$3:$D$1315, $A32)+SUMIFS(DataRegularSeason20242025!$AB$3:$AB$1315,DataRegularSeason20242025!$B$3:$B$1315, "&lt;=" &amp; DM$1, DataRegularSeason20242025!$E$3:$E$1315, $A32)</f>
        <v>10</v>
      </c>
      <c r="DN32">
        <f>SUMIFS(DataRegularSeason20242025!$AA$3:$AA$1315,DataRegularSeason20242025!$B$3:$B$1315, "&lt;=" &amp; DN$1, DataRegularSeason20242025!$D$3:$D$1315, $A32)+SUMIFS(DataRegularSeason20242025!$AB$3:$AB$1315,DataRegularSeason20242025!$B$3:$B$1315, "&lt;=" &amp; DN$1, DataRegularSeason20242025!$E$3:$E$1315, $A32)</f>
        <v>10</v>
      </c>
      <c r="DO32">
        <f>SUMIFS(DataRegularSeason20242025!$AA$3:$AA$1315,DataRegularSeason20242025!$B$3:$B$1315, "&lt;=" &amp; DO$1, DataRegularSeason20242025!$D$3:$D$1315, $A32)+SUMIFS(DataRegularSeason20242025!$AB$3:$AB$1315,DataRegularSeason20242025!$B$3:$B$1315, "&lt;=" &amp; DO$1, DataRegularSeason20242025!$E$3:$E$1315, $A32)</f>
        <v>10</v>
      </c>
      <c r="DP32">
        <f>SUMIFS(DataRegularSeason20242025!$AA$3:$AA$1315,DataRegularSeason20242025!$B$3:$B$1315, "&lt;=" &amp; DP$1, DataRegularSeason20242025!$D$3:$D$1315, $A32)+SUMIFS(DataRegularSeason20242025!$AB$3:$AB$1315,DataRegularSeason20242025!$B$3:$B$1315, "&lt;=" &amp; DP$1, DataRegularSeason20242025!$E$3:$E$1315, $A32)</f>
        <v>10</v>
      </c>
      <c r="DQ32">
        <f>SUMIFS(DataRegularSeason20242025!$AA$3:$AA$1315,DataRegularSeason20242025!$B$3:$B$1315, "&lt;=" &amp; DQ$1, DataRegularSeason20242025!$D$3:$D$1315, $A32)+SUMIFS(DataRegularSeason20242025!$AB$3:$AB$1315,DataRegularSeason20242025!$B$3:$B$1315, "&lt;=" &amp; DQ$1, DataRegularSeason20242025!$E$3:$E$1315, $A32)</f>
        <v>10</v>
      </c>
      <c r="DR32">
        <f>SUMIFS(DataRegularSeason20242025!$AA$3:$AA$1315,DataRegularSeason20242025!$B$3:$B$1315, "&lt;=" &amp; DR$1, DataRegularSeason20242025!$D$3:$D$1315, $A32)+SUMIFS(DataRegularSeason20242025!$AB$3:$AB$1315,DataRegularSeason20242025!$B$3:$B$1315, "&lt;=" &amp; DR$1, DataRegularSeason20242025!$E$3:$E$1315, $A32)</f>
        <v>10</v>
      </c>
      <c r="DS32">
        <f>SUMIFS(DataRegularSeason20242025!$AA$3:$AA$1315,DataRegularSeason20242025!$B$3:$B$1315, "&lt;=" &amp; DS$1, DataRegularSeason20242025!$D$3:$D$1315, $A32)+SUMIFS(DataRegularSeason20242025!$AB$3:$AB$1315,DataRegularSeason20242025!$B$3:$B$1315, "&lt;=" &amp; DS$1, DataRegularSeason20242025!$E$3:$E$1315, $A32)</f>
        <v>10</v>
      </c>
      <c r="DT32">
        <f>SUMIFS(DataRegularSeason20242025!$AA$3:$AA$1315,DataRegularSeason20242025!$B$3:$B$1315, "&lt;=" &amp; DT$1, DataRegularSeason20242025!$D$3:$D$1315, $A32)+SUMIFS(DataRegularSeason20242025!$AB$3:$AB$1315,DataRegularSeason20242025!$B$3:$B$1315, "&lt;=" &amp; DT$1, DataRegularSeason20242025!$E$3:$E$1315, $A32)</f>
        <v>10</v>
      </c>
      <c r="DU32">
        <f>SUMIFS(DataRegularSeason20242025!$AA$3:$AA$1315,DataRegularSeason20242025!$B$3:$B$1315, "&lt;=" &amp; DU$1, DataRegularSeason20242025!$D$3:$D$1315, $A32)+SUMIFS(DataRegularSeason20242025!$AB$3:$AB$1315,DataRegularSeason20242025!$B$3:$B$1315, "&lt;=" &amp; DU$1, DataRegularSeason20242025!$E$3:$E$1315, $A32)</f>
        <v>10</v>
      </c>
      <c r="DV32">
        <f>SUMIFS(DataRegularSeason20242025!$AA$3:$AA$1315,DataRegularSeason20242025!$B$3:$B$1315, "&lt;=" &amp; DV$1, DataRegularSeason20242025!$D$3:$D$1315, $A32)+SUMIFS(DataRegularSeason20242025!$AB$3:$AB$1315,DataRegularSeason20242025!$B$3:$B$1315, "&lt;=" &amp; DV$1, DataRegularSeason20242025!$E$3:$E$1315, $A32)</f>
        <v>10</v>
      </c>
      <c r="DW32">
        <f>SUMIFS(DataRegularSeason20242025!$AA$3:$AA$1315,DataRegularSeason20242025!$B$3:$B$1315, "&lt;=" &amp; DW$1, DataRegularSeason20242025!$D$3:$D$1315, $A32)+SUMIFS(DataRegularSeason20242025!$AB$3:$AB$1315,DataRegularSeason20242025!$B$3:$B$1315, "&lt;=" &amp; DW$1, DataRegularSeason20242025!$E$3:$E$1315, $A32)</f>
        <v>10</v>
      </c>
      <c r="DX32">
        <f>SUMIFS(DataRegularSeason20242025!$AA$3:$AA$1315,DataRegularSeason20242025!$B$3:$B$1315, "&lt;=" &amp; DX$1, DataRegularSeason20242025!$D$3:$D$1315, $A32)+SUMIFS(DataRegularSeason20242025!$AB$3:$AB$1315,DataRegularSeason20242025!$B$3:$B$1315, "&lt;=" &amp; DX$1, DataRegularSeason20242025!$E$3:$E$1315, $A32)</f>
        <v>10</v>
      </c>
      <c r="DY32">
        <f>SUMIFS(DataRegularSeason20242025!$AA$3:$AA$1315,DataRegularSeason20242025!$B$3:$B$1315, "&lt;=" &amp; DY$1, DataRegularSeason20242025!$D$3:$D$1315, $A32)+SUMIFS(DataRegularSeason20242025!$AB$3:$AB$1315,DataRegularSeason20242025!$B$3:$B$1315, "&lt;=" &amp; DY$1, DataRegularSeason20242025!$E$3:$E$1315, $A32)</f>
        <v>10</v>
      </c>
      <c r="DZ32">
        <f>SUMIFS(DataRegularSeason20242025!$AA$3:$AA$1315,DataRegularSeason20242025!$B$3:$B$1315, "&lt;=" &amp; DZ$1, DataRegularSeason20242025!$D$3:$D$1315, $A32)+SUMIFS(DataRegularSeason20242025!$AB$3:$AB$1315,DataRegularSeason20242025!$B$3:$B$1315, "&lt;=" &amp; DZ$1, DataRegularSeason20242025!$E$3:$E$1315, $A32)</f>
        <v>10</v>
      </c>
      <c r="EA32">
        <f>SUMIFS(DataRegularSeason20242025!$AA$3:$AA$1315,DataRegularSeason20242025!$B$3:$B$1315, "&lt;=" &amp; EA$1, DataRegularSeason20242025!$D$3:$D$1315, $A32)+SUMIFS(DataRegularSeason20242025!$AB$3:$AB$1315,DataRegularSeason20242025!$B$3:$B$1315, "&lt;=" &amp; EA$1, DataRegularSeason20242025!$E$3:$E$1315, $A32)</f>
        <v>10</v>
      </c>
      <c r="EB32">
        <f>SUMIFS(DataRegularSeason20242025!$AA$3:$AA$1315,DataRegularSeason20242025!$B$3:$B$1315, "&lt;=" &amp; EB$1, DataRegularSeason20242025!$D$3:$D$1315, $A32)+SUMIFS(DataRegularSeason20242025!$AB$3:$AB$1315,DataRegularSeason20242025!$B$3:$B$1315, "&lt;=" &amp; EB$1, DataRegularSeason20242025!$E$3:$E$1315, $A32)</f>
        <v>10</v>
      </c>
      <c r="EC32">
        <f>SUMIFS(DataRegularSeason20242025!$AA$3:$AA$1315,DataRegularSeason20242025!$B$3:$B$1315, "&lt;=" &amp; EC$1, DataRegularSeason20242025!$D$3:$D$1315, $A32)+SUMIFS(DataRegularSeason20242025!$AB$3:$AB$1315,DataRegularSeason20242025!$B$3:$B$1315, "&lt;=" &amp; EC$1, DataRegularSeason20242025!$E$3:$E$1315, $A32)</f>
        <v>10</v>
      </c>
      <c r="ED32">
        <f>SUMIFS(DataRegularSeason20242025!$AA$3:$AA$1315,DataRegularSeason20242025!$B$3:$B$1315, "&lt;=" &amp; ED$1, DataRegularSeason20242025!$D$3:$D$1315, $A32)+SUMIFS(DataRegularSeason20242025!$AB$3:$AB$1315,DataRegularSeason20242025!$B$3:$B$1315, "&lt;=" &amp; ED$1, DataRegularSeason20242025!$E$3:$E$1315, $A32)</f>
        <v>10</v>
      </c>
      <c r="EE32">
        <f>SUMIFS(DataRegularSeason20242025!$AA$3:$AA$1315,DataRegularSeason20242025!$B$3:$B$1315, "&lt;=" &amp; EE$1, DataRegularSeason20242025!$D$3:$D$1315, $A32)+SUMIFS(DataRegularSeason20242025!$AB$3:$AB$1315,DataRegularSeason20242025!$B$3:$B$1315, "&lt;=" &amp; EE$1, DataRegularSeason20242025!$E$3:$E$1315, $A32)</f>
        <v>10</v>
      </c>
      <c r="EF32">
        <f>SUMIFS(DataRegularSeason20242025!$AA$3:$AA$1315,DataRegularSeason20242025!$B$3:$B$1315, "&lt;=" &amp; EF$1, DataRegularSeason20242025!$D$3:$D$1315, $A32)+SUMIFS(DataRegularSeason20242025!$AB$3:$AB$1315,DataRegularSeason20242025!$B$3:$B$1315, "&lt;=" &amp; EF$1, DataRegularSeason20242025!$E$3:$E$1315, $A32)</f>
        <v>10</v>
      </c>
      <c r="EG32">
        <f>SUMIFS(DataRegularSeason20242025!$AA$3:$AA$1315,DataRegularSeason20242025!$B$3:$B$1315, "&lt;=" &amp; EG$1, DataRegularSeason20242025!$D$3:$D$1315, $A32)+SUMIFS(DataRegularSeason20242025!$AB$3:$AB$1315,DataRegularSeason20242025!$B$3:$B$1315, "&lt;=" &amp; EG$1, DataRegularSeason20242025!$E$3:$E$1315, $A32)</f>
        <v>10</v>
      </c>
      <c r="EH32">
        <f>SUMIFS(DataRegularSeason20242025!$AA$3:$AA$1315,DataRegularSeason20242025!$B$3:$B$1315, "&lt;=" &amp; EH$1, DataRegularSeason20242025!$D$3:$D$1315, $A32)+SUMIFS(DataRegularSeason20242025!$AB$3:$AB$1315,DataRegularSeason20242025!$B$3:$B$1315, "&lt;=" &amp; EH$1, DataRegularSeason20242025!$E$3:$E$1315, $A32)</f>
        <v>10</v>
      </c>
      <c r="EI32">
        <f>SUMIFS(DataRegularSeason20242025!$AA$3:$AA$1315,DataRegularSeason20242025!$B$3:$B$1315, "&lt;=" &amp; EI$1, DataRegularSeason20242025!$D$3:$D$1315, $A32)+SUMIFS(DataRegularSeason20242025!$AB$3:$AB$1315,DataRegularSeason20242025!$B$3:$B$1315, "&lt;=" &amp; EI$1, DataRegularSeason20242025!$E$3:$E$1315, $A32)</f>
        <v>10</v>
      </c>
      <c r="EJ32">
        <f>SUMIFS(DataRegularSeason20242025!$AA$3:$AA$1315,DataRegularSeason20242025!$B$3:$B$1315, "&lt;=" &amp; EJ$1, DataRegularSeason20242025!$D$3:$D$1315, $A32)+SUMIFS(DataRegularSeason20242025!$AB$3:$AB$1315,DataRegularSeason20242025!$B$3:$B$1315, "&lt;=" &amp; EJ$1, DataRegularSeason20242025!$E$3:$E$1315, $A32)</f>
        <v>10</v>
      </c>
      <c r="EK32">
        <f>SUMIFS(DataRegularSeason20242025!$AA$3:$AA$1315,DataRegularSeason20242025!$B$3:$B$1315, "&lt;=" &amp; EK$1, DataRegularSeason20242025!$D$3:$D$1315, $A32)+SUMIFS(DataRegularSeason20242025!$AB$3:$AB$1315,DataRegularSeason20242025!$B$3:$B$1315, "&lt;=" &amp; EK$1, DataRegularSeason20242025!$E$3:$E$1315, $A32)</f>
        <v>10</v>
      </c>
      <c r="EL32">
        <f>SUMIFS(DataRegularSeason20242025!$AA$3:$AA$1315,DataRegularSeason20242025!$B$3:$B$1315, "&lt;=" &amp; EL$1, DataRegularSeason20242025!$D$3:$D$1315, $A32)+SUMIFS(DataRegularSeason20242025!$AB$3:$AB$1315,DataRegularSeason20242025!$B$3:$B$1315, "&lt;=" &amp; EL$1, DataRegularSeason20242025!$E$3:$E$1315, $A32)</f>
        <v>10</v>
      </c>
      <c r="EM32">
        <f>SUMIFS(DataRegularSeason20242025!$AA$3:$AA$1315,DataRegularSeason20242025!$B$3:$B$1315, "&lt;=" &amp; EM$1, DataRegularSeason20242025!$D$3:$D$1315, $A32)+SUMIFS(DataRegularSeason20242025!$AB$3:$AB$1315,DataRegularSeason20242025!$B$3:$B$1315, "&lt;=" &amp; EM$1, DataRegularSeason20242025!$E$3:$E$1315, $A32)</f>
        <v>10</v>
      </c>
      <c r="EN32">
        <f>SUMIFS(DataRegularSeason20242025!$AA$3:$AA$1315,DataRegularSeason20242025!$B$3:$B$1315, "&lt;=" &amp; EN$1, DataRegularSeason20242025!$D$3:$D$1315, $A32)+SUMIFS(DataRegularSeason20242025!$AB$3:$AB$1315,DataRegularSeason20242025!$B$3:$B$1315, "&lt;=" &amp; EN$1, DataRegularSeason20242025!$E$3:$E$1315, $A32)</f>
        <v>10</v>
      </c>
      <c r="EO32">
        <f>SUMIFS(DataRegularSeason20242025!$AA$3:$AA$1315,DataRegularSeason20242025!$B$3:$B$1315, "&lt;=" &amp; EO$1, DataRegularSeason20242025!$D$3:$D$1315, $A32)+SUMIFS(DataRegularSeason20242025!$AB$3:$AB$1315,DataRegularSeason20242025!$B$3:$B$1315, "&lt;=" &amp; EO$1, DataRegularSeason20242025!$E$3:$E$1315, $A32)</f>
        <v>10</v>
      </c>
      <c r="EP32">
        <f>SUMIFS(DataRegularSeason20242025!$AA$3:$AA$1315,DataRegularSeason20242025!$B$3:$B$1315, "&lt;=" &amp; EP$1, DataRegularSeason20242025!$D$3:$D$1315, $A32)+SUMIFS(DataRegularSeason20242025!$AB$3:$AB$1315,DataRegularSeason20242025!$B$3:$B$1315, "&lt;=" &amp; EP$1, DataRegularSeason20242025!$E$3:$E$1315, $A32)</f>
        <v>10</v>
      </c>
      <c r="EQ32">
        <f>SUMIFS(DataRegularSeason20242025!$AA$3:$AA$1315,DataRegularSeason20242025!$B$3:$B$1315, "&lt;=" &amp; EQ$1, DataRegularSeason20242025!$D$3:$D$1315, $A32)+SUMIFS(DataRegularSeason20242025!$AB$3:$AB$1315,DataRegularSeason20242025!$B$3:$B$1315, "&lt;=" &amp; EQ$1, DataRegularSeason20242025!$E$3:$E$1315, $A32)</f>
        <v>10</v>
      </c>
      <c r="ER32">
        <f>SUMIFS(DataRegularSeason20242025!$AA$3:$AA$1315,DataRegularSeason20242025!$B$3:$B$1315, "&lt;=" &amp; ER$1, DataRegularSeason20242025!$D$3:$D$1315, $A32)+SUMIFS(DataRegularSeason20242025!$AB$3:$AB$1315,DataRegularSeason20242025!$B$3:$B$1315, "&lt;=" &amp; ER$1, DataRegularSeason20242025!$E$3:$E$1315, $A32)</f>
        <v>10</v>
      </c>
      <c r="ES32">
        <f>SUMIFS(DataRegularSeason20242025!$AA$3:$AA$1315,DataRegularSeason20242025!$B$3:$B$1315, "&lt;=" &amp; ES$1, DataRegularSeason20242025!$D$3:$D$1315, $A32)+SUMIFS(DataRegularSeason20242025!$AB$3:$AB$1315,DataRegularSeason20242025!$B$3:$B$1315, "&lt;=" &amp; ES$1, DataRegularSeason20242025!$E$3:$E$1315, $A32)</f>
        <v>10</v>
      </c>
      <c r="ET32">
        <f>SUMIFS(DataRegularSeason20242025!$AA$3:$AA$1315,DataRegularSeason20242025!$B$3:$B$1315, "&lt;=" &amp; ET$1, DataRegularSeason20242025!$D$3:$D$1315, $A32)+SUMIFS(DataRegularSeason20242025!$AB$3:$AB$1315,DataRegularSeason20242025!$B$3:$B$1315, "&lt;=" &amp; ET$1, DataRegularSeason20242025!$E$3:$E$1315, $A32)</f>
        <v>10</v>
      </c>
      <c r="EU32">
        <f>SUMIFS(DataRegularSeason20242025!$AA$3:$AA$1315,DataRegularSeason20242025!$B$3:$B$1315, "&lt;=" &amp; EU$1, DataRegularSeason20242025!$D$3:$D$1315, $A32)+SUMIFS(DataRegularSeason20242025!$AB$3:$AB$1315,DataRegularSeason20242025!$B$3:$B$1315, "&lt;=" &amp; EU$1, DataRegularSeason20242025!$E$3:$E$1315, $A32)</f>
        <v>10</v>
      </c>
      <c r="EV32">
        <f>SUMIFS(DataRegularSeason20242025!$AA$3:$AA$1315,DataRegularSeason20242025!$B$3:$B$1315, "&lt;=" &amp; EV$1, DataRegularSeason20242025!$D$3:$D$1315, $A32)+SUMIFS(DataRegularSeason20242025!$AB$3:$AB$1315,DataRegularSeason20242025!$B$3:$B$1315, "&lt;=" &amp; EV$1, DataRegularSeason20242025!$E$3:$E$1315, $A32)</f>
        <v>10</v>
      </c>
      <c r="EW32">
        <f>SUMIFS(DataRegularSeason20242025!$AA$3:$AA$1315,DataRegularSeason20242025!$B$3:$B$1315, "&lt;=" &amp; EW$1, DataRegularSeason20242025!$D$3:$D$1315, $A32)+SUMIFS(DataRegularSeason20242025!$AB$3:$AB$1315,DataRegularSeason20242025!$B$3:$B$1315, "&lt;=" &amp; EW$1, DataRegularSeason20242025!$E$3:$E$1315, $A32)</f>
        <v>10</v>
      </c>
      <c r="EX32">
        <f>SUMIFS(DataRegularSeason20242025!$AA$3:$AA$1315,DataRegularSeason20242025!$B$3:$B$1315, "&lt;=" &amp; EX$1, DataRegularSeason20242025!$D$3:$D$1315, $A32)+SUMIFS(DataRegularSeason20242025!$AB$3:$AB$1315,DataRegularSeason20242025!$B$3:$B$1315, "&lt;=" &amp; EX$1, DataRegularSeason20242025!$E$3:$E$1315, $A32)</f>
        <v>10</v>
      </c>
      <c r="EY32">
        <f>SUMIFS(DataRegularSeason20242025!$AA$3:$AA$1315,DataRegularSeason20242025!$B$3:$B$1315, "&lt;=" &amp; EY$1, DataRegularSeason20242025!$D$3:$D$1315, $A32)+SUMIFS(DataRegularSeason20242025!$AB$3:$AB$1315,DataRegularSeason20242025!$B$3:$B$1315, "&lt;=" &amp; EY$1, DataRegularSeason20242025!$E$3:$E$1315, $A32)</f>
        <v>10</v>
      </c>
      <c r="EZ32">
        <f>SUMIFS(DataRegularSeason20242025!$AA$3:$AA$1315,DataRegularSeason20242025!$B$3:$B$1315, "&lt;=" &amp; EZ$1, DataRegularSeason20242025!$D$3:$D$1315, $A32)+SUMIFS(DataRegularSeason20242025!$AB$3:$AB$1315,DataRegularSeason20242025!$B$3:$B$1315, "&lt;=" &amp; EZ$1, DataRegularSeason20242025!$E$3:$E$1315, $A32)</f>
        <v>10</v>
      </c>
      <c r="FA32">
        <f>SUMIFS(DataRegularSeason20242025!$AA$3:$AA$1315,DataRegularSeason20242025!$B$3:$B$1315, "&lt;=" &amp; FA$1, DataRegularSeason20242025!$D$3:$D$1315, $A32)+SUMIFS(DataRegularSeason20242025!$AB$3:$AB$1315,DataRegularSeason20242025!$B$3:$B$1315, "&lt;=" &amp; FA$1, DataRegularSeason20242025!$E$3:$E$1315, $A32)</f>
        <v>10</v>
      </c>
      <c r="FB32">
        <f>SUMIFS(DataRegularSeason20242025!$AA$3:$AA$1315,DataRegularSeason20242025!$B$3:$B$1315, "&lt;=" &amp; FB$1, DataRegularSeason20242025!$D$3:$D$1315, $A32)+SUMIFS(DataRegularSeason20242025!$AB$3:$AB$1315,DataRegularSeason20242025!$B$3:$B$1315, "&lt;=" &amp; FB$1, DataRegularSeason20242025!$E$3:$E$1315, $A32)</f>
        <v>10</v>
      </c>
      <c r="FC32">
        <f>SUMIFS(DataRegularSeason20242025!$AA$3:$AA$1315,DataRegularSeason20242025!$B$3:$B$1315, "&lt;=" &amp; FC$1, DataRegularSeason20242025!$D$3:$D$1315, $A32)+SUMIFS(DataRegularSeason20242025!$AB$3:$AB$1315,DataRegularSeason20242025!$B$3:$B$1315, "&lt;=" &amp; FC$1, DataRegularSeason20242025!$E$3:$E$1315, $A32)</f>
        <v>10</v>
      </c>
      <c r="FD32">
        <f>SUMIFS(DataRegularSeason20242025!$AA$3:$AA$1315,DataRegularSeason20242025!$B$3:$B$1315, "&lt;=" &amp; FD$1, DataRegularSeason20242025!$D$3:$D$1315, $A32)+SUMIFS(DataRegularSeason20242025!$AB$3:$AB$1315,DataRegularSeason20242025!$B$3:$B$1315, "&lt;=" &amp; FD$1, DataRegularSeason20242025!$E$3:$E$1315, $A32)</f>
        <v>10</v>
      </c>
      <c r="FE32">
        <f>SUMIFS(DataRegularSeason20242025!$AA$3:$AA$1315,DataRegularSeason20242025!$B$3:$B$1315, "&lt;=" &amp; FE$1, DataRegularSeason20242025!$D$3:$D$1315, $A32)+SUMIFS(DataRegularSeason20242025!$AB$3:$AB$1315,DataRegularSeason20242025!$B$3:$B$1315, "&lt;=" &amp; FE$1, DataRegularSeason20242025!$E$3:$E$1315, $A32)</f>
        <v>10</v>
      </c>
      <c r="FF32">
        <f>SUMIFS(DataRegularSeason20242025!$AA$3:$AA$1315,DataRegularSeason20242025!$B$3:$B$1315, "&lt;=" &amp; FF$1, DataRegularSeason20242025!$D$3:$D$1315, $A32)+SUMIFS(DataRegularSeason20242025!$AB$3:$AB$1315,DataRegularSeason20242025!$B$3:$B$1315, "&lt;=" &amp; FF$1, DataRegularSeason20242025!$E$3:$E$1315, $A32)</f>
        <v>10</v>
      </c>
      <c r="FG32">
        <f>SUMIFS(DataRegularSeason20242025!$AA$3:$AA$1315,DataRegularSeason20242025!$B$3:$B$1315, "&lt;=" &amp; FG$1, DataRegularSeason20242025!$D$3:$D$1315, $A32)+SUMIFS(DataRegularSeason20242025!$AB$3:$AB$1315,DataRegularSeason20242025!$B$3:$B$1315, "&lt;=" &amp; FG$1, DataRegularSeason20242025!$E$3:$E$1315, $A32)</f>
        <v>10</v>
      </c>
      <c r="FH32">
        <f>SUMIFS(DataRegularSeason20242025!$AA$3:$AA$1315,DataRegularSeason20242025!$B$3:$B$1315, "&lt;=" &amp; FH$1, DataRegularSeason20242025!$D$3:$D$1315, $A32)+SUMIFS(DataRegularSeason20242025!$AB$3:$AB$1315,DataRegularSeason20242025!$B$3:$B$1315, "&lt;=" &amp; FH$1, DataRegularSeason20242025!$E$3:$E$1315, $A32)</f>
        <v>10</v>
      </c>
      <c r="FI32">
        <f>SUMIFS(DataRegularSeason20242025!$AA$3:$AA$1315,DataRegularSeason20242025!$B$3:$B$1315, "&lt;=" &amp; FI$1, DataRegularSeason20242025!$D$3:$D$1315, $A32)+SUMIFS(DataRegularSeason20242025!$AB$3:$AB$1315,DataRegularSeason20242025!$B$3:$B$1315, "&lt;=" &amp; FI$1, DataRegularSeason20242025!$E$3:$E$1315, $A32)</f>
        <v>10</v>
      </c>
      <c r="FJ32">
        <f>SUMIFS(DataRegularSeason20242025!$AA$3:$AA$1315,DataRegularSeason20242025!$B$3:$B$1315, "&lt;=" &amp; FJ$1, DataRegularSeason20242025!$D$3:$D$1315, $A32)+SUMIFS(DataRegularSeason20242025!$AB$3:$AB$1315,DataRegularSeason20242025!$B$3:$B$1315, "&lt;=" &amp; FJ$1, DataRegularSeason20242025!$E$3:$E$1315, $A32)</f>
        <v>10</v>
      </c>
      <c r="FK32">
        <f>SUMIFS(DataRegularSeason20242025!$AA$3:$AA$1315,DataRegularSeason20242025!$B$3:$B$1315, "&lt;=" &amp; FK$1, DataRegularSeason20242025!$D$3:$D$1315, $A32)+SUMIFS(DataRegularSeason20242025!$AB$3:$AB$1315,DataRegularSeason20242025!$B$3:$B$1315, "&lt;=" &amp; FK$1, DataRegularSeason20242025!$E$3:$E$1315, $A32)</f>
        <v>10</v>
      </c>
      <c r="FL32">
        <f>SUMIFS(DataRegularSeason20242025!$AA$3:$AA$1315,DataRegularSeason20242025!$B$3:$B$1315, "&lt;=" &amp; FL$1, DataRegularSeason20242025!$D$3:$D$1315, $A32)+SUMIFS(DataRegularSeason20242025!$AB$3:$AB$1315,DataRegularSeason20242025!$B$3:$B$1315, "&lt;=" &amp; FL$1, DataRegularSeason20242025!$E$3:$E$1315, $A32)</f>
        <v>10</v>
      </c>
      <c r="FM32">
        <f>SUMIFS(DataRegularSeason20242025!$AA$3:$AA$1315,DataRegularSeason20242025!$B$3:$B$1315, "&lt;=" &amp; FM$1, DataRegularSeason20242025!$D$3:$D$1315, $A32)+SUMIFS(DataRegularSeason20242025!$AB$3:$AB$1315,DataRegularSeason20242025!$B$3:$B$1315, "&lt;=" &amp; FM$1, DataRegularSeason20242025!$E$3:$E$1315, $A32)</f>
        <v>10</v>
      </c>
      <c r="FN32">
        <f>SUMIFS(DataRegularSeason20242025!$AA$3:$AA$1315,DataRegularSeason20242025!$B$3:$B$1315, "&lt;=" &amp; FN$1, DataRegularSeason20242025!$D$3:$D$1315, $A32)+SUMIFS(DataRegularSeason20242025!$AB$3:$AB$1315,DataRegularSeason20242025!$B$3:$B$1315, "&lt;=" &amp; FN$1, DataRegularSeason20242025!$E$3:$E$1315, $A32)</f>
        <v>10</v>
      </c>
      <c r="FO32">
        <f>SUMIFS(DataRegularSeason20242025!$AA$3:$AA$1315,DataRegularSeason20242025!$B$3:$B$1315, "&lt;=" &amp; FO$1, DataRegularSeason20242025!$D$3:$D$1315, $A32)+SUMIFS(DataRegularSeason20242025!$AB$3:$AB$1315,DataRegularSeason20242025!$B$3:$B$1315, "&lt;=" &amp; FO$1, DataRegularSeason20242025!$E$3:$E$1315, $A32)</f>
        <v>10</v>
      </c>
      <c r="FP32">
        <f>SUMIFS(DataRegularSeason20242025!$AA$3:$AA$1315,DataRegularSeason20242025!$B$3:$B$1315, "&lt;=" &amp; FP$1, DataRegularSeason20242025!$D$3:$D$1315, $A32)+SUMIFS(DataRegularSeason20242025!$AB$3:$AB$1315,DataRegularSeason20242025!$B$3:$B$1315, "&lt;=" &amp; FP$1, DataRegularSeason20242025!$E$3:$E$1315, $A32)</f>
        <v>10</v>
      </c>
      <c r="FQ32">
        <f>SUMIFS(DataRegularSeason20242025!$AA$3:$AA$1315,DataRegularSeason20242025!$B$3:$B$1315, "&lt;=" &amp; FQ$1, DataRegularSeason20242025!$D$3:$D$1315, $A32)+SUMIFS(DataRegularSeason20242025!$AB$3:$AB$1315,DataRegularSeason20242025!$B$3:$B$1315, "&lt;=" &amp; FQ$1, DataRegularSeason20242025!$E$3:$E$1315, $A32)</f>
        <v>10</v>
      </c>
      <c r="FR32">
        <f>SUMIFS(DataRegularSeason20242025!$AA$3:$AA$1315,DataRegularSeason20242025!$B$3:$B$1315, "&lt;=" &amp; FR$1, DataRegularSeason20242025!$D$3:$D$1315, $A32)+SUMIFS(DataRegularSeason20242025!$AB$3:$AB$1315,DataRegularSeason20242025!$B$3:$B$1315, "&lt;=" &amp; FR$1, DataRegularSeason20242025!$E$3:$E$1315, $A32)</f>
        <v>10</v>
      </c>
      <c r="FS32">
        <f>SUMIFS(DataRegularSeason20242025!$AA$3:$AA$1315,DataRegularSeason20242025!$B$3:$B$1315, "&lt;=" &amp; FS$1, DataRegularSeason20242025!$D$3:$D$1315, $A32)+SUMIFS(DataRegularSeason20242025!$AB$3:$AB$1315,DataRegularSeason20242025!$B$3:$B$1315, "&lt;=" &amp; FS$1, DataRegularSeason20242025!$E$3:$E$1315, $A32)</f>
        <v>10</v>
      </c>
      <c r="FT32">
        <f>SUMIFS(DataRegularSeason20242025!$AA$3:$AA$1315,DataRegularSeason20242025!$B$3:$B$1315, "&lt;=" &amp; FT$1, DataRegularSeason20242025!$D$3:$D$1315, $A32)+SUMIFS(DataRegularSeason20242025!$AB$3:$AB$1315,DataRegularSeason20242025!$B$3:$B$1315, "&lt;=" &amp; FT$1, DataRegularSeason20242025!$E$3:$E$1315, $A32)</f>
        <v>10</v>
      </c>
      <c r="FU32">
        <f>SUMIFS(DataRegularSeason20242025!$AA$3:$AA$1315,DataRegularSeason20242025!$B$3:$B$1315, "&lt;=" &amp; FU$1, DataRegularSeason20242025!$D$3:$D$1315, $A32)+SUMIFS(DataRegularSeason20242025!$AB$3:$AB$1315,DataRegularSeason20242025!$B$3:$B$1315, "&lt;=" &amp; FU$1, DataRegularSeason20242025!$E$3:$E$1315, $A32)</f>
        <v>10</v>
      </c>
      <c r="FV32">
        <f>SUMIFS(DataRegularSeason20242025!$AA$3:$AA$1315,DataRegularSeason20242025!$B$3:$B$1315, "&lt;=" &amp; FV$1, DataRegularSeason20242025!$D$3:$D$1315, $A32)+SUMIFS(DataRegularSeason20242025!$AB$3:$AB$1315,DataRegularSeason20242025!$B$3:$B$1315, "&lt;=" &amp; FV$1, DataRegularSeason20242025!$E$3:$E$1315, $A32)</f>
        <v>10</v>
      </c>
      <c r="FW32">
        <f>SUMIFS(DataRegularSeason20242025!$AA$3:$AA$1315,DataRegularSeason20242025!$B$3:$B$1315, "&lt;=" &amp; FW$1, DataRegularSeason20242025!$D$3:$D$1315, $A32)+SUMIFS(DataRegularSeason20242025!$AB$3:$AB$1315,DataRegularSeason20242025!$B$3:$B$1315, "&lt;=" &amp; FW$1, DataRegularSeason20242025!$E$3:$E$1315, $A32)</f>
        <v>10</v>
      </c>
      <c r="FX32">
        <f>SUMIFS(DataRegularSeason20242025!$AA$3:$AA$1315,DataRegularSeason20242025!$B$3:$B$1315, "&lt;=" &amp; FX$1, DataRegularSeason20242025!$D$3:$D$1315, $A32)+SUMIFS(DataRegularSeason20242025!$AB$3:$AB$1315,DataRegularSeason20242025!$B$3:$B$1315, "&lt;=" &amp; FX$1, DataRegularSeason20242025!$E$3:$E$1315, $A32)</f>
        <v>10</v>
      </c>
      <c r="FY32">
        <f>SUMIFS(DataRegularSeason20242025!$AA$3:$AA$1315,DataRegularSeason20242025!$B$3:$B$1315, "&lt;=" &amp; FY$1, DataRegularSeason20242025!$D$3:$D$1315, $A32)+SUMIFS(DataRegularSeason20242025!$AB$3:$AB$1315,DataRegularSeason20242025!$B$3:$B$1315, "&lt;=" &amp; FY$1, DataRegularSeason20242025!$E$3:$E$1315, $A32)</f>
        <v>10</v>
      </c>
      <c r="FZ32">
        <f>SUMIFS(DataRegularSeason20242025!$AA$3:$AA$1315,DataRegularSeason20242025!$B$3:$B$1315, "&lt;=" &amp; FZ$1, DataRegularSeason20242025!$D$3:$D$1315, $A32)+SUMIFS(DataRegularSeason20242025!$AB$3:$AB$1315,DataRegularSeason20242025!$B$3:$B$1315, "&lt;=" &amp; FZ$1, DataRegularSeason20242025!$E$3:$E$1315, $A32)</f>
        <v>10</v>
      </c>
      <c r="GA32">
        <f>SUMIFS(DataRegularSeason20242025!$AA$3:$AA$1315,DataRegularSeason20242025!$B$3:$B$1315, "&lt;=" &amp; GA$1, DataRegularSeason20242025!$D$3:$D$1315, $A32)+SUMIFS(DataRegularSeason20242025!$AB$3:$AB$1315,DataRegularSeason20242025!$B$3:$B$1315, "&lt;=" &amp; GA$1, DataRegularSeason20242025!$E$3:$E$1315, $A32)</f>
        <v>10</v>
      </c>
      <c r="GB32">
        <f>SUMIFS(DataRegularSeason20242025!$AA$3:$AA$1315,DataRegularSeason20242025!$B$3:$B$1315, "&lt;=" &amp; GB$1, DataRegularSeason20242025!$D$3:$D$1315, $A32)+SUMIFS(DataRegularSeason20242025!$AB$3:$AB$1315,DataRegularSeason20242025!$B$3:$B$1315, "&lt;=" &amp; GB$1, DataRegularSeason20242025!$E$3:$E$1315, $A32)</f>
        <v>10</v>
      </c>
      <c r="GC32">
        <f>SUMIFS(DataRegularSeason20242025!$AA$3:$AA$1315,DataRegularSeason20242025!$B$3:$B$1315, "&lt;=" &amp; GC$1, DataRegularSeason20242025!$D$3:$D$1315, $A32)+SUMIFS(DataRegularSeason20242025!$AB$3:$AB$1315,DataRegularSeason20242025!$B$3:$B$1315, "&lt;=" &amp; GC$1, DataRegularSeason20242025!$E$3:$E$1315, $A32)</f>
        <v>10</v>
      </c>
      <c r="GD32">
        <f>SUMIFS(DataRegularSeason20242025!$AA$3:$AA$1315,DataRegularSeason20242025!$B$3:$B$1315, "&lt;=" &amp; GD$1, DataRegularSeason20242025!$D$3:$D$1315, $A32)+SUMIFS(DataRegularSeason20242025!$AB$3:$AB$1315,DataRegularSeason20242025!$B$3:$B$1315, "&lt;=" &amp; GD$1, DataRegularSeason20242025!$E$3:$E$1315, $A32)</f>
        <v>10</v>
      </c>
      <c r="GE32">
        <f>SUMIFS(DataRegularSeason20242025!$AA$3:$AA$1315,DataRegularSeason20242025!$B$3:$B$1315, "&lt;=" &amp; GE$1, DataRegularSeason20242025!$D$3:$D$1315, $A32)+SUMIFS(DataRegularSeason20242025!$AB$3:$AB$1315,DataRegularSeason20242025!$B$3:$B$1315, "&lt;=" &amp; GE$1, DataRegularSeason20242025!$E$3:$E$1315, $A32)</f>
        <v>10</v>
      </c>
      <c r="GF32">
        <f>SUMIFS(DataRegularSeason20242025!$AA$3:$AA$1315,DataRegularSeason20242025!$B$3:$B$1315, "&lt;=" &amp; GF$1, DataRegularSeason20242025!$D$3:$D$1315, $A32)+SUMIFS(DataRegularSeason20242025!$AB$3:$AB$1315,DataRegularSeason20242025!$B$3:$B$1315, "&lt;=" &amp; GF$1, DataRegularSeason20242025!$E$3:$E$1315, $A32)</f>
        <v>10</v>
      </c>
      <c r="GG32">
        <f>SUMIFS(DataRegularSeason20242025!$AA$3:$AA$1315,DataRegularSeason20242025!$B$3:$B$1315, "&lt;=" &amp; GG$1, DataRegularSeason20242025!$D$3:$D$1315, $A32)+SUMIFS(DataRegularSeason20242025!$AB$3:$AB$1315,DataRegularSeason20242025!$B$3:$B$1315, "&lt;=" &amp; GG$1, DataRegularSeason20242025!$E$3:$E$1315, $A32)</f>
        <v>10</v>
      </c>
      <c r="GH32">
        <f>SUMIFS(DataRegularSeason20242025!$AA$3:$AA$1315,DataRegularSeason20242025!$B$3:$B$1315, "&lt;=" &amp; GH$1, DataRegularSeason20242025!$D$3:$D$1315, $A32)+SUMIFS(DataRegularSeason20242025!$AB$3:$AB$1315,DataRegularSeason20242025!$B$3:$B$1315, "&lt;=" &amp; GH$1, DataRegularSeason20242025!$E$3:$E$1315, $A32)</f>
        <v>10</v>
      </c>
      <c r="GI32">
        <f>SUMIFS(DataRegularSeason20242025!$AA$3:$AA$1315,DataRegularSeason20242025!$B$3:$B$1315, "&lt;=" &amp; GI$1, DataRegularSeason20242025!$D$3:$D$1315, $A32)+SUMIFS(DataRegularSeason20242025!$AB$3:$AB$1315,DataRegularSeason20242025!$B$3:$B$1315, "&lt;=" &amp; GI$1, DataRegularSeason20242025!$E$3:$E$1315, $A32)</f>
        <v>10</v>
      </c>
      <c r="GJ32">
        <f>SUMIFS(DataRegularSeason20242025!$AA$3:$AA$1315,DataRegularSeason20242025!$B$3:$B$1315, "&lt;=" &amp; GJ$1, DataRegularSeason20242025!$D$3:$D$1315, $A32)+SUMIFS(DataRegularSeason20242025!$AB$3:$AB$1315,DataRegularSeason20242025!$B$3:$B$1315, "&lt;=" &amp; GJ$1, DataRegularSeason20242025!$E$3:$E$1315, $A32)</f>
        <v>10</v>
      </c>
      <c r="GK32">
        <f>SUMIFS(DataRegularSeason20242025!$AA$3:$AA$1315,DataRegularSeason20242025!$B$3:$B$1315, "&lt;=" &amp; GK$1, DataRegularSeason20242025!$D$3:$D$1315, $A32)+SUMIFS(DataRegularSeason20242025!$AB$3:$AB$1315,DataRegularSeason20242025!$B$3:$B$1315, "&lt;=" &amp; GK$1, DataRegularSeason20242025!$E$3:$E$1315, $A32)</f>
        <v>10</v>
      </c>
      <c r="GL32">
        <f>SUMIFS(DataRegularSeason20242025!$AA$3:$AA$1315,DataRegularSeason20242025!$B$3:$B$1315, "&lt;=" &amp; GL$1, DataRegularSeason20242025!$D$3:$D$1315, $A32)+SUMIFS(DataRegularSeason20242025!$AB$3:$AB$1315,DataRegularSeason20242025!$B$3:$B$1315, "&lt;=" &amp; GL$1, DataRegularSeason20242025!$E$3:$E$1315, $A32)</f>
        <v>10</v>
      </c>
      <c r="GM32">
        <f>SUMIFS(DataRegularSeason20242025!$AA$3:$AA$1315,DataRegularSeason20242025!$B$3:$B$1315, "&lt;=" &amp; GM$1, DataRegularSeason20242025!$D$3:$D$1315, $A32)+SUMIFS(DataRegularSeason20242025!$AB$3:$AB$1315,DataRegularSeason20242025!$B$3:$B$1315, "&lt;=" &amp; GM$1, DataRegularSeason20242025!$E$3:$E$1315, $A32)</f>
        <v>10</v>
      </c>
      <c r="GN32">
        <f>SUMIFS(DataRegularSeason20242025!$AA$3:$AA$1315,DataRegularSeason20242025!$B$3:$B$1315, "&lt;=" &amp; GN$1, DataRegularSeason20242025!$D$3:$D$1315, $A32)+SUMIFS(DataRegularSeason20242025!$AB$3:$AB$1315,DataRegularSeason20242025!$B$3:$B$1315, "&lt;=" &amp; GN$1, DataRegularSeason20242025!$E$3:$E$1315, $A32)</f>
        <v>10</v>
      </c>
      <c r="GO32">
        <f>SUMIFS(DataRegularSeason20242025!$AA$3:$AA$1315,DataRegularSeason20242025!$B$3:$B$1315, "&lt;=" &amp; GO$1, DataRegularSeason20242025!$D$3:$D$1315, $A32)+SUMIFS(DataRegularSeason20242025!$AB$3:$AB$1315,DataRegularSeason20242025!$B$3:$B$1315, "&lt;=" &amp; GO$1, DataRegularSeason20242025!$E$3:$E$1315, $A32)</f>
        <v>10</v>
      </c>
      <c r="GP32">
        <f>SUMIFS(DataRegularSeason20242025!$AA$3:$AA$1315,DataRegularSeason20242025!$B$3:$B$1315, "&lt;=" &amp; GP$1, DataRegularSeason20242025!$D$3:$D$1315, $A32)+SUMIFS(DataRegularSeason20242025!$AB$3:$AB$1315,DataRegularSeason20242025!$B$3:$B$1315, "&lt;=" &amp; GP$1, DataRegularSeason20242025!$E$3:$E$1315, $A32)</f>
        <v>10</v>
      </c>
      <c r="GQ32">
        <f>SUMIFS(DataRegularSeason20242025!$AA$3:$AA$1315,DataRegularSeason20242025!$B$3:$B$1315, "&lt;=" &amp; GQ$1, DataRegularSeason20242025!$D$3:$D$1315, $A32)+SUMIFS(DataRegularSeason20242025!$AB$3:$AB$1315,DataRegularSeason20242025!$B$3:$B$1315, "&lt;=" &amp; GQ$1, DataRegularSeason20242025!$E$3:$E$1315, $A32)</f>
        <v>10</v>
      </c>
      <c r="GR32">
        <f>SUMIFS(DataRegularSeason20242025!$AA$3:$AA$1315,DataRegularSeason20242025!$B$3:$B$1315, "&lt;=" &amp; GR$1, DataRegularSeason20242025!$D$3:$D$1315, $A32)+SUMIFS(DataRegularSeason20242025!$AB$3:$AB$1315,DataRegularSeason20242025!$B$3:$B$1315, "&lt;=" &amp; GR$1, DataRegularSeason20242025!$E$3:$E$1315, $A32)</f>
        <v>10</v>
      </c>
      <c r="GS32">
        <f>SUMIFS(DataRegularSeason20242025!$AA$3:$AA$1315,DataRegularSeason20242025!$B$3:$B$1315, "&lt;=" &amp; GS$1, DataRegularSeason20242025!$D$3:$D$1315, $A32)+SUMIFS(DataRegularSeason20242025!$AB$3:$AB$1315,DataRegularSeason20242025!$B$3:$B$1315, "&lt;=" &amp; GS$1, DataRegularSeason20242025!$E$3:$E$1315, $A32)</f>
        <v>10</v>
      </c>
      <c r="GT32">
        <f>SUMIFS(DataRegularSeason20242025!$AA$3:$AA$1315,DataRegularSeason20242025!$B$3:$B$1315, "&lt;=" &amp; GT$1, DataRegularSeason20242025!$D$3:$D$1315, $A32)+SUMIFS(DataRegularSeason20242025!$AB$3:$AB$1315,DataRegularSeason20242025!$B$3:$B$1315, "&lt;=" &amp; GT$1, DataRegularSeason20242025!$E$3:$E$1315, $A32)</f>
        <v>10</v>
      </c>
      <c r="GU32">
        <f>SUMIFS(DataRegularSeason20242025!$AA$3:$AA$1315,DataRegularSeason20242025!$B$3:$B$1315, "&lt;=" &amp; GU$1, DataRegularSeason20242025!$D$3:$D$1315, $A32)+SUMIFS(DataRegularSeason20242025!$AB$3:$AB$1315,DataRegularSeason20242025!$B$3:$B$1315, "&lt;=" &amp; GU$1, DataRegularSeason20242025!$E$3:$E$1315, $A32)</f>
        <v>10</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8</v>
      </c>
      <c r="AL33">
        <f>SUMIFS(DataRegularSeason20242025!$AA$3:$AA$1315,DataRegularSeason20242025!$B$3:$B$1315, "&lt;=" &amp; AL$1, DataRegularSeason20242025!$D$3:$D$1315, $A33)+SUMIFS(DataRegularSeason20242025!$AB$3:$AB$1315,DataRegularSeason20242025!$B$3:$B$1315, "&lt;=" &amp; AL$1, DataRegularSeason20242025!$E$3:$E$1315, $A33)</f>
        <v>8</v>
      </c>
      <c r="AM33">
        <f>SUMIFS(DataRegularSeason20242025!$AA$3:$AA$1315,DataRegularSeason20242025!$B$3:$B$1315, "&lt;=" &amp; AM$1, DataRegularSeason20242025!$D$3:$D$1315, $A33)+SUMIFS(DataRegularSeason20242025!$AB$3:$AB$1315,DataRegularSeason20242025!$B$3:$B$1315, "&lt;=" &amp; AM$1, DataRegularSeason20242025!$E$3:$E$1315, $A33)</f>
        <v>8</v>
      </c>
      <c r="AN33">
        <f>SUMIFS(DataRegularSeason20242025!$AA$3:$AA$1315,DataRegularSeason20242025!$B$3:$B$1315, "&lt;=" &amp; AN$1, DataRegularSeason20242025!$D$3:$D$1315, $A33)+SUMIFS(DataRegularSeason20242025!$AB$3:$AB$1315,DataRegularSeason20242025!$B$3:$B$1315, "&lt;=" &amp; AN$1, DataRegularSeason20242025!$E$3:$E$1315, $A33)</f>
        <v>8</v>
      </c>
      <c r="AO33">
        <f>SUMIFS(DataRegularSeason20242025!$AA$3:$AA$1315,DataRegularSeason20242025!$B$3:$B$1315, "&lt;=" &amp; AO$1, DataRegularSeason20242025!$D$3:$D$1315, $A33)+SUMIFS(DataRegularSeason20242025!$AB$3:$AB$1315,DataRegularSeason20242025!$B$3:$B$1315, "&lt;=" &amp; AO$1, DataRegularSeason20242025!$E$3:$E$1315, $A33)</f>
        <v>8</v>
      </c>
      <c r="AP33">
        <f>SUMIFS(DataRegularSeason20242025!$AA$3:$AA$1315,DataRegularSeason20242025!$B$3:$B$1315, "&lt;=" &amp; AP$1, DataRegularSeason20242025!$D$3:$D$1315, $A33)+SUMIFS(DataRegularSeason20242025!$AB$3:$AB$1315,DataRegularSeason20242025!$B$3:$B$1315, "&lt;=" &amp; AP$1, DataRegularSeason20242025!$E$3:$E$1315, $A33)</f>
        <v>8</v>
      </c>
      <c r="AQ33">
        <f>SUMIFS(DataRegularSeason20242025!$AA$3:$AA$1315,DataRegularSeason20242025!$B$3:$B$1315, "&lt;=" &amp; AQ$1, DataRegularSeason20242025!$D$3:$D$1315, $A33)+SUMIFS(DataRegularSeason20242025!$AB$3:$AB$1315,DataRegularSeason20242025!$B$3:$B$1315, "&lt;=" &amp; AQ$1, DataRegularSeason20242025!$E$3:$E$1315, $A33)</f>
        <v>8</v>
      </c>
      <c r="AR33">
        <f>SUMIFS(DataRegularSeason20242025!$AA$3:$AA$1315,DataRegularSeason20242025!$B$3:$B$1315, "&lt;=" &amp; AR$1, DataRegularSeason20242025!$D$3:$D$1315, $A33)+SUMIFS(DataRegularSeason20242025!$AB$3:$AB$1315,DataRegularSeason20242025!$B$3:$B$1315, "&lt;=" &amp; AR$1, DataRegularSeason20242025!$E$3:$E$1315, $A33)</f>
        <v>8</v>
      </c>
      <c r="AS33">
        <f>SUMIFS(DataRegularSeason20242025!$AA$3:$AA$1315,DataRegularSeason20242025!$B$3:$B$1315, "&lt;=" &amp; AS$1, DataRegularSeason20242025!$D$3:$D$1315, $A33)+SUMIFS(DataRegularSeason20242025!$AB$3:$AB$1315,DataRegularSeason20242025!$B$3:$B$1315, "&lt;=" &amp; AS$1, DataRegularSeason20242025!$E$3:$E$1315, $A33)</f>
        <v>8</v>
      </c>
      <c r="AT33">
        <f>SUMIFS(DataRegularSeason20242025!$AA$3:$AA$1315,DataRegularSeason20242025!$B$3:$B$1315, "&lt;=" &amp; AT$1, DataRegularSeason20242025!$D$3:$D$1315, $A33)+SUMIFS(DataRegularSeason20242025!$AB$3:$AB$1315,DataRegularSeason20242025!$B$3:$B$1315, "&lt;=" &amp; AT$1, DataRegularSeason20242025!$E$3:$E$1315, $A33)</f>
        <v>8</v>
      </c>
      <c r="AU33">
        <f>SUMIFS(DataRegularSeason20242025!$AA$3:$AA$1315,DataRegularSeason20242025!$B$3:$B$1315, "&lt;=" &amp; AU$1, DataRegularSeason20242025!$D$3:$D$1315, $A33)+SUMIFS(DataRegularSeason20242025!$AB$3:$AB$1315,DataRegularSeason20242025!$B$3:$B$1315, "&lt;=" &amp; AU$1, DataRegularSeason20242025!$E$3:$E$1315, $A33)</f>
        <v>8</v>
      </c>
      <c r="AV33">
        <f>SUMIFS(DataRegularSeason20242025!$AA$3:$AA$1315,DataRegularSeason20242025!$B$3:$B$1315, "&lt;=" &amp; AV$1, DataRegularSeason20242025!$D$3:$D$1315, $A33)+SUMIFS(DataRegularSeason20242025!$AB$3:$AB$1315,DataRegularSeason20242025!$B$3:$B$1315, "&lt;=" &amp; AV$1, DataRegularSeason20242025!$E$3:$E$1315, $A33)</f>
        <v>8</v>
      </c>
      <c r="AW33">
        <f>SUMIFS(DataRegularSeason20242025!$AA$3:$AA$1315,DataRegularSeason20242025!$B$3:$B$1315, "&lt;=" &amp; AW$1, DataRegularSeason20242025!$D$3:$D$1315, $A33)+SUMIFS(DataRegularSeason20242025!$AB$3:$AB$1315,DataRegularSeason20242025!$B$3:$B$1315, "&lt;=" &amp; AW$1, DataRegularSeason20242025!$E$3:$E$1315, $A33)</f>
        <v>8</v>
      </c>
      <c r="AX33">
        <f>SUMIFS(DataRegularSeason20242025!$AA$3:$AA$1315,DataRegularSeason20242025!$B$3:$B$1315, "&lt;=" &amp; AX$1, DataRegularSeason20242025!$D$3:$D$1315, $A33)+SUMIFS(DataRegularSeason20242025!$AB$3:$AB$1315,DataRegularSeason20242025!$B$3:$B$1315, "&lt;=" &amp; AX$1, DataRegularSeason20242025!$E$3:$E$1315, $A33)</f>
        <v>8</v>
      </c>
      <c r="AY33">
        <f>SUMIFS(DataRegularSeason20242025!$AA$3:$AA$1315,DataRegularSeason20242025!$B$3:$B$1315, "&lt;=" &amp; AY$1, DataRegularSeason20242025!$D$3:$D$1315, $A33)+SUMIFS(DataRegularSeason20242025!$AB$3:$AB$1315,DataRegularSeason20242025!$B$3:$B$1315, "&lt;=" &amp; AY$1, DataRegularSeason20242025!$E$3:$E$1315, $A33)</f>
        <v>8</v>
      </c>
      <c r="AZ33">
        <f>SUMIFS(DataRegularSeason20242025!$AA$3:$AA$1315,DataRegularSeason20242025!$B$3:$B$1315, "&lt;=" &amp; AZ$1, DataRegularSeason20242025!$D$3:$D$1315, $A33)+SUMIFS(DataRegularSeason20242025!$AB$3:$AB$1315,DataRegularSeason20242025!$B$3:$B$1315, "&lt;=" &amp; AZ$1, DataRegularSeason20242025!$E$3:$E$1315, $A33)</f>
        <v>8</v>
      </c>
      <c r="BA33">
        <f>SUMIFS(DataRegularSeason20242025!$AA$3:$AA$1315,DataRegularSeason20242025!$B$3:$B$1315, "&lt;=" &amp; BA$1, DataRegularSeason20242025!$D$3:$D$1315, $A33)+SUMIFS(DataRegularSeason20242025!$AB$3:$AB$1315,DataRegularSeason20242025!$B$3:$B$1315, "&lt;=" &amp; BA$1, DataRegularSeason20242025!$E$3:$E$1315, $A33)</f>
        <v>8</v>
      </c>
      <c r="BB33">
        <f>SUMIFS(DataRegularSeason20242025!$AA$3:$AA$1315,DataRegularSeason20242025!$B$3:$B$1315, "&lt;=" &amp; BB$1, DataRegularSeason20242025!$D$3:$D$1315, $A33)+SUMIFS(DataRegularSeason20242025!$AB$3:$AB$1315,DataRegularSeason20242025!$B$3:$B$1315, "&lt;=" &amp; BB$1, DataRegularSeason20242025!$E$3:$E$1315, $A33)</f>
        <v>8</v>
      </c>
      <c r="BC33">
        <f>SUMIFS(DataRegularSeason20242025!$AA$3:$AA$1315,DataRegularSeason20242025!$B$3:$B$1315, "&lt;=" &amp; BC$1, DataRegularSeason20242025!$D$3:$D$1315, $A33)+SUMIFS(DataRegularSeason20242025!$AB$3:$AB$1315,DataRegularSeason20242025!$B$3:$B$1315, "&lt;=" &amp; BC$1, DataRegularSeason20242025!$E$3:$E$1315, $A33)</f>
        <v>8</v>
      </c>
      <c r="BD33">
        <f>SUMIFS(DataRegularSeason20242025!$AA$3:$AA$1315,DataRegularSeason20242025!$B$3:$B$1315, "&lt;=" &amp; BD$1, DataRegularSeason20242025!$D$3:$D$1315, $A33)+SUMIFS(DataRegularSeason20242025!$AB$3:$AB$1315,DataRegularSeason20242025!$B$3:$B$1315, "&lt;=" &amp; BD$1, DataRegularSeason20242025!$E$3:$E$1315, $A33)</f>
        <v>8</v>
      </c>
      <c r="BE33">
        <f>SUMIFS(DataRegularSeason20242025!$AA$3:$AA$1315,DataRegularSeason20242025!$B$3:$B$1315, "&lt;=" &amp; BE$1, DataRegularSeason20242025!$D$3:$D$1315, $A33)+SUMIFS(DataRegularSeason20242025!$AB$3:$AB$1315,DataRegularSeason20242025!$B$3:$B$1315, "&lt;=" &amp; BE$1, DataRegularSeason20242025!$E$3:$E$1315, $A33)</f>
        <v>8</v>
      </c>
      <c r="BF33">
        <f>SUMIFS(DataRegularSeason20242025!$AA$3:$AA$1315,DataRegularSeason20242025!$B$3:$B$1315, "&lt;=" &amp; BF$1, DataRegularSeason20242025!$D$3:$D$1315, $A33)+SUMIFS(DataRegularSeason20242025!$AB$3:$AB$1315,DataRegularSeason20242025!$B$3:$B$1315, "&lt;=" &amp; BF$1, DataRegularSeason20242025!$E$3:$E$1315, $A33)</f>
        <v>8</v>
      </c>
      <c r="BG33">
        <f>SUMIFS(DataRegularSeason20242025!$AA$3:$AA$1315,DataRegularSeason20242025!$B$3:$B$1315, "&lt;=" &amp; BG$1, DataRegularSeason20242025!$D$3:$D$1315, $A33)+SUMIFS(DataRegularSeason20242025!$AB$3:$AB$1315,DataRegularSeason20242025!$B$3:$B$1315, "&lt;=" &amp; BG$1, DataRegularSeason20242025!$E$3:$E$1315, $A33)</f>
        <v>8</v>
      </c>
      <c r="BH33">
        <f>SUMIFS(DataRegularSeason20242025!$AA$3:$AA$1315,DataRegularSeason20242025!$B$3:$B$1315, "&lt;=" &amp; BH$1, DataRegularSeason20242025!$D$3:$D$1315, $A33)+SUMIFS(DataRegularSeason20242025!$AB$3:$AB$1315,DataRegularSeason20242025!$B$3:$B$1315, "&lt;=" &amp; BH$1, DataRegularSeason20242025!$E$3:$E$1315, $A33)</f>
        <v>8</v>
      </c>
      <c r="BI33">
        <f>SUMIFS(DataRegularSeason20242025!$AA$3:$AA$1315,DataRegularSeason20242025!$B$3:$B$1315, "&lt;=" &amp; BI$1, DataRegularSeason20242025!$D$3:$D$1315, $A33)+SUMIFS(DataRegularSeason20242025!$AB$3:$AB$1315,DataRegularSeason20242025!$B$3:$B$1315, "&lt;=" &amp; BI$1, DataRegularSeason20242025!$E$3:$E$1315, $A33)</f>
        <v>8</v>
      </c>
      <c r="BJ33">
        <f>SUMIFS(DataRegularSeason20242025!$AA$3:$AA$1315,DataRegularSeason20242025!$B$3:$B$1315, "&lt;=" &amp; BJ$1, DataRegularSeason20242025!$D$3:$D$1315, $A33)+SUMIFS(DataRegularSeason20242025!$AB$3:$AB$1315,DataRegularSeason20242025!$B$3:$B$1315, "&lt;=" &amp; BJ$1, DataRegularSeason20242025!$E$3:$E$1315, $A33)</f>
        <v>8</v>
      </c>
      <c r="BK33">
        <f>SUMIFS(DataRegularSeason20242025!$AA$3:$AA$1315,DataRegularSeason20242025!$B$3:$B$1315, "&lt;=" &amp; BK$1, DataRegularSeason20242025!$D$3:$D$1315, $A33)+SUMIFS(DataRegularSeason20242025!$AB$3:$AB$1315,DataRegularSeason20242025!$B$3:$B$1315, "&lt;=" &amp; BK$1, DataRegularSeason20242025!$E$3:$E$1315, $A33)</f>
        <v>8</v>
      </c>
      <c r="BL33">
        <f>SUMIFS(DataRegularSeason20242025!$AA$3:$AA$1315,DataRegularSeason20242025!$B$3:$B$1315, "&lt;=" &amp; BL$1, DataRegularSeason20242025!$D$3:$D$1315, $A33)+SUMIFS(DataRegularSeason20242025!$AB$3:$AB$1315,DataRegularSeason20242025!$B$3:$B$1315, "&lt;=" &amp; BL$1, DataRegularSeason20242025!$E$3:$E$1315, $A33)</f>
        <v>8</v>
      </c>
      <c r="BM33">
        <f>SUMIFS(DataRegularSeason20242025!$AA$3:$AA$1315,DataRegularSeason20242025!$B$3:$B$1315, "&lt;=" &amp; BM$1, DataRegularSeason20242025!$D$3:$D$1315, $A33)+SUMIFS(DataRegularSeason20242025!$AB$3:$AB$1315,DataRegularSeason20242025!$B$3:$B$1315, "&lt;=" &amp; BM$1, DataRegularSeason20242025!$E$3:$E$1315, $A33)</f>
        <v>8</v>
      </c>
      <c r="BN33">
        <f>SUMIFS(DataRegularSeason20242025!$AA$3:$AA$1315,DataRegularSeason20242025!$B$3:$B$1315, "&lt;=" &amp; BN$1, DataRegularSeason20242025!$D$3:$D$1315, $A33)+SUMIFS(DataRegularSeason20242025!$AB$3:$AB$1315,DataRegularSeason20242025!$B$3:$B$1315, "&lt;=" &amp; BN$1, DataRegularSeason20242025!$E$3:$E$1315, $A33)</f>
        <v>8</v>
      </c>
      <c r="BO33">
        <f>SUMIFS(DataRegularSeason20242025!$AA$3:$AA$1315,DataRegularSeason20242025!$B$3:$B$1315, "&lt;=" &amp; BO$1, DataRegularSeason20242025!$D$3:$D$1315, $A33)+SUMIFS(DataRegularSeason20242025!$AB$3:$AB$1315,DataRegularSeason20242025!$B$3:$B$1315, "&lt;=" &amp; BO$1, DataRegularSeason20242025!$E$3:$E$1315, $A33)</f>
        <v>8</v>
      </c>
      <c r="BP33">
        <f>SUMIFS(DataRegularSeason20242025!$AA$3:$AA$1315,DataRegularSeason20242025!$B$3:$B$1315, "&lt;=" &amp; BP$1, DataRegularSeason20242025!$D$3:$D$1315, $A33)+SUMIFS(DataRegularSeason20242025!$AB$3:$AB$1315,DataRegularSeason20242025!$B$3:$B$1315, "&lt;=" &amp; BP$1, DataRegularSeason20242025!$E$3:$E$1315, $A33)</f>
        <v>8</v>
      </c>
      <c r="BQ33">
        <f>SUMIFS(DataRegularSeason20242025!$AA$3:$AA$1315,DataRegularSeason20242025!$B$3:$B$1315, "&lt;=" &amp; BQ$1, DataRegularSeason20242025!$D$3:$D$1315, $A33)+SUMIFS(DataRegularSeason20242025!$AB$3:$AB$1315,DataRegularSeason20242025!$B$3:$B$1315, "&lt;=" &amp; BQ$1, DataRegularSeason20242025!$E$3:$E$1315, $A33)</f>
        <v>8</v>
      </c>
      <c r="BR33">
        <f>SUMIFS(DataRegularSeason20242025!$AA$3:$AA$1315,DataRegularSeason20242025!$B$3:$B$1315, "&lt;=" &amp; BR$1, DataRegularSeason20242025!$D$3:$D$1315, $A33)+SUMIFS(DataRegularSeason20242025!$AB$3:$AB$1315,DataRegularSeason20242025!$B$3:$B$1315, "&lt;=" &amp; BR$1, DataRegularSeason20242025!$E$3:$E$1315, $A33)</f>
        <v>8</v>
      </c>
      <c r="BS33">
        <f>SUMIFS(DataRegularSeason20242025!$AA$3:$AA$1315,DataRegularSeason20242025!$B$3:$B$1315, "&lt;=" &amp; BS$1, DataRegularSeason20242025!$D$3:$D$1315, $A33)+SUMIFS(DataRegularSeason20242025!$AB$3:$AB$1315,DataRegularSeason20242025!$B$3:$B$1315, "&lt;=" &amp; BS$1, DataRegularSeason20242025!$E$3:$E$1315, $A33)</f>
        <v>8</v>
      </c>
      <c r="BT33">
        <f>SUMIFS(DataRegularSeason20242025!$AA$3:$AA$1315,DataRegularSeason20242025!$B$3:$B$1315, "&lt;=" &amp; BT$1, DataRegularSeason20242025!$D$3:$D$1315, $A33)+SUMIFS(DataRegularSeason20242025!$AB$3:$AB$1315,DataRegularSeason20242025!$B$3:$B$1315, "&lt;=" &amp; BT$1, DataRegularSeason20242025!$E$3:$E$1315, $A33)</f>
        <v>8</v>
      </c>
      <c r="BU33">
        <f>SUMIFS(DataRegularSeason20242025!$AA$3:$AA$1315,DataRegularSeason20242025!$B$3:$B$1315, "&lt;=" &amp; BU$1, DataRegularSeason20242025!$D$3:$D$1315, $A33)+SUMIFS(DataRegularSeason20242025!$AB$3:$AB$1315,DataRegularSeason20242025!$B$3:$B$1315, "&lt;=" &amp; BU$1, DataRegularSeason20242025!$E$3:$E$1315, $A33)</f>
        <v>8</v>
      </c>
      <c r="BV33">
        <f>SUMIFS(DataRegularSeason20242025!$AA$3:$AA$1315,DataRegularSeason20242025!$B$3:$B$1315, "&lt;=" &amp; BV$1, DataRegularSeason20242025!$D$3:$D$1315, $A33)+SUMIFS(DataRegularSeason20242025!$AB$3:$AB$1315,DataRegularSeason20242025!$B$3:$B$1315, "&lt;=" &amp; BV$1, DataRegularSeason20242025!$E$3:$E$1315, $A33)</f>
        <v>8</v>
      </c>
      <c r="BW33">
        <f>SUMIFS(DataRegularSeason20242025!$AA$3:$AA$1315,DataRegularSeason20242025!$B$3:$B$1315, "&lt;=" &amp; BW$1, DataRegularSeason20242025!$D$3:$D$1315, $A33)+SUMIFS(DataRegularSeason20242025!$AB$3:$AB$1315,DataRegularSeason20242025!$B$3:$B$1315, "&lt;=" &amp; BW$1, DataRegularSeason20242025!$E$3:$E$1315, $A33)</f>
        <v>8</v>
      </c>
      <c r="BX33">
        <f>SUMIFS(DataRegularSeason20242025!$AA$3:$AA$1315,DataRegularSeason20242025!$B$3:$B$1315, "&lt;=" &amp; BX$1, DataRegularSeason20242025!$D$3:$D$1315, $A33)+SUMIFS(DataRegularSeason20242025!$AB$3:$AB$1315,DataRegularSeason20242025!$B$3:$B$1315, "&lt;=" &amp; BX$1, DataRegularSeason20242025!$E$3:$E$1315, $A33)</f>
        <v>8</v>
      </c>
      <c r="BY33">
        <f>SUMIFS(DataRegularSeason20242025!$AA$3:$AA$1315,DataRegularSeason20242025!$B$3:$B$1315, "&lt;=" &amp; BY$1, DataRegularSeason20242025!$D$3:$D$1315, $A33)+SUMIFS(DataRegularSeason20242025!$AB$3:$AB$1315,DataRegularSeason20242025!$B$3:$B$1315, "&lt;=" &amp; BY$1, DataRegularSeason20242025!$E$3:$E$1315, $A33)</f>
        <v>8</v>
      </c>
      <c r="BZ33">
        <f>SUMIFS(DataRegularSeason20242025!$AA$3:$AA$1315,DataRegularSeason20242025!$B$3:$B$1315, "&lt;=" &amp; BZ$1, DataRegularSeason20242025!$D$3:$D$1315, $A33)+SUMIFS(DataRegularSeason20242025!$AB$3:$AB$1315,DataRegularSeason20242025!$B$3:$B$1315, "&lt;=" &amp; BZ$1, DataRegularSeason20242025!$E$3:$E$1315, $A33)</f>
        <v>8</v>
      </c>
      <c r="CA33">
        <f>SUMIFS(DataRegularSeason20242025!$AA$3:$AA$1315,DataRegularSeason20242025!$B$3:$B$1315, "&lt;=" &amp; CA$1, DataRegularSeason20242025!$D$3:$D$1315, $A33)+SUMIFS(DataRegularSeason20242025!$AB$3:$AB$1315,DataRegularSeason20242025!$B$3:$B$1315, "&lt;=" &amp; CA$1, DataRegularSeason20242025!$E$3:$E$1315, $A33)</f>
        <v>8</v>
      </c>
      <c r="CB33">
        <f>SUMIFS(DataRegularSeason20242025!$AA$3:$AA$1315,DataRegularSeason20242025!$B$3:$B$1315, "&lt;=" &amp; CB$1, DataRegularSeason20242025!$D$3:$D$1315, $A33)+SUMIFS(DataRegularSeason20242025!$AB$3:$AB$1315,DataRegularSeason20242025!$B$3:$B$1315, "&lt;=" &amp; CB$1, DataRegularSeason20242025!$E$3:$E$1315, $A33)</f>
        <v>8</v>
      </c>
      <c r="CC33">
        <f>SUMIFS(DataRegularSeason20242025!$AA$3:$AA$1315,DataRegularSeason20242025!$B$3:$B$1315, "&lt;=" &amp; CC$1, DataRegularSeason20242025!$D$3:$D$1315, $A33)+SUMIFS(DataRegularSeason20242025!$AB$3:$AB$1315,DataRegularSeason20242025!$B$3:$B$1315, "&lt;=" &amp; CC$1, DataRegularSeason20242025!$E$3:$E$1315, $A33)</f>
        <v>8</v>
      </c>
      <c r="CD33">
        <f>SUMIFS(DataRegularSeason20242025!$AA$3:$AA$1315,DataRegularSeason20242025!$B$3:$B$1315, "&lt;=" &amp; CD$1, DataRegularSeason20242025!$D$3:$D$1315, $A33)+SUMIFS(DataRegularSeason20242025!$AB$3:$AB$1315,DataRegularSeason20242025!$B$3:$B$1315, "&lt;=" &amp; CD$1, DataRegularSeason20242025!$E$3:$E$1315, $A33)</f>
        <v>8</v>
      </c>
      <c r="CE33">
        <f>SUMIFS(DataRegularSeason20242025!$AA$3:$AA$1315,DataRegularSeason20242025!$B$3:$B$1315, "&lt;=" &amp; CE$1, DataRegularSeason20242025!$D$3:$D$1315, $A33)+SUMIFS(DataRegularSeason20242025!$AB$3:$AB$1315,DataRegularSeason20242025!$B$3:$B$1315, "&lt;=" &amp; CE$1, DataRegularSeason20242025!$E$3:$E$1315, $A33)</f>
        <v>8</v>
      </c>
      <c r="CF33">
        <f>SUMIFS(DataRegularSeason20242025!$AA$3:$AA$1315,DataRegularSeason20242025!$B$3:$B$1315, "&lt;=" &amp; CF$1, DataRegularSeason20242025!$D$3:$D$1315, $A33)+SUMIFS(DataRegularSeason20242025!$AB$3:$AB$1315,DataRegularSeason20242025!$B$3:$B$1315, "&lt;=" &amp; CF$1, DataRegularSeason20242025!$E$3:$E$1315, $A33)</f>
        <v>8</v>
      </c>
      <c r="CG33">
        <f>SUMIFS(DataRegularSeason20242025!$AA$3:$AA$1315,DataRegularSeason20242025!$B$3:$B$1315, "&lt;=" &amp; CG$1, DataRegularSeason20242025!$D$3:$D$1315, $A33)+SUMIFS(DataRegularSeason20242025!$AB$3:$AB$1315,DataRegularSeason20242025!$B$3:$B$1315, "&lt;=" &amp; CG$1, DataRegularSeason20242025!$E$3:$E$1315, $A33)</f>
        <v>8</v>
      </c>
      <c r="CH33">
        <f>SUMIFS(DataRegularSeason20242025!$AA$3:$AA$1315,DataRegularSeason20242025!$B$3:$B$1315, "&lt;=" &amp; CH$1, DataRegularSeason20242025!$D$3:$D$1315, $A33)+SUMIFS(DataRegularSeason20242025!$AB$3:$AB$1315,DataRegularSeason20242025!$B$3:$B$1315, "&lt;=" &amp; CH$1, DataRegularSeason20242025!$E$3:$E$1315, $A33)</f>
        <v>8</v>
      </c>
      <c r="CI33">
        <f>SUMIFS(DataRegularSeason20242025!$AA$3:$AA$1315,DataRegularSeason20242025!$B$3:$B$1315, "&lt;=" &amp; CI$1, DataRegularSeason20242025!$D$3:$D$1315, $A33)+SUMIFS(DataRegularSeason20242025!$AB$3:$AB$1315,DataRegularSeason20242025!$B$3:$B$1315, "&lt;=" &amp; CI$1, DataRegularSeason20242025!$E$3:$E$1315, $A33)</f>
        <v>8</v>
      </c>
      <c r="CJ33">
        <f>SUMIFS(DataRegularSeason20242025!$AA$3:$AA$1315,DataRegularSeason20242025!$B$3:$B$1315, "&lt;=" &amp; CJ$1, DataRegularSeason20242025!$D$3:$D$1315, $A33)+SUMIFS(DataRegularSeason20242025!$AB$3:$AB$1315,DataRegularSeason20242025!$B$3:$B$1315, "&lt;=" &amp; CJ$1, DataRegularSeason20242025!$E$3:$E$1315, $A33)</f>
        <v>8</v>
      </c>
      <c r="CK33">
        <f>SUMIFS(DataRegularSeason20242025!$AA$3:$AA$1315,DataRegularSeason20242025!$B$3:$B$1315, "&lt;=" &amp; CK$1, DataRegularSeason20242025!$D$3:$D$1315, $A33)+SUMIFS(DataRegularSeason20242025!$AB$3:$AB$1315,DataRegularSeason20242025!$B$3:$B$1315, "&lt;=" &amp; CK$1, DataRegularSeason20242025!$E$3:$E$1315, $A33)</f>
        <v>8</v>
      </c>
      <c r="CL33">
        <f>SUMIFS(DataRegularSeason20242025!$AA$3:$AA$1315,DataRegularSeason20242025!$B$3:$B$1315, "&lt;=" &amp; CL$1, DataRegularSeason20242025!$D$3:$D$1315, $A33)+SUMIFS(DataRegularSeason20242025!$AB$3:$AB$1315,DataRegularSeason20242025!$B$3:$B$1315, "&lt;=" &amp; CL$1, DataRegularSeason20242025!$E$3:$E$1315, $A33)</f>
        <v>8</v>
      </c>
      <c r="CM33">
        <f>SUMIFS(DataRegularSeason20242025!$AA$3:$AA$1315,DataRegularSeason20242025!$B$3:$B$1315, "&lt;=" &amp; CM$1, DataRegularSeason20242025!$D$3:$D$1315, $A33)+SUMIFS(DataRegularSeason20242025!$AB$3:$AB$1315,DataRegularSeason20242025!$B$3:$B$1315, "&lt;=" &amp; CM$1, DataRegularSeason20242025!$E$3:$E$1315, $A33)</f>
        <v>8</v>
      </c>
      <c r="CN33">
        <f>SUMIFS(DataRegularSeason20242025!$AA$3:$AA$1315,DataRegularSeason20242025!$B$3:$B$1315, "&lt;=" &amp; CN$1, DataRegularSeason20242025!$D$3:$D$1315, $A33)+SUMIFS(DataRegularSeason20242025!$AB$3:$AB$1315,DataRegularSeason20242025!$B$3:$B$1315, "&lt;=" &amp; CN$1, DataRegularSeason20242025!$E$3:$E$1315, $A33)</f>
        <v>8</v>
      </c>
      <c r="CO33">
        <f>SUMIFS(DataRegularSeason20242025!$AA$3:$AA$1315,DataRegularSeason20242025!$B$3:$B$1315, "&lt;=" &amp; CO$1, DataRegularSeason20242025!$D$3:$D$1315, $A33)+SUMIFS(DataRegularSeason20242025!$AB$3:$AB$1315,DataRegularSeason20242025!$B$3:$B$1315, "&lt;=" &amp; CO$1, DataRegularSeason20242025!$E$3:$E$1315, $A33)</f>
        <v>8</v>
      </c>
      <c r="CP33">
        <f>SUMIFS(DataRegularSeason20242025!$AA$3:$AA$1315,DataRegularSeason20242025!$B$3:$B$1315, "&lt;=" &amp; CP$1, DataRegularSeason20242025!$D$3:$D$1315, $A33)+SUMIFS(DataRegularSeason20242025!$AB$3:$AB$1315,DataRegularSeason20242025!$B$3:$B$1315, "&lt;=" &amp; CP$1, DataRegularSeason20242025!$E$3:$E$1315, $A33)</f>
        <v>8</v>
      </c>
      <c r="CQ33">
        <f>SUMIFS(DataRegularSeason20242025!$AA$3:$AA$1315,DataRegularSeason20242025!$B$3:$B$1315, "&lt;=" &amp; CQ$1, DataRegularSeason20242025!$D$3:$D$1315, $A33)+SUMIFS(DataRegularSeason20242025!$AB$3:$AB$1315,DataRegularSeason20242025!$B$3:$B$1315, "&lt;=" &amp; CQ$1, DataRegularSeason20242025!$E$3:$E$1315, $A33)</f>
        <v>8</v>
      </c>
      <c r="CR33">
        <f>SUMIFS(DataRegularSeason20242025!$AA$3:$AA$1315,DataRegularSeason20242025!$B$3:$B$1315, "&lt;=" &amp; CR$1, DataRegularSeason20242025!$D$3:$D$1315, $A33)+SUMIFS(DataRegularSeason20242025!$AB$3:$AB$1315,DataRegularSeason20242025!$B$3:$B$1315, "&lt;=" &amp; CR$1, DataRegularSeason20242025!$E$3:$E$1315, $A33)</f>
        <v>8</v>
      </c>
      <c r="CS33">
        <f>SUMIFS(DataRegularSeason20242025!$AA$3:$AA$1315,DataRegularSeason20242025!$B$3:$B$1315, "&lt;=" &amp; CS$1, DataRegularSeason20242025!$D$3:$D$1315, $A33)+SUMIFS(DataRegularSeason20242025!$AB$3:$AB$1315,DataRegularSeason20242025!$B$3:$B$1315, "&lt;=" &amp; CS$1, DataRegularSeason20242025!$E$3:$E$1315, $A33)</f>
        <v>8</v>
      </c>
      <c r="CT33">
        <f>SUMIFS(DataRegularSeason20242025!$AA$3:$AA$1315,DataRegularSeason20242025!$B$3:$B$1315, "&lt;=" &amp; CT$1, DataRegularSeason20242025!$D$3:$D$1315, $A33)+SUMIFS(DataRegularSeason20242025!$AB$3:$AB$1315,DataRegularSeason20242025!$B$3:$B$1315, "&lt;=" &amp; CT$1, DataRegularSeason20242025!$E$3:$E$1315, $A33)</f>
        <v>8</v>
      </c>
      <c r="CU33">
        <f>SUMIFS(DataRegularSeason20242025!$AA$3:$AA$1315,DataRegularSeason20242025!$B$3:$B$1315, "&lt;=" &amp; CU$1, DataRegularSeason20242025!$D$3:$D$1315, $A33)+SUMIFS(DataRegularSeason20242025!$AB$3:$AB$1315,DataRegularSeason20242025!$B$3:$B$1315, "&lt;=" &amp; CU$1, DataRegularSeason20242025!$E$3:$E$1315, $A33)</f>
        <v>8</v>
      </c>
      <c r="CV33">
        <f>SUMIFS(DataRegularSeason20242025!$AA$3:$AA$1315,DataRegularSeason20242025!$B$3:$B$1315, "&lt;=" &amp; CV$1, DataRegularSeason20242025!$D$3:$D$1315, $A33)+SUMIFS(DataRegularSeason20242025!$AB$3:$AB$1315,DataRegularSeason20242025!$B$3:$B$1315, "&lt;=" &amp; CV$1, DataRegularSeason20242025!$E$3:$E$1315, $A33)</f>
        <v>8</v>
      </c>
      <c r="CW33">
        <f>SUMIFS(DataRegularSeason20242025!$AA$3:$AA$1315,DataRegularSeason20242025!$B$3:$B$1315, "&lt;=" &amp; CW$1, DataRegularSeason20242025!$D$3:$D$1315, $A33)+SUMIFS(DataRegularSeason20242025!$AB$3:$AB$1315,DataRegularSeason20242025!$B$3:$B$1315, "&lt;=" &amp; CW$1, DataRegularSeason20242025!$E$3:$E$1315, $A33)</f>
        <v>8</v>
      </c>
      <c r="CX33">
        <f>SUMIFS(DataRegularSeason20242025!$AA$3:$AA$1315,DataRegularSeason20242025!$B$3:$B$1315, "&lt;=" &amp; CX$1, DataRegularSeason20242025!$D$3:$D$1315, $A33)+SUMIFS(DataRegularSeason20242025!$AB$3:$AB$1315,DataRegularSeason20242025!$B$3:$B$1315, "&lt;=" &amp; CX$1, DataRegularSeason20242025!$E$3:$E$1315, $A33)</f>
        <v>8</v>
      </c>
      <c r="CY33">
        <f>SUMIFS(DataRegularSeason20242025!$AA$3:$AA$1315,DataRegularSeason20242025!$B$3:$B$1315, "&lt;=" &amp; CY$1, DataRegularSeason20242025!$D$3:$D$1315, $A33)+SUMIFS(DataRegularSeason20242025!$AB$3:$AB$1315,DataRegularSeason20242025!$B$3:$B$1315, "&lt;=" &amp; CY$1, DataRegularSeason20242025!$E$3:$E$1315, $A33)</f>
        <v>8</v>
      </c>
      <c r="CZ33">
        <f>SUMIFS(DataRegularSeason20242025!$AA$3:$AA$1315,DataRegularSeason20242025!$B$3:$B$1315, "&lt;=" &amp; CZ$1, DataRegularSeason20242025!$D$3:$D$1315, $A33)+SUMIFS(DataRegularSeason20242025!$AB$3:$AB$1315,DataRegularSeason20242025!$B$3:$B$1315, "&lt;=" &amp; CZ$1, DataRegularSeason20242025!$E$3:$E$1315, $A33)</f>
        <v>8</v>
      </c>
      <c r="DA33">
        <f>SUMIFS(DataRegularSeason20242025!$AA$3:$AA$1315,DataRegularSeason20242025!$B$3:$B$1315, "&lt;=" &amp; DA$1, DataRegularSeason20242025!$D$3:$D$1315, $A33)+SUMIFS(DataRegularSeason20242025!$AB$3:$AB$1315,DataRegularSeason20242025!$B$3:$B$1315, "&lt;=" &amp; DA$1, DataRegularSeason20242025!$E$3:$E$1315, $A33)</f>
        <v>8</v>
      </c>
      <c r="DB33">
        <f>SUMIFS(DataRegularSeason20242025!$AA$3:$AA$1315,DataRegularSeason20242025!$B$3:$B$1315, "&lt;=" &amp; DB$1, DataRegularSeason20242025!$D$3:$D$1315, $A33)+SUMIFS(DataRegularSeason20242025!$AB$3:$AB$1315,DataRegularSeason20242025!$B$3:$B$1315, "&lt;=" &amp; DB$1, DataRegularSeason20242025!$E$3:$E$1315, $A33)</f>
        <v>8</v>
      </c>
      <c r="DC33">
        <f>SUMIFS(DataRegularSeason20242025!$AA$3:$AA$1315,DataRegularSeason20242025!$B$3:$B$1315, "&lt;=" &amp; DC$1, DataRegularSeason20242025!$D$3:$D$1315, $A33)+SUMIFS(DataRegularSeason20242025!$AB$3:$AB$1315,DataRegularSeason20242025!$B$3:$B$1315, "&lt;=" &amp; DC$1, DataRegularSeason20242025!$E$3:$E$1315, $A33)</f>
        <v>8</v>
      </c>
      <c r="DD33">
        <f>SUMIFS(DataRegularSeason20242025!$AA$3:$AA$1315,DataRegularSeason20242025!$B$3:$B$1315, "&lt;=" &amp; DD$1, DataRegularSeason20242025!$D$3:$D$1315, $A33)+SUMIFS(DataRegularSeason20242025!$AB$3:$AB$1315,DataRegularSeason20242025!$B$3:$B$1315, "&lt;=" &amp; DD$1, DataRegularSeason20242025!$E$3:$E$1315, $A33)</f>
        <v>8</v>
      </c>
      <c r="DE33">
        <f>SUMIFS(DataRegularSeason20242025!$AA$3:$AA$1315,DataRegularSeason20242025!$B$3:$B$1315, "&lt;=" &amp; DE$1, DataRegularSeason20242025!$D$3:$D$1315, $A33)+SUMIFS(DataRegularSeason20242025!$AB$3:$AB$1315,DataRegularSeason20242025!$B$3:$B$1315, "&lt;=" &amp; DE$1, DataRegularSeason20242025!$E$3:$E$1315, $A33)</f>
        <v>8</v>
      </c>
      <c r="DF33">
        <f>SUMIFS(DataRegularSeason20242025!$AA$3:$AA$1315,DataRegularSeason20242025!$B$3:$B$1315, "&lt;=" &amp; DF$1, DataRegularSeason20242025!$D$3:$D$1315, $A33)+SUMIFS(DataRegularSeason20242025!$AB$3:$AB$1315,DataRegularSeason20242025!$B$3:$B$1315, "&lt;=" &amp; DF$1, DataRegularSeason20242025!$E$3:$E$1315, $A33)</f>
        <v>8</v>
      </c>
      <c r="DG33">
        <f>SUMIFS(DataRegularSeason20242025!$AA$3:$AA$1315,DataRegularSeason20242025!$B$3:$B$1315, "&lt;=" &amp; DG$1, DataRegularSeason20242025!$D$3:$D$1315, $A33)+SUMIFS(DataRegularSeason20242025!$AB$3:$AB$1315,DataRegularSeason20242025!$B$3:$B$1315, "&lt;=" &amp; DG$1, DataRegularSeason20242025!$E$3:$E$1315, $A33)</f>
        <v>8</v>
      </c>
      <c r="DH33">
        <f>SUMIFS(DataRegularSeason20242025!$AA$3:$AA$1315,DataRegularSeason20242025!$B$3:$B$1315, "&lt;=" &amp; DH$1, DataRegularSeason20242025!$D$3:$D$1315, $A33)+SUMIFS(DataRegularSeason20242025!$AB$3:$AB$1315,DataRegularSeason20242025!$B$3:$B$1315, "&lt;=" &amp; DH$1, DataRegularSeason20242025!$E$3:$E$1315, $A33)</f>
        <v>8</v>
      </c>
      <c r="DI33">
        <f>SUMIFS(DataRegularSeason20242025!$AA$3:$AA$1315,DataRegularSeason20242025!$B$3:$B$1315, "&lt;=" &amp; DI$1, DataRegularSeason20242025!$D$3:$D$1315, $A33)+SUMIFS(DataRegularSeason20242025!$AB$3:$AB$1315,DataRegularSeason20242025!$B$3:$B$1315, "&lt;=" &amp; DI$1, DataRegularSeason20242025!$E$3:$E$1315, $A33)</f>
        <v>8</v>
      </c>
      <c r="DJ33">
        <f>SUMIFS(DataRegularSeason20242025!$AA$3:$AA$1315,DataRegularSeason20242025!$B$3:$B$1315, "&lt;=" &amp; DJ$1, DataRegularSeason20242025!$D$3:$D$1315, $A33)+SUMIFS(DataRegularSeason20242025!$AB$3:$AB$1315,DataRegularSeason20242025!$B$3:$B$1315, "&lt;=" &amp; DJ$1, DataRegularSeason20242025!$E$3:$E$1315, $A33)</f>
        <v>8</v>
      </c>
      <c r="DK33">
        <f>SUMIFS(DataRegularSeason20242025!$AA$3:$AA$1315,DataRegularSeason20242025!$B$3:$B$1315, "&lt;=" &amp; DK$1, DataRegularSeason20242025!$D$3:$D$1315, $A33)+SUMIFS(DataRegularSeason20242025!$AB$3:$AB$1315,DataRegularSeason20242025!$B$3:$B$1315, "&lt;=" &amp; DK$1, DataRegularSeason20242025!$E$3:$E$1315, $A33)</f>
        <v>8</v>
      </c>
      <c r="DL33">
        <f>SUMIFS(DataRegularSeason20242025!$AA$3:$AA$1315,DataRegularSeason20242025!$B$3:$B$1315, "&lt;=" &amp; DL$1, DataRegularSeason20242025!$D$3:$D$1315, $A33)+SUMIFS(DataRegularSeason20242025!$AB$3:$AB$1315,DataRegularSeason20242025!$B$3:$B$1315, "&lt;=" &amp; DL$1, DataRegularSeason20242025!$E$3:$E$1315, $A33)</f>
        <v>8</v>
      </c>
      <c r="DM33">
        <f>SUMIFS(DataRegularSeason20242025!$AA$3:$AA$1315,DataRegularSeason20242025!$B$3:$B$1315, "&lt;=" &amp; DM$1, DataRegularSeason20242025!$D$3:$D$1315, $A33)+SUMIFS(DataRegularSeason20242025!$AB$3:$AB$1315,DataRegularSeason20242025!$B$3:$B$1315, "&lt;=" &amp; DM$1, DataRegularSeason20242025!$E$3:$E$1315, $A33)</f>
        <v>8</v>
      </c>
      <c r="DN33">
        <f>SUMIFS(DataRegularSeason20242025!$AA$3:$AA$1315,DataRegularSeason20242025!$B$3:$B$1315, "&lt;=" &amp; DN$1, DataRegularSeason20242025!$D$3:$D$1315, $A33)+SUMIFS(DataRegularSeason20242025!$AB$3:$AB$1315,DataRegularSeason20242025!$B$3:$B$1315, "&lt;=" &amp; DN$1, DataRegularSeason20242025!$E$3:$E$1315, $A33)</f>
        <v>8</v>
      </c>
      <c r="DO33">
        <f>SUMIFS(DataRegularSeason20242025!$AA$3:$AA$1315,DataRegularSeason20242025!$B$3:$B$1315, "&lt;=" &amp; DO$1, DataRegularSeason20242025!$D$3:$D$1315, $A33)+SUMIFS(DataRegularSeason20242025!$AB$3:$AB$1315,DataRegularSeason20242025!$B$3:$B$1315, "&lt;=" &amp; DO$1, DataRegularSeason20242025!$E$3:$E$1315, $A33)</f>
        <v>8</v>
      </c>
      <c r="DP33">
        <f>SUMIFS(DataRegularSeason20242025!$AA$3:$AA$1315,DataRegularSeason20242025!$B$3:$B$1315, "&lt;=" &amp; DP$1, DataRegularSeason20242025!$D$3:$D$1315, $A33)+SUMIFS(DataRegularSeason20242025!$AB$3:$AB$1315,DataRegularSeason20242025!$B$3:$B$1315, "&lt;=" &amp; DP$1, DataRegularSeason20242025!$E$3:$E$1315, $A33)</f>
        <v>8</v>
      </c>
      <c r="DQ33">
        <f>SUMIFS(DataRegularSeason20242025!$AA$3:$AA$1315,DataRegularSeason20242025!$B$3:$B$1315, "&lt;=" &amp; DQ$1, DataRegularSeason20242025!$D$3:$D$1315, $A33)+SUMIFS(DataRegularSeason20242025!$AB$3:$AB$1315,DataRegularSeason20242025!$B$3:$B$1315, "&lt;=" &amp; DQ$1, DataRegularSeason20242025!$E$3:$E$1315, $A33)</f>
        <v>8</v>
      </c>
      <c r="DR33">
        <f>SUMIFS(DataRegularSeason20242025!$AA$3:$AA$1315,DataRegularSeason20242025!$B$3:$B$1315, "&lt;=" &amp; DR$1, DataRegularSeason20242025!$D$3:$D$1315, $A33)+SUMIFS(DataRegularSeason20242025!$AB$3:$AB$1315,DataRegularSeason20242025!$B$3:$B$1315, "&lt;=" &amp; DR$1, DataRegularSeason20242025!$E$3:$E$1315, $A33)</f>
        <v>8</v>
      </c>
      <c r="DS33">
        <f>SUMIFS(DataRegularSeason20242025!$AA$3:$AA$1315,DataRegularSeason20242025!$B$3:$B$1315, "&lt;=" &amp; DS$1, DataRegularSeason20242025!$D$3:$D$1315, $A33)+SUMIFS(DataRegularSeason20242025!$AB$3:$AB$1315,DataRegularSeason20242025!$B$3:$B$1315, "&lt;=" &amp; DS$1, DataRegularSeason20242025!$E$3:$E$1315, $A33)</f>
        <v>8</v>
      </c>
      <c r="DT33">
        <f>SUMIFS(DataRegularSeason20242025!$AA$3:$AA$1315,DataRegularSeason20242025!$B$3:$B$1315, "&lt;=" &amp; DT$1, DataRegularSeason20242025!$D$3:$D$1315, $A33)+SUMIFS(DataRegularSeason20242025!$AB$3:$AB$1315,DataRegularSeason20242025!$B$3:$B$1315, "&lt;=" &amp; DT$1, DataRegularSeason20242025!$E$3:$E$1315, $A33)</f>
        <v>8</v>
      </c>
      <c r="DU33">
        <f>SUMIFS(DataRegularSeason20242025!$AA$3:$AA$1315,DataRegularSeason20242025!$B$3:$B$1315, "&lt;=" &amp; DU$1, DataRegularSeason20242025!$D$3:$D$1315, $A33)+SUMIFS(DataRegularSeason20242025!$AB$3:$AB$1315,DataRegularSeason20242025!$B$3:$B$1315, "&lt;=" &amp; DU$1, DataRegularSeason20242025!$E$3:$E$1315, $A33)</f>
        <v>8</v>
      </c>
      <c r="DV33">
        <f>SUMIFS(DataRegularSeason20242025!$AA$3:$AA$1315,DataRegularSeason20242025!$B$3:$B$1315, "&lt;=" &amp; DV$1, DataRegularSeason20242025!$D$3:$D$1315, $A33)+SUMIFS(DataRegularSeason20242025!$AB$3:$AB$1315,DataRegularSeason20242025!$B$3:$B$1315, "&lt;=" &amp; DV$1, DataRegularSeason20242025!$E$3:$E$1315, $A33)</f>
        <v>8</v>
      </c>
      <c r="DW33">
        <f>SUMIFS(DataRegularSeason20242025!$AA$3:$AA$1315,DataRegularSeason20242025!$B$3:$B$1315, "&lt;=" &amp; DW$1, DataRegularSeason20242025!$D$3:$D$1315, $A33)+SUMIFS(DataRegularSeason20242025!$AB$3:$AB$1315,DataRegularSeason20242025!$B$3:$B$1315, "&lt;=" &amp; DW$1, DataRegularSeason20242025!$E$3:$E$1315, $A33)</f>
        <v>8</v>
      </c>
      <c r="DX33">
        <f>SUMIFS(DataRegularSeason20242025!$AA$3:$AA$1315,DataRegularSeason20242025!$B$3:$B$1315, "&lt;=" &amp; DX$1, DataRegularSeason20242025!$D$3:$D$1315, $A33)+SUMIFS(DataRegularSeason20242025!$AB$3:$AB$1315,DataRegularSeason20242025!$B$3:$B$1315, "&lt;=" &amp; DX$1, DataRegularSeason20242025!$E$3:$E$1315, $A33)</f>
        <v>8</v>
      </c>
      <c r="DY33">
        <f>SUMIFS(DataRegularSeason20242025!$AA$3:$AA$1315,DataRegularSeason20242025!$B$3:$B$1315, "&lt;=" &amp; DY$1, DataRegularSeason20242025!$D$3:$D$1315, $A33)+SUMIFS(DataRegularSeason20242025!$AB$3:$AB$1315,DataRegularSeason20242025!$B$3:$B$1315, "&lt;=" &amp; DY$1, DataRegularSeason20242025!$E$3:$E$1315, $A33)</f>
        <v>8</v>
      </c>
      <c r="DZ33">
        <f>SUMIFS(DataRegularSeason20242025!$AA$3:$AA$1315,DataRegularSeason20242025!$B$3:$B$1315, "&lt;=" &amp; DZ$1, DataRegularSeason20242025!$D$3:$D$1315, $A33)+SUMIFS(DataRegularSeason20242025!$AB$3:$AB$1315,DataRegularSeason20242025!$B$3:$B$1315, "&lt;=" &amp; DZ$1, DataRegularSeason20242025!$E$3:$E$1315, $A33)</f>
        <v>8</v>
      </c>
      <c r="EA33">
        <f>SUMIFS(DataRegularSeason20242025!$AA$3:$AA$1315,DataRegularSeason20242025!$B$3:$B$1315, "&lt;=" &amp; EA$1, DataRegularSeason20242025!$D$3:$D$1315, $A33)+SUMIFS(DataRegularSeason20242025!$AB$3:$AB$1315,DataRegularSeason20242025!$B$3:$B$1315, "&lt;=" &amp; EA$1, DataRegularSeason20242025!$E$3:$E$1315, $A33)</f>
        <v>8</v>
      </c>
      <c r="EB33">
        <f>SUMIFS(DataRegularSeason20242025!$AA$3:$AA$1315,DataRegularSeason20242025!$B$3:$B$1315, "&lt;=" &amp; EB$1, DataRegularSeason20242025!$D$3:$D$1315, $A33)+SUMIFS(DataRegularSeason20242025!$AB$3:$AB$1315,DataRegularSeason20242025!$B$3:$B$1315, "&lt;=" &amp; EB$1, DataRegularSeason20242025!$E$3:$E$1315, $A33)</f>
        <v>8</v>
      </c>
      <c r="EC33">
        <f>SUMIFS(DataRegularSeason20242025!$AA$3:$AA$1315,DataRegularSeason20242025!$B$3:$B$1315, "&lt;=" &amp; EC$1, DataRegularSeason20242025!$D$3:$D$1315, $A33)+SUMIFS(DataRegularSeason20242025!$AB$3:$AB$1315,DataRegularSeason20242025!$B$3:$B$1315, "&lt;=" &amp; EC$1, DataRegularSeason20242025!$E$3:$E$1315, $A33)</f>
        <v>8</v>
      </c>
      <c r="ED33">
        <f>SUMIFS(DataRegularSeason20242025!$AA$3:$AA$1315,DataRegularSeason20242025!$B$3:$B$1315, "&lt;=" &amp; ED$1, DataRegularSeason20242025!$D$3:$D$1315, $A33)+SUMIFS(DataRegularSeason20242025!$AB$3:$AB$1315,DataRegularSeason20242025!$B$3:$B$1315, "&lt;=" &amp; ED$1, DataRegularSeason20242025!$E$3:$E$1315, $A33)</f>
        <v>8</v>
      </c>
      <c r="EE33">
        <f>SUMIFS(DataRegularSeason20242025!$AA$3:$AA$1315,DataRegularSeason20242025!$B$3:$B$1315, "&lt;=" &amp; EE$1, DataRegularSeason20242025!$D$3:$D$1315, $A33)+SUMIFS(DataRegularSeason20242025!$AB$3:$AB$1315,DataRegularSeason20242025!$B$3:$B$1315, "&lt;=" &amp; EE$1, DataRegularSeason20242025!$E$3:$E$1315, $A33)</f>
        <v>8</v>
      </c>
      <c r="EF33">
        <f>SUMIFS(DataRegularSeason20242025!$AA$3:$AA$1315,DataRegularSeason20242025!$B$3:$B$1315, "&lt;=" &amp; EF$1, DataRegularSeason20242025!$D$3:$D$1315, $A33)+SUMIFS(DataRegularSeason20242025!$AB$3:$AB$1315,DataRegularSeason20242025!$B$3:$B$1315, "&lt;=" &amp; EF$1, DataRegularSeason20242025!$E$3:$E$1315, $A33)</f>
        <v>8</v>
      </c>
      <c r="EG33">
        <f>SUMIFS(DataRegularSeason20242025!$AA$3:$AA$1315,DataRegularSeason20242025!$B$3:$B$1315, "&lt;=" &amp; EG$1, DataRegularSeason20242025!$D$3:$D$1315, $A33)+SUMIFS(DataRegularSeason20242025!$AB$3:$AB$1315,DataRegularSeason20242025!$B$3:$B$1315, "&lt;=" &amp; EG$1, DataRegularSeason20242025!$E$3:$E$1315, $A33)</f>
        <v>8</v>
      </c>
      <c r="EH33">
        <f>SUMIFS(DataRegularSeason20242025!$AA$3:$AA$1315,DataRegularSeason20242025!$B$3:$B$1315, "&lt;=" &amp; EH$1, DataRegularSeason20242025!$D$3:$D$1315, $A33)+SUMIFS(DataRegularSeason20242025!$AB$3:$AB$1315,DataRegularSeason20242025!$B$3:$B$1315, "&lt;=" &amp; EH$1, DataRegularSeason20242025!$E$3:$E$1315, $A33)</f>
        <v>8</v>
      </c>
      <c r="EI33">
        <f>SUMIFS(DataRegularSeason20242025!$AA$3:$AA$1315,DataRegularSeason20242025!$B$3:$B$1315, "&lt;=" &amp; EI$1, DataRegularSeason20242025!$D$3:$D$1315, $A33)+SUMIFS(DataRegularSeason20242025!$AB$3:$AB$1315,DataRegularSeason20242025!$B$3:$B$1315, "&lt;=" &amp; EI$1, DataRegularSeason20242025!$E$3:$E$1315, $A33)</f>
        <v>8</v>
      </c>
      <c r="EJ33">
        <f>SUMIFS(DataRegularSeason20242025!$AA$3:$AA$1315,DataRegularSeason20242025!$B$3:$B$1315, "&lt;=" &amp; EJ$1, DataRegularSeason20242025!$D$3:$D$1315, $A33)+SUMIFS(DataRegularSeason20242025!$AB$3:$AB$1315,DataRegularSeason20242025!$B$3:$B$1315, "&lt;=" &amp; EJ$1, DataRegularSeason20242025!$E$3:$E$1315, $A33)</f>
        <v>8</v>
      </c>
      <c r="EK33">
        <f>SUMIFS(DataRegularSeason20242025!$AA$3:$AA$1315,DataRegularSeason20242025!$B$3:$B$1315, "&lt;=" &amp; EK$1, DataRegularSeason20242025!$D$3:$D$1315, $A33)+SUMIFS(DataRegularSeason20242025!$AB$3:$AB$1315,DataRegularSeason20242025!$B$3:$B$1315, "&lt;=" &amp; EK$1, DataRegularSeason20242025!$E$3:$E$1315, $A33)</f>
        <v>8</v>
      </c>
      <c r="EL33">
        <f>SUMIFS(DataRegularSeason20242025!$AA$3:$AA$1315,DataRegularSeason20242025!$B$3:$B$1315, "&lt;=" &amp; EL$1, DataRegularSeason20242025!$D$3:$D$1315, $A33)+SUMIFS(DataRegularSeason20242025!$AB$3:$AB$1315,DataRegularSeason20242025!$B$3:$B$1315, "&lt;=" &amp; EL$1, DataRegularSeason20242025!$E$3:$E$1315, $A33)</f>
        <v>8</v>
      </c>
      <c r="EM33">
        <f>SUMIFS(DataRegularSeason20242025!$AA$3:$AA$1315,DataRegularSeason20242025!$B$3:$B$1315, "&lt;=" &amp; EM$1, DataRegularSeason20242025!$D$3:$D$1315, $A33)+SUMIFS(DataRegularSeason20242025!$AB$3:$AB$1315,DataRegularSeason20242025!$B$3:$B$1315, "&lt;=" &amp; EM$1, DataRegularSeason20242025!$E$3:$E$1315, $A33)</f>
        <v>8</v>
      </c>
      <c r="EN33">
        <f>SUMIFS(DataRegularSeason20242025!$AA$3:$AA$1315,DataRegularSeason20242025!$B$3:$B$1315, "&lt;=" &amp; EN$1, DataRegularSeason20242025!$D$3:$D$1315, $A33)+SUMIFS(DataRegularSeason20242025!$AB$3:$AB$1315,DataRegularSeason20242025!$B$3:$B$1315, "&lt;=" &amp; EN$1, DataRegularSeason20242025!$E$3:$E$1315, $A33)</f>
        <v>8</v>
      </c>
      <c r="EO33">
        <f>SUMIFS(DataRegularSeason20242025!$AA$3:$AA$1315,DataRegularSeason20242025!$B$3:$B$1315, "&lt;=" &amp; EO$1, DataRegularSeason20242025!$D$3:$D$1315, $A33)+SUMIFS(DataRegularSeason20242025!$AB$3:$AB$1315,DataRegularSeason20242025!$B$3:$B$1315, "&lt;=" &amp; EO$1, DataRegularSeason20242025!$E$3:$E$1315, $A33)</f>
        <v>8</v>
      </c>
      <c r="EP33">
        <f>SUMIFS(DataRegularSeason20242025!$AA$3:$AA$1315,DataRegularSeason20242025!$B$3:$B$1315, "&lt;=" &amp; EP$1, DataRegularSeason20242025!$D$3:$D$1315, $A33)+SUMIFS(DataRegularSeason20242025!$AB$3:$AB$1315,DataRegularSeason20242025!$B$3:$B$1315, "&lt;=" &amp; EP$1, DataRegularSeason20242025!$E$3:$E$1315, $A33)</f>
        <v>8</v>
      </c>
      <c r="EQ33">
        <f>SUMIFS(DataRegularSeason20242025!$AA$3:$AA$1315,DataRegularSeason20242025!$B$3:$B$1315, "&lt;=" &amp; EQ$1, DataRegularSeason20242025!$D$3:$D$1315, $A33)+SUMIFS(DataRegularSeason20242025!$AB$3:$AB$1315,DataRegularSeason20242025!$B$3:$B$1315, "&lt;=" &amp; EQ$1, DataRegularSeason20242025!$E$3:$E$1315, $A33)</f>
        <v>8</v>
      </c>
      <c r="ER33">
        <f>SUMIFS(DataRegularSeason20242025!$AA$3:$AA$1315,DataRegularSeason20242025!$B$3:$B$1315, "&lt;=" &amp; ER$1, DataRegularSeason20242025!$D$3:$D$1315, $A33)+SUMIFS(DataRegularSeason20242025!$AB$3:$AB$1315,DataRegularSeason20242025!$B$3:$B$1315, "&lt;=" &amp; ER$1, DataRegularSeason20242025!$E$3:$E$1315, $A33)</f>
        <v>8</v>
      </c>
      <c r="ES33">
        <f>SUMIFS(DataRegularSeason20242025!$AA$3:$AA$1315,DataRegularSeason20242025!$B$3:$B$1315, "&lt;=" &amp; ES$1, DataRegularSeason20242025!$D$3:$D$1315, $A33)+SUMIFS(DataRegularSeason20242025!$AB$3:$AB$1315,DataRegularSeason20242025!$B$3:$B$1315, "&lt;=" &amp; ES$1, DataRegularSeason20242025!$E$3:$E$1315, $A33)</f>
        <v>8</v>
      </c>
      <c r="ET33">
        <f>SUMIFS(DataRegularSeason20242025!$AA$3:$AA$1315,DataRegularSeason20242025!$B$3:$B$1315, "&lt;=" &amp; ET$1, DataRegularSeason20242025!$D$3:$D$1315, $A33)+SUMIFS(DataRegularSeason20242025!$AB$3:$AB$1315,DataRegularSeason20242025!$B$3:$B$1315, "&lt;=" &amp; ET$1, DataRegularSeason20242025!$E$3:$E$1315, $A33)</f>
        <v>8</v>
      </c>
      <c r="EU33">
        <f>SUMIFS(DataRegularSeason20242025!$AA$3:$AA$1315,DataRegularSeason20242025!$B$3:$B$1315, "&lt;=" &amp; EU$1, DataRegularSeason20242025!$D$3:$D$1315, $A33)+SUMIFS(DataRegularSeason20242025!$AB$3:$AB$1315,DataRegularSeason20242025!$B$3:$B$1315, "&lt;=" &amp; EU$1, DataRegularSeason20242025!$E$3:$E$1315, $A33)</f>
        <v>8</v>
      </c>
      <c r="EV33">
        <f>SUMIFS(DataRegularSeason20242025!$AA$3:$AA$1315,DataRegularSeason20242025!$B$3:$B$1315, "&lt;=" &amp; EV$1, DataRegularSeason20242025!$D$3:$D$1315, $A33)+SUMIFS(DataRegularSeason20242025!$AB$3:$AB$1315,DataRegularSeason20242025!$B$3:$B$1315, "&lt;=" &amp; EV$1, DataRegularSeason20242025!$E$3:$E$1315, $A33)</f>
        <v>8</v>
      </c>
      <c r="EW33">
        <f>SUMIFS(DataRegularSeason20242025!$AA$3:$AA$1315,DataRegularSeason20242025!$B$3:$B$1315, "&lt;=" &amp; EW$1, DataRegularSeason20242025!$D$3:$D$1315, $A33)+SUMIFS(DataRegularSeason20242025!$AB$3:$AB$1315,DataRegularSeason20242025!$B$3:$B$1315, "&lt;=" &amp; EW$1, DataRegularSeason20242025!$E$3:$E$1315, $A33)</f>
        <v>8</v>
      </c>
      <c r="EX33">
        <f>SUMIFS(DataRegularSeason20242025!$AA$3:$AA$1315,DataRegularSeason20242025!$B$3:$B$1315, "&lt;=" &amp; EX$1, DataRegularSeason20242025!$D$3:$D$1315, $A33)+SUMIFS(DataRegularSeason20242025!$AB$3:$AB$1315,DataRegularSeason20242025!$B$3:$B$1315, "&lt;=" &amp; EX$1, DataRegularSeason20242025!$E$3:$E$1315, $A33)</f>
        <v>8</v>
      </c>
      <c r="EY33">
        <f>SUMIFS(DataRegularSeason20242025!$AA$3:$AA$1315,DataRegularSeason20242025!$B$3:$B$1315, "&lt;=" &amp; EY$1, DataRegularSeason20242025!$D$3:$D$1315, $A33)+SUMIFS(DataRegularSeason20242025!$AB$3:$AB$1315,DataRegularSeason20242025!$B$3:$B$1315, "&lt;=" &amp; EY$1, DataRegularSeason20242025!$E$3:$E$1315, $A33)</f>
        <v>8</v>
      </c>
      <c r="EZ33">
        <f>SUMIFS(DataRegularSeason20242025!$AA$3:$AA$1315,DataRegularSeason20242025!$B$3:$B$1315, "&lt;=" &amp; EZ$1, DataRegularSeason20242025!$D$3:$D$1315, $A33)+SUMIFS(DataRegularSeason20242025!$AB$3:$AB$1315,DataRegularSeason20242025!$B$3:$B$1315, "&lt;=" &amp; EZ$1, DataRegularSeason20242025!$E$3:$E$1315, $A33)</f>
        <v>8</v>
      </c>
      <c r="FA33">
        <f>SUMIFS(DataRegularSeason20242025!$AA$3:$AA$1315,DataRegularSeason20242025!$B$3:$B$1315, "&lt;=" &amp; FA$1, DataRegularSeason20242025!$D$3:$D$1315, $A33)+SUMIFS(DataRegularSeason20242025!$AB$3:$AB$1315,DataRegularSeason20242025!$B$3:$B$1315, "&lt;=" &amp; FA$1, DataRegularSeason20242025!$E$3:$E$1315, $A33)</f>
        <v>8</v>
      </c>
      <c r="FB33">
        <f>SUMIFS(DataRegularSeason20242025!$AA$3:$AA$1315,DataRegularSeason20242025!$B$3:$B$1315, "&lt;=" &amp; FB$1, DataRegularSeason20242025!$D$3:$D$1315, $A33)+SUMIFS(DataRegularSeason20242025!$AB$3:$AB$1315,DataRegularSeason20242025!$B$3:$B$1315, "&lt;=" &amp; FB$1, DataRegularSeason20242025!$E$3:$E$1315, $A33)</f>
        <v>8</v>
      </c>
      <c r="FC33">
        <f>SUMIFS(DataRegularSeason20242025!$AA$3:$AA$1315,DataRegularSeason20242025!$B$3:$B$1315, "&lt;=" &amp; FC$1, DataRegularSeason20242025!$D$3:$D$1315, $A33)+SUMIFS(DataRegularSeason20242025!$AB$3:$AB$1315,DataRegularSeason20242025!$B$3:$B$1315, "&lt;=" &amp; FC$1, DataRegularSeason20242025!$E$3:$E$1315, $A33)</f>
        <v>8</v>
      </c>
      <c r="FD33">
        <f>SUMIFS(DataRegularSeason20242025!$AA$3:$AA$1315,DataRegularSeason20242025!$B$3:$B$1315, "&lt;=" &amp; FD$1, DataRegularSeason20242025!$D$3:$D$1315, $A33)+SUMIFS(DataRegularSeason20242025!$AB$3:$AB$1315,DataRegularSeason20242025!$B$3:$B$1315, "&lt;=" &amp; FD$1, DataRegularSeason20242025!$E$3:$E$1315, $A33)</f>
        <v>8</v>
      </c>
      <c r="FE33">
        <f>SUMIFS(DataRegularSeason20242025!$AA$3:$AA$1315,DataRegularSeason20242025!$B$3:$B$1315, "&lt;=" &amp; FE$1, DataRegularSeason20242025!$D$3:$D$1315, $A33)+SUMIFS(DataRegularSeason20242025!$AB$3:$AB$1315,DataRegularSeason20242025!$B$3:$B$1315, "&lt;=" &amp; FE$1, DataRegularSeason20242025!$E$3:$E$1315, $A33)</f>
        <v>8</v>
      </c>
      <c r="FF33">
        <f>SUMIFS(DataRegularSeason20242025!$AA$3:$AA$1315,DataRegularSeason20242025!$B$3:$B$1315, "&lt;=" &amp; FF$1, DataRegularSeason20242025!$D$3:$D$1315, $A33)+SUMIFS(DataRegularSeason20242025!$AB$3:$AB$1315,DataRegularSeason20242025!$B$3:$B$1315, "&lt;=" &amp; FF$1, DataRegularSeason20242025!$E$3:$E$1315, $A33)</f>
        <v>8</v>
      </c>
      <c r="FG33">
        <f>SUMIFS(DataRegularSeason20242025!$AA$3:$AA$1315,DataRegularSeason20242025!$B$3:$B$1315, "&lt;=" &amp; FG$1, DataRegularSeason20242025!$D$3:$D$1315, $A33)+SUMIFS(DataRegularSeason20242025!$AB$3:$AB$1315,DataRegularSeason20242025!$B$3:$B$1315, "&lt;=" &amp; FG$1, DataRegularSeason20242025!$E$3:$E$1315, $A33)</f>
        <v>8</v>
      </c>
      <c r="FH33">
        <f>SUMIFS(DataRegularSeason20242025!$AA$3:$AA$1315,DataRegularSeason20242025!$B$3:$B$1315, "&lt;=" &amp; FH$1, DataRegularSeason20242025!$D$3:$D$1315, $A33)+SUMIFS(DataRegularSeason20242025!$AB$3:$AB$1315,DataRegularSeason20242025!$B$3:$B$1315, "&lt;=" &amp; FH$1, DataRegularSeason20242025!$E$3:$E$1315, $A33)</f>
        <v>8</v>
      </c>
      <c r="FI33">
        <f>SUMIFS(DataRegularSeason20242025!$AA$3:$AA$1315,DataRegularSeason20242025!$B$3:$B$1315, "&lt;=" &amp; FI$1, DataRegularSeason20242025!$D$3:$D$1315, $A33)+SUMIFS(DataRegularSeason20242025!$AB$3:$AB$1315,DataRegularSeason20242025!$B$3:$B$1315, "&lt;=" &amp; FI$1, DataRegularSeason20242025!$E$3:$E$1315, $A33)</f>
        <v>8</v>
      </c>
      <c r="FJ33">
        <f>SUMIFS(DataRegularSeason20242025!$AA$3:$AA$1315,DataRegularSeason20242025!$B$3:$B$1315, "&lt;=" &amp; FJ$1, DataRegularSeason20242025!$D$3:$D$1315, $A33)+SUMIFS(DataRegularSeason20242025!$AB$3:$AB$1315,DataRegularSeason20242025!$B$3:$B$1315, "&lt;=" &amp; FJ$1, DataRegularSeason20242025!$E$3:$E$1315, $A33)</f>
        <v>8</v>
      </c>
      <c r="FK33">
        <f>SUMIFS(DataRegularSeason20242025!$AA$3:$AA$1315,DataRegularSeason20242025!$B$3:$B$1315, "&lt;=" &amp; FK$1, DataRegularSeason20242025!$D$3:$D$1315, $A33)+SUMIFS(DataRegularSeason20242025!$AB$3:$AB$1315,DataRegularSeason20242025!$B$3:$B$1315, "&lt;=" &amp; FK$1, DataRegularSeason20242025!$E$3:$E$1315, $A33)</f>
        <v>8</v>
      </c>
      <c r="FL33">
        <f>SUMIFS(DataRegularSeason20242025!$AA$3:$AA$1315,DataRegularSeason20242025!$B$3:$B$1315, "&lt;=" &amp; FL$1, DataRegularSeason20242025!$D$3:$D$1315, $A33)+SUMIFS(DataRegularSeason20242025!$AB$3:$AB$1315,DataRegularSeason20242025!$B$3:$B$1315, "&lt;=" &amp; FL$1, DataRegularSeason20242025!$E$3:$E$1315, $A33)</f>
        <v>8</v>
      </c>
      <c r="FM33">
        <f>SUMIFS(DataRegularSeason20242025!$AA$3:$AA$1315,DataRegularSeason20242025!$B$3:$B$1315, "&lt;=" &amp; FM$1, DataRegularSeason20242025!$D$3:$D$1315, $A33)+SUMIFS(DataRegularSeason20242025!$AB$3:$AB$1315,DataRegularSeason20242025!$B$3:$B$1315, "&lt;=" &amp; FM$1, DataRegularSeason20242025!$E$3:$E$1315, $A33)</f>
        <v>8</v>
      </c>
      <c r="FN33">
        <f>SUMIFS(DataRegularSeason20242025!$AA$3:$AA$1315,DataRegularSeason20242025!$B$3:$B$1315, "&lt;=" &amp; FN$1, DataRegularSeason20242025!$D$3:$D$1315, $A33)+SUMIFS(DataRegularSeason20242025!$AB$3:$AB$1315,DataRegularSeason20242025!$B$3:$B$1315, "&lt;=" &amp; FN$1, DataRegularSeason20242025!$E$3:$E$1315, $A33)</f>
        <v>8</v>
      </c>
      <c r="FO33">
        <f>SUMIFS(DataRegularSeason20242025!$AA$3:$AA$1315,DataRegularSeason20242025!$B$3:$B$1315, "&lt;=" &amp; FO$1, DataRegularSeason20242025!$D$3:$D$1315, $A33)+SUMIFS(DataRegularSeason20242025!$AB$3:$AB$1315,DataRegularSeason20242025!$B$3:$B$1315, "&lt;=" &amp; FO$1, DataRegularSeason20242025!$E$3:$E$1315, $A33)</f>
        <v>8</v>
      </c>
      <c r="FP33">
        <f>SUMIFS(DataRegularSeason20242025!$AA$3:$AA$1315,DataRegularSeason20242025!$B$3:$B$1315, "&lt;=" &amp; FP$1, DataRegularSeason20242025!$D$3:$D$1315, $A33)+SUMIFS(DataRegularSeason20242025!$AB$3:$AB$1315,DataRegularSeason20242025!$B$3:$B$1315, "&lt;=" &amp; FP$1, DataRegularSeason20242025!$E$3:$E$1315, $A33)</f>
        <v>8</v>
      </c>
      <c r="FQ33">
        <f>SUMIFS(DataRegularSeason20242025!$AA$3:$AA$1315,DataRegularSeason20242025!$B$3:$B$1315, "&lt;=" &amp; FQ$1, DataRegularSeason20242025!$D$3:$D$1315, $A33)+SUMIFS(DataRegularSeason20242025!$AB$3:$AB$1315,DataRegularSeason20242025!$B$3:$B$1315, "&lt;=" &amp; FQ$1, DataRegularSeason20242025!$E$3:$E$1315, $A33)</f>
        <v>8</v>
      </c>
      <c r="FR33">
        <f>SUMIFS(DataRegularSeason20242025!$AA$3:$AA$1315,DataRegularSeason20242025!$B$3:$B$1315, "&lt;=" &amp; FR$1, DataRegularSeason20242025!$D$3:$D$1315, $A33)+SUMIFS(DataRegularSeason20242025!$AB$3:$AB$1315,DataRegularSeason20242025!$B$3:$B$1315, "&lt;=" &amp; FR$1, DataRegularSeason20242025!$E$3:$E$1315, $A33)</f>
        <v>8</v>
      </c>
      <c r="FS33">
        <f>SUMIFS(DataRegularSeason20242025!$AA$3:$AA$1315,DataRegularSeason20242025!$B$3:$B$1315, "&lt;=" &amp; FS$1, DataRegularSeason20242025!$D$3:$D$1315, $A33)+SUMIFS(DataRegularSeason20242025!$AB$3:$AB$1315,DataRegularSeason20242025!$B$3:$B$1315, "&lt;=" &amp; FS$1, DataRegularSeason20242025!$E$3:$E$1315, $A33)</f>
        <v>8</v>
      </c>
      <c r="FT33">
        <f>SUMIFS(DataRegularSeason20242025!$AA$3:$AA$1315,DataRegularSeason20242025!$B$3:$B$1315, "&lt;=" &amp; FT$1, DataRegularSeason20242025!$D$3:$D$1315, $A33)+SUMIFS(DataRegularSeason20242025!$AB$3:$AB$1315,DataRegularSeason20242025!$B$3:$B$1315, "&lt;=" &amp; FT$1, DataRegularSeason20242025!$E$3:$E$1315, $A33)</f>
        <v>8</v>
      </c>
      <c r="FU33">
        <f>SUMIFS(DataRegularSeason20242025!$AA$3:$AA$1315,DataRegularSeason20242025!$B$3:$B$1315, "&lt;=" &amp; FU$1, DataRegularSeason20242025!$D$3:$D$1315, $A33)+SUMIFS(DataRegularSeason20242025!$AB$3:$AB$1315,DataRegularSeason20242025!$B$3:$B$1315, "&lt;=" &amp; FU$1, DataRegularSeason20242025!$E$3:$E$1315, $A33)</f>
        <v>8</v>
      </c>
      <c r="FV33">
        <f>SUMIFS(DataRegularSeason20242025!$AA$3:$AA$1315,DataRegularSeason20242025!$B$3:$B$1315, "&lt;=" &amp; FV$1, DataRegularSeason20242025!$D$3:$D$1315, $A33)+SUMIFS(DataRegularSeason20242025!$AB$3:$AB$1315,DataRegularSeason20242025!$B$3:$B$1315, "&lt;=" &amp; FV$1, DataRegularSeason20242025!$E$3:$E$1315, $A33)</f>
        <v>8</v>
      </c>
      <c r="FW33">
        <f>SUMIFS(DataRegularSeason20242025!$AA$3:$AA$1315,DataRegularSeason20242025!$B$3:$B$1315, "&lt;=" &amp; FW$1, DataRegularSeason20242025!$D$3:$D$1315, $A33)+SUMIFS(DataRegularSeason20242025!$AB$3:$AB$1315,DataRegularSeason20242025!$B$3:$B$1315, "&lt;=" &amp; FW$1, DataRegularSeason20242025!$E$3:$E$1315, $A33)</f>
        <v>8</v>
      </c>
      <c r="FX33">
        <f>SUMIFS(DataRegularSeason20242025!$AA$3:$AA$1315,DataRegularSeason20242025!$B$3:$B$1315, "&lt;=" &amp; FX$1, DataRegularSeason20242025!$D$3:$D$1315, $A33)+SUMIFS(DataRegularSeason20242025!$AB$3:$AB$1315,DataRegularSeason20242025!$B$3:$B$1315, "&lt;=" &amp; FX$1, DataRegularSeason20242025!$E$3:$E$1315, $A33)</f>
        <v>8</v>
      </c>
      <c r="FY33">
        <f>SUMIFS(DataRegularSeason20242025!$AA$3:$AA$1315,DataRegularSeason20242025!$B$3:$B$1315, "&lt;=" &amp; FY$1, DataRegularSeason20242025!$D$3:$D$1315, $A33)+SUMIFS(DataRegularSeason20242025!$AB$3:$AB$1315,DataRegularSeason20242025!$B$3:$B$1315, "&lt;=" &amp; FY$1, DataRegularSeason20242025!$E$3:$E$1315, $A33)</f>
        <v>8</v>
      </c>
      <c r="FZ33">
        <f>SUMIFS(DataRegularSeason20242025!$AA$3:$AA$1315,DataRegularSeason20242025!$B$3:$B$1315, "&lt;=" &amp; FZ$1, DataRegularSeason20242025!$D$3:$D$1315, $A33)+SUMIFS(DataRegularSeason20242025!$AB$3:$AB$1315,DataRegularSeason20242025!$B$3:$B$1315, "&lt;=" &amp; FZ$1, DataRegularSeason20242025!$E$3:$E$1315, $A33)</f>
        <v>8</v>
      </c>
      <c r="GA33">
        <f>SUMIFS(DataRegularSeason20242025!$AA$3:$AA$1315,DataRegularSeason20242025!$B$3:$B$1315, "&lt;=" &amp; GA$1, DataRegularSeason20242025!$D$3:$D$1315, $A33)+SUMIFS(DataRegularSeason20242025!$AB$3:$AB$1315,DataRegularSeason20242025!$B$3:$B$1315, "&lt;=" &amp; GA$1, DataRegularSeason20242025!$E$3:$E$1315, $A33)</f>
        <v>8</v>
      </c>
      <c r="GB33">
        <f>SUMIFS(DataRegularSeason20242025!$AA$3:$AA$1315,DataRegularSeason20242025!$B$3:$B$1315, "&lt;=" &amp; GB$1, DataRegularSeason20242025!$D$3:$D$1315, $A33)+SUMIFS(DataRegularSeason20242025!$AB$3:$AB$1315,DataRegularSeason20242025!$B$3:$B$1315, "&lt;=" &amp; GB$1, DataRegularSeason20242025!$E$3:$E$1315, $A33)</f>
        <v>8</v>
      </c>
      <c r="GC33">
        <f>SUMIFS(DataRegularSeason20242025!$AA$3:$AA$1315,DataRegularSeason20242025!$B$3:$B$1315, "&lt;=" &amp; GC$1, DataRegularSeason20242025!$D$3:$D$1315, $A33)+SUMIFS(DataRegularSeason20242025!$AB$3:$AB$1315,DataRegularSeason20242025!$B$3:$B$1315, "&lt;=" &amp; GC$1, DataRegularSeason20242025!$E$3:$E$1315, $A33)</f>
        <v>8</v>
      </c>
      <c r="GD33">
        <f>SUMIFS(DataRegularSeason20242025!$AA$3:$AA$1315,DataRegularSeason20242025!$B$3:$B$1315, "&lt;=" &amp; GD$1, DataRegularSeason20242025!$D$3:$D$1315, $A33)+SUMIFS(DataRegularSeason20242025!$AB$3:$AB$1315,DataRegularSeason20242025!$B$3:$B$1315, "&lt;=" &amp; GD$1, DataRegularSeason20242025!$E$3:$E$1315, $A33)</f>
        <v>8</v>
      </c>
      <c r="GE33">
        <f>SUMIFS(DataRegularSeason20242025!$AA$3:$AA$1315,DataRegularSeason20242025!$B$3:$B$1315, "&lt;=" &amp; GE$1, DataRegularSeason20242025!$D$3:$D$1315, $A33)+SUMIFS(DataRegularSeason20242025!$AB$3:$AB$1315,DataRegularSeason20242025!$B$3:$B$1315, "&lt;=" &amp; GE$1, DataRegularSeason20242025!$E$3:$E$1315, $A33)</f>
        <v>8</v>
      </c>
      <c r="GF33">
        <f>SUMIFS(DataRegularSeason20242025!$AA$3:$AA$1315,DataRegularSeason20242025!$B$3:$B$1315, "&lt;=" &amp; GF$1, DataRegularSeason20242025!$D$3:$D$1315, $A33)+SUMIFS(DataRegularSeason20242025!$AB$3:$AB$1315,DataRegularSeason20242025!$B$3:$B$1315, "&lt;=" &amp; GF$1, DataRegularSeason20242025!$E$3:$E$1315, $A33)</f>
        <v>8</v>
      </c>
      <c r="GG33">
        <f>SUMIFS(DataRegularSeason20242025!$AA$3:$AA$1315,DataRegularSeason20242025!$B$3:$B$1315, "&lt;=" &amp; GG$1, DataRegularSeason20242025!$D$3:$D$1315, $A33)+SUMIFS(DataRegularSeason20242025!$AB$3:$AB$1315,DataRegularSeason20242025!$B$3:$B$1315, "&lt;=" &amp; GG$1, DataRegularSeason20242025!$E$3:$E$1315, $A33)</f>
        <v>8</v>
      </c>
      <c r="GH33">
        <f>SUMIFS(DataRegularSeason20242025!$AA$3:$AA$1315,DataRegularSeason20242025!$B$3:$B$1315, "&lt;=" &amp; GH$1, DataRegularSeason20242025!$D$3:$D$1315, $A33)+SUMIFS(DataRegularSeason20242025!$AB$3:$AB$1315,DataRegularSeason20242025!$B$3:$B$1315, "&lt;=" &amp; GH$1, DataRegularSeason20242025!$E$3:$E$1315, $A33)</f>
        <v>8</v>
      </c>
      <c r="GI33">
        <f>SUMIFS(DataRegularSeason20242025!$AA$3:$AA$1315,DataRegularSeason20242025!$B$3:$B$1315, "&lt;=" &amp; GI$1, DataRegularSeason20242025!$D$3:$D$1315, $A33)+SUMIFS(DataRegularSeason20242025!$AB$3:$AB$1315,DataRegularSeason20242025!$B$3:$B$1315, "&lt;=" &amp; GI$1, DataRegularSeason20242025!$E$3:$E$1315, $A33)</f>
        <v>8</v>
      </c>
      <c r="GJ33">
        <f>SUMIFS(DataRegularSeason20242025!$AA$3:$AA$1315,DataRegularSeason20242025!$B$3:$B$1315, "&lt;=" &amp; GJ$1, DataRegularSeason20242025!$D$3:$D$1315, $A33)+SUMIFS(DataRegularSeason20242025!$AB$3:$AB$1315,DataRegularSeason20242025!$B$3:$B$1315, "&lt;=" &amp; GJ$1, DataRegularSeason20242025!$E$3:$E$1315, $A33)</f>
        <v>8</v>
      </c>
      <c r="GK33">
        <f>SUMIFS(DataRegularSeason20242025!$AA$3:$AA$1315,DataRegularSeason20242025!$B$3:$B$1315, "&lt;=" &amp; GK$1, DataRegularSeason20242025!$D$3:$D$1315, $A33)+SUMIFS(DataRegularSeason20242025!$AB$3:$AB$1315,DataRegularSeason20242025!$B$3:$B$1315, "&lt;=" &amp; GK$1, DataRegularSeason20242025!$E$3:$E$1315, $A33)</f>
        <v>8</v>
      </c>
      <c r="GL33">
        <f>SUMIFS(DataRegularSeason20242025!$AA$3:$AA$1315,DataRegularSeason20242025!$B$3:$B$1315, "&lt;=" &amp; GL$1, DataRegularSeason20242025!$D$3:$D$1315, $A33)+SUMIFS(DataRegularSeason20242025!$AB$3:$AB$1315,DataRegularSeason20242025!$B$3:$B$1315, "&lt;=" &amp; GL$1, DataRegularSeason20242025!$E$3:$E$1315, $A33)</f>
        <v>8</v>
      </c>
      <c r="GM33">
        <f>SUMIFS(DataRegularSeason20242025!$AA$3:$AA$1315,DataRegularSeason20242025!$B$3:$B$1315, "&lt;=" &amp; GM$1, DataRegularSeason20242025!$D$3:$D$1315, $A33)+SUMIFS(DataRegularSeason20242025!$AB$3:$AB$1315,DataRegularSeason20242025!$B$3:$B$1315, "&lt;=" &amp; GM$1, DataRegularSeason20242025!$E$3:$E$1315, $A33)</f>
        <v>8</v>
      </c>
      <c r="GN33">
        <f>SUMIFS(DataRegularSeason20242025!$AA$3:$AA$1315,DataRegularSeason20242025!$B$3:$B$1315, "&lt;=" &amp; GN$1, DataRegularSeason20242025!$D$3:$D$1315, $A33)+SUMIFS(DataRegularSeason20242025!$AB$3:$AB$1315,DataRegularSeason20242025!$B$3:$B$1315, "&lt;=" &amp; GN$1, DataRegularSeason20242025!$E$3:$E$1315, $A33)</f>
        <v>8</v>
      </c>
      <c r="GO33">
        <f>SUMIFS(DataRegularSeason20242025!$AA$3:$AA$1315,DataRegularSeason20242025!$B$3:$B$1315, "&lt;=" &amp; GO$1, DataRegularSeason20242025!$D$3:$D$1315, $A33)+SUMIFS(DataRegularSeason20242025!$AB$3:$AB$1315,DataRegularSeason20242025!$B$3:$B$1315, "&lt;=" &amp; GO$1, DataRegularSeason20242025!$E$3:$E$1315, $A33)</f>
        <v>8</v>
      </c>
      <c r="GP33">
        <f>SUMIFS(DataRegularSeason20242025!$AA$3:$AA$1315,DataRegularSeason20242025!$B$3:$B$1315, "&lt;=" &amp; GP$1, DataRegularSeason20242025!$D$3:$D$1315, $A33)+SUMIFS(DataRegularSeason20242025!$AB$3:$AB$1315,DataRegularSeason20242025!$B$3:$B$1315, "&lt;=" &amp; GP$1, DataRegularSeason20242025!$E$3:$E$1315, $A33)</f>
        <v>8</v>
      </c>
      <c r="GQ33">
        <f>SUMIFS(DataRegularSeason20242025!$AA$3:$AA$1315,DataRegularSeason20242025!$B$3:$B$1315, "&lt;=" &amp; GQ$1, DataRegularSeason20242025!$D$3:$D$1315, $A33)+SUMIFS(DataRegularSeason20242025!$AB$3:$AB$1315,DataRegularSeason20242025!$B$3:$B$1315, "&lt;=" &amp; GQ$1, DataRegularSeason20242025!$E$3:$E$1315, $A33)</f>
        <v>8</v>
      </c>
      <c r="GR33">
        <f>SUMIFS(DataRegularSeason20242025!$AA$3:$AA$1315,DataRegularSeason20242025!$B$3:$B$1315, "&lt;=" &amp; GR$1, DataRegularSeason20242025!$D$3:$D$1315, $A33)+SUMIFS(DataRegularSeason20242025!$AB$3:$AB$1315,DataRegularSeason20242025!$B$3:$B$1315, "&lt;=" &amp; GR$1, DataRegularSeason20242025!$E$3:$E$1315, $A33)</f>
        <v>8</v>
      </c>
      <c r="GS33">
        <f>SUMIFS(DataRegularSeason20242025!$AA$3:$AA$1315,DataRegularSeason20242025!$B$3:$B$1315, "&lt;=" &amp; GS$1, DataRegularSeason20242025!$D$3:$D$1315, $A33)+SUMIFS(DataRegularSeason20242025!$AB$3:$AB$1315,DataRegularSeason20242025!$B$3:$B$1315, "&lt;=" &amp; GS$1, DataRegularSeason20242025!$E$3:$E$1315, $A33)</f>
        <v>8</v>
      </c>
      <c r="GT33">
        <f>SUMIFS(DataRegularSeason20242025!$AA$3:$AA$1315,DataRegularSeason20242025!$B$3:$B$1315, "&lt;=" &amp; GT$1, DataRegularSeason20242025!$D$3:$D$1315, $A33)+SUMIFS(DataRegularSeason20242025!$AB$3:$AB$1315,DataRegularSeason20242025!$B$3:$B$1315, "&lt;=" &amp; GT$1, DataRegularSeason20242025!$E$3:$E$1315, $A33)</f>
        <v>8</v>
      </c>
      <c r="GU33">
        <f>SUMIFS(DataRegularSeason20242025!$AA$3:$AA$1315,DataRegularSeason20242025!$B$3:$B$1315, "&lt;=" &amp; GU$1, DataRegularSeason20242025!$D$3:$D$1315, $A33)+SUMIFS(DataRegularSeason20242025!$AB$3:$AB$1315,DataRegularSeason20242025!$B$3:$B$1315, "&lt;=" &amp; GU$1, DataRegularSeason20242025!$E$3:$E$1315, $A33)</f>
        <v>8</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11.40625</v>
      </c>
      <c r="AH34">
        <f>SUBTOTAL(101,Table4[2024-11-02])</f>
        <v>11.40625</v>
      </c>
      <c r="AI34">
        <f>SUBTOTAL(101,Table4[2024-11-03])</f>
        <v>11.40625</v>
      </c>
      <c r="AJ34">
        <f>SUBTOTAL(101,Table4[2024-11-04])</f>
        <v>11.40625</v>
      </c>
      <c r="AK34">
        <f>SUBTOTAL(101,Table4[2024-11-05])</f>
        <v>11.40625</v>
      </c>
      <c r="AL34">
        <f>SUBTOTAL(101,Table4[2024-11-06])</f>
        <v>11.40625</v>
      </c>
      <c r="AM34">
        <f>SUBTOTAL(101,Table4[2024-11-07])</f>
        <v>11.40625</v>
      </c>
      <c r="AN34">
        <f>SUBTOTAL(101,Table4[2024-11-08])</f>
        <v>11.40625</v>
      </c>
      <c r="AO34">
        <f>SUBTOTAL(101,Table4[2024-11-09])</f>
        <v>11.40625</v>
      </c>
      <c r="AP34">
        <f>SUBTOTAL(101,Table4[2024-11-10])</f>
        <v>11.40625</v>
      </c>
      <c r="AQ34">
        <f>SUBTOTAL(101,Table4[2024-11-11])</f>
        <v>11.40625</v>
      </c>
      <c r="AR34">
        <f>SUBTOTAL(101,Table4[2024-11-12])</f>
        <v>11.40625</v>
      </c>
      <c r="AS34">
        <f>SUBTOTAL(101,Table4[2024-11-13])</f>
        <v>11.40625</v>
      </c>
      <c r="AT34">
        <f>SUBTOTAL(101,Table4[2024-11-14])</f>
        <v>11.40625</v>
      </c>
      <c r="AU34">
        <f>SUBTOTAL(101,Table4[2024-11-15])</f>
        <v>11.40625</v>
      </c>
      <c r="AV34">
        <f>SUBTOTAL(101,Table4[2024-11-16])</f>
        <v>11.40625</v>
      </c>
      <c r="AW34">
        <f>SUBTOTAL(101,Table4[2024-11-17])</f>
        <v>11.40625</v>
      </c>
      <c r="AX34">
        <f>SUBTOTAL(101,Table4[2024-11-18])</f>
        <v>11.40625</v>
      </c>
      <c r="AY34">
        <f>SUBTOTAL(101,Table4[2024-11-19])</f>
        <v>11.40625</v>
      </c>
      <c r="AZ34">
        <f>SUBTOTAL(101,Table4[2024-11-20])</f>
        <v>11.40625</v>
      </c>
      <c r="BA34">
        <f>SUBTOTAL(101,Table4[2024-11-21])</f>
        <v>11.40625</v>
      </c>
      <c r="BB34">
        <f>SUBTOTAL(101,Table4[2024-11-22])</f>
        <v>11.40625</v>
      </c>
      <c r="BC34">
        <f>SUBTOTAL(101,Table4[2024-11-23])</f>
        <v>11.40625</v>
      </c>
      <c r="BD34">
        <f>SUBTOTAL(101,Table4[2024-11-24])</f>
        <v>11.40625</v>
      </c>
      <c r="BE34">
        <f>SUBTOTAL(101,Table4[2024-11-25])</f>
        <v>11.40625</v>
      </c>
      <c r="BF34">
        <f>SUBTOTAL(101,Table4[2024-11-26])</f>
        <v>11.40625</v>
      </c>
      <c r="BG34">
        <f>SUBTOTAL(101,Table4[2024-11-27])</f>
        <v>11.40625</v>
      </c>
      <c r="BH34">
        <f>SUBTOTAL(101,Table4[2024-11-28])</f>
        <v>11.40625</v>
      </c>
      <c r="BI34">
        <f>SUBTOTAL(101,Table4[2024-11-29])</f>
        <v>11.40625</v>
      </c>
      <c r="BJ34">
        <f>SUBTOTAL(101,Table4[2024-11-30])</f>
        <v>11.40625</v>
      </c>
      <c r="BK34">
        <f>SUBTOTAL(101,Table4[2024-12-01])</f>
        <v>11.40625</v>
      </c>
      <c r="BL34">
        <f>SUBTOTAL(101,Table4[2024-12-02])</f>
        <v>11.40625</v>
      </c>
      <c r="BM34">
        <f>SUBTOTAL(101,Table4[2024-12-03])</f>
        <v>11.40625</v>
      </c>
      <c r="BN34">
        <f>SUBTOTAL(101,Table4[2024-12-04])</f>
        <v>11.40625</v>
      </c>
      <c r="BO34">
        <f>SUBTOTAL(101,Table4[2024-12-05])</f>
        <v>11.40625</v>
      </c>
      <c r="BP34">
        <f>SUBTOTAL(101,Table4[2024-12-06])</f>
        <v>11.40625</v>
      </c>
      <c r="BQ34">
        <f>SUBTOTAL(101,Table4[2024-12-07])</f>
        <v>11.40625</v>
      </c>
      <c r="BR34">
        <f>SUBTOTAL(101,Table4[2024-12-08])</f>
        <v>11.40625</v>
      </c>
      <c r="BS34">
        <f>SUBTOTAL(101,Table4[2024-12-09])</f>
        <v>11.40625</v>
      </c>
      <c r="BT34">
        <f>SUBTOTAL(101,Table4[2024-12-10])</f>
        <v>11.40625</v>
      </c>
      <c r="BU34">
        <f>SUBTOTAL(101,Table4[2024-12-11])</f>
        <v>11.40625</v>
      </c>
      <c r="BV34">
        <f>SUBTOTAL(101,Table4[2024-12-12])</f>
        <v>11.40625</v>
      </c>
      <c r="BW34">
        <f>SUBTOTAL(101,Table4[2024-12-13])</f>
        <v>11.40625</v>
      </c>
      <c r="BX34">
        <f>SUBTOTAL(101,Table4[2024-12-14])</f>
        <v>11.40625</v>
      </c>
      <c r="BY34">
        <f>SUBTOTAL(101,Table4[2024-12-15])</f>
        <v>11.40625</v>
      </c>
      <c r="BZ34">
        <f>SUBTOTAL(101,Table4[2024-12-16])</f>
        <v>11.40625</v>
      </c>
      <c r="CA34">
        <f>SUBTOTAL(101,Table4[2024-12-17])</f>
        <v>11.40625</v>
      </c>
      <c r="CB34">
        <f>SUBTOTAL(101,Table4[2024-12-18])</f>
        <v>11.40625</v>
      </c>
      <c r="CC34">
        <f>SUBTOTAL(101,Table4[2024-12-19])</f>
        <v>11.40625</v>
      </c>
      <c r="CD34">
        <f>SUBTOTAL(101,Table4[2024-12-20])</f>
        <v>11.40625</v>
      </c>
      <c r="CE34">
        <f>SUBTOTAL(101,Table4[2024-12-21])</f>
        <v>11.40625</v>
      </c>
      <c r="CF34">
        <f>SUBTOTAL(101,Table4[2024-12-22])</f>
        <v>11.40625</v>
      </c>
      <c r="CG34">
        <f>SUBTOTAL(101,Table4[2024-12-23])</f>
        <v>11.40625</v>
      </c>
      <c r="CH34">
        <f>SUBTOTAL(101,Table4[2024-12-24])</f>
        <v>11.40625</v>
      </c>
      <c r="CI34">
        <f>SUBTOTAL(101,Table4[2024-12-25])</f>
        <v>11.40625</v>
      </c>
      <c r="CJ34">
        <f>SUBTOTAL(101,Table4[2024-12-26])</f>
        <v>11.40625</v>
      </c>
      <c r="CK34">
        <f>SUBTOTAL(101,Table4[2024-12-27])</f>
        <v>11.40625</v>
      </c>
      <c r="CL34">
        <f>SUBTOTAL(101,Table4[2024-12-28])</f>
        <v>11.40625</v>
      </c>
      <c r="CM34">
        <f>SUBTOTAL(101,Table4[2024-12-29])</f>
        <v>11.40625</v>
      </c>
      <c r="CN34">
        <f>SUBTOTAL(101,Table4[2024-12-30])</f>
        <v>11.40625</v>
      </c>
      <c r="CO34">
        <f>SUBTOTAL(101,Table4[2024-12-31])</f>
        <v>11.40625</v>
      </c>
      <c r="CP34">
        <f>SUBTOTAL(101,Table4[2025-01-01])</f>
        <v>11.40625</v>
      </c>
      <c r="CQ34">
        <f>SUBTOTAL(101,Table4[2025-01-02])</f>
        <v>11.40625</v>
      </c>
      <c r="CR34">
        <f>SUBTOTAL(101,Table4[2025-01-03])</f>
        <v>11.40625</v>
      </c>
      <c r="CS34">
        <f>SUBTOTAL(101,Table4[2025-01-04])</f>
        <v>11.40625</v>
      </c>
      <c r="CT34">
        <f>SUBTOTAL(101,Table4[2025-01-05])</f>
        <v>11.40625</v>
      </c>
      <c r="CU34">
        <f>SUBTOTAL(101,Table4[2025-01-06])</f>
        <v>11.40625</v>
      </c>
      <c r="CV34">
        <f>SUBTOTAL(101,Table4[2025-01-07])</f>
        <v>11.40625</v>
      </c>
      <c r="CW34">
        <f>SUBTOTAL(101,Table4[2025-01-08])</f>
        <v>11.40625</v>
      </c>
      <c r="CX34">
        <f>SUBTOTAL(101,Table4[2025-01-09])</f>
        <v>11.40625</v>
      </c>
      <c r="CY34">
        <f>SUBTOTAL(101,Table4[2025-01-10])</f>
        <v>11.40625</v>
      </c>
      <c r="CZ34">
        <f>SUBTOTAL(101,Table4[2025-01-11])</f>
        <v>11.40625</v>
      </c>
      <c r="DA34">
        <f>SUBTOTAL(101,Table4[2025-01-12])</f>
        <v>11.40625</v>
      </c>
      <c r="DB34">
        <f>SUBTOTAL(101,Table4[2025-01-13])</f>
        <v>11.40625</v>
      </c>
      <c r="DC34">
        <f>SUBTOTAL(101,Table4[2025-01-14])</f>
        <v>11.40625</v>
      </c>
      <c r="DD34">
        <f>SUBTOTAL(101,Table4[2025-01-15])</f>
        <v>11.40625</v>
      </c>
      <c r="DE34">
        <f>SUBTOTAL(101,Table4[2025-01-16])</f>
        <v>11.40625</v>
      </c>
      <c r="DF34">
        <f>SUBTOTAL(101,Table4[2025-01-17])</f>
        <v>11.40625</v>
      </c>
      <c r="DG34">
        <f>SUBTOTAL(101,Table4[2025-01-18])</f>
        <v>11.40625</v>
      </c>
      <c r="DH34">
        <f>SUBTOTAL(101,Table4[2025-01-19])</f>
        <v>11.40625</v>
      </c>
      <c r="DI34">
        <f>SUBTOTAL(101,Table4[2025-01-20])</f>
        <v>11.40625</v>
      </c>
      <c r="DJ34">
        <f>SUBTOTAL(101,Table4[2025-01-21])</f>
        <v>11.40625</v>
      </c>
      <c r="DK34">
        <f>SUBTOTAL(101,Table4[2025-01-22])</f>
        <v>11.40625</v>
      </c>
      <c r="DL34">
        <f>SUBTOTAL(101,Table4[2025-01-23])</f>
        <v>11.40625</v>
      </c>
      <c r="DM34">
        <f>SUBTOTAL(101,Table4[2025-01-24])</f>
        <v>11.40625</v>
      </c>
      <c r="DN34">
        <f>SUBTOTAL(101,Table4[2025-01-25])</f>
        <v>11.40625</v>
      </c>
      <c r="DO34">
        <f>SUBTOTAL(101,Table4[2025-01-26])</f>
        <v>11.40625</v>
      </c>
      <c r="DP34">
        <f>SUBTOTAL(101,Table4[2025-01-27])</f>
        <v>11.40625</v>
      </c>
      <c r="DQ34">
        <f>SUBTOTAL(101,Table4[2025-01-28])</f>
        <v>11.40625</v>
      </c>
      <c r="DR34">
        <f>SUBTOTAL(101,Table4[2025-01-29])</f>
        <v>11.40625</v>
      </c>
      <c r="DS34">
        <f>SUBTOTAL(101,Table4[2025-01-30])</f>
        <v>11.40625</v>
      </c>
      <c r="DT34">
        <f>SUBTOTAL(101,Table4[2025-01-31])</f>
        <v>11.40625</v>
      </c>
      <c r="DU34">
        <f>SUBTOTAL(101,Table4[2025-02-01])</f>
        <v>11.40625</v>
      </c>
      <c r="DV34">
        <f>SUBTOTAL(101,Table4[2025-02-02])</f>
        <v>11.40625</v>
      </c>
      <c r="DW34">
        <f>SUBTOTAL(101,Table4[2025-02-03])</f>
        <v>11.40625</v>
      </c>
      <c r="DX34">
        <f>SUBTOTAL(101,Table4[2025-02-04])</f>
        <v>11.40625</v>
      </c>
      <c r="DY34">
        <f>SUBTOTAL(101,Table4[2025-02-05])</f>
        <v>11.40625</v>
      </c>
      <c r="DZ34">
        <f>SUBTOTAL(101,Table4[2025-02-06])</f>
        <v>11.40625</v>
      </c>
      <c r="EA34">
        <f>SUBTOTAL(101,Table4[2025-02-07])</f>
        <v>11.40625</v>
      </c>
      <c r="EB34">
        <f>SUBTOTAL(101,Table4[2025-02-08])</f>
        <v>11.40625</v>
      </c>
      <c r="EC34">
        <f>SUBTOTAL(101,Table4[2025-02-09])</f>
        <v>11.40625</v>
      </c>
      <c r="ED34">
        <f>SUBTOTAL(101,Table4[2025-02-10])</f>
        <v>11.40625</v>
      </c>
      <c r="EE34">
        <f>SUBTOTAL(101,Table4[2025-02-11])</f>
        <v>11.40625</v>
      </c>
      <c r="EF34">
        <f>SUBTOTAL(101,Table4[2025-02-12])</f>
        <v>11.40625</v>
      </c>
      <c r="EG34">
        <f>SUBTOTAL(101,Table4[2025-02-13])</f>
        <v>11.40625</v>
      </c>
      <c r="EH34">
        <f>SUBTOTAL(101,Table4[2025-02-14])</f>
        <v>11.40625</v>
      </c>
      <c r="EI34">
        <f>SUBTOTAL(101,Table4[2025-02-15])</f>
        <v>11.40625</v>
      </c>
      <c r="EJ34">
        <f>SUBTOTAL(101,Table4[2025-02-16])</f>
        <v>11.40625</v>
      </c>
      <c r="EK34">
        <f>SUBTOTAL(101,Table4[2025-02-17])</f>
        <v>11.40625</v>
      </c>
      <c r="EL34">
        <f>SUBTOTAL(101,Table4[2025-02-18])</f>
        <v>11.40625</v>
      </c>
      <c r="EM34">
        <f>SUBTOTAL(101,Table4[2025-02-19])</f>
        <v>11.40625</v>
      </c>
      <c r="EN34">
        <f>SUBTOTAL(101,Table4[2025-02-20])</f>
        <v>11.40625</v>
      </c>
      <c r="EO34">
        <f>SUBTOTAL(101,Table4[2025-02-21])</f>
        <v>11.40625</v>
      </c>
      <c r="EP34">
        <f>SUBTOTAL(101,Table4[2025-02-22])</f>
        <v>11.40625</v>
      </c>
      <c r="EQ34">
        <f>SUBTOTAL(101,Table4[2025-02-23])</f>
        <v>11.40625</v>
      </c>
      <c r="ER34">
        <f>SUBTOTAL(101,Table4[2025-02-24])</f>
        <v>11.40625</v>
      </c>
      <c r="ES34">
        <f>SUBTOTAL(101,Table4[2025-02-25])</f>
        <v>11.40625</v>
      </c>
      <c r="ET34">
        <f>SUBTOTAL(101,Table4[2025-02-26])</f>
        <v>11.40625</v>
      </c>
      <c r="EU34">
        <f>SUBTOTAL(101,Table4[2025-02-27])</f>
        <v>11.40625</v>
      </c>
      <c r="EV34">
        <f>SUBTOTAL(101,Table4[2025-02-28])</f>
        <v>11.40625</v>
      </c>
      <c r="EW34">
        <f>SUBTOTAL(101,Table4[2025-03-01])</f>
        <v>11.40625</v>
      </c>
      <c r="EX34">
        <f>SUBTOTAL(101,Table4[2025-03-02])</f>
        <v>11.40625</v>
      </c>
      <c r="EY34">
        <f>SUBTOTAL(101,Table4[2025-03-03])</f>
        <v>11.40625</v>
      </c>
      <c r="EZ34">
        <f>SUBTOTAL(101,Table4[2025-03-04])</f>
        <v>11.40625</v>
      </c>
      <c r="FA34">
        <f>SUBTOTAL(101,Table4[2025-03-05])</f>
        <v>11.40625</v>
      </c>
      <c r="FB34">
        <f>SUBTOTAL(101,Table4[2025-03-06])</f>
        <v>11.40625</v>
      </c>
      <c r="FC34">
        <f>SUBTOTAL(101,Table4[2025-03-07])</f>
        <v>11.40625</v>
      </c>
      <c r="FD34">
        <f>SUBTOTAL(101,Table4[2025-03-08])</f>
        <v>11.40625</v>
      </c>
      <c r="FE34">
        <f>SUBTOTAL(101,Table4[2025-03-09])</f>
        <v>11.40625</v>
      </c>
      <c r="FF34">
        <f>SUBTOTAL(101,Table4[2025-03-10])</f>
        <v>11.40625</v>
      </c>
      <c r="FG34">
        <f>SUBTOTAL(101,Table4[2025-03-11])</f>
        <v>11.40625</v>
      </c>
      <c r="FH34">
        <f>SUBTOTAL(101,Table4[2025-03-12])</f>
        <v>11.40625</v>
      </c>
      <c r="FI34">
        <f>SUBTOTAL(101,Table4[2025-03-13])</f>
        <v>11.40625</v>
      </c>
      <c r="FJ34">
        <f>SUBTOTAL(101,Table4[2025-03-14])</f>
        <v>11.40625</v>
      </c>
      <c r="FK34">
        <f>SUBTOTAL(101,Table4[2025-03-15])</f>
        <v>11.40625</v>
      </c>
      <c r="FL34">
        <f>SUBTOTAL(101,Table4[2025-03-16])</f>
        <v>11.40625</v>
      </c>
      <c r="FM34">
        <f>SUBTOTAL(101,Table4[2025-03-17])</f>
        <v>11.40625</v>
      </c>
      <c r="FN34">
        <f>SUBTOTAL(101,Table4[2025-03-18])</f>
        <v>11.40625</v>
      </c>
      <c r="FO34">
        <f>SUBTOTAL(101,Table4[2025-03-19])</f>
        <v>11.40625</v>
      </c>
      <c r="FP34">
        <f>SUBTOTAL(101,Table4[2025-03-20])</f>
        <v>11.40625</v>
      </c>
      <c r="FQ34">
        <f>SUBTOTAL(101,Table4[2025-03-21])</f>
        <v>11.40625</v>
      </c>
      <c r="FR34">
        <f>SUBTOTAL(101,Table4[2025-03-22])</f>
        <v>11.40625</v>
      </c>
      <c r="FS34">
        <f>SUBTOTAL(101,Table4[2025-03-23])</f>
        <v>11.40625</v>
      </c>
      <c r="FT34">
        <f>SUBTOTAL(101,Table4[2025-03-24])</f>
        <v>11.40625</v>
      </c>
      <c r="FU34">
        <f>SUBTOTAL(101,Table4[2025-03-25])</f>
        <v>11.40625</v>
      </c>
      <c r="FV34">
        <f>SUBTOTAL(101,Table4[2025-03-26])</f>
        <v>11.40625</v>
      </c>
      <c r="FW34">
        <f>SUBTOTAL(101,Table4[2025-03-27])</f>
        <v>11.40625</v>
      </c>
      <c r="FX34">
        <f>SUBTOTAL(101,Table4[2025-03-28])</f>
        <v>11.40625</v>
      </c>
      <c r="FY34">
        <f>SUBTOTAL(101,Table4[2025-03-29])</f>
        <v>11.40625</v>
      </c>
      <c r="FZ34">
        <f>SUBTOTAL(101,Table4[2025-03-30])</f>
        <v>11.40625</v>
      </c>
      <c r="GA34">
        <f>SUBTOTAL(101,Table4[2025-03-31])</f>
        <v>11.40625</v>
      </c>
      <c r="GB34">
        <f>SUBTOTAL(101,Table4[2025-04-01])</f>
        <v>11.40625</v>
      </c>
      <c r="GC34">
        <f>SUBTOTAL(101,Table4[2025-04-02])</f>
        <v>11.40625</v>
      </c>
      <c r="GD34">
        <f>SUBTOTAL(101,Table4[2025-04-03])</f>
        <v>11.40625</v>
      </c>
      <c r="GE34">
        <f>SUBTOTAL(101,Table4[2025-04-04])</f>
        <v>11.40625</v>
      </c>
      <c r="GF34">
        <f>SUBTOTAL(101,Table4[2025-04-05])</f>
        <v>11.40625</v>
      </c>
      <c r="GG34">
        <f>SUBTOTAL(101,Table4[2025-04-06])</f>
        <v>11.40625</v>
      </c>
      <c r="GH34">
        <f>SUBTOTAL(101,Table4[2025-04-07])</f>
        <v>11.40625</v>
      </c>
      <c r="GI34">
        <f>SUBTOTAL(101,Table4[2025-04-08])</f>
        <v>11.40625</v>
      </c>
      <c r="GJ34">
        <f>SUBTOTAL(101,Table4[2025-04-09])</f>
        <v>11.40625</v>
      </c>
      <c r="GK34">
        <f>SUBTOTAL(101,Table4[2025-04-10])</f>
        <v>11.40625</v>
      </c>
      <c r="GL34">
        <f>SUBTOTAL(101,Table4[2025-04-11])</f>
        <v>11.40625</v>
      </c>
      <c r="GM34">
        <f>SUBTOTAL(101,Table4[2025-04-12])</f>
        <v>11.40625</v>
      </c>
      <c r="GN34">
        <f>SUBTOTAL(101,Table4[2025-04-13])</f>
        <v>11.40625</v>
      </c>
      <c r="GO34">
        <f>SUBTOTAL(101,Table4[2025-04-14])</f>
        <v>11.40625</v>
      </c>
      <c r="GP34">
        <f>SUBTOTAL(101,Table4[2025-04-15])</f>
        <v>11.40625</v>
      </c>
      <c r="GQ34">
        <f>SUBTOTAL(101,Table4[2025-04-16])</f>
        <v>11.40625</v>
      </c>
      <c r="GR34">
        <f>SUBTOTAL(101,Table4[2025-04-17])</f>
        <v>11.40625</v>
      </c>
      <c r="GS34">
        <f>SUBTOTAL(101,Table4[2025-04-18])</f>
        <v>11.40625</v>
      </c>
      <c r="GT34">
        <f>SUBTOTAL(101,Table4[2025-04-19])</f>
        <v>11.40625</v>
      </c>
      <c r="GU34">
        <f>SUBTOTAL(101,Table4[2025-04-20])</f>
        <v>11.40625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M5" sqref="M5:T12"/>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16"/>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50" t="s">
        <v>25</v>
      </c>
      <c r="BH1" s="51"/>
      <c r="BI1" s="46" t="s">
        <v>27</v>
      </c>
      <c r="BJ1" s="47"/>
      <c r="BK1" s="46" t="s">
        <v>22</v>
      </c>
      <c r="BL1" s="47"/>
      <c r="BM1" s="46" t="s">
        <v>46</v>
      </c>
      <c r="BN1" s="47"/>
      <c r="BO1" s="23"/>
      <c r="BP1" s="2" t="s">
        <v>63</v>
      </c>
    </row>
    <row r="2" spans="1:68"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8" x14ac:dyDescent="0.25">
      <c r="A3" s="48" t="s">
        <v>47</v>
      </c>
      <c r="B3" s="16" t="s">
        <v>81</v>
      </c>
      <c r="C3" s="15"/>
      <c r="D3" s="19"/>
      <c r="E3" s="15"/>
      <c r="F3" s="16">
        <f>COUNTIFS(DataRegularSeason20242025!$E$2:$E$1315,TotalTeamGames20242025!E$1,DataRegularSeason20242025!$D$2:$D$1315,TotalTeamGames20242025!$A3)</f>
        <v>1</v>
      </c>
      <c r="G3" s="15"/>
      <c r="H3" s="16">
        <f>COUNTIFS(DataRegularSeason20242025!$E$2:$E$1315,TotalTeamGames20242025!G$1,DataRegularSeason20242025!$D$2:$D$1315,TotalTeamGames20242025!$A3)</f>
        <v>1</v>
      </c>
      <c r="I3" s="15"/>
      <c r="J3" s="16">
        <f>COUNTIFS(DataRegularSeason20242025!$E$2:$E$1315,TotalTeamGames20242025!I$1,DataRegularSeason20242025!$D$2:$D$1315,TotalTeamGames20242025!$A3)</f>
        <v>1</v>
      </c>
      <c r="K3" s="15"/>
      <c r="L3" s="16">
        <f>COUNTIFS(DataRegularSeason20242025!$E$2:$E$1315,TotalTeamGames20242025!K$1,DataRegularSeason20242025!$D$2:$D$1315,TotalTeamGames20242025!$A3)</f>
        <v>1</v>
      </c>
      <c r="M3" s="15"/>
      <c r="N3" s="16">
        <f>COUNTIFS(DataRegularSeason20242025!$E$2:$E$1315,TotalTeamGames20242025!M$1,DataRegularSeason20242025!$D$2:$D$1315,TotalTeamGames20242025!$A3)</f>
        <v>2</v>
      </c>
      <c r="O3" s="15"/>
      <c r="P3" s="16">
        <f>COUNTIFS(DataRegularSeason20242025!$E$2:$E$1315,TotalTeamGames20242025!O$1,DataRegularSeason20242025!$D$2:$D$1315,TotalTeamGames20242025!$A3)</f>
        <v>1</v>
      </c>
      <c r="Q3" s="15"/>
      <c r="R3" s="16">
        <f>COUNTIFS(DataRegularSeason20242025!$E$2:$E$1315,TotalTeamGames20242025!Q$1,DataRegularSeason20242025!$D$2:$D$1315,TotalTeamGames20242025!$A3)</f>
        <v>1</v>
      </c>
      <c r="S3" s="15"/>
      <c r="T3" s="16">
        <f>COUNTIFS(DataRegularSeason20242025!$E$2:$E$1315,TotalTeamGames20242025!S$1,DataRegularSeason20242025!$D$2:$D$1315,TotalTeamGames20242025!$A3)</f>
        <v>2</v>
      </c>
      <c r="U3" s="15"/>
      <c r="V3" s="16">
        <f>COUNTIFS(DataRegularSeason20242025!$E$2:$E$1315,TotalTeamGames20242025!U$1,DataRegularSeason20242025!$D$2:$D$1315,TotalTeamGames20242025!$A3)</f>
        <v>1</v>
      </c>
      <c r="W3" s="15"/>
      <c r="X3" s="16">
        <f>COUNTIFS(DataRegularSeason20242025!$E$2:$E$1315,TotalTeamGames20242025!W$1,DataRegularSeason20242025!$D$2:$D$1315,TotalTeamGames20242025!$A3)</f>
        <v>2</v>
      </c>
      <c r="Y3" s="15"/>
      <c r="Z3" s="16">
        <f>COUNTIFS(DataRegularSeason20242025!$E$2:$E$1315,TotalTeamGames20242025!Y$1,DataRegularSeason20242025!$D$2:$D$1315,TotalTeamGames20242025!$A3)</f>
        <v>1</v>
      </c>
      <c r="AA3" s="15"/>
      <c r="AB3" s="16">
        <f>COUNTIFS(DataRegularSeason20242025!$E$2:$E$1315,TotalTeamGames20242025!AA$1,DataRegularSeason20242025!$D$2:$D$1315,TotalTeamGames20242025!$A3)</f>
        <v>2</v>
      </c>
      <c r="AC3" s="15"/>
      <c r="AD3" s="16">
        <f>COUNTIFS(DataRegularSeason20242025!$E$2:$E$1315,TotalTeamGames20242025!AC$1,DataRegularSeason20242025!$D$2:$D$1315,TotalTeamGames20242025!$A3)</f>
        <v>1</v>
      </c>
      <c r="AE3" s="15"/>
      <c r="AF3" s="16">
        <f>COUNTIFS(DataRegularSeason20242025!$E$2:$E$1315,TotalTeamGames20242025!AE$1,DataRegularSeason20242025!$D$2:$D$1315,TotalTeamGames20242025!$A3)</f>
        <v>1</v>
      </c>
      <c r="AG3" s="15"/>
      <c r="AH3" s="16">
        <f>COUNTIFS(DataRegularSeason20242025!$E$2:$E$1315,TotalTeamGames20242025!AG$1,DataRegularSeason20242025!$D$2:$D$1315,TotalTeamGames20242025!$A3)</f>
        <v>1</v>
      </c>
      <c r="AI3" s="15"/>
      <c r="AJ3" s="16">
        <f>COUNTIFS(DataRegularSeason20242025!$E$2:$E$1315,TotalTeamGames20242025!AI$1,DataRegularSeason20242025!$D$2:$D$1315,TotalTeamGames20242025!$A3)</f>
        <v>1</v>
      </c>
      <c r="AK3" s="15"/>
      <c r="AL3" s="16">
        <f>COUNTIFS(DataRegularSeason20242025!$E$2:$E$1315,TotalTeamGames20242025!AK$1,DataRegularSeason20242025!$D$2:$D$1315,TotalTeamGames20242025!$A3)</f>
        <v>1</v>
      </c>
      <c r="AM3" s="15"/>
      <c r="AN3" s="16">
        <f>COUNTIFS(DataRegularSeason20242025!$E$2:$E$1315,TotalTeamGames20242025!AM$1,DataRegularSeason20242025!$D$2:$D$1315,TotalTeamGames20242025!$A3)</f>
        <v>1</v>
      </c>
      <c r="AO3" s="15"/>
      <c r="AP3" s="16">
        <f>COUNTIFS(DataRegularSeason20242025!$E$2:$E$1315,TotalTeamGames20242025!AO$1,DataRegularSeason20242025!$D$2:$D$1315,TotalTeamGames20242025!$A3)</f>
        <v>1</v>
      </c>
      <c r="AQ3" s="15"/>
      <c r="AR3" s="16">
        <f>COUNTIFS(DataRegularSeason20242025!$E$2:$E$1315,TotalTeamGames20242025!AQ$1,DataRegularSeason20242025!$D$2:$D$1315,TotalTeamGames20242025!$A3)</f>
        <v>1</v>
      </c>
      <c r="AS3" s="15"/>
      <c r="AT3" s="16">
        <f>COUNTIFS(DataRegularSeason20242025!$E$2:$E$1315,TotalTeamGames20242025!AS$1,DataRegularSeason20242025!$D$2:$D$1315,TotalTeamGames20242025!$A3)</f>
        <v>1</v>
      </c>
      <c r="AU3" s="15"/>
      <c r="AV3" s="16">
        <f>COUNTIFS(DataRegularSeason20242025!$E$2:$E$1315,TotalTeamGames20242025!AU$1,DataRegularSeason20242025!$D$2:$D$1315,TotalTeamGames20242025!$A3)</f>
        <v>2</v>
      </c>
      <c r="AW3" s="15"/>
      <c r="AX3" s="16">
        <f>COUNTIFS(DataRegularSeason20242025!$E$2:$E$1315,TotalTeamGames20242025!AW$1,DataRegularSeason20242025!$D$2:$D$1315,TotalTeamGames20242025!$A3)</f>
        <v>1</v>
      </c>
      <c r="AY3" s="15"/>
      <c r="AZ3" s="16">
        <f>COUNTIFS(DataRegularSeason20242025!$E$2:$E$1315,TotalTeamGames20242025!AY$1,DataRegularSeason20242025!$D$2:$D$1315,TotalTeamGames20242025!$A3)</f>
        <v>2</v>
      </c>
      <c r="BA3" s="15"/>
      <c r="BB3" s="16">
        <f>COUNTIFS(DataRegularSeason20242025!$E$2:$E$1315,TotalTeamGames20242025!BA$1,DataRegularSeason20242025!$D$2:$D$1315,TotalTeamGames20242025!$A3)</f>
        <v>1</v>
      </c>
      <c r="BC3" s="15"/>
      <c r="BD3" s="16">
        <f>COUNTIFS(DataRegularSeason20242025!$E$2:$E$1315,TotalTeamGames20242025!BC$1,DataRegularSeason20242025!$D$2:$D$1315,TotalTeamGames20242025!$A3)</f>
        <v>1</v>
      </c>
      <c r="BE3" s="15"/>
      <c r="BF3">
        <f>COUNTIFS(DataRegularSeason20242025!$E$2:$E$1315,TotalTeamGames20242025!BE$1,DataRegularSeason20242025!$D$2:$D$1315,TotalTeamGames20242025!$A3)</f>
        <v>2</v>
      </c>
      <c r="BG3" s="22"/>
      <c r="BH3" s="16">
        <f>COUNTIFS(DataRegularSeason20242025!$E$2:$E$1315,TotalTeamGames20242025!BG$1,DataRegularSeason20242025!$D$2:$D$1315,TotalTeamGames20242025!$A3)</f>
        <v>2</v>
      </c>
      <c r="BI3" s="15"/>
      <c r="BJ3" s="16">
        <f>COUNTIFS(DataRegularSeason20242025!$E$2:$E$1315,TotalTeamGames20242025!BI$1,DataRegularSeason20242025!$D$2:$D$1315,TotalTeamGames20242025!$A3)</f>
        <v>2</v>
      </c>
      <c r="BK3" s="15"/>
      <c r="BL3" s="16">
        <f>COUNTIFS(DataRegularSeason20242025!$E$2:$E$1315,TotalTeamGames20242025!BK$1,DataRegularSeason20242025!$D$2:$D$1315,TotalTeamGames20242025!$A3)</f>
        <v>2</v>
      </c>
      <c r="BM3" s="15"/>
      <c r="BN3" s="16">
        <f>COUNTIFS(DataRegularSeason20242025!$E$2:$E$1315,TotalTeamGames20242025!BM$1,DataRegularSeason20242025!$D$2:$D$1315,TotalTeamGames20242025!$A3)</f>
        <v>1</v>
      </c>
      <c r="BO3" s="23">
        <f>SUM(C3:BN3)</f>
        <v>41</v>
      </c>
      <c r="BP3" s="52">
        <f>BO3+BO4</f>
        <v>82</v>
      </c>
    </row>
    <row r="4" spans="1:68" x14ac:dyDescent="0.25">
      <c r="A4" s="49"/>
      <c r="B4" s="17" t="s">
        <v>80</v>
      </c>
      <c r="C4" s="18"/>
      <c r="D4" s="20"/>
      <c r="E4" s="4">
        <f>COUNTIFS(DataRegularSeason20242025!$D$2:$D$1315,TotalTeamGames20242025!E$1,DataRegularSeason20242025!$E$2:$E$1315,TotalTeamGames20242025!$A3)</f>
        <v>1</v>
      </c>
      <c r="F4" s="20"/>
      <c r="G4" s="4">
        <f>COUNTIFS(DataRegularSeason20242025!$D$2:$D$1315,TotalTeamGames20242025!G$1,DataRegularSeason20242025!$E$2:$E$1315,TotalTeamGames20242025!$A3)</f>
        <v>1</v>
      </c>
      <c r="H4" s="20"/>
      <c r="I4" s="4">
        <f>COUNTIFS(DataRegularSeason20242025!$D$2:$D$1315,TotalTeamGames20242025!I$1,DataRegularSeason20242025!$E$2:$E$1315,TotalTeamGames20242025!$A3)</f>
        <v>1</v>
      </c>
      <c r="J4" s="20"/>
      <c r="K4" s="4">
        <f>COUNTIFS(DataRegularSeason20242025!$D$2:$D$1315,TotalTeamGames20242025!K$1,DataRegularSeason20242025!$E$2:$E$1315,TotalTeamGames20242025!$A3)</f>
        <v>1</v>
      </c>
      <c r="L4" s="20"/>
      <c r="M4" s="4">
        <f>COUNTIFS(DataRegularSeason20242025!$D$2:$D$1315,TotalTeamGames20242025!M$1,DataRegularSeason20242025!$E$2:$E$1315,TotalTeamGames20242025!$A3)</f>
        <v>2</v>
      </c>
      <c r="N4" s="20"/>
      <c r="O4" s="4">
        <f>COUNTIFS(DataRegularSeason20242025!$D$2:$D$1315,TotalTeamGames20242025!O$1,DataRegularSeason20242025!$E$2:$E$1315,TotalTeamGames20242025!$A3)</f>
        <v>2</v>
      </c>
      <c r="P4" s="20"/>
      <c r="Q4" s="4">
        <f>COUNTIFS(DataRegularSeason20242025!$D$2:$D$1315,TotalTeamGames20242025!Q$1,DataRegularSeason20242025!$E$2:$E$1315,TotalTeamGames20242025!$A3)</f>
        <v>2</v>
      </c>
      <c r="R4" s="20"/>
      <c r="S4" s="4">
        <f>COUNTIFS(DataRegularSeason20242025!$D$2:$D$1315,TotalTeamGames20242025!S$1,DataRegularSeason20242025!$E$2:$E$1315,TotalTeamGames20242025!$A3)</f>
        <v>1</v>
      </c>
      <c r="T4" s="20"/>
      <c r="U4" s="4">
        <f>COUNTIFS(DataRegularSeason20242025!$D$2:$D$1315,TotalTeamGames20242025!U$1,DataRegularSeason20242025!$E$2:$E$1315,TotalTeamGames20242025!$A3)</f>
        <v>1</v>
      </c>
      <c r="V4" s="20"/>
      <c r="W4" s="4">
        <f>COUNTIFS(DataRegularSeason20242025!$D$2:$D$1315,TotalTeamGames20242025!W$1,DataRegularSeason20242025!$E$2:$E$1315,TotalTeamGames20242025!$A3)</f>
        <v>2</v>
      </c>
      <c r="X4" s="20"/>
      <c r="Y4" s="4">
        <f>COUNTIFS(DataRegularSeason20242025!$D$2:$D$1315,TotalTeamGames20242025!Y$1,DataRegularSeason20242025!$E$2:$E$1315,TotalTeamGames20242025!$A3)</f>
        <v>1</v>
      </c>
      <c r="Z4" s="20"/>
      <c r="AA4" s="4">
        <f>COUNTIFS(DataRegularSeason20242025!$D$2:$D$1315,TotalTeamGames20242025!AA$1,DataRegularSeason20242025!$E$2:$E$1315,TotalTeamGames20242025!$A3)</f>
        <v>2</v>
      </c>
      <c r="AB4" s="20"/>
      <c r="AC4" s="4">
        <f>COUNTIFS(DataRegularSeason20242025!$D$2:$D$1315,TotalTeamGames20242025!AC$1,DataRegularSeason20242025!$E$2:$E$1315,TotalTeamGames20242025!$A3)</f>
        <v>2</v>
      </c>
      <c r="AD4" s="20"/>
      <c r="AE4" s="4">
        <f>COUNTIFS(DataRegularSeason20242025!$D$2:$D$1315,TotalTeamGames20242025!AE$1,DataRegularSeason20242025!$E$2:$E$1315,TotalTeamGames20242025!$A3)</f>
        <v>1</v>
      </c>
      <c r="AF4" s="20"/>
      <c r="AG4" s="4">
        <f>COUNTIFS(DataRegularSeason20242025!$D$2:$D$1315,TotalTeamGames20242025!AG$1,DataRegularSeason20242025!$E$2:$E$1315,TotalTeamGames20242025!$A3)</f>
        <v>1</v>
      </c>
      <c r="AH4" s="20"/>
      <c r="AI4" s="4">
        <f>COUNTIFS(DataRegularSeason20242025!$D$2:$D$1315,TotalTeamGames20242025!AI$1,DataRegularSeason20242025!$E$2:$E$1315,TotalTeamGames20242025!$A3)</f>
        <v>2</v>
      </c>
      <c r="AJ4" s="20"/>
      <c r="AK4" s="4">
        <f>COUNTIFS(DataRegularSeason20242025!$D$2:$D$1315,TotalTeamGames20242025!AK$1,DataRegularSeason20242025!$E$2:$E$1315,TotalTeamGames20242025!$A3)</f>
        <v>1</v>
      </c>
      <c r="AL4" s="20"/>
      <c r="AM4" s="4">
        <f>COUNTIFS(DataRegularSeason20242025!$D$2:$D$1315,TotalTeamGames20242025!AM$1,DataRegularSeason20242025!$E$2:$E$1315,TotalTeamGames20242025!$A3)</f>
        <v>1</v>
      </c>
      <c r="AN4" s="20"/>
      <c r="AO4" s="4">
        <f>COUNTIFS(DataRegularSeason20242025!$D$2:$D$1315,TotalTeamGames20242025!AO$1,DataRegularSeason20242025!$E$2:$E$1315,TotalTeamGames20242025!$A3)</f>
        <v>1</v>
      </c>
      <c r="AP4" s="20"/>
      <c r="AQ4" s="4">
        <f>COUNTIFS(DataRegularSeason20242025!$D$2:$D$1315,TotalTeamGames20242025!AQ$1,DataRegularSeason20242025!$E$2:$E$1315,TotalTeamGames20242025!$A3)</f>
        <v>1</v>
      </c>
      <c r="AR4" s="20"/>
      <c r="AS4" s="4">
        <f>COUNTIFS(DataRegularSeason20242025!$D$2:$D$1315,TotalTeamGames20242025!AS$1,DataRegularSeason20242025!$E$2:$E$1315,TotalTeamGames20242025!$A3)</f>
        <v>1</v>
      </c>
      <c r="AT4" s="20"/>
      <c r="AU4" s="4">
        <f>COUNTIFS(DataRegularSeason20242025!$D$2:$D$1315,TotalTeamGames20242025!AU$1,DataRegularSeason20242025!$E$2:$E$1315,TotalTeamGames20242025!$A3)</f>
        <v>1</v>
      </c>
      <c r="AV4" s="20"/>
      <c r="AW4" s="4">
        <f>COUNTIFS(DataRegularSeason20242025!$D$2:$D$1315,TotalTeamGames20242025!AW$1,DataRegularSeason20242025!$E$2:$E$1315,TotalTeamGames20242025!$A3)</f>
        <v>2</v>
      </c>
      <c r="AX4" s="20"/>
      <c r="AY4" s="4">
        <f>COUNTIFS(DataRegularSeason20242025!$D$2:$D$1315,TotalTeamGames20242025!AY$1,DataRegularSeason20242025!$E$2:$E$1315,TotalTeamGames20242025!$A3)</f>
        <v>1</v>
      </c>
      <c r="AZ4" s="20"/>
      <c r="BA4" s="4">
        <f>COUNTIFS(DataRegularSeason20242025!$D$2:$D$1315,TotalTeamGames20242025!BA$1,DataRegularSeason20242025!$E$2:$E$1315,TotalTeamGames20242025!$A3)</f>
        <v>1</v>
      </c>
      <c r="BB4" s="20"/>
      <c r="BC4" s="4">
        <f>COUNTIFS(DataRegularSeason20242025!$D$2:$D$1315,TotalTeamGames20242025!BC$1,DataRegularSeason20242025!$E$2:$E$1315,TotalTeamGames20242025!$A3)</f>
        <v>1</v>
      </c>
      <c r="BD4" s="20"/>
      <c r="BE4" s="4">
        <f>COUNTIFS(DataRegularSeason20242025!$D$2:$D$1315,TotalTeamGames20242025!BE$1,DataRegularSeason20242025!$E$2:$E$1315,TotalTeamGames20242025!$A3)</f>
        <v>1</v>
      </c>
      <c r="BF4" s="18"/>
      <c r="BG4" s="21">
        <f>COUNTIFS(DataRegularSeason20242025!$D$2:$D$1315,TotalTeamGames20242025!BG$1,DataRegularSeason20242025!$E$2:$E$1315,TotalTeamGames20242025!$A3)</f>
        <v>2</v>
      </c>
      <c r="BH4" s="20"/>
      <c r="BI4" s="4">
        <f>COUNTIFS(DataRegularSeason20242025!$D$2:$D$1315,TotalTeamGames20242025!BI$1,DataRegularSeason20242025!$E$2:$E$1315,TotalTeamGames20242025!$A3)</f>
        <v>2</v>
      </c>
      <c r="BJ4" s="20"/>
      <c r="BK4" s="4">
        <f>COUNTIFS(DataRegularSeason20242025!$D$2:$D$1315,TotalTeamGames20242025!BK$1,DataRegularSeason20242025!$E$2:$E$1315,TotalTeamGames20242025!$A3)</f>
        <v>1</v>
      </c>
      <c r="BL4" s="20"/>
      <c r="BM4" s="4">
        <f>COUNTIFS(DataRegularSeason20242025!$D$2:$D$1315,TotalTeamGames20242025!BM$1,DataRegularSeason20242025!$E$2:$E$1315,TotalTeamGames20242025!$A3)</f>
        <v>1</v>
      </c>
      <c r="BN4" s="20"/>
      <c r="BO4" s="24">
        <f>SUM(C4:BN4)</f>
        <v>41</v>
      </c>
      <c r="BP4" s="52"/>
    </row>
    <row r="5" spans="1:68" x14ac:dyDescent="0.25">
      <c r="A5" s="48" t="s">
        <v>16</v>
      </c>
      <c r="B5" s="16" t="s">
        <v>81</v>
      </c>
      <c r="C5" s="15"/>
      <c r="D5" s="16">
        <f>COUNTIFS(DataRegularSeason20242025!$E$2:$E$1315,TotalTeamGames20242025!C$1,DataRegularSeason20242025!$D$2:$D$1315,TotalTeamGames20242025!$A5)</f>
        <v>1</v>
      </c>
      <c r="E5" s="15"/>
      <c r="F5" s="19"/>
      <c r="G5" s="15"/>
      <c r="H5" s="16">
        <f>COUNTIFS(DataRegularSeason20242025!$E$2:$E$1315,TotalTeamGames20242025!G$1,DataRegularSeason20242025!$D$2:$D$1315,TotalTeamGames20242025!$A5)</f>
        <v>2</v>
      </c>
      <c r="I5" s="15"/>
      <c r="J5" s="16">
        <f>COUNTIFS(DataRegularSeason20242025!$E$2:$E$1315,TotalTeamGames20242025!I$1,DataRegularSeason20242025!$D$2:$D$1315,TotalTeamGames20242025!$A5)</f>
        <v>2</v>
      </c>
      <c r="K5" s="15"/>
      <c r="L5" s="16">
        <f>COUNTIFS(DataRegularSeason20242025!$E$2:$E$1315,TotalTeamGames20242025!K$1,DataRegularSeason20242025!$D$2:$D$1315,TotalTeamGames20242025!$A5)</f>
        <v>1</v>
      </c>
      <c r="M5" s="15"/>
      <c r="N5" s="16">
        <f>COUNTIFS(DataRegularSeason20242025!$E$2:$E$1315,TotalTeamGames20242025!M$1,DataRegularSeason20242025!$D$2:$D$1315,TotalTeamGames20242025!$A5)</f>
        <v>1</v>
      </c>
      <c r="O5" s="15"/>
      <c r="P5" s="16">
        <f>COUNTIFS(DataRegularSeason20242025!$E$2:$E$1315,TotalTeamGames20242025!O$1,DataRegularSeason20242025!$D$2:$D$1315,TotalTeamGames20242025!$A5)</f>
        <v>1</v>
      </c>
      <c r="Q5" s="15"/>
      <c r="R5" s="16">
        <f>COUNTIFS(DataRegularSeason20242025!$E$2:$E$1315,TotalTeamGames20242025!Q$1,DataRegularSeason20242025!$D$2:$D$1315,TotalTeamGames20242025!$A5)</f>
        <v>1</v>
      </c>
      <c r="S5" s="15"/>
      <c r="T5" s="16">
        <f>COUNTIFS(DataRegularSeason20242025!$E$2:$E$1315,TotalTeamGames20242025!S$1,DataRegularSeason20242025!$D$2:$D$1315,TotalTeamGames20242025!$A5)</f>
        <v>1</v>
      </c>
      <c r="U5" s="15"/>
      <c r="V5" s="16">
        <f>COUNTIFS(DataRegularSeason20242025!$E$2:$E$1315,TotalTeamGames20242025!U$1,DataRegularSeason20242025!$D$2:$D$1315,TotalTeamGames20242025!$A5)</f>
        <v>2</v>
      </c>
      <c r="W5" s="15"/>
      <c r="X5" s="16">
        <f>COUNTIFS(DataRegularSeason20242025!$E$2:$E$1315,TotalTeamGames20242025!W$1,DataRegularSeason20242025!$D$2:$D$1315,TotalTeamGames20242025!$A5)</f>
        <v>1</v>
      </c>
      <c r="Y5" s="15"/>
      <c r="Z5" s="16">
        <f>COUNTIFS(DataRegularSeason20242025!$E$2:$E$1315,TotalTeamGames20242025!Y$1,DataRegularSeason20242025!$D$2:$D$1315,TotalTeamGames20242025!$A5)</f>
        <v>2</v>
      </c>
      <c r="AA5" s="15"/>
      <c r="AB5" s="16">
        <f>COUNTIFS(DataRegularSeason20242025!$E$2:$E$1315,TotalTeamGames20242025!AA$1,DataRegularSeason20242025!$D$2:$D$1315,TotalTeamGames20242025!$A5)</f>
        <v>1</v>
      </c>
      <c r="AC5" s="15"/>
      <c r="AD5" s="16">
        <f>COUNTIFS(DataRegularSeason20242025!$E$2:$E$1315,TotalTeamGames20242025!AC$1,DataRegularSeason20242025!$D$2:$D$1315,TotalTeamGames20242025!$A5)</f>
        <v>1</v>
      </c>
      <c r="AE5" s="15"/>
      <c r="AF5" s="16">
        <f>COUNTIFS(DataRegularSeason20242025!$E$2:$E$1315,TotalTeamGames20242025!AE$1,DataRegularSeason20242025!$D$2:$D$1315,TotalTeamGames20242025!$A5)</f>
        <v>1</v>
      </c>
      <c r="AG5" s="15"/>
      <c r="AH5" s="16">
        <f>COUNTIFS(DataRegularSeason20242025!$E$2:$E$1315,TotalTeamGames20242025!AG$1,DataRegularSeason20242025!$D$2:$D$1315,TotalTeamGames20242025!$A5)</f>
        <v>2</v>
      </c>
      <c r="AI5" s="15"/>
      <c r="AJ5" s="16">
        <f>COUNTIFS(DataRegularSeason20242025!$E$2:$E$1315,TotalTeamGames20242025!AI$1,DataRegularSeason20242025!$D$2:$D$1315,TotalTeamGames20242025!$A5)</f>
        <v>1</v>
      </c>
      <c r="AK5" s="15"/>
      <c r="AL5" s="16">
        <f>COUNTIFS(DataRegularSeason20242025!$E$2:$E$1315,TotalTeamGames20242025!AK$1,DataRegularSeason20242025!$D$2:$D$1315,TotalTeamGames20242025!$A5)</f>
        <v>1</v>
      </c>
      <c r="AM5" s="15"/>
      <c r="AN5" s="16">
        <f>COUNTIFS(DataRegularSeason20242025!$E$2:$E$1315,TotalTeamGames20242025!AM$1,DataRegularSeason20242025!$D$2:$D$1315,TotalTeamGames20242025!$A5)</f>
        <v>2</v>
      </c>
      <c r="AO5" s="15"/>
      <c r="AP5" s="16">
        <f>COUNTIFS(DataRegularSeason20242025!$E$2:$E$1315,TotalTeamGames20242025!AO$1,DataRegularSeason20242025!$D$2:$D$1315,TotalTeamGames20242025!$A5)</f>
        <v>2</v>
      </c>
      <c r="AQ5" s="15"/>
      <c r="AR5" s="16">
        <f>COUNTIFS(DataRegularSeason20242025!$E$2:$E$1315,TotalTeamGames20242025!AQ$1,DataRegularSeason20242025!$D$2:$D$1315,TotalTeamGames20242025!$A5)</f>
        <v>1</v>
      </c>
      <c r="AS5" s="15"/>
      <c r="AT5" s="16">
        <f>COUNTIFS(DataRegularSeason20242025!$E$2:$E$1315,TotalTeamGames20242025!AS$1,DataRegularSeason20242025!$D$2:$D$1315,TotalTeamGames20242025!$A5)</f>
        <v>2</v>
      </c>
      <c r="AU5" s="15"/>
      <c r="AV5" s="16">
        <f>COUNTIFS(DataRegularSeason20242025!$E$2:$E$1315,TotalTeamGames20242025!AU$1,DataRegularSeason20242025!$D$2:$D$1315,TotalTeamGames20242025!$A5)</f>
        <v>1</v>
      </c>
      <c r="AW5" s="15"/>
      <c r="AX5" s="16">
        <f>COUNTIFS(DataRegularSeason20242025!$E$2:$E$1315,TotalTeamGames20242025!AW$1,DataRegularSeason20242025!$D$2:$D$1315,TotalTeamGames20242025!$A5)</f>
        <v>1</v>
      </c>
      <c r="AY5" s="15"/>
      <c r="AZ5" s="16">
        <f>COUNTIFS(DataRegularSeason20242025!$E$2:$E$1315,TotalTeamGames20242025!AY$1,DataRegularSeason20242025!$D$2:$D$1315,TotalTeamGames20242025!$A5)</f>
        <v>1</v>
      </c>
      <c r="BA5" s="15"/>
      <c r="BB5" s="16">
        <f>COUNTIFS(DataRegularSeason20242025!$E$2:$E$1315,TotalTeamGames20242025!BA$1,DataRegularSeason20242025!$D$2:$D$1315,TotalTeamGames20242025!$A5)</f>
        <v>2</v>
      </c>
      <c r="BC5" s="15"/>
      <c r="BD5" s="16">
        <f>COUNTIFS(DataRegularSeason20242025!$E$2:$E$1315,TotalTeamGames20242025!BC$1,DataRegularSeason20242025!$D$2:$D$1315,TotalTeamGames20242025!$A5)</f>
        <v>2</v>
      </c>
      <c r="BE5" s="15"/>
      <c r="BF5">
        <f>COUNTIFS(DataRegularSeason20242025!$E$2:$E$1315,TotalTeamGames20242025!BE$1,DataRegularSeason20242025!$D$2:$D$1315,TotalTeamGames20242025!$A5)</f>
        <v>1</v>
      </c>
      <c r="BG5" s="22"/>
      <c r="BH5" s="16">
        <f>COUNTIFS(DataRegularSeason20242025!$E$2:$E$1315,TotalTeamGames20242025!BG$1,DataRegularSeason20242025!$D$2:$D$1315,TotalTeamGames20242025!$A5)</f>
        <v>1</v>
      </c>
      <c r="BI5" s="15"/>
      <c r="BJ5" s="16">
        <f>COUNTIFS(DataRegularSeason20242025!$E$2:$E$1315,TotalTeamGames20242025!BI$1,DataRegularSeason20242025!$D$2:$D$1315,TotalTeamGames20242025!$A5)</f>
        <v>1</v>
      </c>
      <c r="BK5" s="15"/>
      <c r="BL5" s="16">
        <f>COUNTIFS(DataRegularSeason20242025!$E$2:$E$1315,TotalTeamGames20242025!BK$1,DataRegularSeason20242025!$D$2:$D$1315,TotalTeamGames20242025!$A5)</f>
        <v>1</v>
      </c>
      <c r="BM5" s="15"/>
      <c r="BN5" s="16">
        <f>COUNTIFS(DataRegularSeason20242025!$E$2:$E$1315,TotalTeamGames20242025!BM$1,DataRegularSeason20242025!$D$2:$D$1315,TotalTeamGames20242025!$A5)</f>
        <v>1</v>
      </c>
      <c r="BO5" s="23">
        <f t="shared" ref="BO5:BO66" si="0">SUM(C5:BN5)</f>
        <v>41</v>
      </c>
      <c r="BP5" s="52">
        <f t="shared" ref="BP5" si="1">BO5+BO6</f>
        <v>82</v>
      </c>
    </row>
    <row r="6" spans="1:68" x14ac:dyDescent="0.25">
      <c r="A6" s="49"/>
      <c r="B6" s="17" t="s">
        <v>80</v>
      </c>
      <c r="C6" s="4">
        <f>COUNTIFS(DataRegularSeason20242025!$D$2:$D$1315,TotalTeamGames20242025!C$1,DataRegularSeason20242025!$E$2:$E$1315,TotalTeamGames20242025!$A5)</f>
        <v>1</v>
      </c>
      <c r="D6" s="20"/>
      <c r="E6" s="18"/>
      <c r="F6" s="20"/>
      <c r="G6" s="4">
        <f>COUNTIFS(DataRegularSeason20242025!$D$2:$D$1315,TotalTeamGames20242025!G$1,DataRegularSeason20242025!$E$2:$E$1315,TotalTeamGames20242025!$A5)</f>
        <v>2</v>
      </c>
      <c r="H6" s="20"/>
      <c r="I6" s="4">
        <f>COUNTIFS(DataRegularSeason20242025!$D$2:$D$1315,TotalTeamGames20242025!I$1,DataRegularSeason20242025!$E$2:$E$1315,TotalTeamGames20242025!$A5)</f>
        <v>1</v>
      </c>
      <c r="J6" s="20"/>
      <c r="K6" s="4">
        <f>COUNTIFS(DataRegularSeason20242025!$D$2:$D$1315,TotalTeamGames20242025!K$1,DataRegularSeason20242025!$E$2:$E$1315,TotalTeamGames20242025!$A5)</f>
        <v>2</v>
      </c>
      <c r="L6" s="20"/>
      <c r="M6" s="4">
        <f>COUNTIFS(DataRegularSeason20242025!$D$2:$D$1315,TotalTeamGames20242025!M$1,DataRegularSeason20242025!$E$2:$E$1315,TotalTeamGames20242025!$A5)</f>
        <v>1</v>
      </c>
      <c r="N6" s="20"/>
      <c r="O6" s="4">
        <f>COUNTIFS(DataRegularSeason20242025!$D$2:$D$1315,TotalTeamGames20242025!O$1,DataRegularSeason20242025!$E$2:$E$1315,TotalTeamGames20242025!$A5)</f>
        <v>1</v>
      </c>
      <c r="P6" s="20"/>
      <c r="Q6" s="4">
        <f>COUNTIFS(DataRegularSeason20242025!$D$2:$D$1315,TotalTeamGames20242025!Q$1,DataRegularSeason20242025!$E$2:$E$1315,TotalTeamGames20242025!$A5)</f>
        <v>1</v>
      </c>
      <c r="R6" s="20"/>
      <c r="S6" s="4">
        <f>COUNTIFS(DataRegularSeason20242025!$D$2:$D$1315,TotalTeamGames20242025!S$1,DataRegularSeason20242025!$E$2:$E$1315,TotalTeamGames20242025!$A5)</f>
        <v>1</v>
      </c>
      <c r="T6" s="20"/>
      <c r="U6" s="4">
        <f>COUNTIFS(DataRegularSeason20242025!$D$2:$D$1315,TotalTeamGames20242025!U$1,DataRegularSeason20242025!$E$2:$E$1315,TotalTeamGames20242025!$A5)</f>
        <v>1</v>
      </c>
      <c r="V6" s="20"/>
      <c r="W6" s="4">
        <f>COUNTIFS(DataRegularSeason20242025!$D$2:$D$1315,TotalTeamGames20242025!W$1,DataRegularSeason20242025!$E$2:$E$1315,TotalTeamGames20242025!$A5)</f>
        <v>1</v>
      </c>
      <c r="X6" s="20"/>
      <c r="Y6" s="4">
        <f>COUNTIFS(DataRegularSeason20242025!$D$2:$D$1315,TotalTeamGames20242025!Y$1,DataRegularSeason20242025!$E$2:$E$1315,TotalTeamGames20242025!$A5)</f>
        <v>2</v>
      </c>
      <c r="Z6" s="20"/>
      <c r="AA6" s="4">
        <f>COUNTIFS(DataRegularSeason20242025!$D$2:$D$1315,TotalTeamGames20242025!AA$1,DataRegularSeason20242025!$E$2:$E$1315,TotalTeamGames20242025!$A5)</f>
        <v>1</v>
      </c>
      <c r="AB6" s="20"/>
      <c r="AC6" s="4">
        <f>COUNTIFS(DataRegularSeason20242025!$D$2:$D$1315,TotalTeamGames20242025!AC$1,DataRegularSeason20242025!$E$2:$E$1315,TotalTeamGames20242025!$A5)</f>
        <v>1</v>
      </c>
      <c r="AD6" s="20"/>
      <c r="AE6" s="4">
        <f>COUNTIFS(DataRegularSeason20242025!$D$2:$D$1315,TotalTeamGames20242025!AE$1,DataRegularSeason20242025!$E$2:$E$1315,TotalTeamGames20242025!$A5)</f>
        <v>2</v>
      </c>
      <c r="AF6" s="20"/>
      <c r="AG6" s="4">
        <f>COUNTIFS(DataRegularSeason20242025!$D$2:$D$1315,TotalTeamGames20242025!AG$1,DataRegularSeason20242025!$E$2:$E$1315,TotalTeamGames20242025!$A5)</f>
        <v>1</v>
      </c>
      <c r="AH6" s="20"/>
      <c r="AI6" s="4">
        <f>COUNTIFS(DataRegularSeason20242025!$D$2:$D$1315,TotalTeamGames20242025!AI$1,DataRegularSeason20242025!$E$2:$E$1315,TotalTeamGames20242025!$A5)</f>
        <v>1</v>
      </c>
      <c r="AJ6" s="20"/>
      <c r="AK6" s="4">
        <f>COUNTIFS(DataRegularSeason20242025!$D$2:$D$1315,TotalTeamGames20242025!AK$1,DataRegularSeason20242025!$E$2:$E$1315,TotalTeamGames20242025!$A5)</f>
        <v>2</v>
      </c>
      <c r="AL6" s="20"/>
      <c r="AM6" s="4">
        <f>COUNTIFS(DataRegularSeason20242025!$D$2:$D$1315,TotalTeamGames20242025!AM$1,DataRegularSeason20242025!$E$2:$E$1315,TotalTeamGames20242025!$A5)</f>
        <v>1</v>
      </c>
      <c r="AN6" s="20"/>
      <c r="AO6" s="4">
        <f>COUNTIFS(DataRegularSeason20242025!$D$2:$D$1315,TotalTeamGames20242025!AO$1,DataRegularSeason20242025!$E$2:$E$1315,TotalTeamGames20242025!$A5)</f>
        <v>2</v>
      </c>
      <c r="AP6" s="20"/>
      <c r="AQ6" s="4">
        <f>COUNTIFS(DataRegularSeason20242025!$D$2:$D$1315,TotalTeamGames20242025!AQ$1,DataRegularSeason20242025!$E$2:$E$1315,TotalTeamGames20242025!$A5)</f>
        <v>2</v>
      </c>
      <c r="AR6" s="20"/>
      <c r="AS6" s="4">
        <f>COUNTIFS(DataRegularSeason20242025!$D$2:$D$1315,TotalTeamGames20242025!AS$1,DataRegularSeason20242025!$E$2:$E$1315,TotalTeamGames20242025!$A5)</f>
        <v>1</v>
      </c>
      <c r="AT6" s="20"/>
      <c r="AU6" s="4">
        <f>COUNTIFS(DataRegularSeason20242025!$D$2:$D$1315,TotalTeamGames20242025!AU$1,DataRegularSeason20242025!$E$2:$E$1315,TotalTeamGames20242025!$A5)</f>
        <v>1</v>
      </c>
      <c r="AV6" s="20"/>
      <c r="AW6" s="4">
        <f>COUNTIFS(DataRegularSeason20242025!$D$2:$D$1315,TotalTeamGames20242025!AW$1,DataRegularSeason20242025!$E$2:$E$1315,TotalTeamGames20242025!$A5)</f>
        <v>1</v>
      </c>
      <c r="AX6" s="20"/>
      <c r="AY6" s="4">
        <f>COUNTIFS(DataRegularSeason20242025!$D$2:$D$1315,TotalTeamGames20242025!AY$1,DataRegularSeason20242025!$E$2:$E$1315,TotalTeamGames20242025!$A5)</f>
        <v>1</v>
      </c>
      <c r="AZ6" s="20"/>
      <c r="BA6" s="4">
        <f>COUNTIFS(DataRegularSeason20242025!$D$2:$D$1315,TotalTeamGames20242025!BA$1,DataRegularSeason20242025!$E$2:$E$1315,TotalTeamGames20242025!$A5)</f>
        <v>2</v>
      </c>
      <c r="BB6" s="20"/>
      <c r="BC6" s="4">
        <f>COUNTIFS(DataRegularSeason20242025!$D$2:$D$1315,TotalTeamGames20242025!BC$1,DataRegularSeason20242025!$E$2:$E$1315,TotalTeamGames20242025!$A5)</f>
        <v>2</v>
      </c>
      <c r="BD6" s="20"/>
      <c r="BE6" s="4">
        <f>COUNTIFS(DataRegularSeason20242025!$D$2:$D$1315,TotalTeamGames20242025!BE$1,DataRegularSeason20242025!$E$2:$E$1315,TotalTeamGames20242025!$A5)</f>
        <v>1</v>
      </c>
      <c r="BF6" s="18"/>
      <c r="BG6" s="21">
        <f>COUNTIFS(DataRegularSeason20242025!$D$2:$D$1315,TotalTeamGames20242025!BG$1,DataRegularSeason20242025!$E$2:$E$1315,TotalTeamGames20242025!$A5)</f>
        <v>1</v>
      </c>
      <c r="BH6" s="20"/>
      <c r="BI6" s="4">
        <f>COUNTIFS(DataRegularSeason20242025!$D$2:$D$1315,TotalTeamGames20242025!BI$1,DataRegularSeason20242025!$E$2:$E$1315,TotalTeamGames20242025!$A5)</f>
        <v>1</v>
      </c>
      <c r="BJ6" s="20"/>
      <c r="BK6" s="4">
        <f>COUNTIFS(DataRegularSeason20242025!$D$2:$D$1315,TotalTeamGames20242025!BK$1,DataRegularSeason20242025!$E$2:$E$1315,TotalTeamGames20242025!$A5)</f>
        <v>1</v>
      </c>
      <c r="BL6" s="20"/>
      <c r="BM6" s="4">
        <f>COUNTIFS(DataRegularSeason20242025!$D$2:$D$1315,TotalTeamGames20242025!BM$1,DataRegularSeason20242025!$E$2:$E$1315,TotalTeamGames20242025!$A5)</f>
        <v>2</v>
      </c>
      <c r="BN6" s="20"/>
      <c r="BO6" s="24">
        <f t="shared" si="0"/>
        <v>41</v>
      </c>
      <c r="BP6" s="52"/>
    </row>
    <row r="7" spans="1:68" x14ac:dyDescent="0.25">
      <c r="A7" s="48" t="s">
        <v>29</v>
      </c>
      <c r="B7" s="16" t="s">
        <v>81</v>
      </c>
      <c r="C7" s="15"/>
      <c r="D7" s="16">
        <f>COUNTIFS(DataRegularSeason20242025!$E$2:$E$1315,TotalTeamGames20242025!C$1,DataRegularSeason20242025!$D$2:$D$1315,TotalTeamGames20242025!$A7)</f>
        <v>1</v>
      </c>
      <c r="E7" s="15"/>
      <c r="F7" s="16">
        <f>COUNTIFS(DataRegularSeason20242025!$E$2:$E$1315,TotalTeamGames20242025!E$1,DataRegularSeason20242025!$D$2:$D$1315,TotalTeamGames20242025!$A7)</f>
        <v>2</v>
      </c>
      <c r="G7" s="15"/>
      <c r="H7" s="19"/>
      <c r="I7" s="15"/>
      <c r="J7" s="16">
        <f>COUNTIFS(DataRegularSeason20242025!$E$2:$E$1315,TotalTeamGames20242025!I$1,DataRegularSeason20242025!$D$2:$D$1315,TotalTeamGames20242025!$A7)</f>
        <v>1</v>
      </c>
      <c r="K7" s="15"/>
      <c r="L7" s="16">
        <f>COUNTIFS(DataRegularSeason20242025!$E$2:$E$1315,TotalTeamGames20242025!K$1,DataRegularSeason20242025!$D$2:$D$1315,TotalTeamGames20242025!$A7)</f>
        <v>2</v>
      </c>
      <c r="M7" s="15"/>
      <c r="N7" s="16">
        <f>COUNTIFS(DataRegularSeason20242025!$E$2:$E$1315,TotalTeamGames20242025!M$1,DataRegularSeason20242025!$D$2:$D$1315,TotalTeamGames20242025!$A7)</f>
        <v>1</v>
      </c>
      <c r="O7" s="15"/>
      <c r="P7" s="16">
        <f>COUNTIFS(DataRegularSeason20242025!$E$2:$E$1315,TotalTeamGames20242025!O$1,DataRegularSeason20242025!$D$2:$D$1315,TotalTeamGames20242025!$A7)</f>
        <v>1</v>
      </c>
      <c r="Q7" s="15"/>
      <c r="R7" s="16">
        <f>COUNTIFS(DataRegularSeason20242025!$E$2:$E$1315,TotalTeamGames20242025!Q$1,DataRegularSeason20242025!$D$2:$D$1315,TotalTeamGames20242025!$A7)</f>
        <v>1</v>
      </c>
      <c r="S7" s="15"/>
      <c r="T7" s="16">
        <f>COUNTIFS(DataRegularSeason20242025!$E$2:$E$1315,TotalTeamGames20242025!S$1,DataRegularSeason20242025!$D$2:$D$1315,TotalTeamGames20242025!$A7)</f>
        <v>1</v>
      </c>
      <c r="U7" s="15"/>
      <c r="V7" s="16">
        <f>COUNTIFS(DataRegularSeason20242025!$E$2:$E$1315,TotalTeamGames20242025!U$1,DataRegularSeason20242025!$D$2:$D$1315,TotalTeamGames20242025!$A7)</f>
        <v>2</v>
      </c>
      <c r="W7" s="15"/>
      <c r="X7" s="16">
        <f>COUNTIFS(DataRegularSeason20242025!$E$2:$E$1315,TotalTeamGames20242025!W$1,DataRegularSeason20242025!$D$2:$D$1315,TotalTeamGames20242025!$A7)</f>
        <v>1</v>
      </c>
      <c r="Y7" s="15"/>
      <c r="Z7" s="16">
        <f>COUNTIFS(DataRegularSeason20242025!$E$2:$E$1315,TotalTeamGames20242025!Y$1,DataRegularSeason20242025!$D$2:$D$1315,TotalTeamGames20242025!$A7)</f>
        <v>2</v>
      </c>
      <c r="AA7" s="15"/>
      <c r="AB7" s="16">
        <f>COUNTIFS(DataRegularSeason20242025!$E$2:$E$1315,TotalTeamGames20242025!AA$1,DataRegularSeason20242025!$D$2:$D$1315,TotalTeamGames20242025!$A7)</f>
        <v>1</v>
      </c>
      <c r="AC7" s="15"/>
      <c r="AD7" s="16">
        <f>COUNTIFS(DataRegularSeason20242025!$E$2:$E$1315,TotalTeamGames20242025!AC$1,DataRegularSeason20242025!$D$2:$D$1315,TotalTeamGames20242025!$A7)</f>
        <v>1</v>
      </c>
      <c r="AE7" s="15"/>
      <c r="AF7" s="16">
        <f>COUNTIFS(DataRegularSeason20242025!$E$2:$E$1315,TotalTeamGames20242025!AE$1,DataRegularSeason20242025!$D$2:$D$1315,TotalTeamGames20242025!$A7)</f>
        <v>2</v>
      </c>
      <c r="AG7" s="15"/>
      <c r="AH7" s="16">
        <f>COUNTIFS(DataRegularSeason20242025!$E$2:$E$1315,TotalTeamGames20242025!AG$1,DataRegularSeason20242025!$D$2:$D$1315,TotalTeamGames20242025!$A7)</f>
        <v>1</v>
      </c>
      <c r="AI7" s="15"/>
      <c r="AJ7" s="16">
        <f>COUNTIFS(DataRegularSeason20242025!$E$2:$E$1315,TotalTeamGames20242025!AI$1,DataRegularSeason20242025!$D$2:$D$1315,TotalTeamGames20242025!$A7)</f>
        <v>1</v>
      </c>
      <c r="AK7" s="15"/>
      <c r="AL7" s="16">
        <f>COUNTIFS(DataRegularSeason20242025!$E$2:$E$1315,TotalTeamGames20242025!AK$1,DataRegularSeason20242025!$D$2:$D$1315,TotalTeamGames20242025!$A7)</f>
        <v>2</v>
      </c>
      <c r="AM7" s="15"/>
      <c r="AN7" s="16">
        <f>COUNTIFS(DataRegularSeason20242025!$E$2:$E$1315,TotalTeamGames20242025!AM$1,DataRegularSeason20242025!$D$2:$D$1315,TotalTeamGames20242025!$A7)</f>
        <v>1</v>
      </c>
      <c r="AO7" s="15"/>
      <c r="AP7" s="16">
        <f>COUNTIFS(DataRegularSeason20242025!$E$2:$E$1315,TotalTeamGames20242025!AO$1,DataRegularSeason20242025!$D$2:$D$1315,TotalTeamGames20242025!$A7)</f>
        <v>2</v>
      </c>
      <c r="AQ7" s="15"/>
      <c r="AR7" s="16">
        <f>COUNTIFS(DataRegularSeason20242025!$E$2:$E$1315,TotalTeamGames20242025!AQ$1,DataRegularSeason20242025!$D$2:$D$1315,TotalTeamGames20242025!$A7)</f>
        <v>2</v>
      </c>
      <c r="AS7" s="15"/>
      <c r="AT7" s="16">
        <f>COUNTIFS(DataRegularSeason20242025!$E$2:$E$1315,TotalTeamGames20242025!AS$1,DataRegularSeason20242025!$D$2:$D$1315,TotalTeamGames20242025!$A7)</f>
        <v>1</v>
      </c>
      <c r="AU7" s="15"/>
      <c r="AV7" s="16">
        <f>COUNTIFS(DataRegularSeason20242025!$E$2:$E$1315,TotalTeamGames20242025!AU$1,DataRegularSeason20242025!$D$2:$D$1315,TotalTeamGames20242025!$A7)</f>
        <v>1</v>
      </c>
      <c r="AW7" s="15"/>
      <c r="AX7" s="16">
        <f>COUNTIFS(DataRegularSeason20242025!$E$2:$E$1315,TotalTeamGames20242025!AW$1,DataRegularSeason20242025!$D$2:$D$1315,TotalTeamGames20242025!$A7)</f>
        <v>1</v>
      </c>
      <c r="AY7" s="15"/>
      <c r="AZ7" s="16">
        <f>COUNTIFS(DataRegularSeason20242025!$E$2:$E$1315,TotalTeamGames20242025!AY$1,DataRegularSeason20242025!$D$2:$D$1315,TotalTeamGames20242025!$A7)</f>
        <v>1</v>
      </c>
      <c r="BA7" s="15"/>
      <c r="BB7" s="16">
        <f>COUNTIFS(DataRegularSeason20242025!$E$2:$E$1315,TotalTeamGames20242025!BA$1,DataRegularSeason20242025!$D$2:$D$1315,TotalTeamGames20242025!$A7)</f>
        <v>2</v>
      </c>
      <c r="BC7" s="15"/>
      <c r="BD7" s="16">
        <f>COUNTIFS(DataRegularSeason20242025!$E$2:$E$1315,TotalTeamGames20242025!BC$1,DataRegularSeason20242025!$D$2:$D$1315,TotalTeamGames20242025!$A7)</f>
        <v>1</v>
      </c>
      <c r="BE7" s="15"/>
      <c r="BF7">
        <f>COUNTIFS(DataRegularSeason20242025!$E$2:$E$1315,TotalTeamGames20242025!BE$1,DataRegularSeason20242025!$D$2:$D$1315,TotalTeamGames20242025!$A7)</f>
        <v>1</v>
      </c>
      <c r="BG7" s="22"/>
      <c r="BH7" s="16">
        <f>COUNTIFS(DataRegularSeason20242025!$E$2:$E$1315,TotalTeamGames20242025!BG$1,DataRegularSeason20242025!$D$2:$D$1315,TotalTeamGames20242025!$A7)</f>
        <v>1</v>
      </c>
      <c r="BI7" s="15"/>
      <c r="BJ7" s="16">
        <f>COUNTIFS(DataRegularSeason20242025!$E$2:$E$1315,TotalTeamGames20242025!BI$1,DataRegularSeason20242025!$D$2:$D$1315,TotalTeamGames20242025!$A7)</f>
        <v>1</v>
      </c>
      <c r="BK7" s="15"/>
      <c r="BL7" s="16">
        <f>COUNTIFS(DataRegularSeason20242025!$E$2:$E$1315,TotalTeamGames20242025!BK$1,DataRegularSeason20242025!$D$2:$D$1315,TotalTeamGames20242025!$A7)</f>
        <v>1</v>
      </c>
      <c r="BM7" s="15"/>
      <c r="BN7" s="16">
        <f>COUNTIFS(DataRegularSeason20242025!$E$2:$E$1315,TotalTeamGames20242025!BM$1,DataRegularSeason20242025!$D$2:$D$1315,TotalTeamGames20242025!$A7)</f>
        <v>2</v>
      </c>
      <c r="BO7" s="23">
        <f t="shared" si="0"/>
        <v>41</v>
      </c>
      <c r="BP7" s="52">
        <f t="shared" ref="BP7" si="2">BO7+BO8</f>
        <v>82</v>
      </c>
    </row>
    <row r="8" spans="1:68" x14ac:dyDescent="0.25">
      <c r="A8" s="49"/>
      <c r="B8" s="17" t="s">
        <v>80</v>
      </c>
      <c r="C8" s="4">
        <f>COUNTIFS(DataRegularSeason20242025!$D$2:$D$1315,TotalTeamGames20242025!C$1,DataRegularSeason20242025!$E$2:$E$1315,TotalTeamGames20242025!$A7)</f>
        <v>1</v>
      </c>
      <c r="D8" s="20"/>
      <c r="E8" s="4">
        <f>COUNTIFS(DataRegularSeason20242025!$D$2:$D$1315,TotalTeamGames20242025!E$1,DataRegularSeason20242025!$E$2:$E$1315,TotalTeamGames20242025!$A7)</f>
        <v>2</v>
      </c>
      <c r="F8" s="20"/>
      <c r="G8" s="18"/>
      <c r="H8" s="20"/>
      <c r="I8" s="4">
        <f>COUNTIFS(DataRegularSeason20242025!$D$2:$D$1315,TotalTeamGames20242025!I$1,DataRegularSeason20242025!$E$2:$E$1315,TotalTeamGames20242025!$A7)</f>
        <v>2</v>
      </c>
      <c r="J8" s="20"/>
      <c r="K8" s="4">
        <f>COUNTIFS(DataRegularSeason20242025!$D$2:$D$1315,TotalTeamGames20242025!K$1,DataRegularSeason20242025!$E$2:$E$1315,TotalTeamGames20242025!$A7)</f>
        <v>1</v>
      </c>
      <c r="L8" s="20"/>
      <c r="M8" s="4">
        <f>COUNTIFS(DataRegularSeason20242025!$D$2:$D$1315,TotalTeamGames20242025!M$1,DataRegularSeason20242025!$E$2:$E$1315,TotalTeamGames20242025!$A7)</f>
        <v>1</v>
      </c>
      <c r="N8" s="20"/>
      <c r="O8" s="4">
        <f>COUNTIFS(DataRegularSeason20242025!$D$2:$D$1315,TotalTeamGames20242025!O$1,DataRegularSeason20242025!$E$2:$E$1315,TotalTeamGames20242025!$A7)</f>
        <v>1</v>
      </c>
      <c r="P8" s="20"/>
      <c r="Q8" s="4">
        <f>COUNTIFS(DataRegularSeason20242025!$D$2:$D$1315,TotalTeamGames20242025!Q$1,DataRegularSeason20242025!$E$2:$E$1315,TotalTeamGames20242025!$A7)</f>
        <v>1</v>
      </c>
      <c r="R8" s="20"/>
      <c r="S8" s="4">
        <f>COUNTIFS(DataRegularSeason20242025!$D$2:$D$1315,TotalTeamGames20242025!S$1,DataRegularSeason20242025!$E$2:$E$1315,TotalTeamGames20242025!$A7)</f>
        <v>1</v>
      </c>
      <c r="T8" s="20"/>
      <c r="U8" s="4">
        <f>COUNTIFS(DataRegularSeason20242025!$D$2:$D$1315,TotalTeamGames20242025!U$1,DataRegularSeason20242025!$E$2:$E$1315,TotalTeamGames20242025!$A7)</f>
        <v>2</v>
      </c>
      <c r="V8" s="20"/>
      <c r="W8" s="4">
        <f>COUNTIFS(DataRegularSeason20242025!$D$2:$D$1315,TotalTeamGames20242025!W$1,DataRegularSeason20242025!$E$2:$E$1315,TotalTeamGames20242025!$A7)</f>
        <v>1</v>
      </c>
      <c r="X8" s="20"/>
      <c r="Y8" s="4">
        <f>COUNTIFS(DataRegularSeason20242025!$D$2:$D$1315,TotalTeamGames20242025!Y$1,DataRegularSeason20242025!$E$2:$E$1315,TotalTeamGames20242025!$A7)</f>
        <v>2</v>
      </c>
      <c r="Z8" s="20"/>
      <c r="AA8" s="4">
        <f>COUNTIFS(DataRegularSeason20242025!$D$2:$D$1315,TotalTeamGames20242025!AA$1,DataRegularSeason20242025!$E$2:$E$1315,TotalTeamGames20242025!$A7)</f>
        <v>1</v>
      </c>
      <c r="AB8" s="20"/>
      <c r="AC8" s="4">
        <f>COUNTIFS(DataRegularSeason20242025!$D$2:$D$1315,TotalTeamGames20242025!AC$1,DataRegularSeason20242025!$E$2:$E$1315,TotalTeamGames20242025!$A7)</f>
        <v>1</v>
      </c>
      <c r="AD8" s="20"/>
      <c r="AE8" s="4">
        <f>COUNTIFS(DataRegularSeason20242025!$D$2:$D$1315,TotalTeamGames20242025!AE$1,DataRegularSeason20242025!$E$2:$E$1315,TotalTeamGames20242025!$A7)</f>
        <v>2</v>
      </c>
      <c r="AF8" s="20"/>
      <c r="AG8" s="4">
        <f>COUNTIFS(DataRegularSeason20242025!$D$2:$D$1315,TotalTeamGames20242025!AG$1,DataRegularSeason20242025!$E$2:$E$1315,TotalTeamGames20242025!$A7)</f>
        <v>2</v>
      </c>
      <c r="AH8" s="20"/>
      <c r="AI8" s="4">
        <f>COUNTIFS(DataRegularSeason20242025!$D$2:$D$1315,TotalTeamGames20242025!AI$1,DataRegularSeason20242025!$E$2:$E$1315,TotalTeamGames20242025!$A7)</f>
        <v>1</v>
      </c>
      <c r="AJ8" s="20"/>
      <c r="AK8" s="4">
        <f>COUNTIFS(DataRegularSeason20242025!$D$2:$D$1315,TotalTeamGames20242025!AK$1,DataRegularSeason20242025!$E$2:$E$1315,TotalTeamGames20242025!$A7)</f>
        <v>1</v>
      </c>
      <c r="AL8" s="20"/>
      <c r="AM8" s="4">
        <f>COUNTIFS(DataRegularSeason20242025!$D$2:$D$1315,TotalTeamGames20242025!AM$1,DataRegularSeason20242025!$E$2:$E$1315,TotalTeamGames20242025!$A7)</f>
        <v>2</v>
      </c>
      <c r="AN8" s="20"/>
      <c r="AO8" s="4">
        <f>COUNTIFS(DataRegularSeason20242025!$D$2:$D$1315,TotalTeamGames20242025!AO$1,DataRegularSeason20242025!$E$2:$E$1315,TotalTeamGames20242025!$A7)</f>
        <v>2</v>
      </c>
      <c r="AP8" s="20"/>
      <c r="AQ8" s="4">
        <f>COUNTIFS(DataRegularSeason20242025!$D$2:$D$1315,TotalTeamGames20242025!AQ$1,DataRegularSeason20242025!$E$2:$E$1315,TotalTeamGames20242025!$A7)</f>
        <v>1</v>
      </c>
      <c r="AR8" s="20"/>
      <c r="AS8" s="4">
        <f>COUNTIFS(DataRegularSeason20242025!$D$2:$D$1315,TotalTeamGames20242025!AS$1,DataRegularSeason20242025!$E$2:$E$1315,TotalTeamGames20242025!$A7)</f>
        <v>2</v>
      </c>
      <c r="AT8" s="20"/>
      <c r="AU8" s="4">
        <f>COUNTIFS(DataRegularSeason20242025!$D$2:$D$1315,TotalTeamGames20242025!AU$1,DataRegularSeason20242025!$E$2:$E$1315,TotalTeamGames20242025!$A7)</f>
        <v>1</v>
      </c>
      <c r="AV8" s="20"/>
      <c r="AW8" s="4">
        <f>COUNTIFS(DataRegularSeason20242025!$D$2:$D$1315,TotalTeamGames20242025!AW$1,DataRegularSeason20242025!$E$2:$E$1315,TotalTeamGames20242025!$A7)</f>
        <v>1</v>
      </c>
      <c r="AX8" s="20"/>
      <c r="AY8" s="4">
        <f>COUNTIFS(DataRegularSeason20242025!$D$2:$D$1315,TotalTeamGames20242025!AY$1,DataRegularSeason20242025!$E$2:$E$1315,TotalTeamGames20242025!$A7)</f>
        <v>1</v>
      </c>
      <c r="AZ8" s="20"/>
      <c r="BA8" s="4">
        <f>COUNTIFS(DataRegularSeason20242025!$D$2:$D$1315,TotalTeamGames20242025!BA$1,DataRegularSeason20242025!$E$2:$E$1315,TotalTeamGames20242025!$A7)</f>
        <v>1</v>
      </c>
      <c r="BB8" s="20"/>
      <c r="BC8" s="4">
        <f>COUNTIFS(DataRegularSeason20242025!$D$2:$D$1315,TotalTeamGames20242025!BC$1,DataRegularSeason20242025!$E$2:$E$1315,TotalTeamGames20242025!$A7)</f>
        <v>2</v>
      </c>
      <c r="BD8" s="20"/>
      <c r="BE8" s="4">
        <f>COUNTIFS(DataRegularSeason20242025!$D$2:$D$1315,TotalTeamGames20242025!BE$1,DataRegularSeason20242025!$E$2:$E$1315,TotalTeamGames20242025!$A7)</f>
        <v>1</v>
      </c>
      <c r="BF8" s="18"/>
      <c r="BG8" s="21">
        <f>COUNTIFS(DataRegularSeason20242025!$D$2:$D$1315,TotalTeamGames20242025!BG$1,DataRegularSeason20242025!$E$2:$E$1315,TotalTeamGames20242025!$A7)</f>
        <v>1</v>
      </c>
      <c r="BH8" s="20"/>
      <c r="BI8" s="4">
        <f>COUNTIFS(DataRegularSeason20242025!$D$2:$D$1315,TotalTeamGames20242025!BI$1,DataRegularSeason20242025!$E$2:$E$1315,TotalTeamGames20242025!$A7)</f>
        <v>1</v>
      </c>
      <c r="BJ8" s="20"/>
      <c r="BK8" s="4">
        <f>COUNTIFS(DataRegularSeason20242025!$D$2:$D$1315,TotalTeamGames20242025!BK$1,DataRegularSeason20242025!$E$2:$E$1315,TotalTeamGames20242025!$A7)</f>
        <v>1</v>
      </c>
      <c r="BL8" s="20"/>
      <c r="BM8" s="4">
        <f>COUNTIFS(DataRegularSeason20242025!$D$2:$D$1315,TotalTeamGames20242025!BM$1,DataRegularSeason20242025!$E$2:$E$1315,TotalTeamGames20242025!$A7)</f>
        <v>1</v>
      </c>
      <c r="BN8" s="20"/>
      <c r="BO8" s="24">
        <f t="shared" si="0"/>
        <v>41</v>
      </c>
      <c r="BP8" s="52"/>
    </row>
    <row r="9" spans="1:68" x14ac:dyDescent="0.25">
      <c r="A9" s="48" t="s">
        <v>44</v>
      </c>
      <c r="B9" s="16" t="s">
        <v>81</v>
      </c>
      <c r="C9" s="15"/>
      <c r="D9" s="16">
        <f>COUNTIFS(DataRegularSeason20242025!$E$2:$E$1315,TotalTeamGames20242025!C$1,DataRegularSeason20242025!$D$2:$D$1315,TotalTeamGames20242025!$A9)</f>
        <v>1</v>
      </c>
      <c r="E9" s="15"/>
      <c r="F9" s="16">
        <f>COUNTIFS(DataRegularSeason20242025!$E$2:$E$1315,TotalTeamGames20242025!E$1,DataRegularSeason20242025!$D$2:$D$1315,TotalTeamGames20242025!$A9)</f>
        <v>1</v>
      </c>
      <c r="G9" s="15"/>
      <c r="H9" s="16">
        <f>COUNTIFS(DataRegularSeason20242025!$E$2:$E$1315,TotalTeamGames20242025!G$1,DataRegularSeason20242025!$D$2:$D$1315,TotalTeamGames20242025!$A9)</f>
        <v>2</v>
      </c>
      <c r="I9" s="15"/>
      <c r="J9" s="19"/>
      <c r="K9" s="15"/>
      <c r="L9" s="16">
        <f>COUNTIFS(DataRegularSeason20242025!$E$2:$E$1315,TotalTeamGames20242025!K$1,DataRegularSeason20242025!$D$2:$D$1315,TotalTeamGames20242025!$A9)</f>
        <v>2</v>
      </c>
      <c r="M9" s="15"/>
      <c r="N9" s="16">
        <f>COUNTIFS(DataRegularSeason20242025!$E$2:$E$1315,TotalTeamGames20242025!M$1,DataRegularSeason20242025!$D$2:$D$1315,TotalTeamGames20242025!$A9)</f>
        <v>1</v>
      </c>
      <c r="O9" s="15"/>
      <c r="P9" s="16">
        <f>COUNTIFS(DataRegularSeason20242025!$E$2:$E$1315,TotalTeamGames20242025!O$1,DataRegularSeason20242025!$D$2:$D$1315,TotalTeamGames20242025!$A9)</f>
        <v>1</v>
      </c>
      <c r="Q9" s="15"/>
      <c r="R9" s="16">
        <f>COUNTIFS(DataRegularSeason20242025!$E$2:$E$1315,TotalTeamGames20242025!Q$1,DataRegularSeason20242025!$D$2:$D$1315,TotalTeamGames20242025!$A9)</f>
        <v>1</v>
      </c>
      <c r="S9" s="15"/>
      <c r="T9" s="16">
        <f>COUNTIFS(DataRegularSeason20242025!$E$2:$E$1315,TotalTeamGames20242025!S$1,DataRegularSeason20242025!$D$2:$D$1315,TotalTeamGames20242025!$A9)</f>
        <v>1</v>
      </c>
      <c r="U9" s="15"/>
      <c r="V9" s="16">
        <f>COUNTIFS(DataRegularSeason20242025!$E$2:$E$1315,TotalTeamGames20242025!U$1,DataRegularSeason20242025!$D$2:$D$1315,TotalTeamGames20242025!$A9)</f>
        <v>2</v>
      </c>
      <c r="W9" s="15"/>
      <c r="X9" s="16">
        <f>COUNTIFS(DataRegularSeason20242025!$E$2:$E$1315,TotalTeamGames20242025!W$1,DataRegularSeason20242025!$D$2:$D$1315,TotalTeamGames20242025!$A9)</f>
        <v>1</v>
      </c>
      <c r="Y9" s="15"/>
      <c r="Z9" s="16">
        <f>COUNTIFS(DataRegularSeason20242025!$E$2:$E$1315,TotalTeamGames20242025!Y$1,DataRegularSeason20242025!$D$2:$D$1315,TotalTeamGames20242025!$A9)</f>
        <v>2</v>
      </c>
      <c r="AA9" s="15"/>
      <c r="AB9" s="16">
        <f>COUNTIFS(DataRegularSeason20242025!$E$2:$E$1315,TotalTeamGames20242025!AA$1,DataRegularSeason20242025!$D$2:$D$1315,TotalTeamGames20242025!$A9)</f>
        <v>1</v>
      </c>
      <c r="AC9" s="15"/>
      <c r="AD9" s="16">
        <f>COUNTIFS(DataRegularSeason20242025!$E$2:$E$1315,TotalTeamGames20242025!AC$1,DataRegularSeason20242025!$D$2:$D$1315,TotalTeamGames20242025!$A9)</f>
        <v>1</v>
      </c>
      <c r="AE9" s="15"/>
      <c r="AF9" s="16">
        <f>COUNTIFS(DataRegularSeason20242025!$E$2:$E$1315,TotalTeamGames20242025!AE$1,DataRegularSeason20242025!$D$2:$D$1315,TotalTeamGames20242025!$A9)</f>
        <v>2</v>
      </c>
      <c r="AG9" s="15"/>
      <c r="AH9" s="16">
        <f>COUNTIFS(DataRegularSeason20242025!$E$2:$E$1315,TotalTeamGames20242025!AG$1,DataRegularSeason20242025!$D$2:$D$1315,TotalTeamGames20242025!$A9)</f>
        <v>2</v>
      </c>
      <c r="AI9" s="15"/>
      <c r="AJ9" s="16">
        <f>COUNTIFS(DataRegularSeason20242025!$E$2:$E$1315,TotalTeamGames20242025!AI$1,DataRegularSeason20242025!$D$2:$D$1315,TotalTeamGames20242025!$A9)</f>
        <v>1</v>
      </c>
      <c r="AK9" s="15"/>
      <c r="AL9" s="16">
        <f>COUNTIFS(DataRegularSeason20242025!$E$2:$E$1315,TotalTeamGames20242025!AK$1,DataRegularSeason20242025!$D$2:$D$1315,TotalTeamGames20242025!$A9)</f>
        <v>2</v>
      </c>
      <c r="AM9" s="15"/>
      <c r="AN9" s="16">
        <f>COUNTIFS(DataRegularSeason20242025!$E$2:$E$1315,TotalTeamGames20242025!AM$1,DataRegularSeason20242025!$D$2:$D$1315,TotalTeamGames20242025!$A9)</f>
        <v>2</v>
      </c>
      <c r="AO9" s="15"/>
      <c r="AP9" s="16">
        <f>COUNTIFS(DataRegularSeason20242025!$E$2:$E$1315,TotalTeamGames20242025!AO$1,DataRegularSeason20242025!$D$2:$D$1315,TotalTeamGames20242025!$A9)</f>
        <v>1</v>
      </c>
      <c r="AQ9" s="15"/>
      <c r="AR9" s="16">
        <f>COUNTIFS(DataRegularSeason20242025!$E$2:$E$1315,TotalTeamGames20242025!AQ$1,DataRegularSeason20242025!$D$2:$D$1315,TotalTeamGames20242025!$A9)</f>
        <v>2</v>
      </c>
      <c r="AS9" s="15"/>
      <c r="AT9" s="16">
        <f>COUNTIFS(DataRegularSeason20242025!$E$2:$E$1315,TotalTeamGames20242025!AS$1,DataRegularSeason20242025!$D$2:$D$1315,TotalTeamGames20242025!$A9)</f>
        <v>1</v>
      </c>
      <c r="AU9" s="15"/>
      <c r="AV9" s="16">
        <f>COUNTIFS(DataRegularSeason20242025!$E$2:$E$1315,TotalTeamGames20242025!AU$1,DataRegularSeason20242025!$D$2:$D$1315,TotalTeamGames20242025!$A9)</f>
        <v>1</v>
      </c>
      <c r="AW9" s="15"/>
      <c r="AX9" s="16">
        <f>COUNTIFS(DataRegularSeason20242025!$E$2:$E$1315,TotalTeamGames20242025!AW$1,DataRegularSeason20242025!$D$2:$D$1315,TotalTeamGames20242025!$A9)</f>
        <v>1</v>
      </c>
      <c r="AY9" s="15"/>
      <c r="AZ9" s="16">
        <f>COUNTIFS(DataRegularSeason20242025!$E$2:$E$1315,TotalTeamGames20242025!AY$1,DataRegularSeason20242025!$D$2:$D$1315,TotalTeamGames20242025!$A9)</f>
        <v>1</v>
      </c>
      <c r="BA9" s="15"/>
      <c r="BB9" s="16">
        <f>COUNTIFS(DataRegularSeason20242025!$E$2:$E$1315,TotalTeamGames20242025!BA$1,DataRegularSeason20242025!$D$2:$D$1315,TotalTeamGames20242025!$A9)</f>
        <v>1</v>
      </c>
      <c r="BC9" s="15"/>
      <c r="BD9" s="16">
        <f>COUNTIFS(DataRegularSeason20242025!$E$2:$E$1315,TotalTeamGames20242025!BC$1,DataRegularSeason20242025!$D$2:$D$1315,TotalTeamGames20242025!$A9)</f>
        <v>1</v>
      </c>
      <c r="BE9" s="15"/>
      <c r="BF9">
        <f>COUNTIFS(DataRegularSeason20242025!$E$2:$E$1315,TotalTeamGames20242025!BE$1,DataRegularSeason20242025!$D$2:$D$1315,TotalTeamGames20242025!$A9)</f>
        <v>1</v>
      </c>
      <c r="BG9" s="22"/>
      <c r="BH9" s="16">
        <f>COUNTIFS(DataRegularSeason20242025!$E$2:$E$1315,TotalTeamGames20242025!BG$1,DataRegularSeason20242025!$D$2:$D$1315,TotalTeamGames20242025!$A9)</f>
        <v>1</v>
      </c>
      <c r="BI9" s="15"/>
      <c r="BJ9" s="16">
        <f>COUNTIFS(DataRegularSeason20242025!$E$2:$E$1315,TotalTeamGames20242025!BI$1,DataRegularSeason20242025!$D$2:$D$1315,TotalTeamGames20242025!$A9)</f>
        <v>1</v>
      </c>
      <c r="BK9" s="15"/>
      <c r="BL9" s="16">
        <f>COUNTIFS(DataRegularSeason20242025!$E$2:$E$1315,TotalTeamGames20242025!BK$1,DataRegularSeason20242025!$D$2:$D$1315,TotalTeamGames20242025!$A9)</f>
        <v>1</v>
      </c>
      <c r="BM9" s="15"/>
      <c r="BN9" s="16">
        <f>COUNTIFS(DataRegularSeason20242025!$E$2:$E$1315,TotalTeamGames20242025!BM$1,DataRegularSeason20242025!$D$2:$D$1315,TotalTeamGames20242025!$A9)</f>
        <v>2</v>
      </c>
      <c r="BO9" s="23">
        <f t="shared" si="0"/>
        <v>41</v>
      </c>
      <c r="BP9" s="52">
        <f t="shared" ref="BP9" si="3">BO9+BO10</f>
        <v>82</v>
      </c>
    </row>
    <row r="10" spans="1:68" x14ac:dyDescent="0.25">
      <c r="A10" s="49"/>
      <c r="B10" s="17" t="s">
        <v>80</v>
      </c>
      <c r="C10" s="4">
        <f>COUNTIFS(DataRegularSeason20242025!$D$2:$D$1315,TotalTeamGames20242025!C$1,DataRegularSeason20242025!$E$2:$E$1315,TotalTeamGames20242025!$A9)</f>
        <v>1</v>
      </c>
      <c r="D10" s="20"/>
      <c r="E10" s="4">
        <f>COUNTIFS(DataRegularSeason20242025!$D$2:$D$1315,TotalTeamGames20242025!E$1,DataRegularSeason20242025!$E$2:$E$1315,TotalTeamGames20242025!$A9)</f>
        <v>2</v>
      </c>
      <c r="F10" s="20"/>
      <c r="G10" s="4">
        <f>COUNTIFS(DataRegularSeason20242025!$D$2:$D$1315,TotalTeamGames20242025!G$1,DataRegularSeason20242025!$E$2:$E$1315,TotalTeamGames20242025!$A9)</f>
        <v>1</v>
      </c>
      <c r="H10" s="20"/>
      <c r="I10" s="18"/>
      <c r="J10" s="20"/>
      <c r="K10" s="4">
        <f>COUNTIFS(DataRegularSeason20242025!$D$2:$D$1315,TotalTeamGames20242025!K$1,DataRegularSeason20242025!$E$2:$E$1315,TotalTeamGames20242025!$A9)</f>
        <v>2</v>
      </c>
      <c r="L10" s="20"/>
      <c r="M10" s="4">
        <f>COUNTIFS(DataRegularSeason20242025!$D$2:$D$1315,TotalTeamGames20242025!M$1,DataRegularSeason20242025!$E$2:$E$1315,TotalTeamGames20242025!$A9)</f>
        <v>1</v>
      </c>
      <c r="N10" s="20"/>
      <c r="O10" s="4">
        <f>COUNTIFS(DataRegularSeason20242025!$D$2:$D$1315,TotalTeamGames20242025!O$1,DataRegularSeason20242025!$E$2:$E$1315,TotalTeamGames20242025!$A9)</f>
        <v>1</v>
      </c>
      <c r="P10" s="20"/>
      <c r="Q10" s="4">
        <f>COUNTIFS(DataRegularSeason20242025!$D$2:$D$1315,TotalTeamGames20242025!Q$1,DataRegularSeason20242025!$E$2:$E$1315,TotalTeamGames20242025!$A9)</f>
        <v>1</v>
      </c>
      <c r="R10" s="20"/>
      <c r="S10" s="4">
        <f>COUNTIFS(DataRegularSeason20242025!$D$2:$D$1315,TotalTeamGames20242025!S$1,DataRegularSeason20242025!$E$2:$E$1315,TotalTeamGames20242025!$A9)</f>
        <v>1</v>
      </c>
      <c r="T10" s="20"/>
      <c r="U10" s="4">
        <f>COUNTIFS(DataRegularSeason20242025!$D$2:$D$1315,TotalTeamGames20242025!U$1,DataRegularSeason20242025!$E$2:$E$1315,TotalTeamGames20242025!$A9)</f>
        <v>1</v>
      </c>
      <c r="V10" s="20"/>
      <c r="W10" s="4">
        <f>COUNTIFS(DataRegularSeason20242025!$D$2:$D$1315,TotalTeamGames20242025!W$1,DataRegularSeason20242025!$E$2:$E$1315,TotalTeamGames20242025!$A9)</f>
        <v>1</v>
      </c>
      <c r="X10" s="20"/>
      <c r="Y10" s="4">
        <f>COUNTIFS(DataRegularSeason20242025!$D$2:$D$1315,TotalTeamGames20242025!Y$1,DataRegularSeason20242025!$E$2:$E$1315,TotalTeamGames20242025!$A9)</f>
        <v>1</v>
      </c>
      <c r="Z10" s="20"/>
      <c r="AA10" s="4">
        <f>COUNTIFS(DataRegularSeason20242025!$D$2:$D$1315,TotalTeamGames20242025!AA$1,DataRegularSeason20242025!$E$2:$E$1315,TotalTeamGames20242025!$A9)</f>
        <v>1</v>
      </c>
      <c r="AB10" s="20"/>
      <c r="AC10" s="4">
        <f>COUNTIFS(DataRegularSeason20242025!$D$2:$D$1315,TotalTeamGames20242025!AC$1,DataRegularSeason20242025!$E$2:$E$1315,TotalTeamGames20242025!$A9)</f>
        <v>1</v>
      </c>
      <c r="AD10" s="20"/>
      <c r="AE10" s="4">
        <f>COUNTIFS(DataRegularSeason20242025!$D$2:$D$1315,TotalTeamGames20242025!AE$1,DataRegularSeason20242025!$E$2:$E$1315,TotalTeamGames20242025!$A9)</f>
        <v>1</v>
      </c>
      <c r="AF10" s="20"/>
      <c r="AG10" s="4">
        <f>COUNTIFS(DataRegularSeason20242025!$D$2:$D$1315,TotalTeamGames20242025!AG$1,DataRegularSeason20242025!$E$2:$E$1315,TotalTeamGames20242025!$A9)</f>
        <v>2</v>
      </c>
      <c r="AH10" s="20"/>
      <c r="AI10" s="4">
        <f>COUNTIFS(DataRegularSeason20242025!$D$2:$D$1315,TotalTeamGames20242025!AI$1,DataRegularSeason20242025!$E$2:$E$1315,TotalTeamGames20242025!$A9)</f>
        <v>1</v>
      </c>
      <c r="AJ10" s="20"/>
      <c r="AK10" s="4">
        <f>COUNTIFS(DataRegularSeason20242025!$D$2:$D$1315,TotalTeamGames20242025!AK$1,DataRegularSeason20242025!$E$2:$E$1315,TotalTeamGames20242025!$A9)</f>
        <v>2</v>
      </c>
      <c r="AL10" s="20"/>
      <c r="AM10" s="4">
        <f>COUNTIFS(DataRegularSeason20242025!$D$2:$D$1315,TotalTeamGames20242025!AM$1,DataRegularSeason20242025!$E$2:$E$1315,TotalTeamGames20242025!$A9)</f>
        <v>2</v>
      </c>
      <c r="AN10" s="20"/>
      <c r="AO10" s="4">
        <f>COUNTIFS(DataRegularSeason20242025!$D$2:$D$1315,TotalTeamGames20242025!AO$1,DataRegularSeason20242025!$E$2:$E$1315,TotalTeamGames20242025!$A9)</f>
        <v>2</v>
      </c>
      <c r="AP10" s="20"/>
      <c r="AQ10" s="4">
        <f>COUNTIFS(DataRegularSeason20242025!$D$2:$D$1315,TotalTeamGames20242025!AQ$1,DataRegularSeason20242025!$E$2:$E$1315,TotalTeamGames20242025!$A9)</f>
        <v>1</v>
      </c>
      <c r="AR10" s="20"/>
      <c r="AS10" s="4">
        <f>COUNTIFS(DataRegularSeason20242025!$D$2:$D$1315,TotalTeamGames20242025!AS$1,DataRegularSeason20242025!$E$2:$E$1315,TotalTeamGames20242025!$A9)</f>
        <v>2</v>
      </c>
      <c r="AT10" s="20"/>
      <c r="AU10" s="4">
        <f>COUNTIFS(DataRegularSeason20242025!$D$2:$D$1315,TotalTeamGames20242025!AU$1,DataRegularSeason20242025!$E$2:$E$1315,TotalTeamGames20242025!$A9)</f>
        <v>1</v>
      </c>
      <c r="AV10" s="20"/>
      <c r="AW10" s="4">
        <f>COUNTIFS(DataRegularSeason20242025!$D$2:$D$1315,TotalTeamGames20242025!AW$1,DataRegularSeason20242025!$E$2:$E$1315,TotalTeamGames20242025!$A9)</f>
        <v>1</v>
      </c>
      <c r="AX10" s="20"/>
      <c r="AY10" s="4">
        <f>COUNTIFS(DataRegularSeason20242025!$D$2:$D$1315,TotalTeamGames20242025!AY$1,DataRegularSeason20242025!$E$2:$E$1315,TotalTeamGames20242025!$A9)</f>
        <v>1</v>
      </c>
      <c r="AZ10" s="20"/>
      <c r="BA10" s="4">
        <f>COUNTIFS(DataRegularSeason20242025!$D$2:$D$1315,TotalTeamGames20242025!BA$1,DataRegularSeason20242025!$E$2:$E$1315,TotalTeamGames20242025!$A9)</f>
        <v>2</v>
      </c>
      <c r="BB10" s="20"/>
      <c r="BC10" s="4">
        <f>COUNTIFS(DataRegularSeason20242025!$D$2:$D$1315,TotalTeamGames20242025!BC$1,DataRegularSeason20242025!$E$2:$E$1315,TotalTeamGames20242025!$A9)</f>
        <v>2</v>
      </c>
      <c r="BD10" s="20"/>
      <c r="BE10" s="4">
        <f>COUNTIFS(DataRegularSeason20242025!$D$2:$D$1315,TotalTeamGames20242025!BE$1,DataRegularSeason20242025!$E$2:$E$1315,TotalTeamGames20242025!$A9)</f>
        <v>1</v>
      </c>
      <c r="BF10" s="18"/>
      <c r="BG10" s="21">
        <f>COUNTIFS(DataRegularSeason20242025!$D$2:$D$1315,TotalTeamGames20242025!BG$1,DataRegularSeason20242025!$E$2:$E$1315,TotalTeamGames20242025!$A9)</f>
        <v>1</v>
      </c>
      <c r="BH10" s="20"/>
      <c r="BI10" s="4">
        <f>COUNTIFS(DataRegularSeason20242025!$D$2:$D$1315,TotalTeamGames20242025!BI$1,DataRegularSeason20242025!$E$2:$E$1315,TotalTeamGames20242025!$A9)</f>
        <v>1</v>
      </c>
      <c r="BJ10" s="20"/>
      <c r="BK10" s="4">
        <f>COUNTIFS(DataRegularSeason20242025!$D$2:$D$1315,TotalTeamGames20242025!BK$1,DataRegularSeason20242025!$E$2:$E$1315,TotalTeamGames20242025!$A9)</f>
        <v>1</v>
      </c>
      <c r="BL10" s="20"/>
      <c r="BM10" s="4">
        <f>COUNTIFS(DataRegularSeason20242025!$D$2:$D$1315,TotalTeamGames20242025!BM$1,DataRegularSeason20242025!$E$2:$E$1315,TotalTeamGames20242025!$A9)</f>
        <v>2</v>
      </c>
      <c r="BN10" s="20"/>
      <c r="BO10" s="24">
        <f t="shared" si="0"/>
        <v>41</v>
      </c>
      <c r="BP10" s="52"/>
    </row>
    <row r="11" spans="1:68" x14ac:dyDescent="0.25">
      <c r="A11" s="48" t="s">
        <v>36</v>
      </c>
      <c r="B11" s="16" t="s">
        <v>81</v>
      </c>
      <c r="C11" s="15"/>
      <c r="D11" s="16">
        <f>COUNTIFS(DataRegularSeason20242025!$E$2:$E$1315,TotalTeamGames20242025!C$1,DataRegularSeason20242025!$D$2:$D$1315,TotalTeamGames20242025!$A11)</f>
        <v>1</v>
      </c>
      <c r="E11" s="15"/>
      <c r="F11" s="16">
        <f>COUNTIFS(DataRegularSeason20242025!$E$2:$E$1315,TotalTeamGames20242025!E$1,DataRegularSeason20242025!$D$2:$D$1315,TotalTeamGames20242025!$A11)</f>
        <v>2</v>
      </c>
      <c r="G11" s="15"/>
      <c r="H11" s="16">
        <f>COUNTIFS(DataRegularSeason20242025!$E$2:$E$1315,TotalTeamGames20242025!G$1,DataRegularSeason20242025!$D$2:$D$1315,TotalTeamGames20242025!$A11)</f>
        <v>1</v>
      </c>
      <c r="I11" s="15"/>
      <c r="J11" s="16">
        <f>COUNTIFS(DataRegularSeason20242025!$E$2:$E$1315,TotalTeamGames20242025!I$1,DataRegularSeason20242025!$D$2:$D$1315,TotalTeamGames20242025!$A11)</f>
        <v>2</v>
      </c>
      <c r="K11" s="15"/>
      <c r="L11" s="19"/>
      <c r="M11" s="15"/>
      <c r="N11" s="16">
        <f>COUNTIFS(DataRegularSeason20242025!$E$2:$E$1315,TotalTeamGames20242025!M$1,DataRegularSeason20242025!$D$2:$D$1315,TotalTeamGames20242025!$A11)</f>
        <v>1</v>
      </c>
      <c r="O11" s="15"/>
      <c r="P11" s="16">
        <f>COUNTIFS(DataRegularSeason20242025!$E$2:$E$1315,TotalTeamGames20242025!O$1,DataRegularSeason20242025!$D$2:$D$1315,TotalTeamGames20242025!$A11)</f>
        <v>1</v>
      </c>
      <c r="Q11" s="15"/>
      <c r="R11" s="16">
        <f>COUNTIFS(DataRegularSeason20242025!$E$2:$E$1315,TotalTeamGames20242025!Q$1,DataRegularSeason20242025!$D$2:$D$1315,TotalTeamGames20242025!$A11)</f>
        <v>1</v>
      </c>
      <c r="S11" s="15"/>
      <c r="T11" s="16">
        <f>COUNTIFS(DataRegularSeason20242025!$E$2:$E$1315,TotalTeamGames20242025!S$1,DataRegularSeason20242025!$D$2:$D$1315,TotalTeamGames20242025!$A11)</f>
        <v>1</v>
      </c>
      <c r="U11" s="15"/>
      <c r="V11" s="16">
        <f>COUNTIFS(DataRegularSeason20242025!$E$2:$E$1315,TotalTeamGames20242025!U$1,DataRegularSeason20242025!$D$2:$D$1315,TotalTeamGames20242025!$A11)</f>
        <v>1</v>
      </c>
      <c r="W11" s="15"/>
      <c r="X11" s="16">
        <f>COUNTIFS(DataRegularSeason20242025!$E$2:$E$1315,TotalTeamGames20242025!W$1,DataRegularSeason20242025!$D$2:$D$1315,TotalTeamGames20242025!$A11)</f>
        <v>1</v>
      </c>
      <c r="Y11" s="15"/>
      <c r="Z11" s="16">
        <f>COUNTIFS(DataRegularSeason20242025!$E$2:$E$1315,TotalTeamGames20242025!Y$1,DataRegularSeason20242025!$D$2:$D$1315,TotalTeamGames20242025!$A11)</f>
        <v>1</v>
      </c>
      <c r="AA11" s="15"/>
      <c r="AB11" s="16">
        <f>COUNTIFS(DataRegularSeason20242025!$E$2:$E$1315,TotalTeamGames20242025!AA$1,DataRegularSeason20242025!$D$2:$D$1315,TotalTeamGames20242025!$A11)</f>
        <v>1</v>
      </c>
      <c r="AC11" s="15"/>
      <c r="AD11" s="16">
        <f>COUNTIFS(DataRegularSeason20242025!$E$2:$E$1315,TotalTeamGames20242025!AC$1,DataRegularSeason20242025!$D$2:$D$1315,TotalTeamGames20242025!$A11)</f>
        <v>1</v>
      </c>
      <c r="AE11" s="15"/>
      <c r="AF11" s="16">
        <f>COUNTIFS(DataRegularSeason20242025!$E$2:$E$1315,TotalTeamGames20242025!AE$1,DataRegularSeason20242025!$D$2:$D$1315,TotalTeamGames20242025!$A11)</f>
        <v>1</v>
      </c>
      <c r="AG11" s="15"/>
      <c r="AH11" s="16">
        <f>COUNTIFS(DataRegularSeason20242025!$E$2:$E$1315,TotalTeamGames20242025!AG$1,DataRegularSeason20242025!$D$2:$D$1315,TotalTeamGames20242025!$A11)</f>
        <v>1</v>
      </c>
      <c r="AI11" s="15"/>
      <c r="AJ11" s="16">
        <f>COUNTIFS(DataRegularSeason20242025!$E$2:$E$1315,TotalTeamGames20242025!AI$1,DataRegularSeason20242025!$D$2:$D$1315,TotalTeamGames20242025!$A11)</f>
        <v>1</v>
      </c>
      <c r="AK11" s="15"/>
      <c r="AL11" s="16">
        <f>COUNTIFS(DataRegularSeason20242025!$E$2:$E$1315,TotalTeamGames20242025!AK$1,DataRegularSeason20242025!$D$2:$D$1315,TotalTeamGames20242025!$A11)</f>
        <v>2</v>
      </c>
      <c r="AM11" s="15"/>
      <c r="AN11" s="16">
        <f>COUNTIFS(DataRegularSeason20242025!$E$2:$E$1315,TotalTeamGames20242025!AM$1,DataRegularSeason20242025!$D$2:$D$1315,TotalTeamGames20242025!$A11)</f>
        <v>2</v>
      </c>
      <c r="AO11" s="15"/>
      <c r="AP11" s="16">
        <f>COUNTIFS(DataRegularSeason20242025!$E$2:$E$1315,TotalTeamGames20242025!AO$1,DataRegularSeason20242025!$D$2:$D$1315,TotalTeamGames20242025!$A11)</f>
        <v>2</v>
      </c>
      <c r="AQ11" s="15"/>
      <c r="AR11" s="16">
        <f>COUNTIFS(DataRegularSeason20242025!$E$2:$E$1315,TotalTeamGames20242025!AQ$1,DataRegularSeason20242025!$D$2:$D$1315,TotalTeamGames20242025!$A11)</f>
        <v>2</v>
      </c>
      <c r="AS11" s="15"/>
      <c r="AT11" s="16">
        <f>COUNTIFS(DataRegularSeason20242025!$E$2:$E$1315,TotalTeamGames20242025!AS$1,DataRegularSeason20242025!$D$2:$D$1315,TotalTeamGames20242025!$A11)</f>
        <v>2</v>
      </c>
      <c r="AU11" s="15"/>
      <c r="AV11" s="16">
        <f>COUNTIFS(DataRegularSeason20242025!$E$2:$E$1315,TotalTeamGames20242025!AU$1,DataRegularSeason20242025!$D$2:$D$1315,TotalTeamGames20242025!$A11)</f>
        <v>1</v>
      </c>
      <c r="AW11" s="15"/>
      <c r="AX11" s="16">
        <f>COUNTIFS(DataRegularSeason20242025!$E$2:$E$1315,TotalTeamGames20242025!AW$1,DataRegularSeason20242025!$D$2:$D$1315,TotalTeamGames20242025!$A11)</f>
        <v>1</v>
      </c>
      <c r="AY11" s="15"/>
      <c r="AZ11" s="16">
        <f>COUNTIFS(DataRegularSeason20242025!$E$2:$E$1315,TotalTeamGames20242025!AY$1,DataRegularSeason20242025!$D$2:$D$1315,TotalTeamGames20242025!$A11)</f>
        <v>1</v>
      </c>
      <c r="BA11" s="15"/>
      <c r="BB11" s="16">
        <f>COUNTIFS(DataRegularSeason20242025!$E$2:$E$1315,TotalTeamGames20242025!BA$1,DataRegularSeason20242025!$D$2:$D$1315,TotalTeamGames20242025!$A11)</f>
        <v>2</v>
      </c>
      <c r="BC11" s="15"/>
      <c r="BD11" s="16">
        <f>COUNTIFS(DataRegularSeason20242025!$E$2:$E$1315,TotalTeamGames20242025!BC$1,DataRegularSeason20242025!$D$2:$D$1315,TotalTeamGames20242025!$A11)</f>
        <v>2</v>
      </c>
      <c r="BE11" s="15"/>
      <c r="BF11">
        <f>COUNTIFS(DataRegularSeason20242025!$E$2:$E$1315,TotalTeamGames20242025!BE$1,DataRegularSeason20242025!$D$2:$D$1315,TotalTeamGames20242025!$A11)</f>
        <v>1</v>
      </c>
      <c r="BG11" s="22"/>
      <c r="BH11" s="16">
        <f>COUNTIFS(DataRegularSeason20242025!$E$2:$E$1315,TotalTeamGames20242025!BG$1,DataRegularSeason20242025!$D$2:$D$1315,TotalTeamGames20242025!$A11)</f>
        <v>1</v>
      </c>
      <c r="BI11" s="15"/>
      <c r="BJ11" s="16">
        <f>COUNTIFS(DataRegularSeason20242025!$E$2:$E$1315,TotalTeamGames20242025!BI$1,DataRegularSeason20242025!$D$2:$D$1315,TotalTeamGames20242025!$A11)</f>
        <v>1</v>
      </c>
      <c r="BK11" s="15"/>
      <c r="BL11" s="16">
        <f>COUNTIFS(DataRegularSeason20242025!$E$2:$E$1315,TotalTeamGames20242025!BK$1,DataRegularSeason20242025!$D$2:$D$1315,TotalTeamGames20242025!$A11)</f>
        <v>1</v>
      </c>
      <c r="BM11" s="15"/>
      <c r="BN11" s="16">
        <f>COUNTIFS(DataRegularSeason20242025!$E$2:$E$1315,TotalTeamGames20242025!BM$1,DataRegularSeason20242025!$D$2:$D$1315,TotalTeamGames20242025!$A11)</f>
        <v>2</v>
      </c>
      <c r="BO11" s="23">
        <f t="shared" si="0"/>
        <v>41</v>
      </c>
      <c r="BP11" s="52">
        <f t="shared" ref="BP11" si="4">BO11+BO12</f>
        <v>82</v>
      </c>
    </row>
    <row r="12" spans="1:68" x14ac:dyDescent="0.25">
      <c r="A12" s="49"/>
      <c r="B12" s="17" t="s">
        <v>80</v>
      </c>
      <c r="C12" s="4">
        <f>COUNTIFS(DataRegularSeason20242025!$D$2:$D$1315,TotalTeamGames20242025!C$1,DataRegularSeason20242025!$E$2:$E$1315,TotalTeamGames20242025!$A11)</f>
        <v>1</v>
      </c>
      <c r="D12" s="20"/>
      <c r="E12" s="4">
        <f>COUNTIFS(DataRegularSeason20242025!$D$2:$D$1315,TotalTeamGames20242025!E$1,DataRegularSeason20242025!$E$2:$E$1315,TotalTeamGames20242025!$A11)</f>
        <v>1</v>
      </c>
      <c r="F12" s="20"/>
      <c r="G12" s="4">
        <f>COUNTIFS(DataRegularSeason20242025!$D$2:$D$1315,TotalTeamGames20242025!G$1,DataRegularSeason20242025!$E$2:$E$1315,TotalTeamGames20242025!$A11)</f>
        <v>2</v>
      </c>
      <c r="H12" s="20"/>
      <c r="I12" s="4">
        <f>COUNTIFS(DataRegularSeason20242025!$D$2:$D$1315,TotalTeamGames20242025!I$1,DataRegularSeason20242025!$E$2:$E$1315,TotalTeamGames20242025!$A11)</f>
        <v>2</v>
      </c>
      <c r="J12" s="20"/>
      <c r="K12" s="18"/>
      <c r="L12" s="20"/>
      <c r="M12" s="4">
        <f>COUNTIFS(DataRegularSeason20242025!$D$2:$D$1315,TotalTeamGames20242025!M$1,DataRegularSeason20242025!$E$2:$E$1315,TotalTeamGames20242025!$A11)</f>
        <v>1</v>
      </c>
      <c r="N12" s="20"/>
      <c r="O12" s="4">
        <f>COUNTIFS(DataRegularSeason20242025!$D$2:$D$1315,TotalTeamGames20242025!O$1,DataRegularSeason20242025!$E$2:$E$1315,TotalTeamGames20242025!$A11)</f>
        <v>1</v>
      </c>
      <c r="P12" s="20"/>
      <c r="Q12" s="4">
        <f>COUNTIFS(DataRegularSeason20242025!$D$2:$D$1315,TotalTeamGames20242025!Q$1,DataRegularSeason20242025!$E$2:$E$1315,TotalTeamGames20242025!$A11)</f>
        <v>1</v>
      </c>
      <c r="R12" s="20"/>
      <c r="S12" s="4">
        <f>COUNTIFS(DataRegularSeason20242025!$D$2:$D$1315,TotalTeamGames20242025!S$1,DataRegularSeason20242025!$E$2:$E$1315,TotalTeamGames20242025!$A11)</f>
        <v>1</v>
      </c>
      <c r="T12" s="20"/>
      <c r="U12" s="4">
        <f>COUNTIFS(DataRegularSeason20242025!$D$2:$D$1315,TotalTeamGames20242025!U$1,DataRegularSeason20242025!$E$2:$E$1315,TotalTeamGames20242025!$A11)</f>
        <v>2</v>
      </c>
      <c r="V12" s="20"/>
      <c r="W12" s="4">
        <f>COUNTIFS(DataRegularSeason20242025!$D$2:$D$1315,TotalTeamGames20242025!W$1,DataRegularSeason20242025!$E$2:$E$1315,TotalTeamGames20242025!$A11)</f>
        <v>1</v>
      </c>
      <c r="X12" s="20"/>
      <c r="Y12" s="4">
        <f>COUNTIFS(DataRegularSeason20242025!$D$2:$D$1315,TotalTeamGames20242025!Y$1,DataRegularSeason20242025!$E$2:$E$1315,TotalTeamGames20242025!$A11)</f>
        <v>2</v>
      </c>
      <c r="Z12" s="20"/>
      <c r="AA12" s="4">
        <f>COUNTIFS(DataRegularSeason20242025!$D$2:$D$1315,TotalTeamGames20242025!AA$1,DataRegularSeason20242025!$E$2:$E$1315,TotalTeamGames20242025!$A11)</f>
        <v>1</v>
      </c>
      <c r="AB12" s="20"/>
      <c r="AC12" s="4">
        <f>COUNTIFS(DataRegularSeason20242025!$D$2:$D$1315,TotalTeamGames20242025!AC$1,DataRegularSeason20242025!$E$2:$E$1315,TotalTeamGames20242025!$A11)</f>
        <v>1</v>
      </c>
      <c r="AD12" s="20"/>
      <c r="AE12" s="4">
        <f>COUNTIFS(DataRegularSeason20242025!$D$2:$D$1315,TotalTeamGames20242025!AE$1,DataRegularSeason20242025!$E$2:$E$1315,TotalTeamGames20242025!$A11)</f>
        <v>2</v>
      </c>
      <c r="AF12" s="20"/>
      <c r="AG12" s="4">
        <f>COUNTIFS(DataRegularSeason20242025!$D$2:$D$1315,TotalTeamGames20242025!AG$1,DataRegularSeason20242025!$E$2:$E$1315,TotalTeamGames20242025!$A11)</f>
        <v>2</v>
      </c>
      <c r="AH12" s="20"/>
      <c r="AI12" s="4">
        <f>COUNTIFS(DataRegularSeason20242025!$D$2:$D$1315,TotalTeamGames20242025!AI$1,DataRegularSeason20242025!$E$2:$E$1315,TotalTeamGames20242025!$A11)</f>
        <v>1</v>
      </c>
      <c r="AJ12" s="20"/>
      <c r="AK12" s="4">
        <f>COUNTIFS(DataRegularSeason20242025!$D$2:$D$1315,TotalTeamGames20242025!AK$1,DataRegularSeason20242025!$E$2:$E$1315,TotalTeamGames20242025!$A11)</f>
        <v>2</v>
      </c>
      <c r="AL12" s="20"/>
      <c r="AM12" s="4">
        <f>COUNTIFS(DataRegularSeason20242025!$D$2:$D$1315,TotalTeamGames20242025!AM$1,DataRegularSeason20242025!$E$2:$E$1315,TotalTeamGames20242025!$A11)</f>
        <v>2</v>
      </c>
      <c r="AN12" s="20"/>
      <c r="AO12" s="4">
        <f>COUNTIFS(DataRegularSeason20242025!$D$2:$D$1315,TotalTeamGames20242025!AO$1,DataRegularSeason20242025!$E$2:$E$1315,TotalTeamGames20242025!$A11)</f>
        <v>1</v>
      </c>
      <c r="AP12" s="20"/>
      <c r="AQ12" s="4">
        <f>COUNTIFS(DataRegularSeason20242025!$D$2:$D$1315,TotalTeamGames20242025!AQ$1,DataRegularSeason20242025!$E$2:$E$1315,TotalTeamGames20242025!$A11)</f>
        <v>2</v>
      </c>
      <c r="AR12" s="20"/>
      <c r="AS12" s="4">
        <f>COUNTIFS(DataRegularSeason20242025!$D$2:$D$1315,TotalTeamGames20242025!AS$1,DataRegularSeason20242025!$E$2:$E$1315,TotalTeamGames20242025!$A11)</f>
        <v>1</v>
      </c>
      <c r="AT12" s="20"/>
      <c r="AU12" s="4">
        <f>COUNTIFS(DataRegularSeason20242025!$D$2:$D$1315,TotalTeamGames20242025!AU$1,DataRegularSeason20242025!$E$2:$E$1315,TotalTeamGames20242025!$A11)</f>
        <v>1</v>
      </c>
      <c r="AV12" s="20"/>
      <c r="AW12" s="4">
        <f>COUNTIFS(DataRegularSeason20242025!$D$2:$D$1315,TotalTeamGames20242025!AW$1,DataRegularSeason20242025!$E$2:$E$1315,TotalTeamGames20242025!$A11)</f>
        <v>1</v>
      </c>
      <c r="AX12" s="20"/>
      <c r="AY12" s="4">
        <f>COUNTIFS(DataRegularSeason20242025!$D$2:$D$1315,TotalTeamGames20242025!AY$1,DataRegularSeason20242025!$E$2:$E$1315,TotalTeamGames20242025!$A11)</f>
        <v>1</v>
      </c>
      <c r="AZ12" s="20"/>
      <c r="BA12" s="4">
        <f>COUNTIFS(DataRegularSeason20242025!$D$2:$D$1315,TotalTeamGames20242025!BA$1,DataRegularSeason20242025!$E$2:$E$1315,TotalTeamGames20242025!$A11)</f>
        <v>1</v>
      </c>
      <c r="BB12" s="20"/>
      <c r="BC12" s="4">
        <f>COUNTIFS(DataRegularSeason20242025!$D$2:$D$1315,TotalTeamGames20242025!BC$1,DataRegularSeason20242025!$E$2:$E$1315,TotalTeamGames20242025!$A11)</f>
        <v>1</v>
      </c>
      <c r="BD12" s="20"/>
      <c r="BE12" s="4">
        <f>COUNTIFS(DataRegularSeason20242025!$D$2:$D$1315,TotalTeamGames20242025!BE$1,DataRegularSeason20242025!$E$2:$E$1315,TotalTeamGames20242025!$A11)</f>
        <v>1</v>
      </c>
      <c r="BF12" s="18"/>
      <c r="BG12" s="21">
        <f>COUNTIFS(DataRegularSeason20242025!$D$2:$D$1315,TotalTeamGames20242025!BG$1,DataRegularSeason20242025!$E$2:$E$1315,TotalTeamGames20242025!$A11)</f>
        <v>1</v>
      </c>
      <c r="BH12" s="20"/>
      <c r="BI12" s="4">
        <f>COUNTIFS(DataRegularSeason20242025!$D$2:$D$1315,TotalTeamGames20242025!BI$1,DataRegularSeason20242025!$E$2:$E$1315,TotalTeamGames20242025!$A11)</f>
        <v>1</v>
      </c>
      <c r="BJ12" s="20"/>
      <c r="BK12" s="4">
        <f>COUNTIFS(DataRegularSeason20242025!$D$2:$D$1315,TotalTeamGames20242025!BK$1,DataRegularSeason20242025!$E$2:$E$1315,TotalTeamGames20242025!$A11)</f>
        <v>1</v>
      </c>
      <c r="BL12" s="20"/>
      <c r="BM12" s="4">
        <f>COUNTIFS(DataRegularSeason20242025!$D$2:$D$1315,TotalTeamGames20242025!BM$1,DataRegularSeason20242025!$E$2:$E$1315,TotalTeamGames20242025!$A11)</f>
        <v>2</v>
      </c>
      <c r="BN12" s="20"/>
      <c r="BO12" s="24">
        <f t="shared" si="0"/>
        <v>41</v>
      </c>
      <c r="BP12" s="52"/>
    </row>
    <row r="13" spans="1:68" x14ac:dyDescent="0.25">
      <c r="A13" s="48" t="s">
        <v>24</v>
      </c>
      <c r="B13" s="16" t="s">
        <v>81</v>
      </c>
      <c r="C13" s="15"/>
      <c r="D13" s="16">
        <f>COUNTIFS(DataRegularSeason20242025!$E$2:$E$1315,TotalTeamGames20242025!C$1,DataRegularSeason20242025!$D$2:$D$1315,TotalTeamGames20242025!$A13)</f>
        <v>2</v>
      </c>
      <c r="E13" s="15"/>
      <c r="F13" s="16">
        <f>COUNTIFS(DataRegularSeason20242025!$E$2:$E$1315,TotalTeamGames20242025!E$1,DataRegularSeason20242025!$D$2:$D$1315,TotalTeamGames20242025!$A13)</f>
        <v>1</v>
      </c>
      <c r="G13" s="15"/>
      <c r="H13" s="16">
        <f>COUNTIFS(DataRegularSeason20242025!$E$2:$E$1315,TotalTeamGames20242025!G$1,DataRegularSeason20242025!$D$2:$D$1315,TotalTeamGames20242025!$A13)</f>
        <v>1</v>
      </c>
      <c r="I13" s="15"/>
      <c r="J13" s="16">
        <f>COUNTIFS(DataRegularSeason20242025!$E$2:$E$1315,TotalTeamGames20242025!I$1,DataRegularSeason20242025!$D$2:$D$1315,TotalTeamGames20242025!$A13)</f>
        <v>1</v>
      </c>
      <c r="K13" s="15"/>
      <c r="L13" s="16">
        <f>COUNTIFS(DataRegularSeason20242025!$E$2:$E$1315,TotalTeamGames20242025!K$1,DataRegularSeason20242025!$D$2:$D$1315,TotalTeamGames20242025!$A13)</f>
        <v>1</v>
      </c>
      <c r="M13" s="15"/>
      <c r="N13" s="19"/>
      <c r="O13" s="15"/>
      <c r="P13" s="16">
        <f>COUNTIFS(DataRegularSeason20242025!$E$2:$E$1315,TotalTeamGames20242025!O$1,DataRegularSeason20242025!$D$2:$D$1315,TotalTeamGames20242025!$A13)</f>
        <v>1</v>
      </c>
      <c r="Q13" s="15"/>
      <c r="R13" s="16">
        <f>COUNTIFS(DataRegularSeason20242025!$E$2:$E$1315,TotalTeamGames20242025!Q$1,DataRegularSeason20242025!$D$2:$D$1315,TotalTeamGames20242025!$A13)</f>
        <v>1</v>
      </c>
      <c r="S13" s="15"/>
      <c r="T13" s="16">
        <f>COUNTIFS(DataRegularSeason20242025!$E$2:$E$1315,TotalTeamGames20242025!S$1,DataRegularSeason20242025!$D$2:$D$1315,TotalTeamGames20242025!$A13)</f>
        <v>2</v>
      </c>
      <c r="U13" s="15"/>
      <c r="V13" s="16">
        <f>COUNTIFS(DataRegularSeason20242025!$E$2:$E$1315,TotalTeamGames20242025!U$1,DataRegularSeason20242025!$D$2:$D$1315,TotalTeamGames20242025!$A13)</f>
        <v>1</v>
      </c>
      <c r="W13" s="15"/>
      <c r="X13" s="16">
        <f>COUNTIFS(DataRegularSeason20242025!$E$2:$E$1315,TotalTeamGames20242025!W$1,DataRegularSeason20242025!$D$2:$D$1315,TotalTeamGames20242025!$A13)</f>
        <v>2</v>
      </c>
      <c r="Y13" s="15"/>
      <c r="Z13" s="16">
        <f>COUNTIFS(DataRegularSeason20242025!$E$2:$E$1315,TotalTeamGames20242025!Y$1,DataRegularSeason20242025!$D$2:$D$1315,TotalTeamGames20242025!$A13)</f>
        <v>1</v>
      </c>
      <c r="AA13" s="15"/>
      <c r="AB13" s="16">
        <f>COUNTIFS(DataRegularSeason20242025!$E$2:$E$1315,TotalTeamGames20242025!AA$1,DataRegularSeason20242025!$D$2:$D$1315,TotalTeamGames20242025!$A13)</f>
        <v>1</v>
      </c>
      <c r="AC13" s="15"/>
      <c r="AD13" s="16">
        <f>COUNTIFS(DataRegularSeason20242025!$E$2:$E$1315,TotalTeamGames20242025!AC$1,DataRegularSeason20242025!$D$2:$D$1315,TotalTeamGames20242025!$A13)</f>
        <v>1</v>
      </c>
      <c r="AE13" s="15"/>
      <c r="AF13" s="16">
        <f>COUNTIFS(DataRegularSeason20242025!$E$2:$E$1315,TotalTeamGames20242025!AE$1,DataRegularSeason20242025!$D$2:$D$1315,TotalTeamGames20242025!$A13)</f>
        <v>1</v>
      </c>
      <c r="AG13" s="15"/>
      <c r="AH13" s="16">
        <f>COUNTIFS(DataRegularSeason20242025!$E$2:$E$1315,TotalTeamGames20242025!AG$1,DataRegularSeason20242025!$D$2:$D$1315,TotalTeamGames20242025!$A13)</f>
        <v>1</v>
      </c>
      <c r="AI13" s="15"/>
      <c r="AJ13" s="16">
        <f>COUNTIFS(DataRegularSeason20242025!$E$2:$E$1315,TotalTeamGames20242025!AI$1,DataRegularSeason20242025!$D$2:$D$1315,TotalTeamGames20242025!$A13)</f>
        <v>1</v>
      </c>
      <c r="AK13" s="15"/>
      <c r="AL13" s="16">
        <f>COUNTIFS(DataRegularSeason20242025!$E$2:$E$1315,TotalTeamGames20242025!AK$1,DataRegularSeason20242025!$D$2:$D$1315,TotalTeamGames20242025!$A13)</f>
        <v>1</v>
      </c>
      <c r="AM13" s="15"/>
      <c r="AN13" s="16">
        <f>COUNTIFS(DataRegularSeason20242025!$E$2:$E$1315,TotalTeamGames20242025!AM$1,DataRegularSeason20242025!$D$2:$D$1315,TotalTeamGames20242025!$A13)</f>
        <v>1</v>
      </c>
      <c r="AO13" s="15"/>
      <c r="AP13" s="16">
        <f>COUNTIFS(DataRegularSeason20242025!$E$2:$E$1315,TotalTeamGames20242025!AO$1,DataRegularSeason20242025!$D$2:$D$1315,TotalTeamGames20242025!$A13)</f>
        <v>1</v>
      </c>
      <c r="AQ13" s="15"/>
      <c r="AR13" s="16">
        <f>COUNTIFS(DataRegularSeason20242025!$E$2:$E$1315,TotalTeamGames20242025!AQ$1,DataRegularSeason20242025!$D$2:$D$1315,TotalTeamGames20242025!$A13)</f>
        <v>1</v>
      </c>
      <c r="AS13" s="15"/>
      <c r="AT13" s="16">
        <f>COUNTIFS(DataRegularSeason20242025!$E$2:$E$1315,TotalTeamGames20242025!AS$1,DataRegularSeason20242025!$D$2:$D$1315,TotalTeamGames20242025!$A13)</f>
        <v>1</v>
      </c>
      <c r="AU13" s="15"/>
      <c r="AV13" s="16">
        <f>COUNTIFS(DataRegularSeason20242025!$E$2:$E$1315,TotalTeamGames20242025!AU$1,DataRegularSeason20242025!$D$2:$D$1315,TotalTeamGames20242025!$A13)</f>
        <v>2</v>
      </c>
      <c r="AW13" s="15"/>
      <c r="AX13" s="16">
        <f>COUNTIFS(DataRegularSeason20242025!$E$2:$E$1315,TotalTeamGames20242025!AW$1,DataRegularSeason20242025!$D$2:$D$1315,TotalTeamGames20242025!$A13)</f>
        <v>2</v>
      </c>
      <c r="AY13" s="15"/>
      <c r="AZ13" s="16">
        <f>COUNTIFS(DataRegularSeason20242025!$E$2:$E$1315,TotalTeamGames20242025!AY$1,DataRegularSeason20242025!$D$2:$D$1315,TotalTeamGames20242025!$A13)</f>
        <v>2</v>
      </c>
      <c r="BA13" s="15"/>
      <c r="BB13" s="16">
        <f>COUNTIFS(DataRegularSeason20242025!$E$2:$E$1315,TotalTeamGames20242025!BA$1,DataRegularSeason20242025!$D$2:$D$1315,TotalTeamGames20242025!$A13)</f>
        <v>1</v>
      </c>
      <c r="BC13" s="15"/>
      <c r="BD13" s="16">
        <f>COUNTIFS(DataRegularSeason20242025!$E$2:$E$1315,TotalTeamGames20242025!BC$1,DataRegularSeason20242025!$D$2:$D$1315,TotalTeamGames20242025!$A13)</f>
        <v>1</v>
      </c>
      <c r="BE13" s="15"/>
      <c r="BF13">
        <f>COUNTIFS(DataRegularSeason20242025!$E$2:$E$1315,TotalTeamGames20242025!BE$1,DataRegularSeason20242025!$D$2:$D$1315,TotalTeamGames20242025!$A13)</f>
        <v>2</v>
      </c>
      <c r="BG13" s="22"/>
      <c r="BH13" s="16">
        <f>COUNTIFS(DataRegularSeason20242025!$E$2:$E$1315,TotalTeamGames20242025!BG$1,DataRegularSeason20242025!$D$2:$D$1315,TotalTeamGames20242025!$A13)</f>
        <v>2</v>
      </c>
      <c r="BI13" s="15"/>
      <c r="BJ13" s="16">
        <f>COUNTIFS(DataRegularSeason20242025!$E$2:$E$1315,TotalTeamGames20242025!BI$1,DataRegularSeason20242025!$D$2:$D$1315,TotalTeamGames20242025!$A13)</f>
        <v>2</v>
      </c>
      <c r="BK13" s="15"/>
      <c r="BL13" s="16">
        <f>COUNTIFS(DataRegularSeason20242025!$E$2:$E$1315,TotalTeamGames20242025!BK$1,DataRegularSeason20242025!$D$2:$D$1315,TotalTeamGames20242025!$A13)</f>
        <v>2</v>
      </c>
      <c r="BM13" s="15"/>
      <c r="BN13" s="16">
        <f>COUNTIFS(DataRegularSeason20242025!$E$2:$E$1315,TotalTeamGames20242025!BM$1,DataRegularSeason20242025!$D$2:$D$1315,TotalTeamGames20242025!$A13)</f>
        <v>1</v>
      </c>
      <c r="BO13" s="23">
        <f t="shared" si="0"/>
        <v>41</v>
      </c>
      <c r="BP13" s="52">
        <f t="shared" ref="BP13" si="5">BO13+BO14</f>
        <v>82</v>
      </c>
    </row>
    <row r="14" spans="1:68" x14ac:dyDescent="0.25">
      <c r="A14" s="49"/>
      <c r="B14" s="17" t="s">
        <v>80</v>
      </c>
      <c r="C14" s="4">
        <f>COUNTIFS(DataRegularSeason20242025!$D$2:$D$1315,TotalTeamGames20242025!C$1,DataRegularSeason20242025!$E$2:$E$1315,TotalTeamGames20242025!$A13)</f>
        <v>2</v>
      </c>
      <c r="D14" s="20"/>
      <c r="E14" s="4">
        <f>COUNTIFS(DataRegularSeason20242025!$D$2:$D$1315,TotalTeamGames20242025!E$1,DataRegularSeason20242025!$E$2:$E$1315,TotalTeamGames20242025!$A13)</f>
        <v>1</v>
      </c>
      <c r="F14" s="20"/>
      <c r="G14" s="4">
        <f>COUNTIFS(DataRegularSeason20242025!$D$2:$D$1315,TotalTeamGames20242025!G$1,DataRegularSeason20242025!$E$2:$E$1315,TotalTeamGames20242025!$A13)</f>
        <v>1</v>
      </c>
      <c r="H14" s="20"/>
      <c r="I14" s="4">
        <f>COUNTIFS(DataRegularSeason20242025!$D$2:$D$1315,TotalTeamGames20242025!I$1,DataRegularSeason20242025!$E$2:$E$1315,TotalTeamGames20242025!$A13)</f>
        <v>1</v>
      </c>
      <c r="J14" s="20"/>
      <c r="K14" s="4">
        <f>COUNTIFS(DataRegularSeason20242025!$D$2:$D$1315,TotalTeamGames20242025!K$1,DataRegularSeason20242025!$E$2:$E$1315,TotalTeamGames20242025!$A13)</f>
        <v>1</v>
      </c>
      <c r="L14" s="20"/>
      <c r="M14" s="18"/>
      <c r="N14" s="20"/>
      <c r="O14" s="4">
        <f>COUNTIFS(DataRegularSeason20242025!$D$2:$D$1315,TotalTeamGames20242025!O$1,DataRegularSeason20242025!$E$2:$E$1315,TotalTeamGames20242025!$A13)</f>
        <v>2</v>
      </c>
      <c r="P14" s="20"/>
      <c r="Q14" s="4">
        <f>COUNTIFS(DataRegularSeason20242025!$D$2:$D$1315,TotalTeamGames20242025!Q$1,DataRegularSeason20242025!$E$2:$E$1315,TotalTeamGames20242025!$A13)</f>
        <v>2</v>
      </c>
      <c r="R14" s="20"/>
      <c r="S14" s="4">
        <f>COUNTIFS(DataRegularSeason20242025!$D$2:$D$1315,TotalTeamGames20242025!S$1,DataRegularSeason20242025!$E$2:$E$1315,TotalTeamGames20242025!$A13)</f>
        <v>1</v>
      </c>
      <c r="T14" s="20"/>
      <c r="U14" s="4">
        <f>COUNTIFS(DataRegularSeason20242025!$D$2:$D$1315,TotalTeamGames20242025!U$1,DataRegularSeason20242025!$E$2:$E$1315,TotalTeamGames20242025!$A13)</f>
        <v>1</v>
      </c>
      <c r="V14" s="20"/>
      <c r="W14" s="4">
        <f>COUNTIFS(DataRegularSeason20242025!$D$2:$D$1315,TotalTeamGames20242025!W$1,DataRegularSeason20242025!$E$2:$E$1315,TotalTeamGames20242025!$A13)</f>
        <v>1</v>
      </c>
      <c r="X14" s="20"/>
      <c r="Y14" s="4">
        <f>COUNTIFS(DataRegularSeason20242025!$D$2:$D$1315,TotalTeamGames20242025!Y$1,DataRegularSeason20242025!$E$2:$E$1315,TotalTeamGames20242025!$A13)</f>
        <v>1</v>
      </c>
      <c r="Z14" s="20"/>
      <c r="AA14" s="4">
        <f>COUNTIFS(DataRegularSeason20242025!$D$2:$D$1315,TotalTeamGames20242025!AA$1,DataRegularSeason20242025!$E$2:$E$1315,TotalTeamGames20242025!$A13)</f>
        <v>2</v>
      </c>
      <c r="AB14" s="20"/>
      <c r="AC14" s="4">
        <f>COUNTIFS(DataRegularSeason20242025!$D$2:$D$1315,TotalTeamGames20242025!AC$1,DataRegularSeason20242025!$E$2:$E$1315,TotalTeamGames20242025!$A13)</f>
        <v>2</v>
      </c>
      <c r="AD14" s="20"/>
      <c r="AE14" s="4">
        <f>COUNTIFS(DataRegularSeason20242025!$D$2:$D$1315,TotalTeamGames20242025!AE$1,DataRegularSeason20242025!$E$2:$E$1315,TotalTeamGames20242025!$A13)</f>
        <v>1</v>
      </c>
      <c r="AF14" s="20"/>
      <c r="AG14" s="4">
        <f>COUNTIFS(DataRegularSeason20242025!$D$2:$D$1315,TotalTeamGames20242025!AG$1,DataRegularSeason20242025!$E$2:$E$1315,TotalTeamGames20242025!$A13)</f>
        <v>1</v>
      </c>
      <c r="AH14" s="20"/>
      <c r="AI14" s="4">
        <f>COUNTIFS(DataRegularSeason20242025!$D$2:$D$1315,TotalTeamGames20242025!AI$1,DataRegularSeason20242025!$E$2:$E$1315,TotalTeamGames20242025!$A13)</f>
        <v>2</v>
      </c>
      <c r="AJ14" s="20"/>
      <c r="AK14" s="4">
        <f>COUNTIFS(DataRegularSeason20242025!$D$2:$D$1315,TotalTeamGames20242025!AK$1,DataRegularSeason20242025!$E$2:$E$1315,TotalTeamGames20242025!$A13)</f>
        <v>1</v>
      </c>
      <c r="AL14" s="20"/>
      <c r="AM14" s="4">
        <f>COUNTIFS(DataRegularSeason20242025!$D$2:$D$1315,TotalTeamGames20242025!AM$1,DataRegularSeason20242025!$E$2:$E$1315,TotalTeamGames20242025!$A13)</f>
        <v>1</v>
      </c>
      <c r="AN14" s="20"/>
      <c r="AO14" s="4">
        <f>COUNTIFS(DataRegularSeason20242025!$D$2:$D$1315,TotalTeamGames20242025!AO$1,DataRegularSeason20242025!$E$2:$E$1315,TotalTeamGames20242025!$A13)</f>
        <v>1</v>
      </c>
      <c r="AP14" s="20"/>
      <c r="AQ14" s="4">
        <f>COUNTIFS(DataRegularSeason20242025!$D$2:$D$1315,TotalTeamGames20242025!AQ$1,DataRegularSeason20242025!$E$2:$E$1315,TotalTeamGames20242025!$A13)</f>
        <v>1</v>
      </c>
      <c r="AR14" s="20"/>
      <c r="AS14" s="4">
        <f>COUNTIFS(DataRegularSeason20242025!$D$2:$D$1315,TotalTeamGames20242025!AS$1,DataRegularSeason20242025!$E$2:$E$1315,TotalTeamGames20242025!$A13)</f>
        <v>1</v>
      </c>
      <c r="AT14" s="20"/>
      <c r="AU14" s="4">
        <f>COUNTIFS(DataRegularSeason20242025!$D$2:$D$1315,TotalTeamGames20242025!AU$1,DataRegularSeason20242025!$E$2:$E$1315,TotalTeamGames20242025!$A13)</f>
        <v>2</v>
      </c>
      <c r="AV14" s="20"/>
      <c r="AW14" s="4">
        <f>COUNTIFS(DataRegularSeason20242025!$D$2:$D$1315,TotalTeamGames20242025!AW$1,DataRegularSeason20242025!$E$2:$E$1315,TotalTeamGames20242025!$A13)</f>
        <v>2</v>
      </c>
      <c r="AX14" s="20"/>
      <c r="AY14" s="4">
        <f>COUNTIFS(DataRegularSeason20242025!$D$2:$D$1315,TotalTeamGames20242025!AY$1,DataRegularSeason20242025!$E$2:$E$1315,TotalTeamGames20242025!$A13)</f>
        <v>1</v>
      </c>
      <c r="AZ14" s="20"/>
      <c r="BA14" s="4">
        <f>COUNTIFS(DataRegularSeason20242025!$D$2:$D$1315,TotalTeamGames20242025!BA$1,DataRegularSeason20242025!$E$2:$E$1315,TotalTeamGames20242025!$A13)</f>
        <v>1</v>
      </c>
      <c r="BB14" s="20"/>
      <c r="BC14" s="4">
        <f>COUNTIFS(DataRegularSeason20242025!$D$2:$D$1315,TotalTeamGames20242025!BC$1,DataRegularSeason20242025!$E$2:$E$1315,TotalTeamGames20242025!$A13)</f>
        <v>1</v>
      </c>
      <c r="BD14" s="20"/>
      <c r="BE14" s="4">
        <f>COUNTIFS(DataRegularSeason20242025!$D$2:$D$1315,TotalTeamGames20242025!BE$1,DataRegularSeason20242025!$E$2:$E$1315,TotalTeamGames20242025!$A13)</f>
        <v>1</v>
      </c>
      <c r="BF14" s="18"/>
      <c r="BG14" s="21">
        <f>COUNTIFS(DataRegularSeason20242025!$D$2:$D$1315,TotalTeamGames20242025!BG$1,DataRegularSeason20242025!$E$2:$E$1315,TotalTeamGames20242025!$A13)</f>
        <v>2</v>
      </c>
      <c r="BH14" s="20"/>
      <c r="BI14" s="4">
        <f>COUNTIFS(DataRegularSeason20242025!$D$2:$D$1315,TotalTeamGames20242025!BI$1,DataRegularSeason20242025!$E$2:$E$1315,TotalTeamGames20242025!$A13)</f>
        <v>2</v>
      </c>
      <c r="BJ14" s="20"/>
      <c r="BK14" s="4">
        <f>COUNTIFS(DataRegularSeason20242025!$D$2:$D$1315,TotalTeamGames20242025!BK$1,DataRegularSeason20242025!$E$2:$E$1315,TotalTeamGames20242025!$A13)</f>
        <v>1</v>
      </c>
      <c r="BL14" s="20"/>
      <c r="BM14" s="4">
        <f>COUNTIFS(DataRegularSeason20242025!$D$2:$D$1315,TotalTeamGames20242025!BM$1,DataRegularSeason20242025!$E$2:$E$1315,TotalTeamGames20242025!$A13)</f>
        <v>1</v>
      </c>
      <c r="BN14" s="20"/>
      <c r="BO14" s="24">
        <f t="shared" si="0"/>
        <v>41</v>
      </c>
      <c r="BP14" s="52"/>
    </row>
    <row r="15" spans="1:68" x14ac:dyDescent="0.25">
      <c r="A15" s="48" t="s">
        <v>17</v>
      </c>
      <c r="B15" s="16" t="s">
        <v>81</v>
      </c>
      <c r="C15" s="15"/>
      <c r="D15" s="16">
        <f>COUNTIFS(DataRegularSeason20242025!$E$2:$E$1315,TotalTeamGames20242025!C$1,DataRegularSeason20242025!$D$2:$D$1315,TotalTeamGames20242025!$A15)</f>
        <v>2</v>
      </c>
      <c r="E15" s="15"/>
      <c r="F15" s="16">
        <f>COUNTIFS(DataRegularSeason20242025!$E$2:$E$1315,TotalTeamGames20242025!E$1,DataRegularSeason20242025!$D$2:$D$1315,TotalTeamGames20242025!$A15)</f>
        <v>1</v>
      </c>
      <c r="G15" s="15"/>
      <c r="H15" s="16">
        <f>COUNTIFS(DataRegularSeason20242025!$E$2:$E$1315,TotalTeamGames20242025!G$1,DataRegularSeason20242025!$D$2:$D$1315,TotalTeamGames20242025!$A15)</f>
        <v>1</v>
      </c>
      <c r="I15" s="15"/>
      <c r="J15" s="16">
        <f>COUNTIFS(DataRegularSeason20242025!$E$2:$E$1315,TotalTeamGames20242025!I$1,DataRegularSeason20242025!$D$2:$D$1315,TotalTeamGames20242025!$A15)</f>
        <v>1</v>
      </c>
      <c r="K15" s="15"/>
      <c r="L15" s="16">
        <f>COUNTIFS(DataRegularSeason20242025!$E$2:$E$1315,TotalTeamGames20242025!K$1,DataRegularSeason20242025!$D$2:$D$1315,TotalTeamGames20242025!$A15)</f>
        <v>1</v>
      </c>
      <c r="M15" s="15"/>
      <c r="N15" s="16">
        <f>COUNTIFS(DataRegularSeason20242025!$E$2:$E$1315,TotalTeamGames20242025!M$1,DataRegularSeason20242025!$D$2:$D$1315,TotalTeamGames20242025!$A15)</f>
        <v>2</v>
      </c>
      <c r="O15" s="15"/>
      <c r="P15" s="19"/>
      <c r="Q15" s="15"/>
      <c r="R15" s="16">
        <f>COUNTIFS(DataRegularSeason20242025!$E$2:$E$1315,TotalTeamGames20242025!Q$1,DataRegularSeason20242025!$D$2:$D$1315,TotalTeamGames20242025!$A15)</f>
        <v>2</v>
      </c>
      <c r="S15" s="15"/>
      <c r="T15" s="16">
        <f>COUNTIFS(DataRegularSeason20242025!$E$2:$E$1315,TotalTeamGames20242025!S$1,DataRegularSeason20242025!$D$2:$D$1315,TotalTeamGames20242025!$A15)</f>
        <v>2</v>
      </c>
      <c r="U15" s="15"/>
      <c r="V15" s="16">
        <f>COUNTIFS(DataRegularSeason20242025!$E$2:$E$1315,TotalTeamGames20242025!U$1,DataRegularSeason20242025!$D$2:$D$1315,TotalTeamGames20242025!$A15)</f>
        <v>1</v>
      </c>
      <c r="W15" s="15"/>
      <c r="X15" s="16">
        <f>COUNTIFS(DataRegularSeason20242025!$E$2:$E$1315,TotalTeamGames20242025!W$1,DataRegularSeason20242025!$D$2:$D$1315,TotalTeamGames20242025!$A15)</f>
        <v>1</v>
      </c>
      <c r="Y15" s="15"/>
      <c r="Z15" s="16">
        <f>COUNTIFS(DataRegularSeason20242025!$E$2:$E$1315,TotalTeamGames20242025!Y$1,DataRegularSeason20242025!$D$2:$D$1315,TotalTeamGames20242025!$A15)</f>
        <v>1</v>
      </c>
      <c r="AA15" s="15"/>
      <c r="AB15" s="16">
        <f>COUNTIFS(DataRegularSeason20242025!$E$2:$E$1315,TotalTeamGames20242025!AA$1,DataRegularSeason20242025!$D$2:$D$1315,TotalTeamGames20242025!$A15)</f>
        <v>1</v>
      </c>
      <c r="AC15" s="15"/>
      <c r="AD15" s="16">
        <f>COUNTIFS(DataRegularSeason20242025!$E$2:$E$1315,TotalTeamGames20242025!AC$1,DataRegularSeason20242025!$D$2:$D$1315,TotalTeamGames20242025!$A15)</f>
        <v>2</v>
      </c>
      <c r="AE15" s="15"/>
      <c r="AF15" s="16">
        <f>COUNTIFS(DataRegularSeason20242025!$E$2:$E$1315,TotalTeamGames20242025!AE$1,DataRegularSeason20242025!$D$2:$D$1315,TotalTeamGames20242025!$A15)</f>
        <v>1</v>
      </c>
      <c r="AG15" s="15"/>
      <c r="AH15" s="16">
        <f>COUNTIFS(DataRegularSeason20242025!$E$2:$E$1315,TotalTeamGames20242025!AG$1,DataRegularSeason20242025!$D$2:$D$1315,TotalTeamGames20242025!$A15)</f>
        <v>1</v>
      </c>
      <c r="AI15" s="15"/>
      <c r="AJ15" s="16">
        <f>COUNTIFS(DataRegularSeason20242025!$E$2:$E$1315,TotalTeamGames20242025!AI$1,DataRegularSeason20242025!$D$2:$D$1315,TotalTeamGames20242025!$A15)</f>
        <v>2</v>
      </c>
      <c r="AK15" s="15"/>
      <c r="AL15" s="16">
        <f>COUNTIFS(DataRegularSeason20242025!$E$2:$E$1315,TotalTeamGames20242025!AK$1,DataRegularSeason20242025!$D$2:$D$1315,TotalTeamGames20242025!$A15)</f>
        <v>1</v>
      </c>
      <c r="AM15" s="15"/>
      <c r="AN15" s="16">
        <f>COUNTIFS(DataRegularSeason20242025!$E$2:$E$1315,TotalTeamGames20242025!AM$1,DataRegularSeason20242025!$D$2:$D$1315,TotalTeamGames20242025!$A15)</f>
        <v>1</v>
      </c>
      <c r="AO15" s="15"/>
      <c r="AP15" s="16">
        <f>COUNTIFS(DataRegularSeason20242025!$E$2:$E$1315,TotalTeamGames20242025!AO$1,DataRegularSeason20242025!$D$2:$D$1315,TotalTeamGames20242025!$A15)</f>
        <v>1</v>
      </c>
      <c r="AQ15" s="15"/>
      <c r="AR15" s="16">
        <f>COUNTIFS(DataRegularSeason20242025!$E$2:$E$1315,TotalTeamGames20242025!AQ$1,DataRegularSeason20242025!$D$2:$D$1315,TotalTeamGames20242025!$A15)</f>
        <v>1</v>
      </c>
      <c r="AS15" s="15"/>
      <c r="AT15" s="16">
        <f>COUNTIFS(DataRegularSeason20242025!$E$2:$E$1315,TotalTeamGames20242025!AS$1,DataRegularSeason20242025!$D$2:$D$1315,TotalTeamGames20242025!$A15)</f>
        <v>1</v>
      </c>
      <c r="AU15" s="15"/>
      <c r="AV15" s="16">
        <f>COUNTIFS(DataRegularSeason20242025!$E$2:$E$1315,TotalTeamGames20242025!AU$1,DataRegularSeason20242025!$D$2:$D$1315,TotalTeamGames20242025!$A15)</f>
        <v>1</v>
      </c>
      <c r="AW15" s="15"/>
      <c r="AX15" s="16">
        <f>COUNTIFS(DataRegularSeason20242025!$E$2:$E$1315,TotalTeamGames20242025!AW$1,DataRegularSeason20242025!$D$2:$D$1315,TotalTeamGames20242025!$A15)</f>
        <v>2</v>
      </c>
      <c r="AY15" s="15"/>
      <c r="AZ15" s="16">
        <f>COUNTIFS(DataRegularSeason20242025!$E$2:$E$1315,TotalTeamGames20242025!AY$1,DataRegularSeason20242025!$D$2:$D$1315,TotalTeamGames20242025!$A15)</f>
        <v>2</v>
      </c>
      <c r="BA15" s="15"/>
      <c r="BB15" s="16">
        <f>COUNTIFS(DataRegularSeason20242025!$E$2:$E$1315,TotalTeamGames20242025!BA$1,DataRegularSeason20242025!$D$2:$D$1315,TotalTeamGames20242025!$A15)</f>
        <v>1</v>
      </c>
      <c r="BC15" s="15"/>
      <c r="BD15" s="16">
        <f>COUNTIFS(DataRegularSeason20242025!$E$2:$E$1315,TotalTeamGames20242025!BC$1,DataRegularSeason20242025!$D$2:$D$1315,TotalTeamGames20242025!$A15)</f>
        <v>1</v>
      </c>
      <c r="BE15" s="15"/>
      <c r="BF15">
        <f>COUNTIFS(DataRegularSeason20242025!$E$2:$E$1315,TotalTeamGames20242025!BE$1,DataRegularSeason20242025!$D$2:$D$1315,TotalTeamGames20242025!$A15)</f>
        <v>2</v>
      </c>
      <c r="BG15" s="22"/>
      <c r="BH15" s="16">
        <f>COUNTIFS(DataRegularSeason20242025!$E$2:$E$1315,TotalTeamGames20242025!BG$1,DataRegularSeason20242025!$D$2:$D$1315,TotalTeamGames20242025!$A15)</f>
        <v>2</v>
      </c>
      <c r="BI15" s="15"/>
      <c r="BJ15" s="16">
        <f>COUNTIFS(DataRegularSeason20242025!$E$2:$E$1315,TotalTeamGames20242025!BI$1,DataRegularSeason20242025!$D$2:$D$1315,TotalTeamGames20242025!$A15)</f>
        <v>1</v>
      </c>
      <c r="BK15" s="15"/>
      <c r="BL15" s="16">
        <f>COUNTIFS(DataRegularSeason20242025!$E$2:$E$1315,TotalTeamGames20242025!BK$1,DataRegularSeason20242025!$D$2:$D$1315,TotalTeamGames20242025!$A15)</f>
        <v>1</v>
      </c>
      <c r="BM15" s="15"/>
      <c r="BN15" s="16">
        <f>COUNTIFS(DataRegularSeason20242025!$E$2:$E$1315,TotalTeamGames20242025!BM$1,DataRegularSeason20242025!$D$2:$D$1315,TotalTeamGames20242025!$A15)</f>
        <v>1</v>
      </c>
      <c r="BO15" s="23">
        <f t="shared" si="0"/>
        <v>41</v>
      </c>
      <c r="BP15" s="52">
        <f t="shared" ref="BP15" si="6">BO15+BO16</f>
        <v>82</v>
      </c>
    </row>
    <row r="16" spans="1:68" x14ac:dyDescent="0.25">
      <c r="A16" s="49"/>
      <c r="B16" s="17" t="s">
        <v>80</v>
      </c>
      <c r="C16" s="4">
        <f>COUNTIFS(DataRegularSeason20242025!$D$2:$D$1315,TotalTeamGames20242025!C$1,DataRegularSeason20242025!$E$2:$E$1315,TotalTeamGames20242025!$A15)</f>
        <v>1</v>
      </c>
      <c r="D16" s="20"/>
      <c r="E16" s="4">
        <f>COUNTIFS(DataRegularSeason20242025!$D$2:$D$1315,TotalTeamGames20242025!E$1,DataRegularSeason20242025!$E$2:$E$1315,TotalTeamGames20242025!$A15)</f>
        <v>1</v>
      </c>
      <c r="F16" s="20"/>
      <c r="G16" s="4">
        <f>COUNTIFS(DataRegularSeason20242025!$D$2:$D$1315,TotalTeamGames20242025!G$1,DataRegularSeason20242025!$E$2:$E$1315,TotalTeamGames20242025!$A15)</f>
        <v>1</v>
      </c>
      <c r="H16" s="20"/>
      <c r="I16" s="4">
        <f>COUNTIFS(DataRegularSeason20242025!$D$2:$D$1315,TotalTeamGames20242025!I$1,DataRegularSeason20242025!$E$2:$E$1315,TotalTeamGames20242025!$A15)</f>
        <v>1</v>
      </c>
      <c r="J16" s="20"/>
      <c r="K16" s="4">
        <f>COUNTIFS(DataRegularSeason20242025!$D$2:$D$1315,TotalTeamGames20242025!K$1,DataRegularSeason20242025!$E$2:$E$1315,TotalTeamGames20242025!$A15)</f>
        <v>1</v>
      </c>
      <c r="L16" s="20"/>
      <c r="M16" s="4">
        <f>COUNTIFS(DataRegularSeason20242025!$D$2:$D$1315,TotalTeamGames20242025!M$1,DataRegularSeason20242025!$E$2:$E$1315,TotalTeamGames20242025!$A15)</f>
        <v>1</v>
      </c>
      <c r="N16" s="20"/>
      <c r="O16" s="18"/>
      <c r="P16" s="20"/>
      <c r="Q16" s="4">
        <f>COUNTIFS(DataRegularSeason20242025!$D$2:$D$1315,TotalTeamGames20242025!Q$1,DataRegularSeason20242025!$E$2:$E$1315,TotalTeamGames20242025!$A15)</f>
        <v>2</v>
      </c>
      <c r="R16" s="20"/>
      <c r="S16" s="4">
        <f>COUNTIFS(DataRegularSeason20242025!$D$2:$D$1315,TotalTeamGames20242025!S$1,DataRegularSeason20242025!$E$2:$E$1315,TotalTeamGames20242025!$A15)</f>
        <v>2</v>
      </c>
      <c r="T16" s="20"/>
      <c r="U16" s="4">
        <f>COUNTIFS(DataRegularSeason20242025!$D$2:$D$1315,TotalTeamGames20242025!U$1,DataRegularSeason20242025!$E$2:$E$1315,TotalTeamGames20242025!$A15)</f>
        <v>1</v>
      </c>
      <c r="V16" s="20"/>
      <c r="W16" s="4">
        <f>COUNTIFS(DataRegularSeason20242025!$D$2:$D$1315,TotalTeamGames20242025!W$1,DataRegularSeason20242025!$E$2:$E$1315,TotalTeamGames20242025!$A15)</f>
        <v>2</v>
      </c>
      <c r="X16" s="20"/>
      <c r="Y16" s="4">
        <f>COUNTIFS(DataRegularSeason20242025!$D$2:$D$1315,TotalTeamGames20242025!Y$1,DataRegularSeason20242025!$E$2:$E$1315,TotalTeamGames20242025!$A15)</f>
        <v>1</v>
      </c>
      <c r="Z16" s="20"/>
      <c r="AA16" s="4">
        <f>COUNTIFS(DataRegularSeason20242025!$D$2:$D$1315,TotalTeamGames20242025!AA$1,DataRegularSeason20242025!$E$2:$E$1315,TotalTeamGames20242025!$A15)</f>
        <v>2</v>
      </c>
      <c r="AB16" s="20"/>
      <c r="AC16" s="4">
        <f>COUNTIFS(DataRegularSeason20242025!$D$2:$D$1315,TotalTeamGames20242025!AC$1,DataRegularSeason20242025!$E$2:$E$1315,TotalTeamGames20242025!$A15)</f>
        <v>2</v>
      </c>
      <c r="AD16" s="20"/>
      <c r="AE16" s="4">
        <f>COUNTIFS(DataRegularSeason20242025!$D$2:$D$1315,TotalTeamGames20242025!AE$1,DataRegularSeason20242025!$E$2:$E$1315,TotalTeamGames20242025!$A15)</f>
        <v>1</v>
      </c>
      <c r="AF16" s="20"/>
      <c r="AG16" s="4">
        <f>COUNTIFS(DataRegularSeason20242025!$D$2:$D$1315,TotalTeamGames20242025!AG$1,DataRegularSeason20242025!$E$2:$E$1315,TotalTeamGames20242025!$A15)</f>
        <v>1</v>
      </c>
      <c r="AH16" s="20"/>
      <c r="AI16" s="4">
        <f>COUNTIFS(DataRegularSeason20242025!$D$2:$D$1315,TotalTeamGames20242025!AI$1,DataRegularSeason20242025!$E$2:$E$1315,TotalTeamGames20242025!$A15)</f>
        <v>2</v>
      </c>
      <c r="AJ16" s="20"/>
      <c r="AK16" s="4">
        <f>COUNTIFS(DataRegularSeason20242025!$D$2:$D$1315,TotalTeamGames20242025!AK$1,DataRegularSeason20242025!$E$2:$E$1315,TotalTeamGames20242025!$A15)</f>
        <v>1</v>
      </c>
      <c r="AL16" s="20"/>
      <c r="AM16" s="4">
        <f>COUNTIFS(DataRegularSeason20242025!$D$2:$D$1315,TotalTeamGames20242025!AM$1,DataRegularSeason20242025!$E$2:$E$1315,TotalTeamGames20242025!$A15)</f>
        <v>1</v>
      </c>
      <c r="AN16" s="20"/>
      <c r="AO16" s="4">
        <f>COUNTIFS(DataRegularSeason20242025!$D$2:$D$1315,TotalTeamGames20242025!AO$1,DataRegularSeason20242025!$E$2:$E$1315,TotalTeamGames20242025!$A15)</f>
        <v>1</v>
      </c>
      <c r="AP16" s="20"/>
      <c r="AQ16" s="4">
        <f>COUNTIFS(DataRegularSeason20242025!$D$2:$D$1315,TotalTeamGames20242025!AQ$1,DataRegularSeason20242025!$E$2:$E$1315,TotalTeamGames20242025!$A15)</f>
        <v>1</v>
      </c>
      <c r="AR16" s="20"/>
      <c r="AS16" s="4">
        <f>COUNTIFS(DataRegularSeason20242025!$D$2:$D$1315,TotalTeamGames20242025!AS$1,DataRegularSeason20242025!$E$2:$E$1315,TotalTeamGames20242025!$A15)</f>
        <v>1</v>
      </c>
      <c r="AT16" s="20"/>
      <c r="AU16" s="4">
        <f>COUNTIFS(DataRegularSeason20242025!$D$2:$D$1315,TotalTeamGames20242025!AU$1,DataRegularSeason20242025!$E$2:$E$1315,TotalTeamGames20242025!$A15)</f>
        <v>2</v>
      </c>
      <c r="AV16" s="20"/>
      <c r="AW16" s="4">
        <f>COUNTIFS(DataRegularSeason20242025!$D$2:$D$1315,TotalTeamGames20242025!AW$1,DataRegularSeason20242025!$E$2:$E$1315,TotalTeamGames20242025!$A15)</f>
        <v>1</v>
      </c>
      <c r="AX16" s="20"/>
      <c r="AY16" s="4">
        <f>COUNTIFS(DataRegularSeason20242025!$D$2:$D$1315,TotalTeamGames20242025!AY$1,DataRegularSeason20242025!$E$2:$E$1315,TotalTeamGames20242025!$A15)</f>
        <v>1</v>
      </c>
      <c r="AZ16" s="20"/>
      <c r="BA16" s="4">
        <f>COUNTIFS(DataRegularSeason20242025!$D$2:$D$1315,TotalTeamGames20242025!BA$1,DataRegularSeason20242025!$E$2:$E$1315,TotalTeamGames20242025!$A15)</f>
        <v>1</v>
      </c>
      <c r="BB16" s="20"/>
      <c r="BC16" s="4">
        <f>COUNTIFS(DataRegularSeason20242025!$D$2:$D$1315,TotalTeamGames20242025!BC$1,DataRegularSeason20242025!$E$2:$E$1315,TotalTeamGames20242025!$A15)</f>
        <v>1</v>
      </c>
      <c r="BD16" s="20"/>
      <c r="BE16" s="4">
        <f>COUNTIFS(DataRegularSeason20242025!$D$2:$D$1315,TotalTeamGames20242025!BE$1,DataRegularSeason20242025!$E$2:$E$1315,TotalTeamGames20242025!$A15)</f>
        <v>2</v>
      </c>
      <c r="BF16" s="18"/>
      <c r="BG16" s="21">
        <f>COUNTIFS(DataRegularSeason20242025!$D$2:$D$1315,TotalTeamGames20242025!BG$1,DataRegularSeason20242025!$E$2:$E$1315,TotalTeamGames20242025!$A15)</f>
        <v>1</v>
      </c>
      <c r="BH16" s="20"/>
      <c r="BI16" s="4">
        <f>COUNTIFS(DataRegularSeason20242025!$D$2:$D$1315,TotalTeamGames20242025!BI$1,DataRegularSeason20242025!$E$2:$E$1315,TotalTeamGames20242025!$A15)</f>
        <v>2</v>
      </c>
      <c r="BJ16" s="20"/>
      <c r="BK16" s="4">
        <f>COUNTIFS(DataRegularSeason20242025!$D$2:$D$1315,TotalTeamGames20242025!BK$1,DataRegularSeason20242025!$E$2:$E$1315,TotalTeamGames20242025!$A15)</f>
        <v>2</v>
      </c>
      <c r="BL16" s="20"/>
      <c r="BM16" s="4">
        <f>COUNTIFS(DataRegularSeason20242025!$D$2:$D$1315,TotalTeamGames20242025!BM$1,DataRegularSeason20242025!$E$2:$E$1315,TotalTeamGames20242025!$A15)</f>
        <v>1</v>
      </c>
      <c r="BN16" s="20"/>
      <c r="BO16" s="24">
        <f t="shared" si="0"/>
        <v>41</v>
      </c>
      <c r="BP16" s="52"/>
    </row>
    <row r="17" spans="1:68" x14ac:dyDescent="0.25">
      <c r="A17" s="48" t="s">
        <v>26</v>
      </c>
      <c r="B17" s="16" t="s">
        <v>81</v>
      </c>
      <c r="C17" s="15"/>
      <c r="D17" s="16">
        <f>COUNTIFS(DataRegularSeason20242025!$E$2:$E$1315,TotalTeamGames20242025!C$1,DataRegularSeason20242025!$D$2:$D$1315,TotalTeamGames20242025!$A17)</f>
        <v>2</v>
      </c>
      <c r="E17" s="15"/>
      <c r="F17" s="16">
        <f>COUNTIFS(DataRegularSeason20242025!$E$2:$E$1315,TotalTeamGames20242025!E$1,DataRegularSeason20242025!$D$2:$D$1315,TotalTeamGames20242025!$A17)</f>
        <v>1</v>
      </c>
      <c r="G17" s="15"/>
      <c r="H17" s="16">
        <f>COUNTIFS(DataRegularSeason20242025!$E$2:$E$1315,TotalTeamGames20242025!G$1,DataRegularSeason20242025!$D$2:$D$1315,TotalTeamGames20242025!$A17)</f>
        <v>1</v>
      </c>
      <c r="I17" s="15"/>
      <c r="J17" s="16">
        <f>COUNTIFS(DataRegularSeason20242025!$E$2:$E$1315,TotalTeamGames20242025!I$1,DataRegularSeason20242025!$D$2:$D$1315,TotalTeamGames20242025!$A17)</f>
        <v>1</v>
      </c>
      <c r="K17" s="15"/>
      <c r="L17" s="16">
        <f>COUNTIFS(DataRegularSeason20242025!$E$2:$E$1315,TotalTeamGames20242025!K$1,DataRegularSeason20242025!$D$2:$D$1315,TotalTeamGames20242025!$A17)</f>
        <v>1</v>
      </c>
      <c r="M17" s="15"/>
      <c r="N17" s="16">
        <f>COUNTIFS(DataRegularSeason20242025!$E$2:$E$1315,TotalTeamGames20242025!M$1,DataRegularSeason20242025!$D$2:$D$1315,TotalTeamGames20242025!$A17)</f>
        <v>2</v>
      </c>
      <c r="O17" s="15"/>
      <c r="P17" s="16">
        <f>COUNTIFS(DataRegularSeason20242025!$E$2:$E$1315,TotalTeamGames20242025!O$1,DataRegularSeason20242025!$D$2:$D$1315,TotalTeamGames20242025!$A17)</f>
        <v>2</v>
      </c>
      <c r="Q17" s="15"/>
      <c r="R17" s="19"/>
      <c r="S17" s="15"/>
      <c r="T17" s="16">
        <f>COUNTIFS(DataRegularSeason20242025!$E$2:$E$1315,TotalTeamGames20242025!S$1,DataRegularSeason20242025!$D$2:$D$1315,TotalTeamGames20242025!$A17)</f>
        <v>1</v>
      </c>
      <c r="U17" s="15"/>
      <c r="V17" s="16">
        <f>COUNTIFS(DataRegularSeason20242025!$E$2:$E$1315,TotalTeamGames20242025!U$1,DataRegularSeason20242025!$D$2:$D$1315,TotalTeamGames20242025!$A17)</f>
        <v>1</v>
      </c>
      <c r="W17" s="15"/>
      <c r="X17" s="16">
        <f>COUNTIFS(DataRegularSeason20242025!$E$2:$E$1315,TotalTeamGames20242025!W$1,DataRegularSeason20242025!$D$2:$D$1315,TotalTeamGames20242025!$A17)</f>
        <v>1</v>
      </c>
      <c r="Y17" s="15"/>
      <c r="Z17" s="16">
        <f>COUNTIFS(DataRegularSeason20242025!$E$2:$E$1315,TotalTeamGames20242025!Y$1,DataRegularSeason20242025!$D$2:$D$1315,TotalTeamGames20242025!$A17)</f>
        <v>1</v>
      </c>
      <c r="AA17" s="15"/>
      <c r="AB17" s="16">
        <f>COUNTIFS(DataRegularSeason20242025!$E$2:$E$1315,TotalTeamGames20242025!AA$1,DataRegularSeason20242025!$D$2:$D$1315,TotalTeamGames20242025!$A17)</f>
        <v>1</v>
      </c>
      <c r="AC17" s="15"/>
      <c r="AD17" s="16">
        <f>COUNTIFS(DataRegularSeason20242025!$E$2:$E$1315,TotalTeamGames20242025!AC$1,DataRegularSeason20242025!$D$2:$D$1315,TotalTeamGames20242025!$A17)</f>
        <v>2</v>
      </c>
      <c r="AE17" s="15"/>
      <c r="AF17" s="16">
        <f>COUNTIFS(DataRegularSeason20242025!$E$2:$E$1315,TotalTeamGames20242025!AE$1,DataRegularSeason20242025!$D$2:$D$1315,TotalTeamGames20242025!$A17)</f>
        <v>1</v>
      </c>
      <c r="AG17" s="15"/>
      <c r="AH17" s="16">
        <f>COUNTIFS(DataRegularSeason20242025!$E$2:$E$1315,TotalTeamGames20242025!AG$1,DataRegularSeason20242025!$D$2:$D$1315,TotalTeamGames20242025!$A17)</f>
        <v>1</v>
      </c>
      <c r="AI17" s="15"/>
      <c r="AJ17" s="16">
        <f>COUNTIFS(DataRegularSeason20242025!$E$2:$E$1315,TotalTeamGames20242025!AI$1,DataRegularSeason20242025!$D$2:$D$1315,TotalTeamGames20242025!$A17)</f>
        <v>2</v>
      </c>
      <c r="AK17" s="15"/>
      <c r="AL17" s="16">
        <f>COUNTIFS(DataRegularSeason20242025!$E$2:$E$1315,TotalTeamGames20242025!AK$1,DataRegularSeason20242025!$D$2:$D$1315,TotalTeamGames20242025!$A17)</f>
        <v>1</v>
      </c>
      <c r="AM17" s="15"/>
      <c r="AN17" s="16">
        <f>COUNTIFS(DataRegularSeason20242025!$E$2:$E$1315,TotalTeamGames20242025!AM$1,DataRegularSeason20242025!$D$2:$D$1315,TotalTeamGames20242025!$A17)</f>
        <v>1</v>
      </c>
      <c r="AO17" s="15"/>
      <c r="AP17" s="16">
        <f>COUNTIFS(DataRegularSeason20242025!$E$2:$E$1315,TotalTeamGames20242025!AO$1,DataRegularSeason20242025!$D$2:$D$1315,TotalTeamGames20242025!$A17)</f>
        <v>1</v>
      </c>
      <c r="AQ17" s="15"/>
      <c r="AR17" s="16">
        <f>COUNTIFS(DataRegularSeason20242025!$E$2:$E$1315,TotalTeamGames20242025!AQ$1,DataRegularSeason20242025!$D$2:$D$1315,TotalTeamGames20242025!$A17)</f>
        <v>1</v>
      </c>
      <c r="AS17" s="15"/>
      <c r="AT17" s="16">
        <f>COUNTIFS(DataRegularSeason20242025!$E$2:$E$1315,TotalTeamGames20242025!AS$1,DataRegularSeason20242025!$D$2:$D$1315,TotalTeamGames20242025!$A17)</f>
        <v>1</v>
      </c>
      <c r="AU17" s="15"/>
      <c r="AV17" s="16">
        <f>COUNTIFS(DataRegularSeason20242025!$E$2:$E$1315,TotalTeamGames20242025!AU$1,DataRegularSeason20242025!$D$2:$D$1315,TotalTeamGames20242025!$A17)</f>
        <v>1</v>
      </c>
      <c r="AW17" s="15"/>
      <c r="AX17" s="16">
        <f>COUNTIFS(DataRegularSeason20242025!$E$2:$E$1315,TotalTeamGames20242025!AW$1,DataRegularSeason20242025!$D$2:$D$1315,TotalTeamGames20242025!$A17)</f>
        <v>2</v>
      </c>
      <c r="AY17" s="15"/>
      <c r="AZ17" s="16">
        <f>COUNTIFS(DataRegularSeason20242025!$E$2:$E$1315,TotalTeamGames20242025!AY$1,DataRegularSeason20242025!$D$2:$D$1315,TotalTeamGames20242025!$A17)</f>
        <v>2</v>
      </c>
      <c r="BA17" s="15"/>
      <c r="BB17" s="16">
        <f>COUNTIFS(DataRegularSeason20242025!$E$2:$E$1315,TotalTeamGames20242025!BA$1,DataRegularSeason20242025!$D$2:$D$1315,TotalTeamGames20242025!$A17)</f>
        <v>1</v>
      </c>
      <c r="BC17" s="15"/>
      <c r="BD17" s="16">
        <f>COUNTIFS(DataRegularSeason20242025!$E$2:$E$1315,TotalTeamGames20242025!BC$1,DataRegularSeason20242025!$D$2:$D$1315,TotalTeamGames20242025!$A17)</f>
        <v>1</v>
      </c>
      <c r="BE17" s="15"/>
      <c r="BF17">
        <f>COUNTIFS(DataRegularSeason20242025!$E$2:$E$1315,TotalTeamGames20242025!BE$1,DataRegularSeason20242025!$D$2:$D$1315,TotalTeamGames20242025!$A17)</f>
        <v>2</v>
      </c>
      <c r="BG17" s="22"/>
      <c r="BH17" s="16">
        <f>COUNTIFS(DataRegularSeason20242025!$E$2:$E$1315,TotalTeamGames20242025!BG$1,DataRegularSeason20242025!$D$2:$D$1315,TotalTeamGames20242025!$A17)</f>
        <v>2</v>
      </c>
      <c r="BI17" s="15"/>
      <c r="BJ17" s="16">
        <f>COUNTIFS(DataRegularSeason20242025!$E$2:$E$1315,TotalTeamGames20242025!BI$1,DataRegularSeason20242025!$D$2:$D$1315,TotalTeamGames20242025!$A17)</f>
        <v>1</v>
      </c>
      <c r="BK17" s="15"/>
      <c r="BL17" s="16">
        <f>COUNTIFS(DataRegularSeason20242025!$E$2:$E$1315,TotalTeamGames20242025!BK$1,DataRegularSeason20242025!$D$2:$D$1315,TotalTeamGames20242025!$A17)</f>
        <v>2</v>
      </c>
      <c r="BM17" s="15"/>
      <c r="BN17" s="16">
        <f>COUNTIFS(DataRegularSeason20242025!$E$2:$E$1315,TotalTeamGames20242025!BM$1,DataRegularSeason20242025!$D$2:$D$1315,TotalTeamGames20242025!$A17)</f>
        <v>1</v>
      </c>
      <c r="BO17" s="23">
        <f t="shared" si="0"/>
        <v>41</v>
      </c>
      <c r="BP17" s="52">
        <f t="shared" ref="BP17" si="7">BO17+BO18</f>
        <v>82</v>
      </c>
    </row>
    <row r="18" spans="1:68" x14ac:dyDescent="0.25">
      <c r="A18" s="49"/>
      <c r="B18" s="17" t="s">
        <v>80</v>
      </c>
      <c r="C18" s="4">
        <f>COUNTIFS(DataRegularSeason20242025!$D$2:$D$1315,TotalTeamGames20242025!C$1,DataRegularSeason20242025!$E$2:$E$1315,TotalTeamGames20242025!$A17)</f>
        <v>1</v>
      </c>
      <c r="D18" s="20"/>
      <c r="E18" s="4">
        <f>COUNTIFS(DataRegularSeason20242025!$D$2:$D$1315,TotalTeamGames20242025!E$1,DataRegularSeason20242025!$E$2:$E$1315,TotalTeamGames20242025!$A17)</f>
        <v>1</v>
      </c>
      <c r="F18" s="20"/>
      <c r="G18" s="4">
        <f>COUNTIFS(DataRegularSeason20242025!$D$2:$D$1315,TotalTeamGames20242025!G$1,DataRegularSeason20242025!$E$2:$E$1315,TotalTeamGames20242025!$A17)</f>
        <v>1</v>
      </c>
      <c r="H18" s="20"/>
      <c r="I18" s="4">
        <f>COUNTIFS(DataRegularSeason20242025!$D$2:$D$1315,TotalTeamGames20242025!I$1,DataRegularSeason20242025!$E$2:$E$1315,TotalTeamGames20242025!$A17)</f>
        <v>1</v>
      </c>
      <c r="J18" s="20"/>
      <c r="K18" s="4">
        <f>COUNTIFS(DataRegularSeason20242025!$D$2:$D$1315,TotalTeamGames20242025!K$1,DataRegularSeason20242025!$E$2:$E$1315,TotalTeamGames20242025!$A17)</f>
        <v>1</v>
      </c>
      <c r="L18" s="20"/>
      <c r="M18" s="4">
        <f>COUNTIFS(DataRegularSeason20242025!$D$2:$D$1315,TotalTeamGames20242025!M$1,DataRegularSeason20242025!$E$2:$E$1315,TotalTeamGames20242025!$A17)</f>
        <v>1</v>
      </c>
      <c r="N18" s="20"/>
      <c r="O18" s="4">
        <f>COUNTIFS(DataRegularSeason20242025!$D$2:$D$1315,TotalTeamGames20242025!O$1,DataRegularSeason20242025!$E$2:$E$1315,TotalTeamGames20242025!$A17)</f>
        <v>2</v>
      </c>
      <c r="P18" s="20"/>
      <c r="Q18" s="18"/>
      <c r="R18" s="20"/>
      <c r="S18" s="4">
        <f>COUNTIFS(DataRegularSeason20242025!$D$2:$D$1315,TotalTeamGames20242025!S$1,DataRegularSeason20242025!$E$2:$E$1315,TotalTeamGames20242025!$A17)</f>
        <v>2</v>
      </c>
      <c r="T18" s="20"/>
      <c r="U18" s="4">
        <f>COUNTIFS(DataRegularSeason20242025!$D$2:$D$1315,TotalTeamGames20242025!U$1,DataRegularSeason20242025!$E$2:$E$1315,TotalTeamGames20242025!$A17)</f>
        <v>1</v>
      </c>
      <c r="V18" s="20"/>
      <c r="W18" s="4">
        <f>COUNTIFS(DataRegularSeason20242025!$D$2:$D$1315,TotalTeamGames20242025!W$1,DataRegularSeason20242025!$E$2:$E$1315,TotalTeamGames20242025!$A17)</f>
        <v>2</v>
      </c>
      <c r="X18" s="20"/>
      <c r="Y18" s="4">
        <f>COUNTIFS(DataRegularSeason20242025!$D$2:$D$1315,TotalTeamGames20242025!Y$1,DataRegularSeason20242025!$E$2:$E$1315,TotalTeamGames20242025!$A17)</f>
        <v>1</v>
      </c>
      <c r="Z18" s="20"/>
      <c r="AA18" s="4">
        <f>COUNTIFS(DataRegularSeason20242025!$D$2:$D$1315,TotalTeamGames20242025!AA$1,DataRegularSeason20242025!$E$2:$E$1315,TotalTeamGames20242025!$A17)</f>
        <v>2</v>
      </c>
      <c r="AB18" s="20"/>
      <c r="AC18" s="4">
        <f>COUNTIFS(DataRegularSeason20242025!$D$2:$D$1315,TotalTeamGames20242025!AC$1,DataRegularSeason20242025!$E$2:$E$1315,TotalTeamGames20242025!$A17)</f>
        <v>2</v>
      </c>
      <c r="AD18" s="20"/>
      <c r="AE18" s="4">
        <f>COUNTIFS(DataRegularSeason20242025!$D$2:$D$1315,TotalTeamGames20242025!AE$1,DataRegularSeason20242025!$E$2:$E$1315,TotalTeamGames20242025!$A17)</f>
        <v>1</v>
      </c>
      <c r="AF18" s="20"/>
      <c r="AG18" s="4">
        <f>COUNTIFS(DataRegularSeason20242025!$D$2:$D$1315,TotalTeamGames20242025!AG$1,DataRegularSeason20242025!$E$2:$E$1315,TotalTeamGames20242025!$A17)</f>
        <v>1</v>
      </c>
      <c r="AH18" s="20"/>
      <c r="AI18" s="4">
        <f>COUNTIFS(DataRegularSeason20242025!$D$2:$D$1315,TotalTeamGames20242025!AI$1,DataRegularSeason20242025!$E$2:$E$1315,TotalTeamGames20242025!$A17)</f>
        <v>2</v>
      </c>
      <c r="AJ18" s="20"/>
      <c r="AK18" s="4">
        <f>COUNTIFS(DataRegularSeason20242025!$D$2:$D$1315,TotalTeamGames20242025!AK$1,DataRegularSeason20242025!$E$2:$E$1315,TotalTeamGames20242025!$A17)</f>
        <v>1</v>
      </c>
      <c r="AL18" s="20"/>
      <c r="AM18" s="4">
        <f>COUNTIFS(DataRegularSeason20242025!$D$2:$D$1315,TotalTeamGames20242025!AM$1,DataRegularSeason20242025!$E$2:$E$1315,TotalTeamGames20242025!$A17)</f>
        <v>1</v>
      </c>
      <c r="AN18" s="20"/>
      <c r="AO18" s="4">
        <f>COUNTIFS(DataRegularSeason20242025!$D$2:$D$1315,TotalTeamGames20242025!AO$1,DataRegularSeason20242025!$E$2:$E$1315,TotalTeamGames20242025!$A17)</f>
        <v>1</v>
      </c>
      <c r="AP18" s="20"/>
      <c r="AQ18" s="4">
        <f>COUNTIFS(DataRegularSeason20242025!$D$2:$D$1315,TotalTeamGames20242025!AQ$1,DataRegularSeason20242025!$E$2:$E$1315,TotalTeamGames20242025!$A17)</f>
        <v>1</v>
      </c>
      <c r="AR18" s="20"/>
      <c r="AS18" s="4">
        <f>COUNTIFS(DataRegularSeason20242025!$D$2:$D$1315,TotalTeamGames20242025!AS$1,DataRegularSeason20242025!$E$2:$E$1315,TotalTeamGames20242025!$A17)</f>
        <v>1</v>
      </c>
      <c r="AT18" s="20"/>
      <c r="AU18" s="4">
        <f>COUNTIFS(DataRegularSeason20242025!$D$2:$D$1315,TotalTeamGames20242025!AU$1,DataRegularSeason20242025!$E$2:$E$1315,TotalTeamGames20242025!$A17)</f>
        <v>2</v>
      </c>
      <c r="AV18" s="20"/>
      <c r="AW18" s="4">
        <f>COUNTIFS(DataRegularSeason20242025!$D$2:$D$1315,TotalTeamGames20242025!AW$1,DataRegularSeason20242025!$E$2:$E$1315,TotalTeamGames20242025!$A17)</f>
        <v>1</v>
      </c>
      <c r="AX18" s="20"/>
      <c r="AY18" s="4">
        <f>COUNTIFS(DataRegularSeason20242025!$D$2:$D$1315,TotalTeamGames20242025!AY$1,DataRegularSeason20242025!$E$2:$E$1315,TotalTeamGames20242025!$A17)</f>
        <v>2</v>
      </c>
      <c r="AZ18" s="20"/>
      <c r="BA18" s="4">
        <f>COUNTIFS(DataRegularSeason20242025!$D$2:$D$1315,TotalTeamGames20242025!BA$1,DataRegularSeason20242025!$E$2:$E$1315,TotalTeamGames20242025!$A17)</f>
        <v>1</v>
      </c>
      <c r="BB18" s="20"/>
      <c r="BC18" s="4">
        <f>COUNTIFS(DataRegularSeason20242025!$D$2:$D$1315,TotalTeamGames20242025!BC$1,DataRegularSeason20242025!$E$2:$E$1315,TotalTeamGames20242025!$A17)</f>
        <v>1</v>
      </c>
      <c r="BD18" s="20"/>
      <c r="BE18" s="4">
        <f>COUNTIFS(DataRegularSeason20242025!$D$2:$D$1315,TotalTeamGames20242025!BE$1,DataRegularSeason20242025!$E$2:$E$1315,TotalTeamGames20242025!$A17)</f>
        <v>1</v>
      </c>
      <c r="BF18" s="18"/>
      <c r="BG18" s="21">
        <f>COUNTIFS(DataRegularSeason20242025!$D$2:$D$1315,TotalTeamGames20242025!BG$1,DataRegularSeason20242025!$E$2:$E$1315,TotalTeamGames20242025!$A17)</f>
        <v>1</v>
      </c>
      <c r="BH18" s="20"/>
      <c r="BI18" s="4">
        <f>COUNTIFS(DataRegularSeason20242025!$D$2:$D$1315,TotalTeamGames20242025!BI$1,DataRegularSeason20242025!$E$2:$E$1315,TotalTeamGames20242025!$A17)</f>
        <v>2</v>
      </c>
      <c r="BJ18" s="20"/>
      <c r="BK18" s="4">
        <f>COUNTIFS(DataRegularSeason20242025!$D$2:$D$1315,TotalTeamGames20242025!BK$1,DataRegularSeason20242025!$E$2:$E$1315,TotalTeamGames20242025!$A17)</f>
        <v>2</v>
      </c>
      <c r="BL18" s="20"/>
      <c r="BM18" s="4">
        <f>COUNTIFS(DataRegularSeason20242025!$D$2:$D$1315,TotalTeamGames20242025!BM$1,DataRegularSeason20242025!$E$2:$E$1315,TotalTeamGames20242025!$A17)</f>
        <v>1</v>
      </c>
      <c r="BN18" s="20"/>
      <c r="BO18" s="24">
        <f t="shared" si="0"/>
        <v>41</v>
      </c>
      <c r="BP18" s="52"/>
    </row>
    <row r="19" spans="1:68" x14ac:dyDescent="0.25">
      <c r="A19" s="48" t="s">
        <v>34</v>
      </c>
      <c r="B19" s="16" t="s">
        <v>81</v>
      </c>
      <c r="C19" s="15"/>
      <c r="D19" s="16">
        <f>COUNTIFS(DataRegularSeason20242025!$E$2:$E$1315,TotalTeamGames20242025!C$1,DataRegularSeason20242025!$D$2:$D$1315,TotalTeamGames20242025!$A19)</f>
        <v>1</v>
      </c>
      <c r="E19" s="15"/>
      <c r="F19" s="16">
        <f>COUNTIFS(DataRegularSeason20242025!$E$2:$E$1315,TotalTeamGames20242025!E$1,DataRegularSeason20242025!$D$2:$D$1315,TotalTeamGames20242025!$A19)</f>
        <v>1</v>
      </c>
      <c r="G19" s="15"/>
      <c r="H19" s="16">
        <f>COUNTIFS(DataRegularSeason20242025!$E$2:$E$1315,TotalTeamGames20242025!G$1,DataRegularSeason20242025!$D$2:$D$1315,TotalTeamGames20242025!$A19)</f>
        <v>1</v>
      </c>
      <c r="I19" s="15"/>
      <c r="J19" s="16">
        <f>COUNTIFS(DataRegularSeason20242025!$E$2:$E$1315,TotalTeamGames20242025!I$1,DataRegularSeason20242025!$D$2:$D$1315,TotalTeamGames20242025!$A19)</f>
        <v>1</v>
      </c>
      <c r="K19" s="15"/>
      <c r="L19" s="16">
        <f>COUNTIFS(DataRegularSeason20242025!$E$2:$E$1315,TotalTeamGames20242025!K$1,DataRegularSeason20242025!$D$2:$D$1315,TotalTeamGames20242025!$A19)</f>
        <v>1</v>
      </c>
      <c r="M19" s="15"/>
      <c r="N19" s="16">
        <f>COUNTIFS(DataRegularSeason20242025!$E$2:$E$1315,TotalTeamGames20242025!M$1,DataRegularSeason20242025!$D$2:$D$1315,TotalTeamGames20242025!$A19)</f>
        <v>1</v>
      </c>
      <c r="O19" s="15"/>
      <c r="P19" s="16">
        <f>COUNTIFS(DataRegularSeason20242025!$E$2:$E$1315,TotalTeamGames20242025!O$1,DataRegularSeason20242025!$D$2:$D$1315,TotalTeamGames20242025!$A19)</f>
        <v>2</v>
      </c>
      <c r="Q19" s="15"/>
      <c r="R19" s="16">
        <f>COUNTIFS(DataRegularSeason20242025!$E$2:$E$1315,TotalTeamGames20242025!Q$1,DataRegularSeason20242025!$D$2:$D$1315,TotalTeamGames20242025!$A19)</f>
        <v>2</v>
      </c>
      <c r="S19" s="15"/>
      <c r="T19" s="19"/>
      <c r="U19" s="15"/>
      <c r="V19" s="16">
        <f>COUNTIFS(DataRegularSeason20242025!$E$2:$E$1315,TotalTeamGames20242025!U$1,DataRegularSeason20242025!$D$2:$D$1315,TotalTeamGames20242025!$A19)</f>
        <v>1</v>
      </c>
      <c r="W19" s="15"/>
      <c r="X19" s="16">
        <f>COUNTIFS(DataRegularSeason20242025!$E$2:$E$1315,TotalTeamGames20242025!W$1,DataRegularSeason20242025!$D$2:$D$1315,TotalTeamGames20242025!$A19)</f>
        <v>2</v>
      </c>
      <c r="Y19" s="15"/>
      <c r="Z19" s="16">
        <f>COUNTIFS(DataRegularSeason20242025!$E$2:$E$1315,TotalTeamGames20242025!Y$1,DataRegularSeason20242025!$D$2:$D$1315,TotalTeamGames20242025!$A19)</f>
        <v>1</v>
      </c>
      <c r="AA19" s="15"/>
      <c r="AB19" s="16">
        <f>COUNTIFS(DataRegularSeason20242025!$E$2:$E$1315,TotalTeamGames20242025!AA$1,DataRegularSeason20242025!$D$2:$D$1315,TotalTeamGames20242025!$A19)</f>
        <v>2</v>
      </c>
      <c r="AC19" s="15"/>
      <c r="AD19" s="16">
        <f>COUNTIFS(DataRegularSeason20242025!$E$2:$E$1315,TotalTeamGames20242025!AC$1,DataRegularSeason20242025!$D$2:$D$1315,TotalTeamGames20242025!$A19)</f>
        <v>2</v>
      </c>
      <c r="AE19" s="15"/>
      <c r="AF19" s="16">
        <f>COUNTIFS(DataRegularSeason20242025!$E$2:$E$1315,TotalTeamGames20242025!AE$1,DataRegularSeason20242025!$D$2:$D$1315,TotalTeamGames20242025!$A19)</f>
        <v>1</v>
      </c>
      <c r="AG19" s="15"/>
      <c r="AH19" s="16">
        <f>COUNTIFS(DataRegularSeason20242025!$E$2:$E$1315,TotalTeamGames20242025!AG$1,DataRegularSeason20242025!$D$2:$D$1315,TotalTeamGames20242025!$A19)</f>
        <v>1</v>
      </c>
      <c r="AI19" s="15"/>
      <c r="AJ19" s="16">
        <f>COUNTIFS(DataRegularSeason20242025!$E$2:$E$1315,TotalTeamGames20242025!AI$1,DataRegularSeason20242025!$D$2:$D$1315,TotalTeamGames20242025!$A19)</f>
        <v>2</v>
      </c>
      <c r="AK19" s="15"/>
      <c r="AL19" s="16">
        <f>COUNTIFS(DataRegularSeason20242025!$E$2:$E$1315,TotalTeamGames20242025!AK$1,DataRegularSeason20242025!$D$2:$D$1315,TotalTeamGames20242025!$A19)</f>
        <v>1</v>
      </c>
      <c r="AM19" s="15"/>
      <c r="AN19" s="16">
        <f>COUNTIFS(DataRegularSeason20242025!$E$2:$E$1315,TotalTeamGames20242025!AM$1,DataRegularSeason20242025!$D$2:$D$1315,TotalTeamGames20242025!$A19)</f>
        <v>1</v>
      </c>
      <c r="AO19" s="15"/>
      <c r="AP19" s="16">
        <f>COUNTIFS(DataRegularSeason20242025!$E$2:$E$1315,TotalTeamGames20242025!AO$1,DataRegularSeason20242025!$D$2:$D$1315,TotalTeamGames20242025!$A19)</f>
        <v>1</v>
      </c>
      <c r="AQ19" s="15"/>
      <c r="AR19" s="16">
        <f>COUNTIFS(DataRegularSeason20242025!$E$2:$E$1315,TotalTeamGames20242025!AQ$1,DataRegularSeason20242025!$D$2:$D$1315,TotalTeamGames20242025!$A19)</f>
        <v>1</v>
      </c>
      <c r="AS19" s="15"/>
      <c r="AT19" s="16">
        <f>COUNTIFS(DataRegularSeason20242025!$E$2:$E$1315,TotalTeamGames20242025!AS$1,DataRegularSeason20242025!$D$2:$D$1315,TotalTeamGames20242025!$A19)</f>
        <v>1</v>
      </c>
      <c r="AU19" s="15"/>
      <c r="AV19" s="16">
        <f>COUNTIFS(DataRegularSeason20242025!$E$2:$E$1315,TotalTeamGames20242025!AU$1,DataRegularSeason20242025!$D$2:$D$1315,TotalTeamGames20242025!$A19)</f>
        <v>2</v>
      </c>
      <c r="AW19" s="15"/>
      <c r="AX19" s="16">
        <f>COUNTIFS(DataRegularSeason20242025!$E$2:$E$1315,TotalTeamGames20242025!AW$1,DataRegularSeason20242025!$D$2:$D$1315,TotalTeamGames20242025!$A19)</f>
        <v>1</v>
      </c>
      <c r="AY19" s="15"/>
      <c r="AZ19" s="16">
        <f>COUNTIFS(DataRegularSeason20242025!$E$2:$E$1315,TotalTeamGames20242025!AY$1,DataRegularSeason20242025!$D$2:$D$1315,TotalTeamGames20242025!$A19)</f>
        <v>1</v>
      </c>
      <c r="BA19" s="15"/>
      <c r="BB19" s="16">
        <f>COUNTIFS(DataRegularSeason20242025!$E$2:$E$1315,TotalTeamGames20242025!BA$1,DataRegularSeason20242025!$D$2:$D$1315,TotalTeamGames20242025!$A19)</f>
        <v>1</v>
      </c>
      <c r="BC19" s="15"/>
      <c r="BD19" s="16">
        <f>COUNTIFS(DataRegularSeason20242025!$E$2:$E$1315,TotalTeamGames20242025!BC$1,DataRegularSeason20242025!$D$2:$D$1315,TotalTeamGames20242025!$A19)</f>
        <v>1</v>
      </c>
      <c r="BE19" s="15"/>
      <c r="BF19">
        <f>COUNTIFS(DataRegularSeason20242025!$E$2:$E$1315,TotalTeamGames20242025!BE$1,DataRegularSeason20242025!$D$2:$D$1315,TotalTeamGames20242025!$A19)</f>
        <v>2</v>
      </c>
      <c r="BG19" s="22"/>
      <c r="BH19" s="16">
        <f>COUNTIFS(DataRegularSeason20242025!$E$2:$E$1315,TotalTeamGames20242025!BG$1,DataRegularSeason20242025!$D$2:$D$1315,TotalTeamGames20242025!$A19)</f>
        <v>1</v>
      </c>
      <c r="BI19" s="15"/>
      <c r="BJ19" s="16">
        <f>COUNTIFS(DataRegularSeason20242025!$E$2:$E$1315,TotalTeamGames20242025!BI$1,DataRegularSeason20242025!$D$2:$D$1315,TotalTeamGames20242025!$A19)</f>
        <v>2</v>
      </c>
      <c r="BK19" s="15"/>
      <c r="BL19" s="16">
        <f>COUNTIFS(DataRegularSeason20242025!$E$2:$E$1315,TotalTeamGames20242025!BK$1,DataRegularSeason20242025!$D$2:$D$1315,TotalTeamGames20242025!$A19)</f>
        <v>2</v>
      </c>
      <c r="BM19" s="15"/>
      <c r="BN19" s="16">
        <f>COUNTIFS(DataRegularSeason20242025!$E$2:$E$1315,TotalTeamGames20242025!BM$1,DataRegularSeason20242025!$D$2:$D$1315,TotalTeamGames20242025!$A19)</f>
        <v>1</v>
      </c>
      <c r="BO19" s="23">
        <f t="shared" si="0"/>
        <v>41</v>
      </c>
      <c r="BP19" s="52">
        <f t="shared" ref="BP19" si="8">BO19+BO20</f>
        <v>82</v>
      </c>
    </row>
    <row r="20" spans="1:68" x14ac:dyDescent="0.25">
      <c r="A20" s="49"/>
      <c r="B20" s="17" t="s">
        <v>80</v>
      </c>
      <c r="C20" s="4">
        <f>COUNTIFS(DataRegularSeason20242025!$D$2:$D$1315,TotalTeamGames20242025!C$1,DataRegularSeason20242025!$E$2:$E$1315,TotalTeamGames20242025!$A19)</f>
        <v>2</v>
      </c>
      <c r="D20" s="20"/>
      <c r="E20" s="4">
        <f>COUNTIFS(DataRegularSeason20242025!$D$2:$D$1315,TotalTeamGames20242025!E$1,DataRegularSeason20242025!$E$2:$E$1315,TotalTeamGames20242025!$A19)</f>
        <v>1</v>
      </c>
      <c r="F20" s="20"/>
      <c r="G20" s="4">
        <f>COUNTIFS(DataRegularSeason20242025!$D$2:$D$1315,TotalTeamGames20242025!G$1,DataRegularSeason20242025!$E$2:$E$1315,TotalTeamGames20242025!$A19)</f>
        <v>1</v>
      </c>
      <c r="H20" s="20"/>
      <c r="I20" s="4">
        <f>COUNTIFS(DataRegularSeason20242025!$D$2:$D$1315,TotalTeamGames20242025!I$1,DataRegularSeason20242025!$E$2:$E$1315,TotalTeamGames20242025!$A19)</f>
        <v>1</v>
      </c>
      <c r="J20" s="20"/>
      <c r="K20" s="4">
        <f>COUNTIFS(DataRegularSeason20242025!$D$2:$D$1315,TotalTeamGames20242025!K$1,DataRegularSeason20242025!$E$2:$E$1315,TotalTeamGames20242025!$A19)</f>
        <v>1</v>
      </c>
      <c r="L20" s="20"/>
      <c r="M20" s="4">
        <f>COUNTIFS(DataRegularSeason20242025!$D$2:$D$1315,TotalTeamGames20242025!M$1,DataRegularSeason20242025!$E$2:$E$1315,TotalTeamGames20242025!$A19)</f>
        <v>2</v>
      </c>
      <c r="N20" s="20"/>
      <c r="O20" s="4">
        <f>COUNTIFS(DataRegularSeason20242025!$D$2:$D$1315,TotalTeamGames20242025!O$1,DataRegularSeason20242025!$E$2:$E$1315,TotalTeamGames20242025!$A19)</f>
        <v>2</v>
      </c>
      <c r="P20" s="20"/>
      <c r="Q20" s="4">
        <f>COUNTIFS(DataRegularSeason20242025!$D$2:$D$1315,TotalTeamGames20242025!Q$1,DataRegularSeason20242025!$E$2:$E$1315,TotalTeamGames20242025!$A19)</f>
        <v>1</v>
      </c>
      <c r="R20" s="20"/>
      <c r="S20" s="18"/>
      <c r="T20" s="20"/>
      <c r="U20" s="4">
        <f>COUNTIFS(DataRegularSeason20242025!$D$2:$D$1315,TotalTeamGames20242025!U$1,DataRegularSeason20242025!$E$2:$E$1315,TotalTeamGames20242025!$A19)</f>
        <v>1</v>
      </c>
      <c r="V20" s="20"/>
      <c r="W20" s="4">
        <f>COUNTIFS(DataRegularSeason20242025!$D$2:$D$1315,TotalTeamGames20242025!W$1,DataRegularSeason20242025!$E$2:$E$1315,TotalTeamGames20242025!$A19)</f>
        <v>1</v>
      </c>
      <c r="X20" s="20"/>
      <c r="Y20" s="4">
        <f>COUNTIFS(DataRegularSeason20242025!$D$2:$D$1315,TotalTeamGames20242025!Y$1,DataRegularSeason20242025!$E$2:$E$1315,TotalTeamGames20242025!$A19)</f>
        <v>1</v>
      </c>
      <c r="Z20" s="20"/>
      <c r="AA20" s="4">
        <f>COUNTIFS(DataRegularSeason20242025!$D$2:$D$1315,TotalTeamGames20242025!AA$1,DataRegularSeason20242025!$E$2:$E$1315,TotalTeamGames20242025!$A19)</f>
        <v>1</v>
      </c>
      <c r="AB20" s="20"/>
      <c r="AC20" s="4">
        <f>COUNTIFS(DataRegularSeason20242025!$D$2:$D$1315,TotalTeamGames20242025!AC$1,DataRegularSeason20242025!$E$2:$E$1315,TotalTeamGames20242025!$A19)</f>
        <v>2</v>
      </c>
      <c r="AD20" s="20"/>
      <c r="AE20" s="4">
        <f>COUNTIFS(DataRegularSeason20242025!$D$2:$D$1315,TotalTeamGames20242025!AE$1,DataRegularSeason20242025!$E$2:$E$1315,TotalTeamGames20242025!$A19)</f>
        <v>1</v>
      </c>
      <c r="AF20" s="20"/>
      <c r="AG20" s="4">
        <f>COUNTIFS(DataRegularSeason20242025!$D$2:$D$1315,TotalTeamGames20242025!AG$1,DataRegularSeason20242025!$E$2:$E$1315,TotalTeamGames20242025!$A19)</f>
        <v>1</v>
      </c>
      <c r="AH20" s="20"/>
      <c r="AI20" s="4">
        <f>COUNTIFS(DataRegularSeason20242025!$D$2:$D$1315,TotalTeamGames20242025!AI$1,DataRegularSeason20242025!$E$2:$E$1315,TotalTeamGames20242025!$A19)</f>
        <v>2</v>
      </c>
      <c r="AJ20" s="20"/>
      <c r="AK20" s="4">
        <f>COUNTIFS(DataRegularSeason20242025!$D$2:$D$1315,TotalTeamGames20242025!AK$1,DataRegularSeason20242025!$E$2:$E$1315,TotalTeamGames20242025!$A19)</f>
        <v>1</v>
      </c>
      <c r="AL20" s="20"/>
      <c r="AM20" s="4">
        <f>COUNTIFS(DataRegularSeason20242025!$D$2:$D$1315,TotalTeamGames20242025!AM$1,DataRegularSeason20242025!$E$2:$E$1315,TotalTeamGames20242025!$A19)</f>
        <v>1</v>
      </c>
      <c r="AN20" s="20"/>
      <c r="AO20" s="4">
        <f>COUNTIFS(DataRegularSeason20242025!$D$2:$D$1315,TotalTeamGames20242025!AO$1,DataRegularSeason20242025!$E$2:$E$1315,TotalTeamGames20242025!$A19)</f>
        <v>1</v>
      </c>
      <c r="AP20" s="20"/>
      <c r="AQ20" s="4">
        <f>COUNTIFS(DataRegularSeason20242025!$D$2:$D$1315,TotalTeamGames20242025!AQ$1,DataRegularSeason20242025!$E$2:$E$1315,TotalTeamGames20242025!$A19)</f>
        <v>1</v>
      </c>
      <c r="AR20" s="20"/>
      <c r="AS20" s="4">
        <f>COUNTIFS(DataRegularSeason20242025!$D$2:$D$1315,TotalTeamGames20242025!AS$1,DataRegularSeason20242025!$E$2:$E$1315,TotalTeamGames20242025!$A19)</f>
        <v>1</v>
      </c>
      <c r="AT20" s="20"/>
      <c r="AU20" s="4">
        <f>COUNTIFS(DataRegularSeason20242025!$D$2:$D$1315,TotalTeamGames20242025!AU$1,DataRegularSeason20242025!$E$2:$E$1315,TotalTeamGames20242025!$A19)</f>
        <v>1</v>
      </c>
      <c r="AV20" s="20"/>
      <c r="AW20" s="4">
        <f>COUNTIFS(DataRegularSeason20242025!$D$2:$D$1315,TotalTeamGames20242025!AW$1,DataRegularSeason20242025!$E$2:$E$1315,TotalTeamGames20242025!$A19)</f>
        <v>2</v>
      </c>
      <c r="AX20" s="20"/>
      <c r="AY20" s="4">
        <f>COUNTIFS(DataRegularSeason20242025!$D$2:$D$1315,TotalTeamGames20242025!AY$1,DataRegularSeason20242025!$E$2:$E$1315,TotalTeamGames20242025!$A19)</f>
        <v>2</v>
      </c>
      <c r="AZ20" s="20"/>
      <c r="BA20" s="4">
        <f>COUNTIFS(DataRegularSeason20242025!$D$2:$D$1315,TotalTeamGames20242025!BA$1,DataRegularSeason20242025!$E$2:$E$1315,TotalTeamGames20242025!$A19)</f>
        <v>1</v>
      </c>
      <c r="BB20" s="20"/>
      <c r="BC20" s="4">
        <f>COUNTIFS(DataRegularSeason20242025!$D$2:$D$1315,TotalTeamGames20242025!BC$1,DataRegularSeason20242025!$E$2:$E$1315,TotalTeamGames20242025!$A19)</f>
        <v>1</v>
      </c>
      <c r="BD20" s="20"/>
      <c r="BE20" s="4">
        <f>COUNTIFS(DataRegularSeason20242025!$D$2:$D$1315,TotalTeamGames20242025!BE$1,DataRegularSeason20242025!$E$2:$E$1315,TotalTeamGames20242025!$A19)</f>
        <v>2</v>
      </c>
      <c r="BF20" s="18"/>
      <c r="BG20" s="21">
        <f>COUNTIFS(DataRegularSeason20242025!$D$2:$D$1315,TotalTeamGames20242025!BG$1,DataRegularSeason20242025!$E$2:$E$1315,TotalTeamGames20242025!$A19)</f>
        <v>2</v>
      </c>
      <c r="BH20" s="20"/>
      <c r="BI20" s="4">
        <f>COUNTIFS(DataRegularSeason20242025!$D$2:$D$1315,TotalTeamGames20242025!BI$1,DataRegularSeason20242025!$E$2:$E$1315,TotalTeamGames20242025!$A19)</f>
        <v>1</v>
      </c>
      <c r="BJ20" s="20"/>
      <c r="BK20" s="4">
        <f>COUNTIFS(DataRegularSeason20242025!$D$2:$D$1315,TotalTeamGames20242025!BK$1,DataRegularSeason20242025!$E$2:$E$1315,TotalTeamGames20242025!$A19)</f>
        <v>2</v>
      </c>
      <c r="BL20" s="20"/>
      <c r="BM20" s="4">
        <f>COUNTIFS(DataRegularSeason20242025!$D$2:$D$1315,TotalTeamGames20242025!BM$1,DataRegularSeason20242025!$E$2:$E$1315,TotalTeamGames20242025!$A19)</f>
        <v>1</v>
      </c>
      <c r="BN20" s="20"/>
      <c r="BO20" s="24">
        <f t="shared" si="0"/>
        <v>41</v>
      </c>
      <c r="BP20" s="52"/>
    </row>
    <row r="21" spans="1:68" x14ac:dyDescent="0.25">
      <c r="A21" s="48" t="s">
        <v>31</v>
      </c>
      <c r="B21" s="16" t="s">
        <v>81</v>
      </c>
      <c r="C21" s="15"/>
      <c r="D21" s="16">
        <f>COUNTIFS(DataRegularSeason20242025!$E$2:$E$1315,TotalTeamGames20242025!C$1,DataRegularSeason20242025!$D$2:$D$1315,TotalTeamGames20242025!$A21)</f>
        <v>1</v>
      </c>
      <c r="E21" s="15"/>
      <c r="F21" s="16">
        <f>COUNTIFS(DataRegularSeason20242025!$E$2:$E$1315,TotalTeamGames20242025!E$1,DataRegularSeason20242025!$D$2:$D$1315,TotalTeamGames20242025!$A21)</f>
        <v>1</v>
      </c>
      <c r="G21" s="15"/>
      <c r="H21" s="16">
        <f>COUNTIFS(DataRegularSeason20242025!$E$2:$E$1315,TotalTeamGames20242025!G$1,DataRegularSeason20242025!$D$2:$D$1315,TotalTeamGames20242025!$A21)</f>
        <v>2</v>
      </c>
      <c r="I21" s="15"/>
      <c r="J21" s="16">
        <f>COUNTIFS(DataRegularSeason20242025!$E$2:$E$1315,TotalTeamGames20242025!I$1,DataRegularSeason20242025!$D$2:$D$1315,TotalTeamGames20242025!$A21)</f>
        <v>1</v>
      </c>
      <c r="K21" s="15"/>
      <c r="L21" s="16">
        <f>COUNTIFS(DataRegularSeason20242025!$E$2:$E$1315,TotalTeamGames20242025!K$1,DataRegularSeason20242025!$D$2:$D$1315,TotalTeamGames20242025!$A21)</f>
        <v>2</v>
      </c>
      <c r="M21" s="15"/>
      <c r="N21" s="16">
        <f>COUNTIFS(DataRegularSeason20242025!$E$2:$E$1315,TotalTeamGames20242025!M$1,DataRegularSeason20242025!$D$2:$D$1315,TotalTeamGames20242025!$A21)</f>
        <v>1</v>
      </c>
      <c r="O21" s="15"/>
      <c r="P21" s="16">
        <f>COUNTIFS(DataRegularSeason20242025!$E$2:$E$1315,TotalTeamGames20242025!O$1,DataRegularSeason20242025!$D$2:$D$1315,TotalTeamGames20242025!$A21)</f>
        <v>1</v>
      </c>
      <c r="Q21" s="15"/>
      <c r="R21" s="16">
        <f>COUNTIFS(DataRegularSeason20242025!$E$2:$E$1315,TotalTeamGames20242025!Q$1,DataRegularSeason20242025!$D$2:$D$1315,TotalTeamGames20242025!$A21)</f>
        <v>1</v>
      </c>
      <c r="S21" s="15"/>
      <c r="T21" s="16">
        <f>COUNTIFS(DataRegularSeason20242025!$E$2:$E$1315,TotalTeamGames20242025!S$1,DataRegularSeason20242025!$D$2:$D$1315,TotalTeamGames20242025!$A21)</f>
        <v>1</v>
      </c>
      <c r="U21" s="15"/>
      <c r="V21" s="19"/>
      <c r="W21" s="15"/>
      <c r="X21" s="16">
        <f>COUNTIFS(DataRegularSeason20242025!$E$2:$E$1315,TotalTeamGames20242025!W$1,DataRegularSeason20242025!$D$2:$D$1315,TotalTeamGames20242025!$A21)</f>
        <v>1</v>
      </c>
      <c r="Y21" s="15"/>
      <c r="Z21" s="16">
        <f>COUNTIFS(DataRegularSeason20242025!$E$2:$E$1315,TotalTeamGames20242025!Y$1,DataRegularSeason20242025!$D$2:$D$1315,TotalTeamGames20242025!$A21)</f>
        <v>2</v>
      </c>
      <c r="AA21" s="15"/>
      <c r="AB21" s="16">
        <f>COUNTIFS(DataRegularSeason20242025!$E$2:$E$1315,TotalTeamGames20242025!AA$1,DataRegularSeason20242025!$D$2:$D$1315,TotalTeamGames20242025!$A21)</f>
        <v>1</v>
      </c>
      <c r="AC21" s="15"/>
      <c r="AD21" s="16">
        <f>COUNTIFS(DataRegularSeason20242025!$E$2:$E$1315,TotalTeamGames20242025!AC$1,DataRegularSeason20242025!$D$2:$D$1315,TotalTeamGames20242025!$A21)</f>
        <v>1</v>
      </c>
      <c r="AE21" s="15"/>
      <c r="AF21" s="16">
        <f>COUNTIFS(DataRegularSeason20242025!$E$2:$E$1315,TotalTeamGames20242025!AE$1,DataRegularSeason20242025!$D$2:$D$1315,TotalTeamGames20242025!$A21)</f>
        <v>2</v>
      </c>
      <c r="AG21" s="15"/>
      <c r="AH21" s="16">
        <f>COUNTIFS(DataRegularSeason20242025!$E$2:$E$1315,TotalTeamGames20242025!AG$1,DataRegularSeason20242025!$D$2:$D$1315,TotalTeamGames20242025!$A21)</f>
        <v>1</v>
      </c>
      <c r="AI21" s="15"/>
      <c r="AJ21" s="16">
        <f>COUNTIFS(DataRegularSeason20242025!$E$2:$E$1315,TotalTeamGames20242025!AI$1,DataRegularSeason20242025!$D$2:$D$1315,TotalTeamGames20242025!$A21)</f>
        <v>1</v>
      </c>
      <c r="AK21" s="15"/>
      <c r="AL21" s="16">
        <f>COUNTIFS(DataRegularSeason20242025!$E$2:$E$1315,TotalTeamGames20242025!AK$1,DataRegularSeason20242025!$D$2:$D$1315,TotalTeamGames20242025!$A21)</f>
        <v>2</v>
      </c>
      <c r="AM21" s="15"/>
      <c r="AN21" s="16">
        <f>COUNTIFS(DataRegularSeason20242025!$E$2:$E$1315,TotalTeamGames20242025!AM$1,DataRegularSeason20242025!$D$2:$D$1315,TotalTeamGames20242025!$A21)</f>
        <v>1</v>
      </c>
      <c r="AO21" s="15"/>
      <c r="AP21" s="16">
        <f>COUNTIFS(DataRegularSeason20242025!$E$2:$E$1315,TotalTeamGames20242025!AO$1,DataRegularSeason20242025!$D$2:$D$1315,TotalTeamGames20242025!$A21)</f>
        <v>2</v>
      </c>
      <c r="AQ21" s="15"/>
      <c r="AR21" s="16">
        <f>COUNTIFS(DataRegularSeason20242025!$E$2:$E$1315,TotalTeamGames20242025!AQ$1,DataRegularSeason20242025!$D$2:$D$1315,TotalTeamGames20242025!$A21)</f>
        <v>2</v>
      </c>
      <c r="AS21" s="15"/>
      <c r="AT21" s="16">
        <f>COUNTIFS(DataRegularSeason20242025!$E$2:$E$1315,TotalTeamGames20242025!AS$1,DataRegularSeason20242025!$D$2:$D$1315,TotalTeamGames20242025!$A21)</f>
        <v>1</v>
      </c>
      <c r="AU21" s="15"/>
      <c r="AV21" s="16">
        <f>COUNTIFS(DataRegularSeason20242025!$E$2:$E$1315,TotalTeamGames20242025!AU$1,DataRegularSeason20242025!$D$2:$D$1315,TotalTeamGames20242025!$A21)</f>
        <v>1</v>
      </c>
      <c r="AW21" s="15"/>
      <c r="AX21" s="16">
        <f>COUNTIFS(DataRegularSeason20242025!$E$2:$E$1315,TotalTeamGames20242025!AW$1,DataRegularSeason20242025!$D$2:$D$1315,TotalTeamGames20242025!$A21)</f>
        <v>1</v>
      </c>
      <c r="AY21" s="15"/>
      <c r="AZ21" s="16">
        <f>COUNTIFS(DataRegularSeason20242025!$E$2:$E$1315,TotalTeamGames20242025!AY$1,DataRegularSeason20242025!$D$2:$D$1315,TotalTeamGames20242025!$A21)</f>
        <v>1</v>
      </c>
      <c r="BA21" s="15"/>
      <c r="BB21" s="16">
        <f>COUNTIFS(DataRegularSeason20242025!$E$2:$E$1315,TotalTeamGames20242025!BA$1,DataRegularSeason20242025!$D$2:$D$1315,TotalTeamGames20242025!$A21)</f>
        <v>2</v>
      </c>
      <c r="BC21" s="15"/>
      <c r="BD21" s="16">
        <f>COUNTIFS(DataRegularSeason20242025!$E$2:$E$1315,TotalTeamGames20242025!BC$1,DataRegularSeason20242025!$D$2:$D$1315,TotalTeamGames20242025!$A21)</f>
        <v>2</v>
      </c>
      <c r="BE21" s="15"/>
      <c r="BF21">
        <f>COUNTIFS(DataRegularSeason20242025!$E$2:$E$1315,TotalTeamGames20242025!BE$1,DataRegularSeason20242025!$D$2:$D$1315,TotalTeamGames20242025!$A21)</f>
        <v>1</v>
      </c>
      <c r="BG21" s="22"/>
      <c r="BH21" s="16">
        <f>COUNTIFS(DataRegularSeason20242025!$E$2:$E$1315,TotalTeamGames20242025!BG$1,DataRegularSeason20242025!$D$2:$D$1315,TotalTeamGames20242025!$A21)</f>
        <v>1</v>
      </c>
      <c r="BI21" s="15"/>
      <c r="BJ21" s="16">
        <f>COUNTIFS(DataRegularSeason20242025!$E$2:$E$1315,TotalTeamGames20242025!BI$1,DataRegularSeason20242025!$D$2:$D$1315,TotalTeamGames20242025!$A21)</f>
        <v>1</v>
      </c>
      <c r="BK21" s="15"/>
      <c r="BL21" s="16">
        <f>COUNTIFS(DataRegularSeason20242025!$E$2:$E$1315,TotalTeamGames20242025!BK$1,DataRegularSeason20242025!$D$2:$D$1315,TotalTeamGames20242025!$A21)</f>
        <v>1</v>
      </c>
      <c r="BM21" s="15"/>
      <c r="BN21" s="16">
        <f>COUNTIFS(DataRegularSeason20242025!$E$2:$E$1315,TotalTeamGames20242025!BM$1,DataRegularSeason20242025!$D$2:$D$1315,TotalTeamGames20242025!$A21)</f>
        <v>2</v>
      </c>
      <c r="BO21" s="23">
        <f t="shared" si="0"/>
        <v>41</v>
      </c>
      <c r="BP21" s="52">
        <f t="shared" ref="BP21" si="9">BO21+BO22</f>
        <v>82</v>
      </c>
    </row>
    <row r="22" spans="1:68" x14ac:dyDescent="0.25">
      <c r="A22" s="49"/>
      <c r="B22" s="17" t="s">
        <v>80</v>
      </c>
      <c r="C22" s="4">
        <f>COUNTIFS(DataRegularSeason20242025!$D$2:$D$1315,TotalTeamGames20242025!C$1,DataRegularSeason20242025!$E$2:$E$1315,TotalTeamGames20242025!$A21)</f>
        <v>1</v>
      </c>
      <c r="D22" s="20"/>
      <c r="E22" s="4">
        <f>COUNTIFS(DataRegularSeason20242025!$D$2:$D$1315,TotalTeamGames20242025!E$1,DataRegularSeason20242025!$E$2:$E$1315,TotalTeamGames20242025!$A21)</f>
        <v>2</v>
      </c>
      <c r="F22" s="20"/>
      <c r="G22" s="4">
        <f>COUNTIFS(DataRegularSeason20242025!$D$2:$D$1315,TotalTeamGames20242025!G$1,DataRegularSeason20242025!$E$2:$E$1315,TotalTeamGames20242025!$A21)</f>
        <v>2</v>
      </c>
      <c r="H22" s="20"/>
      <c r="I22" s="4">
        <f>COUNTIFS(DataRegularSeason20242025!$D$2:$D$1315,TotalTeamGames20242025!I$1,DataRegularSeason20242025!$E$2:$E$1315,TotalTeamGames20242025!$A21)</f>
        <v>2</v>
      </c>
      <c r="J22" s="20"/>
      <c r="K22" s="4">
        <f>COUNTIFS(DataRegularSeason20242025!$D$2:$D$1315,TotalTeamGames20242025!K$1,DataRegularSeason20242025!$E$2:$E$1315,TotalTeamGames20242025!$A21)</f>
        <v>1</v>
      </c>
      <c r="L22" s="20"/>
      <c r="M22" s="4">
        <f>COUNTIFS(DataRegularSeason20242025!$D$2:$D$1315,TotalTeamGames20242025!M$1,DataRegularSeason20242025!$E$2:$E$1315,TotalTeamGames20242025!$A21)</f>
        <v>1</v>
      </c>
      <c r="N22" s="20"/>
      <c r="O22" s="4">
        <f>COUNTIFS(DataRegularSeason20242025!$D$2:$D$1315,TotalTeamGames20242025!O$1,DataRegularSeason20242025!$E$2:$E$1315,TotalTeamGames20242025!$A21)</f>
        <v>1</v>
      </c>
      <c r="P22" s="20"/>
      <c r="Q22" s="4">
        <f>COUNTIFS(DataRegularSeason20242025!$D$2:$D$1315,TotalTeamGames20242025!Q$1,DataRegularSeason20242025!$E$2:$E$1315,TotalTeamGames20242025!$A21)</f>
        <v>1</v>
      </c>
      <c r="R22" s="20"/>
      <c r="S22" s="4">
        <f>COUNTIFS(DataRegularSeason20242025!$D$2:$D$1315,TotalTeamGames20242025!S$1,DataRegularSeason20242025!$E$2:$E$1315,TotalTeamGames20242025!$A21)</f>
        <v>1</v>
      </c>
      <c r="T22" s="20"/>
      <c r="U22" s="18"/>
      <c r="V22" s="20"/>
      <c r="W22" s="4">
        <f>COUNTIFS(DataRegularSeason20242025!$D$2:$D$1315,TotalTeamGames20242025!W$1,DataRegularSeason20242025!$E$2:$E$1315,TotalTeamGames20242025!$A21)</f>
        <v>1</v>
      </c>
      <c r="X22" s="20"/>
      <c r="Y22" s="4">
        <f>COUNTIFS(DataRegularSeason20242025!$D$2:$D$1315,TotalTeamGames20242025!Y$1,DataRegularSeason20242025!$E$2:$E$1315,TotalTeamGames20242025!$A21)</f>
        <v>1</v>
      </c>
      <c r="Z22" s="20"/>
      <c r="AA22" s="4">
        <f>COUNTIFS(DataRegularSeason20242025!$D$2:$D$1315,TotalTeamGames20242025!AA$1,DataRegularSeason20242025!$E$2:$E$1315,TotalTeamGames20242025!$A21)</f>
        <v>1</v>
      </c>
      <c r="AB22" s="20"/>
      <c r="AC22" s="4">
        <f>COUNTIFS(DataRegularSeason20242025!$D$2:$D$1315,TotalTeamGames20242025!AC$1,DataRegularSeason20242025!$E$2:$E$1315,TotalTeamGames20242025!$A21)</f>
        <v>1</v>
      </c>
      <c r="AD22" s="20"/>
      <c r="AE22" s="4">
        <f>COUNTIFS(DataRegularSeason20242025!$D$2:$D$1315,TotalTeamGames20242025!AE$1,DataRegularSeason20242025!$E$2:$E$1315,TotalTeamGames20242025!$A21)</f>
        <v>2</v>
      </c>
      <c r="AF22" s="20"/>
      <c r="AG22" s="4">
        <f>COUNTIFS(DataRegularSeason20242025!$D$2:$D$1315,TotalTeamGames20242025!AG$1,DataRegularSeason20242025!$E$2:$E$1315,TotalTeamGames20242025!$A21)</f>
        <v>2</v>
      </c>
      <c r="AH22" s="20"/>
      <c r="AI22" s="4">
        <f>COUNTIFS(DataRegularSeason20242025!$D$2:$D$1315,TotalTeamGames20242025!AI$1,DataRegularSeason20242025!$E$2:$E$1315,TotalTeamGames20242025!$A21)</f>
        <v>1</v>
      </c>
      <c r="AJ22" s="20"/>
      <c r="AK22" s="4">
        <f>COUNTIFS(DataRegularSeason20242025!$D$2:$D$1315,TotalTeamGames20242025!AK$1,DataRegularSeason20242025!$E$2:$E$1315,TotalTeamGames20242025!$A21)</f>
        <v>1</v>
      </c>
      <c r="AL22" s="20"/>
      <c r="AM22" s="4">
        <f>COUNTIFS(DataRegularSeason20242025!$D$2:$D$1315,TotalTeamGames20242025!AM$1,DataRegularSeason20242025!$E$2:$E$1315,TotalTeamGames20242025!$A21)</f>
        <v>2</v>
      </c>
      <c r="AN22" s="20"/>
      <c r="AO22" s="4">
        <f>COUNTIFS(DataRegularSeason20242025!$D$2:$D$1315,TotalTeamGames20242025!AO$1,DataRegularSeason20242025!$E$2:$E$1315,TotalTeamGames20242025!$A21)</f>
        <v>2</v>
      </c>
      <c r="AP22" s="20"/>
      <c r="AQ22" s="4">
        <f>COUNTIFS(DataRegularSeason20242025!$D$2:$D$1315,TotalTeamGames20242025!AQ$1,DataRegularSeason20242025!$E$2:$E$1315,TotalTeamGames20242025!$A21)</f>
        <v>1</v>
      </c>
      <c r="AR22" s="20"/>
      <c r="AS22" s="4">
        <f>COUNTIFS(DataRegularSeason20242025!$D$2:$D$1315,TotalTeamGames20242025!AS$1,DataRegularSeason20242025!$E$2:$E$1315,TotalTeamGames20242025!$A21)</f>
        <v>2</v>
      </c>
      <c r="AT22" s="20"/>
      <c r="AU22" s="4">
        <f>COUNTIFS(DataRegularSeason20242025!$D$2:$D$1315,TotalTeamGames20242025!AU$1,DataRegularSeason20242025!$E$2:$E$1315,TotalTeamGames20242025!$A21)</f>
        <v>1</v>
      </c>
      <c r="AV22" s="20"/>
      <c r="AW22" s="4">
        <f>COUNTIFS(DataRegularSeason20242025!$D$2:$D$1315,TotalTeamGames20242025!AW$1,DataRegularSeason20242025!$E$2:$E$1315,TotalTeamGames20242025!$A21)</f>
        <v>1</v>
      </c>
      <c r="AX22" s="20"/>
      <c r="AY22" s="4">
        <f>COUNTIFS(DataRegularSeason20242025!$D$2:$D$1315,TotalTeamGames20242025!AY$1,DataRegularSeason20242025!$E$2:$E$1315,TotalTeamGames20242025!$A21)</f>
        <v>1</v>
      </c>
      <c r="AZ22" s="20"/>
      <c r="BA22" s="4">
        <f>COUNTIFS(DataRegularSeason20242025!$D$2:$D$1315,TotalTeamGames20242025!BA$1,DataRegularSeason20242025!$E$2:$E$1315,TotalTeamGames20242025!$A21)</f>
        <v>2</v>
      </c>
      <c r="BB22" s="20"/>
      <c r="BC22" s="4">
        <f>COUNTIFS(DataRegularSeason20242025!$D$2:$D$1315,TotalTeamGames20242025!BC$1,DataRegularSeason20242025!$E$2:$E$1315,TotalTeamGames20242025!$A21)</f>
        <v>2</v>
      </c>
      <c r="BD22" s="20"/>
      <c r="BE22" s="4">
        <f>COUNTIFS(DataRegularSeason20242025!$D$2:$D$1315,TotalTeamGames20242025!BE$1,DataRegularSeason20242025!$E$2:$E$1315,TotalTeamGames20242025!$A21)</f>
        <v>1</v>
      </c>
      <c r="BF22" s="18"/>
      <c r="BG22" s="21">
        <f>COUNTIFS(DataRegularSeason20242025!$D$2:$D$1315,TotalTeamGames20242025!BG$1,DataRegularSeason20242025!$E$2:$E$1315,TotalTeamGames20242025!$A21)</f>
        <v>1</v>
      </c>
      <c r="BH22" s="20"/>
      <c r="BI22" s="4">
        <f>COUNTIFS(DataRegularSeason20242025!$D$2:$D$1315,TotalTeamGames20242025!BI$1,DataRegularSeason20242025!$E$2:$E$1315,TotalTeamGames20242025!$A21)</f>
        <v>1</v>
      </c>
      <c r="BJ22" s="20"/>
      <c r="BK22" s="4">
        <f>COUNTIFS(DataRegularSeason20242025!$D$2:$D$1315,TotalTeamGames20242025!BK$1,DataRegularSeason20242025!$E$2:$E$1315,TotalTeamGames20242025!$A21)</f>
        <v>1</v>
      </c>
      <c r="BL22" s="20"/>
      <c r="BM22" s="4">
        <f>COUNTIFS(DataRegularSeason20242025!$D$2:$D$1315,TotalTeamGames20242025!BM$1,DataRegularSeason20242025!$E$2:$E$1315,TotalTeamGames20242025!$A21)</f>
        <v>1</v>
      </c>
      <c r="BN22" s="20"/>
      <c r="BO22" s="24">
        <f t="shared" si="0"/>
        <v>41</v>
      </c>
      <c r="BP22" s="52"/>
    </row>
    <row r="23" spans="1:68" x14ac:dyDescent="0.25">
      <c r="A23" s="48" t="s">
        <v>23</v>
      </c>
      <c r="B23" s="16" t="s">
        <v>81</v>
      </c>
      <c r="C23" s="15"/>
      <c r="D23" s="16">
        <f>COUNTIFS(DataRegularSeason20242025!$E$2:$E$1315,TotalTeamGames20242025!C$1,DataRegularSeason20242025!$D$2:$D$1315,TotalTeamGames20242025!$A23)</f>
        <v>2</v>
      </c>
      <c r="E23" s="15"/>
      <c r="F23" s="16">
        <f>COUNTIFS(DataRegularSeason20242025!$E$2:$E$1315,TotalTeamGames20242025!E$1,DataRegularSeason20242025!$D$2:$D$1315,TotalTeamGames20242025!$A23)</f>
        <v>1</v>
      </c>
      <c r="G23" s="15"/>
      <c r="H23" s="16">
        <f>COUNTIFS(DataRegularSeason20242025!$E$2:$E$1315,TotalTeamGames20242025!G$1,DataRegularSeason20242025!$D$2:$D$1315,TotalTeamGames20242025!$A23)</f>
        <v>1</v>
      </c>
      <c r="I23" s="15"/>
      <c r="J23" s="16">
        <f>COUNTIFS(DataRegularSeason20242025!$E$2:$E$1315,TotalTeamGames20242025!I$1,DataRegularSeason20242025!$D$2:$D$1315,TotalTeamGames20242025!$A23)</f>
        <v>1</v>
      </c>
      <c r="K23" s="15"/>
      <c r="L23" s="16">
        <f>COUNTIFS(DataRegularSeason20242025!$E$2:$E$1315,TotalTeamGames20242025!K$1,DataRegularSeason20242025!$D$2:$D$1315,TotalTeamGames20242025!$A23)</f>
        <v>1</v>
      </c>
      <c r="M23" s="15"/>
      <c r="N23" s="16">
        <f>COUNTIFS(DataRegularSeason20242025!$E$2:$E$1315,TotalTeamGames20242025!M$1,DataRegularSeason20242025!$D$2:$D$1315,TotalTeamGames20242025!$A23)</f>
        <v>1</v>
      </c>
      <c r="O23" s="15"/>
      <c r="P23" s="16">
        <f>COUNTIFS(DataRegularSeason20242025!$E$2:$E$1315,TotalTeamGames20242025!O$1,DataRegularSeason20242025!$D$2:$D$1315,TotalTeamGames20242025!$A23)</f>
        <v>2</v>
      </c>
      <c r="Q23" s="15"/>
      <c r="R23" s="16">
        <f>COUNTIFS(DataRegularSeason20242025!$E$2:$E$1315,TotalTeamGames20242025!Q$1,DataRegularSeason20242025!$D$2:$D$1315,TotalTeamGames20242025!$A23)</f>
        <v>2</v>
      </c>
      <c r="S23" s="15"/>
      <c r="T23" s="16">
        <f>COUNTIFS(DataRegularSeason20242025!$E$2:$E$1315,TotalTeamGames20242025!S$1,DataRegularSeason20242025!$D$2:$D$1315,TotalTeamGames20242025!$A23)</f>
        <v>1</v>
      </c>
      <c r="U23" s="15"/>
      <c r="V23" s="16">
        <f>COUNTIFS(DataRegularSeason20242025!$E$2:$E$1315,TotalTeamGames20242025!U$1,DataRegularSeason20242025!$D$2:$D$1315,TotalTeamGames20242025!$A23)</f>
        <v>1</v>
      </c>
      <c r="W23" s="15"/>
      <c r="X23" s="19"/>
      <c r="Y23" s="15"/>
      <c r="Z23" s="16">
        <f>COUNTIFS(DataRegularSeason20242025!$E$2:$E$1315,TotalTeamGames20242025!Y$1,DataRegularSeason20242025!$D$2:$D$1315,TotalTeamGames20242025!$A23)</f>
        <v>1</v>
      </c>
      <c r="AA23" s="15"/>
      <c r="AB23" s="16">
        <f>COUNTIFS(DataRegularSeason20242025!$E$2:$E$1315,TotalTeamGames20242025!AA$1,DataRegularSeason20242025!$D$2:$D$1315,TotalTeamGames20242025!$A23)</f>
        <v>2</v>
      </c>
      <c r="AC23" s="15"/>
      <c r="AD23" s="16">
        <f>COUNTIFS(DataRegularSeason20242025!$E$2:$E$1315,TotalTeamGames20242025!AC$1,DataRegularSeason20242025!$D$2:$D$1315,TotalTeamGames20242025!$A23)</f>
        <v>2</v>
      </c>
      <c r="AE23" s="15"/>
      <c r="AF23" s="16">
        <f>COUNTIFS(DataRegularSeason20242025!$E$2:$E$1315,TotalTeamGames20242025!AE$1,DataRegularSeason20242025!$D$2:$D$1315,TotalTeamGames20242025!$A23)</f>
        <v>1</v>
      </c>
      <c r="AG23" s="15"/>
      <c r="AH23" s="16">
        <f>COUNTIFS(DataRegularSeason20242025!$E$2:$E$1315,TotalTeamGames20242025!AG$1,DataRegularSeason20242025!$D$2:$D$1315,TotalTeamGames20242025!$A23)</f>
        <v>1</v>
      </c>
      <c r="AI23" s="15"/>
      <c r="AJ23" s="16">
        <f>COUNTIFS(DataRegularSeason20242025!$E$2:$E$1315,TotalTeamGames20242025!AI$1,DataRegularSeason20242025!$D$2:$D$1315,TotalTeamGames20242025!$A23)</f>
        <v>2</v>
      </c>
      <c r="AK23" s="15"/>
      <c r="AL23" s="16">
        <f>COUNTIFS(DataRegularSeason20242025!$E$2:$E$1315,TotalTeamGames20242025!AK$1,DataRegularSeason20242025!$D$2:$D$1315,TotalTeamGames20242025!$A23)</f>
        <v>1</v>
      </c>
      <c r="AM23" s="15"/>
      <c r="AN23" s="16">
        <f>COUNTIFS(DataRegularSeason20242025!$E$2:$E$1315,TotalTeamGames20242025!AM$1,DataRegularSeason20242025!$D$2:$D$1315,TotalTeamGames20242025!$A23)</f>
        <v>1</v>
      </c>
      <c r="AO23" s="15"/>
      <c r="AP23" s="16">
        <f>COUNTIFS(DataRegularSeason20242025!$E$2:$E$1315,TotalTeamGames20242025!AO$1,DataRegularSeason20242025!$D$2:$D$1315,TotalTeamGames20242025!$A23)</f>
        <v>1</v>
      </c>
      <c r="AQ23" s="15"/>
      <c r="AR23" s="16">
        <f>COUNTIFS(DataRegularSeason20242025!$E$2:$E$1315,TotalTeamGames20242025!AQ$1,DataRegularSeason20242025!$D$2:$D$1315,TotalTeamGames20242025!$A23)</f>
        <v>1</v>
      </c>
      <c r="AS23" s="15"/>
      <c r="AT23" s="16">
        <f>COUNTIFS(DataRegularSeason20242025!$E$2:$E$1315,TotalTeamGames20242025!AS$1,DataRegularSeason20242025!$D$2:$D$1315,TotalTeamGames20242025!$A23)</f>
        <v>1</v>
      </c>
      <c r="AU23" s="15"/>
      <c r="AV23" s="16">
        <f>COUNTIFS(DataRegularSeason20242025!$E$2:$E$1315,TotalTeamGames20242025!AU$1,DataRegularSeason20242025!$D$2:$D$1315,TotalTeamGames20242025!$A23)</f>
        <v>2</v>
      </c>
      <c r="AW23" s="15"/>
      <c r="AX23" s="16">
        <f>COUNTIFS(DataRegularSeason20242025!$E$2:$E$1315,TotalTeamGames20242025!AW$1,DataRegularSeason20242025!$D$2:$D$1315,TotalTeamGames20242025!$A23)</f>
        <v>2</v>
      </c>
      <c r="AY23" s="15"/>
      <c r="AZ23" s="16">
        <f>COUNTIFS(DataRegularSeason20242025!$E$2:$E$1315,TotalTeamGames20242025!AY$1,DataRegularSeason20242025!$D$2:$D$1315,TotalTeamGames20242025!$A23)</f>
        <v>1</v>
      </c>
      <c r="BA23" s="15"/>
      <c r="BB23" s="16">
        <f>COUNTIFS(DataRegularSeason20242025!$E$2:$E$1315,TotalTeamGames20242025!BA$1,DataRegularSeason20242025!$D$2:$D$1315,TotalTeamGames20242025!$A23)</f>
        <v>1</v>
      </c>
      <c r="BC23" s="15"/>
      <c r="BD23" s="16">
        <f>COUNTIFS(DataRegularSeason20242025!$E$2:$E$1315,TotalTeamGames20242025!BC$1,DataRegularSeason20242025!$D$2:$D$1315,TotalTeamGames20242025!$A23)</f>
        <v>1</v>
      </c>
      <c r="BE23" s="15"/>
      <c r="BF23">
        <f>COUNTIFS(DataRegularSeason20242025!$E$2:$E$1315,TotalTeamGames20242025!BE$1,DataRegularSeason20242025!$D$2:$D$1315,TotalTeamGames20242025!$A23)</f>
        <v>1</v>
      </c>
      <c r="BG23" s="22"/>
      <c r="BH23" s="16">
        <f>COUNTIFS(DataRegularSeason20242025!$E$2:$E$1315,TotalTeamGames20242025!BG$1,DataRegularSeason20242025!$D$2:$D$1315,TotalTeamGames20242025!$A23)</f>
        <v>2</v>
      </c>
      <c r="BI23" s="15"/>
      <c r="BJ23" s="16">
        <f>COUNTIFS(DataRegularSeason20242025!$E$2:$E$1315,TotalTeamGames20242025!BI$1,DataRegularSeason20242025!$D$2:$D$1315,TotalTeamGames20242025!$A23)</f>
        <v>2</v>
      </c>
      <c r="BK23" s="15"/>
      <c r="BL23" s="16">
        <f>COUNTIFS(DataRegularSeason20242025!$E$2:$E$1315,TotalTeamGames20242025!BK$1,DataRegularSeason20242025!$D$2:$D$1315,TotalTeamGames20242025!$A23)</f>
        <v>1</v>
      </c>
      <c r="BM23" s="15"/>
      <c r="BN23" s="16">
        <f>COUNTIFS(DataRegularSeason20242025!$E$2:$E$1315,TotalTeamGames20242025!BM$1,DataRegularSeason20242025!$D$2:$D$1315,TotalTeamGames20242025!$A23)</f>
        <v>1</v>
      </c>
      <c r="BO23" s="23">
        <f t="shared" si="0"/>
        <v>41</v>
      </c>
      <c r="BP23" s="52">
        <f t="shared" ref="BP23" si="10">BO23+BO24</f>
        <v>82</v>
      </c>
    </row>
    <row r="24" spans="1:68" x14ac:dyDescent="0.25">
      <c r="A24" s="49"/>
      <c r="B24" s="17" t="s">
        <v>80</v>
      </c>
      <c r="C24" s="4">
        <f>COUNTIFS(DataRegularSeason20242025!$D$2:$D$1315,TotalTeamGames20242025!C$1,DataRegularSeason20242025!$E$2:$E$1315,TotalTeamGames20242025!$A23)</f>
        <v>2</v>
      </c>
      <c r="D24" s="20"/>
      <c r="E24" s="4">
        <f>COUNTIFS(DataRegularSeason20242025!$D$2:$D$1315,TotalTeamGames20242025!E$1,DataRegularSeason20242025!$E$2:$E$1315,TotalTeamGames20242025!$A23)</f>
        <v>1</v>
      </c>
      <c r="F24" s="20"/>
      <c r="G24" s="4">
        <f>COUNTIFS(DataRegularSeason20242025!$D$2:$D$1315,TotalTeamGames20242025!G$1,DataRegularSeason20242025!$E$2:$E$1315,TotalTeamGames20242025!$A23)</f>
        <v>1</v>
      </c>
      <c r="H24" s="20"/>
      <c r="I24" s="4">
        <f>COUNTIFS(DataRegularSeason20242025!$D$2:$D$1315,TotalTeamGames20242025!I$1,DataRegularSeason20242025!$E$2:$E$1315,TotalTeamGames20242025!$A23)</f>
        <v>1</v>
      </c>
      <c r="J24" s="20"/>
      <c r="K24" s="4">
        <f>COUNTIFS(DataRegularSeason20242025!$D$2:$D$1315,TotalTeamGames20242025!K$1,DataRegularSeason20242025!$E$2:$E$1315,TotalTeamGames20242025!$A23)</f>
        <v>1</v>
      </c>
      <c r="L24" s="20"/>
      <c r="M24" s="4">
        <f>COUNTIFS(DataRegularSeason20242025!$D$2:$D$1315,TotalTeamGames20242025!M$1,DataRegularSeason20242025!$E$2:$E$1315,TotalTeamGames20242025!$A23)</f>
        <v>2</v>
      </c>
      <c r="N24" s="20"/>
      <c r="O24" s="4">
        <f>COUNTIFS(DataRegularSeason20242025!$D$2:$D$1315,TotalTeamGames20242025!O$1,DataRegularSeason20242025!$E$2:$E$1315,TotalTeamGames20242025!$A23)</f>
        <v>1</v>
      </c>
      <c r="P24" s="20"/>
      <c r="Q24" s="4">
        <f>COUNTIFS(DataRegularSeason20242025!$D$2:$D$1315,TotalTeamGames20242025!Q$1,DataRegularSeason20242025!$E$2:$E$1315,TotalTeamGames20242025!$A23)</f>
        <v>1</v>
      </c>
      <c r="R24" s="20"/>
      <c r="S24" s="4">
        <f>COUNTIFS(DataRegularSeason20242025!$D$2:$D$1315,TotalTeamGames20242025!S$1,DataRegularSeason20242025!$E$2:$E$1315,TotalTeamGames20242025!$A23)</f>
        <v>2</v>
      </c>
      <c r="T24" s="20"/>
      <c r="U24" s="4">
        <f>COUNTIFS(DataRegularSeason20242025!$D$2:$D$1315,TotalTeamGames20242025!U$1,DataRegularSeason20242025!$E$2:$E$1315,TotalTeamGames20242025!$A23)</f>
        <v>1</v>
      </c>
      <c r="V24" s="20"/>
      <c r="W24" s="18"/>
      <c r="X24" s="20"/>
      <c r="Y24" s="4">
        <f>COUNTIFS(DataRegularSeason20242025!$D$2:$D$1315,TotalTeamGames20242025!Y$1,DataRegularSeason20242025!$E$2:$E$1315,TotalTeamGames20242025!$A23)</f>
        <v>1</v>
      </c>
      <c r="Z24" s="20"/>
      <c r="AA24" s="4">
        <f>COUNTIFS(DataRegularSeason20242025!$D$2:$D$1315,TotalTeamGames20242025!AA$1,DataRegularSeason20242025!$E$2:$E$1315,TotalTeamGames20242025!$A23)</f>
        <v>2</v>
      </c>
      <c r="AB24" s="20"/>
      <c r="AC24" s="4">
        <f>COUNTIFS(DataRegularSeason20242025!$D$2:$D$1315,TotalTeamGames20242025!AC$1,DataRegularSeason20242025!$E$2:$E$1315,TotalTeamGames20242025!$A23)</f>
        <v>1</v>
      </c>
      <c r="AD24" s="20"/>
      <c r="AE24" s="4">
        <f>COUNTIFS(DataRegularSeason20242025!$D$2:$D$1315,TotalTeamGames20242025!AE$1,DataRegularSeason20242025!$E$2:$E$1315,TotalTeamGames20242025!$A23)</f>
        <v>1</v>
      </c>
      <c r="AF24" s="20"/>
      <c r="AG24" s="4">
        <f>COUNTIFS(DataRegularSeason20242025!$D$2:$D$1315,TotalTeamGames20242025!AG$1,DataRegularSeason20242025!$E$2:$E$1315,TotalTeamGames20242025!$A23)</f>
        <v>1</v>
      </c>
      <c r="AH24" s="20"/>
      <c r="AI24" s="4">
        <f>COUNTIFS(DataRegularSeason20242025!$D$2:$D$1315,TotalTeamGames20242025!AI$1,DataRegularSeason20242025!$E$2:$E$1315,TotalTeamGames20242025!$A23)</f>
        <v>1</v>
      </c>
      <c r="AJ24" s="20"/>
      <c r="AK24" s="4">
        <f>COUNTIFS(DataRegularSeason20242025!$D$2:$D$1315,TotalTeamGames20242025!AK$1,DataRegularSeason20242025!$E$2:$E$1315,TotalTeamGames20242025!$A23)</f>
        <v>1</v>
      </c>
      <c r="AL24" s="20"/>
      <c r="AM24" s="4">
        <f>COUNTIFS(DataRegularSeason20242025!$D$2:$D$1315,TotalTeamGames20242025!AM$1,DataRegularSeason20242025!$E$2:$E$1315,TotalTeamGames20242025!$A23)</f>
        <v>1</v>
      </c>
      <c r="AN24" s="20"/>
      <c r="AO24" s="4">
        <f>COUNTIFS(DataRegularSeason20242025!$D$2:$D$1315,TotalTeamGames20242025!AO$1,DataRegularSeason20242025!$E$2:$E$1315,TotalTeamGames20242025!$A23)</f>
        <v>1</v>
      </c>
      <c r="AP24" s="20"/>
      <c r="AQ24" s="4">
        <f>COUNTIFS(DataRegularSeason20242025!$D$2:$D$1315,TotalTeamGames20242025!AQ$1,DataRegularSeason20242025!$E$2:$E$1315,TotalTeamGames20242025!$A23)</f>
        <v>1</v>
      </c>
      <c r="AR24" s="20"/>
      <c r="AS24" s="4">
        <f>COUNTIFS(DataRegularSeason20242025!$D$2:$D$1315,TotalTeamGames20242025!AS$1,DataRegularSeason20242025!$E$2:$E$1315,TotalTeamGames20242025!$A23)</f>
        <v>1</v>
      </c>
      <c r="AT24" s="20"/>
      <c r="AU24" s="4">
        <f>COUNTIFS(DataRegularSeason20242025!$D$2:$D$1315,TotalTeamGames20242025!AU$1,DataRegularSeason20242025!$E$2:$E$1315,TotalTeamGames20242025!$A23)</f>
        <v>2</v>
      </c>
      <c r="AV24" s="20"/>
      <c r="AW24" s="4">
        <f>COUNTIFS(DataRegularSeason20242025!$D$2:$D$1315,TotalTeamGames20242025!AW$1,DataRegularSeason20242025!$E$2:$E$1315,TotalTeamGames20242025!$A23)</f>
        <v>2</v>
      </c>
      <c r="AX24" s="20"/>
      <c r="AY24" s="4">
        <f>COUNTIFS(DataRegularSeason20242025!$D$2:$D$1315,TotalTeamGames20242025!AY$1,DataRegularSeason20242025!$E$2:$E$1315,TotalTeamGames20242025!$A23)</f>
        <v>2</v>
      </c>
      <c r="AZ24" s="20"/>
      <c r="BA24" s="4">
        <f>COUNTIFS(DataRegularSeason20242025!$D$2:$D$1315,TotalTeamGames20242025!BA$1,DataRegularSeason20242025!$E$2:$E$1315,TotalTeamGames20242025!$A23)</f>
        <v>1</v>
      </c>
      <c r="BB24" s="20"/>
      <c r="BC24" s="4">
        <f>COUNTIFS(DataRegularSeason20242025!$D$2:$D$1315,TotalTeamGames20242025!BC$1,DataRegularSeason20242025!$E$2:$E$1315,TotalTeamGames20242025!$A23)</f>
        <v>1</v>
      </c>
      <c r="BD24" s="20"/>
      <c r="BE24" s="4">
        <f>COUNTIFS(DataRegularSeason20242025!$D$2:$D$1315,TotalTeamGames20242025!BE$1,DataRegularSeason20242025!$E$2:$E$1315,TotalTeamGames20242025!$A23)</f>
        <v>2</v>
      </c>
      <c r="BF24" s="18"/>
      <c r="BG24" s="21">
        <f>COUNTIFS(DataRegularSeason20242025!$D$2:$D$1315,TotalTeamGames20242025!BG$1,DataRegularSeason20242025!$E$2:$E$1315,TotalTeamGames20242025!$A23)</f>
        <v>1</v>
      </c>
      <c r="BH24" s="20"/>
      <c r="BI24" s="4">
        <f>COUNTIFS(DataRegularSeason20242025!$D$2:$D$1315,TotalTeamGames20242025!BI$1,DataRegularSeason20242025!$E$2:$E$1315,TotalTeamGames20242025!$A23)</f>
        <v>2</v>
      </c>
      <c r="BJ24" s="20"/>
      <c r="BK24" s="4">
        <f>COUNTIFS(DataRegularSeason20242025!$D$2:$D$1315,TotalTeamGames20242025!BK$1,DataRegularSeason20242025!$E$2:$E$1315,TotalTeamGames20242025!$A23)</f>
        <v>2</v>
      </c>
      <c r="BL24" s="20"/>
      <c r="BM24" s="4">
        <f>COUNTIFS(DataRegularSeason20242025!$D$2:$D$1315,TotalTeamGames20242025!BM$1,DataRegularSeason20242025!$E$2:$E$1315,TotalTeamGames20242025!$A23)</f>
        <v>1</v>
      </c>
      <c r="BN24" s="20"/>
      <c r="BO24" s="24">
        <f t="shared" si="0"/>
        <v>41</v>
      </c>
      <c r="BP24" s="52"/>
    </row>
    <row r="25" spans="1:68" x14ac:dyDescent="0.25">
      <c r="A25" s="48" t="s">
        <v>14</v>
      </c>
      <c r="B25" s="16" t="s">
        <v>81</v>
      </c>
      <c r="C25" s="15"/>
      <c r="D25" s="16">
        <f>COUNTIFS(DataRegularSeason20242025!$E$2:$E$1315,TotalTeamGames20242025!C$1,DataRegularSeason20242025!$D$2:$D$1315,TotalTeamGames20242025!$A25)</f>
        <v>1</v>
      </c>
      <c r="E25" s="15"/>
      <c r="F25" s="16">
        <f>COUNTIFS(DataRegularSeason20242025!$E$2:$E$1315,TotalTeamGames20242025!E$1,DataRegularSeason20242025!$D$2:$D$1315,TotalTeamGames20242025!$A25)</f>
        <v>2</v>
      </c>
      <c r="G25" s="15"/>
      <c r="H25" s="16">
        <f>COUNTIFS(DataRegularSeason20242025!$E$2:$E$1315,TotalTeamGames20242025!G$1,DataRegularSeason20242025!$D$2:$D$1315,TotalTeamGames20242025!$A25)</f>
        <v>2</v>
      </c>
      <c r="I25" s="15"/>
      <c r="J25" s="16">
        <f>COUNTIFS(DataRegularSeason20242025!$E$2:$E$1315,TotalTeamGames20242025!I$1,DataRegularSeason20242025!$D$2:$D$1315,TotalTeamGames20242025!$A25)</f>
        <v>1</v>
      </c>
      <c r="K25" s="15"/>
      <c r="L25" s="16">
        <f>COUNTIFS(DataRegularSeason20242025!$E$2:$E$1315,TotalTeamGames20242025!K$1,DataRegularSeason20242025!$D$2:$D$1315,TotalTeamGames20242025!$A25)</f>
        <v>2</v>
      </c>
      <c r="M25" s="15"/>
      <c r="N25" s="16">
        <f>COUNTIFS(DataRegularSeason20242025!$E$2:$E$1315,TotalTeamGames20242025!M$1,DataRegularSeason20242025!$D$2:$D$1315,TotalTeamGames20242025!$A25)</f>
        <v>1</v>
      </c>
      <c r="O25" s="15"/>
      <c r="P25" s="16">
        <f>COUNTIFS(DataRegularSeason20242025!$E$2:$E$1315,TotalTeamGames20242025!O$1,DataRegularSeason20242025!$D$2:$D$1315,TotalTeamGames20242025!$A25)</f>
        <v>1</v>
      </c>
      <c r="Q25" s="15"/>
      <c r="R25" s="16">
        <f>COUNTIFS(DataRegularSeason20242025!$E$2:$E$1315,TotalTeamGames20242025!Q$1,DataRegularSeason20242025!$D$2:$D$1315,TotalTeamGames20242025!$A25)</f>
        <v>1</v>
      </c>
      <c r="S25" s="15"/>
      <c r="T25" s="16">
        <f>COUNTIFS(DataRegularSeason20242025!$E$2:$E$1315,TotalTeamGames20242025!S$1,DataRegularSeason20242025!$D$2:$D$1315,TotalTeamGames20242025!$A25)</f>
        <v>1</v>
      </c>
      <c r="U25" s="15"/>
      <c r="V25" s="16">
        <f>COUNTIFS(DataRegularSeason20242025!$E$2:$E$1315,TotalTeamGames20242025!U$1,DataRegularSeason20242025!$D$2:$D$1315,TotalTeamGames20242025!$A25)</f>
        <v>1</v>
      </c>
      <c r="W25" s="15"/>
      <c r="X25" s="16">
        <f>COUNTIFS(DataRegularSeason20242025!$E$2:$E$1315,TotalTeamGames20242025!W$1,DataRegularSeason20242025!$D$2:$D$1315,TotalTeamGames20242025!$A25)</f>
        <v>1</v>
      </c>
      <c r="Y25" s="15"/>
      <c r="Z25" s="19"/>
      <c r="AA25" s="15"/>
      <c r="AB25" s="16">
        <f>COUNTIFS(DataRegularSeason20242025!$E$2:$E$1315,TotalTeamGames20242025!AA$1,DataRegularSeason20242025!$D$2:$D$1315,TotalTeamGames20242025!$A25)</f>
        <v>1</v>
      </c>
      <c r="AC25" s="15"/>
      <c r="AD25" s="16">
        <f>COUNTIFS(DataRegularSeason20242025!$E$2:$E$1315,TotalTeamGames20242025!AC$1,DataRegularSeason20242025!$D$2:$D$1315,TotalTeamGames20242025!$A25)</f>
        <v>1</v>
      </c>
      <c r="AE25" s="15"/>
      <c r="AF25" s="16">
        <f>COUNTIFS(DataRegularSeason20242025!$E$2:$E$1315,TotalTeamGames20242025!AE$1,DataRegularSeason20242025!$D$2:$D$1315,TotalTeamGames20242025!$A25)</f>
        <v>2</v>
      </c>
      <c r="AG25" s="15"/>
      <c r="AH25" s="16">
        <f>COUNTIFS(DataRegularSeason20242025!$E$2:$E$1315,TotalTeamGames20242025!AG$1,DataRegularSeason20242025!$D$2:$D$1315,TotalTeamGames20242025!$A25)</f>
        <v>1</v>
      </c>
      <c r="AI25" s="15"/>
      <c r="AJ25" s="16">
        <f>COUNTIFS(DataRegularSeason20242025!$E$2:$E$1315,TotalTeamGames20242025!AI$1,DataRegularSeason20242025!$D$2:$D$1315,TotalTeamGames20242025!$A25)</f>
        <v>1</v>
      </c>
      <c r="AK25" s="15"/>
      <c r="AL25" s="16">
        <f>COUNTIFS(DataRegularSeason20242025!$E$2:$E$1315,TotalTeamGames20242025!AK$1,DataRegularSeason20242025!$D$2:$D$1315,TotalTeamGames20242025!$A25)</f>
        <v>2</v>
      </c>
      <c r="AM25" s="15"/>
      <c r="AN25" s="16">
        <f>COUNTIFS(DataRegularSeason20242025!$E$2:$E$1315,TotalTeamGames20242025!AM$1,DataRegularSeason20242025!$D$2:$D$1315,TotalTeamGames20242025!$A25)</f>
        <v>1</v>
      </c>
      <c r="AO25" s="15"/>
      <c r="AP25" s="16">
        <f>COUNTIFS(DataRegularSeason20242025!$E$2:$E$1315,TotalTeamGames20242025!AO$1,DataRegularSeason20242025!$D$2:$D$1315,TotalTeamGames20242025!$A25)</f>
        <v>2</v>
      </c>
      <c r="AQ25" s="15"/>
      <c r="AR25" s="16">
        <f>COUNTIFS(DataRegularSeason20242025!$E$2:$E$1315,TotalTeamGames20242025!AQ$1,DataRegularSeason20242025!$D$2:$D$1315,TotalTeamGames20242025!$A25)</f>
        <v>2</v>
      </c>
      <c r="AS25" s="15"/>
      <c r="AT25" s="16">
        <f>COUNTIFS(DataRegularSeason20242025!$E$2:$E$1315,TotalTeamGames20242025!AS$1,DataRegularSeason20242025!$D$2:$D$1315,TotalTeamGames20242025!$A25)</f>
        <v>1</v>
      </c>
      <c r="AU25" s="15"/>
      <c r="AV25" s="16">
        <f>COUNTIFS(DataRegularSeason20242025!$E$2:$E$1315,TotalTeamGames20242025!AU$1,DataRegularSeason20242025!$D$2:$D$1315,TotalTeamGames20242025!$A25)</f>
        <v>1</v>
      </c>
      <c r="AW25" s="15"/>
      <c r="AX25" s="16">
        <f>COUNTIFS(DataRegularSeason20242025!$E$2:$E$1315,TotalTeamGames20242025!AW$1,DataRegularSeason20242025!$D$2:$D$1315,TotalTeamGames20242025!$A25)</f>
        <v>1</v>
      </c>
      <c r="AY25" s="15"/>
      <c r="AZ25" s="16">
        <f>COUNTIFS(DataRegularSeason20242025!$E$2:$E$1315,TotalTeamGames20242025!AY$1,DataRegularSeason20242025!$D$2:$D$1315,TotalTeamGames20242025!$A25)</f>
        <v>1</v>
      </c>
      <c r="BA25" s="15"/>
      <c r="BB25" s="16">
        <f>COUNTIFS(DataRegularSeason20242025!$E$2:$E$1315,TotalTeamGames20242025!BA$1,DataRegularSeason20242025!$D$2:$D$1315,TotalTeamGames20242025!$A25)</f>
        <v>2</v>
      </c>
      <c r="BC25" s="15"/>
      <c r="BD25" s="16">
        <f>COUNTIFS(DataRegularSeason20242025!$E$2:$E$1315,TotalTeamGames20242025!BC$1,DataRegularSeason20242025!$D$2:$D$1315,TotalTeamGames20242025!$A25)</f>
        <v>2</v>
      </c>
      <c r="BE25" s="15"/>
      <c r="BF25">
        <f>COUNTIFS(DataRegularSeason20242025!$E$2:$E$1315,TotalTeamGames20242025!BE$1,DataRegularSeason20242025!$D$2:$D$1315,TotalTeamGames20242025!$A25)</f>
        <v>1</v>
      </c>
      <c r="BG25" s="22"/>
      <c r="BH25" s="16">
        <f>COUNTIFS(DataRegularSeason20242025!$E$2:$E$1315,TotalTeamGames20242025!BG$1,DataRegularSeason20242025!$D$2:$D$1315,TotalTeamGames20242025!$A25)</f>
        <v>1</v>
      </c>
      <c r="BI25" s="15"/>
      <c r="BJ25" s="16">
        <f>COUNTIFS(DataRegularSeason20242025!$E$2:$E$1315,TotalTeamGames20242025!BI$1,DataRegularSeason20242025!$D$2:$D$1315,TotalTeamGames20242025!$A25)</f>
        <v>1</v>
      </c>
      <c r="BK25" s="15"/>
      <c r="BL25" s="16">
        <f>COUNTIFS(DataRegularSeason20242025!$E$2:$E$1315,TotalTeamGames20242025!BK$1,DataRegularSeason20242025!$D$2:$D$1315,TotalTeamGames20242025!$A25)</f>
        <v>1</v>
      </c>
      <c r="BM25" s="15"/>
      <c r="BN25" s="16">
        <f>COUNTIFS(DataRegularSeason20242025!$E$2:$E$1315,TotalTeamGames20242025!BM$1,DataRegularSeason20242025!$D$2:$D$1315,TotalTeamGames20242025!$A25)</f>
        <v>2</v>
      </c>
      <c r="BO25" s="23">
        <f t="shared" si="0"/>
        <v>41</v>
      </c>
      <c r="BP25" s="52">
        <f t="shared" ref="BP25" si="11">BO25+BO26</f>
        <v>82</v>
      </c>
    </row>
    <row r="26" spans="1:68" x14ac:dyDescent="0.25">
      <c r="A26" s="49"/>
      <c r="B26" s="17" t="s">
        <v>80</v>
      </c>
      <c r="C26" s="4">
        <f>COUNTIFS(DataRegularSeason20242025!$D$2:$D$1315,TotalTeamGames20242025!C$1,DataRegularSeason20242025!$E$2:$E$1315,TotalTeamGames20242025!$A25)</f>
        <v>1</v>
      </c>
      <c r="D26" s="20"/>
      <c r="E26" s="4">
        <f>COUNTIFS(DataRegularSeason20242025!$D$2:$D$1315,TotalTeamGames20242025!E$1,DataRegularSeason20242025!$E$2:$E$1315,TotalTeamGames20242025!$A25)</f>
        <v>2</v>
      </c>
      <c r="F26" s="20"/>
      <c r="G26" s="4">
        <f>COUNTIFS(DataRegularSeason20242025!$D$2:$D$1315,TotalTeamGames20242025!G$1,DataRegularSeason20242025!$E$2:$E$1315,TotalTeamGames20242025!$A25)</f>
        <v>2</v>
      </c>
      <c r="H26" s="20"/>
      <c r="I26" s="4">
        <f>COUNTIFS(DataRegularSeason20242025!$D$2:$D$1315,TotalTeamGames20242025!I$1,DataRegularSeason20242025!$E$2:$E$1315,TotalTeamGames20242025!$A25)</f>
        <v>2</v>
      </c>
      <c r="J26" s="20"/>
      <c r="K26" s="4">
        <f>COUNTIFS(DataRegularSeason20242025!$D$2:$D$1315,TotalTeamGames20242025!K$1,DataRegularSeason20242025!$E$2:$E$1315,TotalTeamGames20242025!$A25)</f>
        <v>1</v>
      </c>
      <c r="L26" s="20"/>
      <c r="M26" s="4">
        <f>COUNTIFS(DataRegularSeason20242025!$D$2:$D$1315,TotalTeamGames20242025!M$1,DataRegularSeason20242025!$E$2:$E$1315,TotalTeamGames20242025!$A25)</f>
        <v>1</v>
      </c>
      <c r="N26" s="20"/>
      <c r="O26" s="4">
        <f>COUNTIFS(DataRegularSeason20242025!$D$2:$D$1315,TotalTeamGames20242025!O$1,DataRegularSeason20242025!$E$2:$E$1315,TotalTeamGames20242025!$A25)</f>
        <v>1</v>
      </c>
      <c r="P26" s="20"/>
      <c r="Q26" s="4">
        <f>COUNTIFS(DataRegularSeason20242025!$D$2:$D$1315,TotalTeamGames20242025!Q$1,DataRegularSeason20242025!$E$2:$E$1315,TotalTeamGames20242025!$A25)</f>
        <v>1</v>
      </c>
      <c r="R26" s="20"/>
      <c r="S26" s="4">
        <f>COUNTIFS(DataRegularSeason20242025!$D$2:$D$1315,TotalTeamGames20242025!S$1,DataRegularSeason20242025!$E$2:$E$1315,TotalTeamGames20242025!$A25)</f>
        <v>1</v>
      </c>
      <c r="T26" s="20"/>
      <c r="U26" s="4">
        <f>COUNTIFS(DataRegularSeason20242025!$D$2:$D$1315,TotalTeamGames20242025!U$1,DataRegularSeason20242025!$E$2:$E$1315,TotalTeamGames20242025!$A25)</f>
        <v>2</v>
      </c>
      <c r="V26" s="20"/>
      <c r="W26" s="4">
        <f>COUNTIFS(DataRegularSeason20242025!$D$2:$D$1315,TotalTeamGames20242025!W$1,DataRegularSeason20242025!$E$2:$E$1315,TotalTeamGames20242025!$A25)</f>
        <v>1</v>
      </c>
      <c r="X26" s="20"/>
      <c r="Y26" s="18"/>
      <c r="Z26" s="20"/>
      <c r="AA26" s="4">
        <f>COUNTIFS(DataRegularSeason20242025!$D$2:$D$1315,TotalTeamGames20242025!AA$1,DataRegularSeason20242025!$E$2:$E$1315,TotalTeamGames20242025!$A25)</f>
        <v>1</v>
      </c>
      <c r="AB26" s="20"/>
      <c r="AC26" s="4">
        <f>COUNTIFS(DataRegularSeason20242025!$D$2:$D$1315,TotalTeamGames20242025!AC$1,DataRegularSeason20242025!$E$2:$E$1315,TotalTeamGames20242025!$A25)</f>
        <v>1</v>
      </c>
      <c r="AD26" s="20"/>
      <c r="AE26" s="4">
        <f>COUNTIFS(DataRegularSeason20242025!$D$2:$D$1315,TotalTeamGames20242025!AE$1,DataRegularSeason20242025!$E$2:$E$1315,TotalTeamGames20242025!$A25)</f>
        <v>2</v>
      </c>
      <c r="AF26" s="20"/>
      <c r="AG26" s="4">
        <f>COUNTIFS(DataRegularSeason20242025!$D$2:$D$1315,TotalTeamGames20242025!AG$1,DataRegularSeason20242025!$E$2:$E$1315,TotalTeamGames20242025!$A25)</f>
        <v>2</v>
      </c>
      <c r="AH26" s="20"/>
      <c r="AI26" s="4">
        <f>COUNTIFS(DataRegularSeason20242025!$D$2:$D$1315,TotalTeamGames20242025!AI$1,DataRegularSeason20242025!$E$2:$E$1315,TotalTeamGames20242025!$A25)</f>
        <v>1</v>
      </c>
      <c r="AJ26" s="20"/>
      <c r="AK26" s="4">
        <f>COUNTIFS(DataRegularSeason20242025!$D$2:$D$1315,TotalTeamGames20242025!AK$1,DataRegularSeason20242025!$E$2:$E$1315,TotalTeamGames20242025!$A25)</f>
        <v>1</v>
      </c>
      <c r="AL26" s="20"/>
      <c r="AM26" s="4">
        <f>COUNTIFS(DataRegularSeason20242025!$D$2:$D$1315,TotalTeamGames20242025!AM$1,DataRegularSeason20242025!$E$2:$E$1315,TotalTeamGames20242025!$A25)</f>
        <v>2</v>
      </c>
      <c r="AN26" s="20"/>
      <c r="AO26" s="4">
        <f>COUNTIFS(DataRegularSeason20242025!$D$2:$D$1315,TotalTeamGames20242025!AO$1,DataRegularSeason20242025!$E$2:$E$1315,TotalTeamGames20242025!$A25)</f>
        <v>1</v>
      </c>
      <c r="AP26" s="20"/>
      <c r="AQ26" s="4">
        <f>COUNTIFS(DataRegularSeason20242025!$D$2:$D$1315,TotalTeamGames20242025!AQ$1,DataRegularSeason20242025!$E$2:$E$1315,TotalTeamGames20242025!$A25)</f>
        <v>1</v>
      </c>
      <c r="AR26" s="20"/>
      <c r="AS26" s="4">
        <f>COUNTIFS(DataRegularSeason20242025!$D$2:$D$1315,TotalTeamGames20242025!AS$1,DataRegularSeason20242025!$E$2:$E$1315,TotalTeamGames20242025!$A25)</f>
        <v>2</v>
      </c>
      <c r="AT26" s="20"/>
      <c r="AU26" s="4">
        <f>COUNTIFS(DataRegularSeason20242025!$D$2:$D$1315,TotalTeamGames20242025!AU$1,DataRegularSeason20242025!$E$2:$E$1315,TotalTeamGames20242025!$A25)</f>
        <v>1</v>
      </c>
      <c r="AV26" s="20"/>
      <c r="AW26" s="4">
        <f>COUNTIFS(DataRegularSeason20242025!$D$2:$D$1315,TotalTeamGames20242025!AW$1,DataRegularSeason20242025!$E$2:$E$1315,TotalTeamGames20242025!$A25)</f>
        <v>1</v>
      </c>
      <c r="AX26" s="20"/>
      <c r="AY26" s="4">
        <f>COUNTIFS(DataRegularSeason20242025!$D$2:$D$1315,TotalTeamGames20242025!AY$1,DataRegularSeason20242025!$E$2:$E$1315,TotalTeamGames20242025!$A25)</f>
        <v>1</v>
      </c>
      <c r="AZ26" s="20"/>
      <c r="BA26" s="4">
        <f>COUNTIFS(DataRegularSeason20242025!$D$2:$D$1315,TotalTeamGames20242025!BA$1,DataRegularSeason20242025!$E$2:$E$1315,TotalTeamGames20242025!$A25)</f>
        <v>2</v>
      </c>
      <c r="BB26" s="20"/>
      <c r="BC26" s="4">
        <f>COUNTIFS(DataRegularSeason20242025!$D$2:$D$1315,TotalTeamGames20242025!BC$1,DataRegularSeason20242025!$E$2:$E$1315,TotalTeamGames20242025!$A25)</f>
        <v>2</v>
      </c>
      <c r="BD26" s="20"/>
      <c r="BE26" s="4">
        <f>COUNTIFS(DataRegularSeason20242025!$D$2:$D$1315,TotalTeamGames20242025!BE$1,DataRegularSeason20242025!$E$2:$E$1315,TotalTeamGames20242025!$A25)</f>
        <v>1</v>
      </c>
      <c r="BF26" s="18"/>
      <c r="BG26" s="21">
        <f>COUNTIFS(DataRegularSeason20242025!$D$2:$D$1315,TotalTeamGames20242025!BG$1,DataRegularSeason20242025!$E$2:$E$1315,TotalTeamGames20242025!$A25)</f>
        <v>1</v>
      </c>
      <c r="BH26" s="20"/>
      <c r="BI26" s="4">
        <f>COUNTIFS(DataRegularSeason20242025!$D$2:$D$1315,TotalTeamGames20242025!BI$1,DataRegularSeason20242025!$E$2:$E$1315,TotalTeamGames20242025!$A25)</f>
        <v>1</v>
      </c>
      <c r="BJ26" s="20"/>
      <c r="BK26" s="4">
        <f>COUNTIFS(DataRegularSeason20242025!$D$2:$D$1315,TotalTeamGames20242025!BK$1,DataRegularSeason20242025!$E$2:$E$1315,TotalTeamGames20242025!$A25)</f>
        <v>1</v>
      </c>
      <c r="BL26" s="20"/>
      <c r="BM26" s="4">
        <f>COUNTIFS(DataRegularSeason20242025!$D$2:$D$1315,TotalTeamGames20242025!BM$1,DataRegularSeason20242025!$E$2:$E$1315,TotalTeamGames20242025!$A25)</f>
        <v>1</v>
      </c>
      <c r="BN26" s="20"/>
      <c r="BO26" s="24">
        <f t="shared" si="0"/>
        <v>41</v>
      </c>
      <c r="BP26" s="52"/>
    </row>
    <row r="27" spans="1:68" x14ac:dyDescent="0.25">
      <c r="A27" s="48" t="s">
        <v>28</v>
      </c>
      <c r="B27" s="16" t="s">
        <v>81</v>
      </c>
      <c r="C27" s="15"/>
      <c r="D27" s="16">
        <f>COUNTIFS(DataRegularSeason20242025!$E$2:$E$1315,TotalTeamGames20242025!C$1,DataRegularSeason20242025!$D$2:$D$1315,TotalTeamGames20242025!$A27)</f>
        <v>2</v>
      </c>
      <c r="E27" s="15"/>
      <c r="F27" s="16">
        <f>COUNTIFS(DataRegularSeason20242025!$E$2:$E$1315,TotalTeamGames20242025!E$1,DataRegularSeason20242025!$D$2:$D$1315,TotalTeamGames20242025!$A27)</f>
        <v>1</v>
      </c>
      <c r="G27" s="15"/>
      <c r="H27" s="16">
        <f>COUNTIFS(DataRegularSeason20242025!$E$2:$E$1315,TotalTeamGames20242025!G$1,DataRegularSeason20242025!$D$2:$D$1315,TotalTeamGames20242025!$A27)</f>
        <v>1</v>
      </c>
      <c r="I27" s="15"/>
      <c r="J27" s="16">
        <f>COUNTIFS(DataRegularSeason20242025!$E$2:$E$1315,TotalTeamGames20242025!I$1,DataRegularSeason20242025!$D$2:$D$1315,TotalTeamGames20242025!$A27)</f>
        <v>1</v>
      </c>
      <c r="K27" s="15"/>
      <c r="L27" s="16">
        <f>COUNTIFS(DataRegularSeason20242025!$E$2:$E$1315,TotalTeamGames20242025!K$1,DataRegularSeason20242025!$D$2:$D$1315,TotalTeamGames20242025!$A27)</f>
        <v>1</v>
      </c>
      <c r="M27" s="15"/>
      <c r="N27" s="16">
        <f>COUNTIFS(DataRegularSeason20242025!$E$2:$E$1315,TotalTeamGames20242025!M$1,DataRegularSeason20242025!$D$2:$D$1315,TotalTeamGames20242025!$A27)</f>
        <v>2</v>
      </c>
      <c r="O27" s="15"/>
      <c r="P27" s="16">
        <f>COUNTIFS(DataRegularSeason20242025!$E$2:$E$1315,TotalTeamGames20242025!O$1,DataRegularSeason20242025!$D$2:$D$1315,TotalTeamGames20242025!$A27)</f>
        <v>2</v>
      </c>
      <c r="Q27" s="15"/>
      <c r="R27" s="16">
        <f>COUNTIFS(DataRegularSeason20242025!$E$2:$E$1315,TotalTeamGames20242025!Q$1,DataRegularSeason20242025!$D$2:$D$1315,TotalTeamGames20242025!$A27)</f>
        <v>2</v>
      </c>
      <c r="S27" s="15"/>
      <c r="T27" s="16">
        <f>COUNTIFS(DataRegularSeason20242025!$E$2:$E$1315,TotalTeamGames20242025!S$1,DataRegularSeason20242025!$D$2:$D$1315,TotalTeamGames20242025!$A27)</f>
        <v>1</v>
      </c>
      <c r="U27" s="15"/>
      <c r="V27" s="16">
        <f>COUNTIFS(DataRegularSeason20242025!$E$2:$E$1315,TotalTeamGames20242025!U$1,DataRegularSeason20242025!$D$2:$D$1315,TotalTeamGames20242025!$A27)</f>
        <v>1</v>
      </c>
      <c r="W27" s="15"/>
      <c r="X27" s="16">
        <f>COUNTIFS(DataRegularSeason20242025!$E$2:$E$1315,TotalTeamGames20242025!W$1,DataRegularSeason20242025!$D$2:$D$1315,TotalTeamGames20242025!$A27)</f>
        <v>2</v>
      </c>
      <c r="Y27" s="15"/>
      <c r="Z27" s="16">
        <f>COUNTIFS(DataRegularSeason20242025!$E$2:$E$1315,TotalTeamGames20242025!Y$1,DataRegularSeason20242025!$D$2:$D$1315,TotalTeamGames20242025!$A27)</f>
        <v>1</v>
      </c>
      <c r="AA27" s="15"/>
      <c r="AB27" s="19"/>
      <c r="AC27" s="15"/>
      <c r="AD27" s="16">
        <f>COUNTIFS(DataRegularSeason20242025!$E$2:$E$1315,TotalTeamGames20242025!AC$1,DataRegularSeason20242025!$D$2:$D$1315,TotalTeamGames20242025!$A27)</f>
        <v>2</v>
      </c>
      <c r="AE27" s="15"/>
      <c r="AF27" s="16">
        <f>COUNTIFS(DataRegularSeason20242025!$E$2:$E$1315,TotalTeamGames20242025!AE$1,DataRegularSeason20242025!$D$2:$D$1315,TotalTeamGames20242025!$A27)</f>
        <v>1</v>
      </c>
      <c r="AG27" s="15"/>
      <c r="AH27" s="16">
        <f>COUNTIFS(DataRegularSeason20242025!$E$2:$E$1315,TotalTeamGames20242025!AG$1,DataRegularSeason20242025!$D$2:$D$1315,TotalTeamGames20242025!$A27)</f>
        <v>1</v>
      </c>
      <c r="AI27" s="15"/>
      <c r="AJ27" s="16">
        <f>COUNTIFS(DataRegularSeason20242025!$E$2:$E$1315,TotalTeamGames20242025!AI$1,DataRegularSeason20242025!$D$2:$D$1315,TotalTeamGames20242025!$A27)</f>
        <v>2</v>
      </c>
      <c r="AK27" s="15"/>
      <c r="AL27" s="16">
        <f>COUNTIFS(DataRegularSeason20242025!$E$2:$E$1315,TotalTeamGames20242025!AK$1,DataRegularSeason20242025!$D$2:$D$1315,TotalTeamGames20242025!$A27)</f>
        <v>1</v>
      </c>
      <c r="AM27" s="15"/>
      <c r="AN27" s="16">
        <f>COUNTIFS(DataRegularSeason20242025!$E$2:$E$1315,TotalTeamGames20242025!AM$1,DataRegularSeason20242025!$D$2:$D$1315,TotalTeamGames20242025!$A27)</f>
        <v>1</v>
      </c>
      <c r="AO27" s="15"/>
      <c r="AP27" s="16">
        <f>COUNTIFS(DataRegularSeason20242025!$E$2:$E$1315,TotalTeamGames20242025!AO$1,DataRegularSeason20242025!$D$2:$D$1315,TotalTeamGames20242025!$A27)</f>
        <v>1</v>
      </c>
      <c r="AQ27" s="15"/>
      <c r="AR27" s="16">
        <f>COUNTIFS(DataRegularSeason20242025!$E$2:$E$1315,TotalTeamGames20242025!AQ$1,DataRegularSeason20242025!$D$2:$D$1315,TotalTeamGames20242025!$A27)</f>
        <v>1</v>
      </c>
      <c r="AS27" s="15"/>
      <c r="AT27" s="16">
        <f>COUNTIFS(DataRegularSeason20242025!$E$2:$E$1315,TotalTeamGames20242025!AS$1,DataRegularSeason20242025!$D$2:$D$1315,TotalTeamGames20242025!$A27)</f>
        <v>1</v>
      </c>
      <c r="AU27" s="15"/>
      <c r="AV27" s="16">
        <f>COUNTIFS(DataRegularSeason20242025!$E$2:$E$1315,TotalTeamGames20242025!AU$1,DataRegularSeason20242025!$D$2:$D$1315,TotalTeamGames20242025!$A27)</f>
        <v>2</v>
      </c>
      <c r="AW27" s="15"/>
      <c r="AX27" s="16">
        <f>COUNTIFS(DataRegularSeason20242025!$E$2:$E$1315,TotalTeamGames20242025!AW$1,DataRegularSeason20242025!$D$2:$D$1315,TotalTeamGames20242025!$A27)</f>
        <v>2</v>
      </c>
      <c r="AY27" s="15"/>
      <c r="AZ27" s="16">
        <f>COUNTIFS(DataRegularSeason20242025!$E$2:$E$1315,TotalTeamGames20242025!AY$1,DataRegularSeason20242025!$D$2:$D$1315,TotalTeamGames20242025!$A27)</f>
        <v>1</v>
      </c>
      <c r="BA27" s="15"/>
      <c r="BB27" s="16">
        <f>COUNTIFS(DataRegularSeason20242025!$E$2:$E$1315,TotalTeamGames20242025!BA$1,DataRegularSeason20242025!$D$2:$D$1315,TotalTeamGames20242025!$A27)</f>
        <v>1</v>
      </c>
      <c r="BC27" s="15"/>
      <c r="BD27" s="16">
        <f>COUNTIFS(DataRegularSeason20242025!$E$2:$E$1315,TotalTeamGames20242025!BC$1,DataRegularSeason20242025!$D$2:$D$1315,TotalTeamGames20242025!$A27)</f>
        <v>1</v>
      </c>
      <c r="BE27" s="15"/>
      <c r="BF27">
        <f>COUNTIFS(DataRegularSeason20242025!$E$2:$E$1315,TotalTeamGames20242025!BE$1,DataRegularSeason20242025!$D$2:$D$1315,TotalTeamGames20242025!$A27)</f>
        <v>1</v>
      </c>
      <c r="BG27" s="22"/>
      <c r="BH27" s="16">
        <f>COUNTIFS(DataRegularSeason20242025!$E$2:$E$1315,TotalTeamGames20242025!BG$1,DataRegularSeason20242025!$D$2:$D$1315,TotalTeamGames20242025!$A27)</f>
        <v>1</v>
      </c>
      <c r="BI27" s="15"/>
      <c r="BJ27" s="16">
        <f>COUNTIFS(DataRegularSeason20242025!$E$2:$E$1315,TotalTeamGames20242025!BI$1,DataRegularSeason20242025!$D$2:$D$1315,TotalTeamGames20242025!$A27)</f>
        <v>2</v>
      </c>
      <c r="BK27" s="15"/>
      <c r="BL27" s="16">
        <f>COUNTIFS(DataRegularSeason20242025!$E$2:$E$1315,TotalTeamGames20242025!BK$1,DataRegularSeason20242025!$D$2:$D$1315,TotalTeamGames20242025!$A27)</f>
        <v>1</v>
      </c>
      <c r="BM27" s="15"/>
      <c r="BN27" s="16">
        <f>COUNTIFS(DataRegularSeason20242025!$E$2:$E$1315,TotalTeamGames20242025!BM$1,DataRegularSeason20242025!$D$2:$D$1315,TotalTeamGames20242025!$A27)</f>
        <v>1</v>
      </c>
      <c r="BO27" s="23">
        <f t="shared" si="0"/>
        <v>41</v>
      </c>
      <c r="BP27" s="52">
        <f t="shared" ref="BP27" si="12">BO27+BO28</f>
        <v>82</v>
      </c>
    </row>
    <row r="28" spans="1:68" x14ac:dyDescent="0.25">
      <c r="A28" s="49"/>
      <c r="B28" s="17" t="s">
        <v>80</v>
      </c>
      <c r="C28" s="4">
        <f>COUNTIFS(DataRegularSeason20242025!$D$2:$D$1315,TotalTeamGames20242025!C$1,DataRegularSeason20242025!$E$2:$E$1315,TotalTeamGames20242025!$A27)</f>
        <v>2</v>
      </c>
      <c r="D28" s="20"/>
      <c r="E28" s="4">
        <f>COUNTIFS(DataRegularSeason20242025!$D$2:$D$1315,TotalTeamGames20242025!E$1,DataRegularSeason20242025!$E$2:$E$1315,TotalTeamGames20242025!$A27)</f>
        <v>1</v>
      </c>
      <c r="F28" s="20"/>
      <c r="G28" s="4">
        <f>COUNTIFS(DataRegularSeason20242025!$D$2:$D$1315,TotalTeamGames20242025!G$1,DataRegularSeason20242025!$E$2:$E$1315,TotalTeamGames20242025!$A27)</f>
        <v>1</v>
      </c>
      <c r="H28" s="20"/>
      <c r="I28" s="4">
        <f>COUNTIFS(DataRegularSeason20242025!$D$2:$D$1315,TotalTeamGames20242025!I$1,DataRegularSeason20242025!$E$2:$E$1315,TotalTeamGames20242025!$A27)</f>
        <v>1</v>
      </c>
      <c r="J28" s="20"/>
      <c r="K28" s="4">
        <f>COUNTIFS(DataRegularSeason20242025!$D$2:$D$1315,TotalTeamGames20242025!K$1,DataRegularSeason20242025!$E$2:$E$1315,TotalTeamGames20242025!$A27)</f>
        <v>1</v>
      </c>
      <c r="L28" s="20"/>
      <c r="M28" s="4">
        <f>COUNTIFS(DataRegularSeason20242025!$D$2:$D$1315,TotalTeamGames20242025!M$1,DataRegularSeason20242025!$E$2:$E$1315,TotalTeamGames20242025!$A27)</f>
        <v>1</v>
      </c>
      <c r="N28" s="20"/>
      <c r="O28" s="4">
        <f>COUNTIFS(DataRegularSeason20242025!$D$2:$D$1315,TotalTeamGames20242025!O$1,DataRegularSeason20242025!$E$2:$E$1315,TotalTeamGames20242025!$A27)</f>
        <v>1</v>
      </c>
      <c r="P28" s="20"/>
      <c r="Q28" s="4">
        <f>COUNTIFS(DataRegularSeason20242025!$D$2:$D$1315,TotalTeamGames20242025!Q$1,DataRegularSeason20242025!$E$2:$E$1315,TotalTeamGames20242025!$A27)</f>
        <v>1</v>
      </c>
      <c r="R28" s="20"/>
      <c r="S28" s="4">
        <f>COUNTIFS(DataRegularSeason20242025!$D$2:$D$1315,TotalTeamGames20242025!S$1,DataRegularSeason20242025!$E$2:$E$1315,TotalTeamGames20242025!$A27)</f>
        <v>2</v>
      </c>
      <c r="T28" s="20"/>
      <c r="U28" s="4">
        <f>COUNTIFS(DataRegularSeason20242025!$D$2:$D$1315,TotalTeamGames20242025!U$1,DataRegularSeason20242025!$E$2:$E$1315,TotalTeamGames20242025!$A27)</f>
        <v>1</v>
      </c>
      <c r="V28" s="20"/>
      <c r="W28" s="4">
        <f>COUNTIFS(DataRegularSeason20242025!$D$2:$D$1315,TotalTeamGames20242025!W$1,DataRegularSeason20242025!$E$2:$E$1315,TotalTeamGames20242025!$A27)</f>
        <v>2</v>
      </c>
      <c r="X28" s="20"/>
      <c r="Y28" s="4">
        <f>COUNTIFS(DataRegularSeason20242025!$D$2:$D$1315,TotalTeamGames20242025!Y$1,DataRegularSeason20242025!$E$2:$E$1315,TotalTeamGames20242025!$A27)</f>
        <v>1</v>
      </c>
      <c r="Z28" s="20"/>
      <c r="AA28" s="18"/>
      <c r="AB28" s="20"/>
      <c r="AC28" s="4">
        <f>COUNTIFS(DataRegularSeason20242025!$D$2:$D$1315,TotalTeamGames20242025!AC$1,DataRegularSeason20242025!$E$2:$E$1315,TotalTeamGames20242025!$A27)</f>
        <v>1</v>
      </c>
      <c r="AD28" s="20"/>
      <c r="AE28" s="4">
        <f>COUNTIFS(DataRegularSeason20242025!$D$2:$D$1315,TotalTeamGames20242025!AE$1,DataRegularSeason20242025!$E$2:$E$1315,TotalTeamGames20242025!$A27)</f>
        <v>1</v>
      </c>
      <c r="AF28" s="20"/>
      <c r="AG28" s="4">
        <f>COUNTIFS(DataRegularSeason20242025!$D$2:$D$1315,TotalTeamGames20242025!AG$1,DataRegularSeason20242025!$E$2:$E$1315,TotalTeamGames20242025!$A27)</f>
        <v>1</v>
      </c>
      <c r="AH28" s="20"/>
      <c r="AI28" s="4">
        <f>COUNTIFS(DataRegularSeason20242025!$D$2:$D$1315,TotalTeamGames20242025!AI$1,DataRegularSeason20242025!$E$2:$E$1315,TotalTeamGames20242025!$A27)</f>
        <v>1</v>
      </c>
      <c r="AJ28" s="20"/>
      <c r="AK28" s="4">
        <f>COUNTIFS(DataRegularSeason20242025!$D$2:$D$1315,TotalTeamGames20242025!AK$1,DataRegularSeason20242025!$E$2:$E$1315,TotalTeamGames20242025!$A27)</f>
        <v>1</v>
      </c>
      <c r="AL28" s="20"/>
      <c r="AM28" s="4">
        <f>COUNTIFS(DataRegularSeason20242025!$D$2:$D$1315,TotalTeamGames20242025!AM$1,DataRegularSeason20242025!$E$2:$E$1315,TotalTeamGames20242025!$A27)</f>
        <v>1</v>
      </c>
      <c r="AN28" s="20"/>
      <c r="AO28" s="4">
        <f>COUNTIFS(DataRegularSeason20242025!$D$2:$D$1315,TotalTeamGames20242025!AO$1,DataRegularSeason20242025!$E$2:$E$1315,TotalTeamGames20242025!$A27)</f>
        <v>1</v>
      </c>
      <c r="AP28" s="20"/>
      <c r="AQ28" s="4">
        <f>COUNTIFS(DataRegularSeason20242025!$D$2:$D$1315,TotalTeamGames20242025!AQ$1,DataRegularSeason20242025!$E$2:$E$1315,TotalTeamGames20242025!$A27)</f>
        <v>1</v>
      </c>
      <c r="AR28" s="20"/>
      <c r="AS28" s="4">
        <f>COUNTIFS(DataRegularSeason20242025!$D$2:$D$1315,TotalTeamGames20242025!AS$1,DataRegularSeason20242025!$E$2:$E$1315,TotalTeamGames20242025!$A27)</f>
        <v>1</v>
      </c>
      <c r="AT28" s="20"/>
      <c r="AU28" s="4">
        <f>COUNTIFS(DataRegularSeason20242025!$D$2:$D$1315,TotalTeamGames20242025!AU$1,DataRegularSeason20242025!$E$2:$E$1315,TotalTeamGames20242025!$A27)</f>
        <v>2</v>
      </c>
      <c r="AV28" s="20"/>
      <c r="AW28" s="4">
        <f>COUNTIFS(DataRegularSeason20242025!$D$2:$D$1315,TotalTeamGames20242025!AW$1,DataRegularSeason20242025!$E$2:$E$1315,TotalTeamGames20242025!$A27)</f>
        <v>2</v>
      </c>
      <c r="AX28" s="20"/>
      <c r="AY28" s="4">
        <f>COUNTIFS(DataRegularSeason20242025!$D$2:$D$1315,TotalTeamGames20242025!AY$1,DataRegularSeason20242025!$E$2:$E$1315,TotalTeamGames20242025!$A27)</f>
        <v>2</v>
      </c>
      <c r="AZ28" s="20"/>
      <c r="BA28" s="4">
        <f>COUNTIFS(DataRegularSeason20242025!$D$2:$D$1315,TotalTeamGames20242025!BA$1,DataRegularSeason20242025!$E$2:$E$1315,TotalTeamGames20242025!$A27)</f>
        <v>1</v>
      </c>
      <c r="BB28" s="20"/>
      <c r="BC28" s="4">
        <f>COUNTIFS(DataRegularSeason20242025!$D$2:$D$1315,TotalTeamGames20242025!BC$1,DataRegularSeason20242025!$E$2:$E$1315,TotalTeamGames20242025!$A27)</f>
        <v>1</v>
      </c>
      <c r="BD28" s="20"/>
      <c r="BE28" s="4">
        <f>COUNTIFS(DataRegularSeason20242025!$D$2:$D$1315,TotalTeamGames20242025!BE$1,DataRegularSeason20242025!$E$2:$E$1315,TotalTeamGames20242025!$A27)</f>
        <v>2</v>
      </c>
      <c r="BF28" s="18"/>
      <c r="BG28" s="21">
        <f>COUNTIFS(DataRegularSeason20242025!$D$2:$D$1315,TotalTeamGames20242025!BG$1,DataRegularSeason20242025!$E$2:$E$1315,TotalTeamGames20242025!$A27)</f>
        <v>2</v>
      </c>
      <c r="BH28" s="20"/>
      <c r="BI28" s="4">
        <f>COUNTIFS(DataRegularSeason20242025!$D$2:$D$1315,TotalTeamGames20242025!BI$1,DataRegularSeason20242025!$E$2:$E$1315,TotalTeamGames20242025!$A27)</f>
        <v>2</v>
      </c>
      <c r="BJ28" s="20"/>
      <c r="BK28" s="4">
        <f>COUNTIFS(DataRegularSeason20242025!$D$2:$D$1315,TotalTeamGames20242025!BK$1,DataRegularSeason20242025!$E$2:$E$1315,TotalTeamGames20242025!$A27)</f>
        <v>2</v>
      </c>
      <c r="BL28" s="20"/>
      <c r="BM28" s="4">
        <f>COUNTIFS(DataRegularSeason20242025!$D$2:$D$1315,TotalTeamGames20242025!BM$1,DataRegularSeason20242025!$E$2:$E$1315,TotalTeamGames20242025!$A27)</f>
        <v>1</v>
      </c>
      <c r="BN28" s="20"/>
      <c r="BO28" s="24">
        <f t="shared" si="0"/>
        <v>41</v>
      </c>
      <c r="BP28" s="52"/>
    </row>
    <row r="29" spans="1:68" x14ac:dyDescent="0.25">
      <c r="A29" s="48" t="s">
        <v>37</v>
      </c>
      <c r="B29" s="16" t="s">
        <v>81</v>
      </c>
      <c r="C29" s="15"/>
      <c r="D29" s="16">
        <f>COUNTIFS(DataRegularSeason20242025!$E$2:$E$1315,TotalTeamGames20242025!C$1,DataRegularSeason20242025!$D$2:$D$1315,TotalTeamGames20242025!$A29)</f>
        <v>2</v>
      </c>
      <c r="E29" s="15"/>
      <c r="F29" s="16">
        <f>COUNTIFS(DataRegularSeason20242025!$E$2:$E$1315,TotalTeamGames20242025!E$1,DataRegularSeason20242025!$D$2:$D$1315,TotalTeamGames20242025!$A29)</f>
        <v>1</v>
      </c>
      <c r="G29" s="15"/>
      <c r="H29" s="16">
        <f>COUNTIFS(DataRegularSeason20242025!$E$2:$E$1315,TotalTeamGames20242025!G$1,DataRegularSeason20242025!$D$2:$D$1315,TotalTeamGames20242025!$A29)</f>
        <v>1</v>
      </c>
      <c r="I29" s="15"/>
      <c r="J29" s="16">
        <f>COUNTIFS(DataRegularSeason20242025!$E$2:$E$1315,TotalTeamGames20242025!I$1,DataRegularSeason20242025!$D$2:$D$1315,TotalTeamGames20242025!$A29)</f>
        <v>1</v>
      </c>
      <c r="K29" s="15"/>
      <c r="L29" s="16">
        <f>COUNTIFS(DataRegularSeason20242025!$E$2:$E$1315,TotalTeamGames20242025!K$1,DataRegularSeason20242025!$D$2:$D$1315,TotalTeamGames20242025!$A29)</f>
        <v>1</v>
      </c>
      <c r="M29" s="15"/>
      <c r="N29" s="16">
        <f>COUNTIFS(DataRegularSeason20242025!$E$2:$E$1315,TotalTeamGames20242025!M$1,DataRegularSeason20242025!$D$2:$D$1315,TotalTeamGames20242025!$A29)</f>
        <v>2</v>
      </c>
      <c r="O29" s="15"/>
      <c r="P29" s="16">
        <f>COUNTIFS(DataRegularSeason20242025!$E$2:$E$1315,TotalTeamGames20242025!O$1,DataRegularSeason20242025!$D$2:$D$1315,TotalTeamGames20242025!$A29)</f>
        <v>2</v>
      </c>
      <c r="Q29" s="15"/>
      <c r="R29" s="16">
        <f>COUNTIFS(DataRegularSeason20242025!$E$2:$E$1315,TotalTeamGames20242025!Q$1,DataRegularSeason20242025!$D$2:$D$1315,TotalTeamGames20242025!$A29)</f>
        <v>2</v>
      </c>
      <c r="S29" s="15"/>
      <c r="T29" s="16">
        <f>COUNTIFS(DataRegularSeason20242025!$E$2:$E$1315,TotalTeamGames20242025!S$1,DataRegularSeason20242025!$D$2:$D$1315,TotalTeamGames20242025!$A29)</f>
        <v>2</v>
      </c>
      <c r="U29" s="15"/>
      <c r="V29" s="16">
        <f>COUNTIFS(DataRegularSeason20242025!$E$2:$E$1315,TotalTeamGames20242025!U$1,DataRegularSeason20242025!$D$2:$D$1315,TotalTeamGames20242025!$A29)</f>
        <v>1</v>
      </c>
      <c r="W29" s="15"/>
      <c r="X29" s="16">
        <f>COUNTIFS(DataRegularSeason20242025!$E$2:$E$1315,TotalTeamGames20242025!W$1,DataRegularSeason20242025!$D$2:$D$1315,TotalTeamGames20242025!$A29)</f>
        <v>1</v>
      </c>
      <c r="Y29" s="15"/>
      <c r="Z29" s="16">
        <f>COUNTIFS(DataRegularSeason20242025!$E$2:$E$1315,TotalTeamGames20242025!Y$1,DataRegularSeason20242025!$D$2:$D$1315,TotalTeamGames20242025!$A29)</f>
        <v>1</v>
      </c>
      <c r="AA29" s="15"/>
      <c r="AB29" s="16">
        <f>COUNTIFS(DataRegularSeason20242025!$E$2:$E$1315,TotalTeamGames20242025!AA$1,DataRegularSeason20242025!$D$2:$D$1315,TotalTeamGames20242025!$A29)</f>
        <v>1</v>
      </c>
      <c r="AC29" s="15"/>
      <c r="AD29" s="19"/>
      <c r="AE29" s="15"/>
      <c r="AF29" s="16">
        <f>COUNTIFS(DataRegularSeason20242025!$E$2:$E$1315,TotalTeamGames20242025!AE$1,DataRegularSeason20242025!$D$2:$D$1315,TotalTeamGames20242025!$A29)</f>
        <v>1</v>
      </c>
      <c r="AG29" s="15"/>
      <c r="AH29" s="16">
        <f>COUNTIFS(DataRegularSeason20242025!$E$2:$E$1315,TotalTeamGames20242025!AG$1,DataRegularSeason20242025!$D$2:$D$1315,TotalTeamGames20242025!$A29)</f>
        <v>1</v>
      </c>
      <c r="AI29" s="15"/>
      <c r="AJ29" s="16">
        <f>COUNTIFS(DataRegularSeason20242025!$E$2:$E$1315,TotalTeamGames20242025!AI$1,DataRegularSeason20242025!$D$2:$D$1315,TotalTeamGames20242025!$A29)</f>
        <v>1</v>
      </c>
      <c r="AK29" s="15"/>
      <c r="AL29" s="16">
        <f>COUNTIFS(DataRegularSeason20242025!$E$2:$E$1315,TotalTeamGames20242025!AK$1,DataRegularSeason20242025!$D$2:$D$1315,TotalTeamGames20242025!$A29)</f>
        <v>1</v>
      </c>
      <c r="AM29" s="15"/>
      <c r="AN29" s="16">
        <f>COUNTIFS(DataRegularSeason20242025!$E$2:$E$1315,TotalTeamGames20242025!AM$1,DataRegularSeason20242025!$D$2:$D$1315,TotalTeamGames20242025!$A29)</f>
        <v>1</v>
      </c>
      <c r="AO29" s="15"/>
      <c r="AP29" s="16">
        <f>COUNTIFS(DataRegularSeason20242025!$E$2:$E$1315,TotalTeamGames20242025!AO$1,DataRegularSeason20242025!$D$2:$D$1315,TotalTeamGames20242025!$A29)</f>
        <v>1</v>
      </c>
      <c r="AQ29" s="15"/>
      <c r="AR29" s="16">
        <f>COUNTIFS(DataRegularSeason20242025!$E$2:$E$1315,TotalTeamGames20242025!AQ$1,DataRegularSeason20242025!$D$2:$D$1315,TotalTeamGames20242025!$A29)</f>
        <v>1</v>
      </c>
      <c r="AS29" s="15"/>
      <c r="AT29" s="16">
        <f>COUNTIFS(DataRegularSeason20242025!$E$2:$E$1315,TotalTeamGames20242025!AS$1,DataRegularSeason20242025!$D$2:$D$1315,TotalTeamGames20242025!$A29)</f>
        <v>1</v>
      </c>
      <c r="AU29" s="15"/>
      <c r="AV29" s="16">
        <f>COUNTIFS(DataRegularSeason20242025!$E$2:$E$1315,TotalTeamGames20242025!AU$1,DataRegularSeason20242025!$D$2:$D$1315,TotalTeamGames20242025!$A29)</f>
        <v>1</v>
      </c>
      <c r="AW29" s="15"/>
      <c r="AX29" s="16">
        <f>COUNTIFS(DataRegularSeason20242025!$E$2:$E$1315,TotalTeamGames20242025!AW$1,DataRegularSeason20242025!$D$2:$D$1315,TotalTeamGames20242025!$A29)</f>
        <v>2</v>
      </c>
      <c r="AY29" s="15"/>
      <c r="AZ29" s="16">
        <f>COUNTIFS(DataRegularSeason20242025!$E$2:$E$1315,TotalTeamGames20242025!AY$1,DataRegularSeason20242025!$D$2:$D$1315,TotalTeamGames20242025!$A29)</f>
        <v>2</v>
      </c>
      <c r="BA29" s="15"/>
      <c r="BB29" s="16">
        <f>COUNTIFS(DataRegularSeason20242025!$E$2:$E$1315,TotalTeamGames20242025!BA$1,DataRegularSeason20242025!$D$2:$D$1315,TotalTeamGames20242025!$A29)</f>
        <v>1</v>
      </c>
      <c r="BC29" s="15"/>
      <c r="BD29" s="16">
        <f>COUNTIFS(DataRegularSeason20242025!$E$2:$E$1315,TotalTeamGames20242025!BC$1,DataRegularSeason20242025!$D$2:$D$1315,TotalTeamGames20242025!$A29)</f>
        <v>1</v>
      </c>
      <c r="BE29" s="15"/>
      <c r="BF29">
        <f>COUNTIFS(DataRegularSeason20242025!$E$2:$E$1315,TotalTeamGames20242025!BE$1,DataRegularSeason20242025!$D$2:$D$1315,TotalTeamGames20242025!$A29)</f>
        <v>2</v>
      </c>
      <c r="BG29" s="22"/>
      <c r="BH29" s="16">
        <f>COUNTIFS(DataRegularSeason20242025!$E$2:$E$1315,TotalTeamGames20242025!BG$1,DataRegularSeason20242025!$D$2:$D$1315,TotalTeamGames20242025!$A29)</f>
        <v>2</v>
      </c>
      <c r="BI29" s="15"/>
      <c r="BJ29" s="16">
        <f>COUNTIFS(DataRegularSeason20242025!$E$2:$E$1315,TotalTeamGames20242025!BI$1,DataRegularSeason20242025!$D$2:$D$1315,TotalTeamGames20242025!$A29)</f>
        <v>1</v>
      </c>
      <c r="BK29" s="15"/>
      <c r="BL29" s="16">
        <f>COUNTIFS(DataRegularSeason20242025!$E$2:$E$1315,TotalTeamGames20242025!BK$1,DataRegularSeason20242025!$D$2:$D$1315,TotalTeamGames20242025!$A29)</f>
        <v>2</v>
      </c>
      <c r="BM29" s="15"/>
      <c r="BN29" s="16">
        <f>COUNTIFS(DataRegularSeason20242025!$E$2:$E$1315,TotalTeamGames20242025!BM$1,DataRegularSeason20242025!$D$2:$D$1315,TotalTeamGames20242025!$A29)</f>
        <v>1</v>
      </c>
      <c r="BO29" s="23">
        <f t="shared" si="0"/>
        <v>41</v>
      </c>
      <c r="BP29" s="52">
        <f t="shared" ref="BP29" si="13">BO29+BO30</f>
        <v>82</v>
      </c>
    </row>
    <row r="30" spans="1:68" x14ac:dyDescent="0.25">
      <c r="A30" s="49"/>
      <c r="B30" s="17" t="s">
        <v>80</v>
      </c>
      <c r="C30" s="4">
        <f>COUNTIFS(DataRegularSeason20242025!$D$2:$D$1315,TotalTeamGames20242025!C$1,DataRegularSeason20242025!$E$2:$E$1315,TotalTeamGames20242025!$A29)</f>
        <v>1</v>
      </c>
      <c r="D30" s="20"/>
      <c r="E30" s="4">
        <f>COUNTIFS(DataRegularSeason20242025!$D$2:$D$1315,TotalTeamGames20242025!E$1,DataRegularSeason20242025!$E$2:$E$1315,TotalTeamGames20242025!$A29)</f>
        <v>1</v>
      </c>
      <c r="F30" s="20"/>
      <c r="G30" s="4">
        <f>COUNTIFS(DataRegularSeason20242025!$D$2:$D$1315,TotalTeamGames20242025!G$1,DataRegularSeason20242025!$E$2:$E$1315,TotalTeamGames20242025!$A29)</f>
        <v>1</v>
      </c>
      <c r="H30" s="20"/>
      <c r="I30" s="4">
        <f>COUNTIFS(DataRegularSeason20242025!$D$2:$D$1315,TotalTeamGames20242025!I$1,DataRegularSeason20242025!$E$2:$E$1315,TotalTeamGames20242025!$A29)</f>
        <v>1</v>
      </c>
      <c r="J30" s="20"/>
      <c r="K30" s="4">
        <f>COUNTIFS(DataRegularSeason20242025!$D$2:$D$1315,TotalTeamGames20242025!K$1,DataRegularSeason20242025!$E$2:$E$1315,TotalTeamGames20242025!$A29)</f>
        <v>1</v>
      </c>
      <c r="L30" s="20"/>
      <c r="M30" s="4">
        <f>COUNTIFS(DataRegularSeason20242025!$D$2:$D$1315,TotalTeamGames20242025!M$1,DataRegularSeason20242025!$E$2:$E$1315,TotalTeamGames20242025!$A29)</f>
        <v>1</v>
      </c>
      <c r="N30" s="20"/>
      <c r="O30" s="4">
        <f>COUNTIFS(DataRegularSeason20242025!$D$2:$D$1315,TotalTeamGames20242025!O$1,DataRegularSeason20242025!$E$2:$E$1315,TotalTeamGames20242025!$A29)</f>
        <v>2</v>
      </c>
      <c r="P30" s="20"/>
      <c r="Q30" s="4">
        <f>COUNTIFS(DataRegularSeason20242025!$D$2:$D$1315,TotalTeamGames20242025!Q$1,DataRegularSeason20242025!$E$2:$E$1315,TotalTeamGames20242025!$A29)</f>
        <v>2</v>
      </c>
      <c r="R30" s="20"/>
      <c r="S30" s="4">
        <f>COUNTIFS(DataRegularSeason20242025!$D$2:$D$1315,TotalTeamGames20242025!S$1,DataRegularSeason20242025!$E$2:$E$1315,TotalTeamGames20242025!$A29)</f>
        <v>2</v>
      </c>
      <c r="T30" s="20"/>
      <c r="U30" s="4">
        <f>COUNTIFS(DataRegularSeason20242025!$D$2:$D$1315,TotalTeamGames20242025!U$1,DataRegularSeason20242025!$E$2:$E$1315,TotalTeamGames20242025!$A29)</f>
        <v>1</v>
      </c>
      <c r="V30" s="20"/>
      <c r="W30" s="4">
        <f>COUNTIFS(DataRegularSeason20242025!$D$2:$D$1315,TotalTeamGames20242025!W$1,DataRegularSeason20242025!$E$2:$E$1315,TotalTeamGames20242025!$A29)</f>
        <v>2</v>
      </c>
      <c r="X30" s="20"/>
      <c r="Y30" s="4">
        <f>COUNTIFS(DataRegularSeason20242025!$D$2:$D$1315,TotalTeamGames20242025!Y$1,DataRegularSeason20242025!$E$2:$E$1315,TotalTeamGames20242025!$A29)</f>
        <v>1</v>
      </c>
      <c r="Z30" s="20"/>
      <c r="AA30" s="4">
        <f>COUNTIFS(DataRegularSeason20242025!$D$2:$D$1315,TotalTeamGames20242025!AA$1,DataRegularSeason20242025!$E$2:$E$1315,TotalTeamGames20242025!$A29)</f>
        <v>2</v>
      </c>
      <c r="AB30" s="20"/>
      <c r="AC30" s="18"/>
      <c r="AD30" s="20"/>
      <c r="AE30" s="4">
        <f>COUNTIFS(DataRegularSeason20242025!$D$2:$D$1315,TotalTeamGames20242025!AE$1,DataRegularSeason20242025!$E$2:$E$1315,TotalTeamGames20242025!$A29)</f>
        <v>1</v>
      </c>
      <c r="AF30" s="20"/>
      <c r="AG30" s="4">
        <f>COUNTIFS(DataRegularSeason20242025!$D$2:$D$1315,TotalTeamGames20242025!AG$1,DataRegularSeason20242025!$E$2:$E$1315,TotalTeamGames20242025!$A29)</f>
        <v>1</v>
      </c>
      <c r="AH30" s="20"/>
      <c r="AI30" s="4">
        <f>COUNTIFS(DataRegularSeason20242025!$D$2:$D$1315,TotalTeamGames20242025!AI$1,DataRegularSeason20242025!$E$2:$E$1315,TotalTeamGames20242025!$A29)</f>
        <v>2</v>
      </c>
      <c r="AJ30" s="20"/>
      <c r="AK30" s="4">
        <f>COUNTIFS(DataRegularSeason20242025!$D$2:$D$1315,TotalTeamGames20242025!AK$1,DataRegularSeason20242025!$E$2:$E$1315,TotalTeamGames20242025!$A29)</f>
        <v>1</v>
      </c>
      <c r="AL30" s="20"/>
      <c r="AM30" s="4">
        <f>COUNTIFS(DataRegularSeason20242025!$D$2:$D$1315,TotalTeamGames20242025!AM$1,DataRegularSeason20242025!$E$2:$E$1315,TotalTeamGames20242025!$A29)</f>
        <v>1</v>
      </c>
      <c r="AN30" s="20"/>
      <c r="AO30" s="4">
        <f>COUNTIFS(DataRegularSeason20242025!$D$2:$D$1315,TotalTeamGames20242025!AO$1,DataRegularSeason20242025!$E$2:$E$1315,TotalTeamGames20242025!$A29)</f>
        <v>1</v>
      </c>
      <c r="AP30" s="20"/>
      <c r="AQ30" s="4">
        <f>COUNTIFS(DataRegularSeason20242025!$D$2:$D$1315,TotalTeamGames20242025!AQ$1,DataRegularSeason20242025!$E$2:$E$1315,TotalTeamGames20242025!$A29)</f>
        <v>1</v>
      </c>
      <c r="AR30" s="20"/>
      <c r="AS30" s="4">
        <f>COUNTIFS(DataRegularSeason20242025!$D$2:$D$1315,TotalTeamGames20242025!AS$1,DataRegularSeason20242025!$E$2:$E$1315,TotalTeamGames20242025!$A29)</f>
        <v>1</v>
      </c>
      <c r="AT30" s="20"/>
      <c r="AU30" s="4">
        <f>COUNTIFS(DataRegularSeason20242025!$D$2:$D$1315,TotalTeamGames20242025!AU$1,DataRegularSeason20242025!$E$2:$E$1315,TotalTeamGames20242025!$A29)</f>
        <v>2</v>
      </c>
      <c r="AV30" s="20"/>
      <c r="AW30" s="4">
        <f>COUNTIFS(DataRegularSeason20242025!$D$2:$D$1315,TotalTeamGames20242025!AW$1,DataRegularSeason20242025!$E$2:$E$1315,TotalTeamGames20242025!$A29)</f>
        <v>1</v>
      </c>
      <c r="AX30" s="20"/>
      <c r="AY30" s="4">
        <f>COUNTIFS(DataRegularSeason20242025!$D$2:$D$1315,TotalTeamGames20242025!AY$1,DataRegularSeason20242025!$E$2:$E$1315,TotalTeamGames20242025!$A29)</f>
        <v>2</v>
      </c>
      <c r="AZ30" s="20"/>
      <c r="BA30" s="4">
        <f>COUNTIFS(DataRegularSeason20242025!$D$2:$D$1315,TotalTeamGames20242025!BA$1,DataRegularSeason20242025!$E$2:$E$1315,TotalTeamGames20242025!$A29)</f>
        <v>1</v>
      </c>
      <c r="BB30" s="20"/>
      <c r="BC30" s="4">
        <f>COUNTIFS(DataRegularSeason20242025!$D$2:$D$1315,TotalTeamGames20242025!BC$1,DataRegularSeason20242025!$E$2:$E$1315,TotalTeamGames20242025!$A29)</f>
        <v>1</v>
      </c>
      <c r="BD30" s="20"/>
      <c r="BE30" s="4">
        <f>COUNTIFS(DataRegularSeason20242025!$D$2:$D$1315,TotalTeamGames20242025!BE$1,DataRegularSeason20242025!$E$2:$E$1315,TotalTeamGames20242025!$A29)</f>
        <v>2</v>
      </c>
      <c r="BF30" s="18"/>
      <c r="BG30" s="21">
        <f>COUNTIFS(DataRegularSeason20242025!$D$2:$D$1315,TotalTeamGames20242025!BG$1,DataRegularSeason20242025!$E$2:$E$1315,TotalTeamGames20242025!$A29)</f>
        <v>1</v>
      </c>
      <c r="BH30" s="20"/>
      <c r="BI30" s="4">
        <f>COUNTIFS(DataRegularSeason20242025!$D$2:$D$1315,TotalTeamGames20242025!BI$1,DataRegularSeason20242025!$E$2:$E$1315,TotalTeamGames20242025!$A29)</f>
        <v>2</v>
      </c>
      <c r="BJ30" s="20"/>
      <c r="BK30" s="4">
        <f>COUNTIFS(DataRegularSeason20242025!$D$2:$D$1315,TotalTeamGames20242025!BK$1,DataRegularSeason20242025!$E$2:$E$1315,TotalTeamGames20242025!$A29)</f>
        <v>1</v>
      </c>
      <c r="BL30" s="20"/>
      <c r="BM30" s="4">
        <f>COUNTIFS(DataRegularSeason20242025!$D$2:$D$1315,TotalTeamGames20242025!BM$1,DataRegularSeason20242025!$E$2:$E$1315,TotalTeamGames20242025!$A29)</f>
        <v>1</v>
      </c>
      <c r="BN30" s="20"/>
      <c r="BO30" s="24">
        <f t="shared" si="0"/>
        <v>41</v>
      </c>
      <c r="BP30" s="52"/>
    </row>
    <row r="31" spans="1:68" x14ac:dyDescent="0.25">
      <c r="A31" s="48" t="s">
        <v>19</v>
      </c>
      <c r="B31" s="16" t="s">
        <v>81</v>
      </c>
      <c r="C31" s="15"/>
      <c r="D31" s="16">
        <f>COUNTIFS(DataRegularSeason20242025!$E$2:$E$1315,TotalTeamGames20242025!C$1,DataRegularSeason20242025!$D$2:$D$1315,TotalTeamGames20242025!$A31)</f>
        <v>1</v>
      </c>
      <c r="E31" s="15"/>
      <c r="F31" s="16">
        <f>COUNTIFS(DataRegularSeason20242025!$E$2:$E$1315,TotalTeamGames20242025!E$1,DataRegularSeason20242025!$D$2:$D$1315,TotalTeamGames20242025!$A31)</f>
        <v>2</v>
      </c>
      <c r="G31" s="15"/>
      <c r="H31" s="16">
        <f>COUNTIFS(DataRegularSeason20242025!$E$2:$E$1315,TotalTeamGames20242025!G$1,DataRegularSeason20242025!$D$2:$D$1315,TotalTeamGames20242025!$A31)</f>
        <v>2</v>
      </c>
      <c r="I31" s="15"/>
      <c r="J31" s="16">
        <f>COUNTIFS(DataRegularSeason20242025!$E$2:$E$1315,TotalTeamGames20242025!I$1,DataRegularSeason20242025!$D$2:$D$1315,TotalTeamGames20242025!$A31)</f>
        <v>1</v>
      </c>
      <c r="K31" s="15"/>
      <c r="L31" s="16">
        <f>COUNTIFS(DataRegularSeason20242025!$E$2:$E$1315,TotalTeamGames20242025!K$1,DataRegularSeason20242025!$D$2:$D$1315,TotalTeamGames20242025!$A31)</f>
        <v>2</v>
      </c>
      <c r="M31" s="15"/>
      <c r="N31" s="16">
        <f>COUNTIFS(DataRegularSeason20242025!$E$2:$E$1315,TotalTeamGames20242025!M$1,DataRegularSeason20242025!$D$2:$D$1315,TotalTeamGames20242025!$A31)</f>
        <v>1</v>
      </c>
      <c r="O31" s="15"/>
      <c r="P31" s="16">
        <f>COUNTIFS(DataRegularSeason20242025!$E$2:$E$1315,TotalTeamGames20242025!O$1,DataRegularSeason20242025!$D$2:$D$1315,TotalTeamGames20242025!$A31)</f>
        <v>1</v>
      </c>
      <c r="Q31" s="15"/>
      <c r="R31" s="16">
        <f>COUNTIFS(DataRegularSeason20242025!$E$2:$E$1315,TotalTeamGames20242025!Q$1,DataRegularSeason20242025!$D$2:$D$1315,TotalTeamGames20242025!$A31)</f>
        <v>1</v>
      </c>
      <c r="S31" s="15"/>
      <c r="T31" s="16">
        <f>COUNTIFS(DataRegularSeason20242025!$E$2:$E$1315,TotalTeamGames20242025!S$1,DataRegularSeason20242025!$D$2:$D$1315,TotalTeamGames20242025!$A31)</f>
        <v>1</v>
      </c>
      <c r="U31" s="15"/>
      <c r="V31" s="16">
        <f>COUNTIFS(DataRegularSeason20242025!$E$2:$E$1315,TotalTeamGames20242025!U$1,DataRegularSeason20242025!$D$2:$D$1315,TotalTeamGames20242025!$A31)</f>
        <v>2</v>
      </c>
      <c r="W31" s="15"/>
      <c r="X31" s="16">
        <f>COUNTIFS(DataRegularSeason20242025!$E$2:$E$1315,TotalTeamGames20242025!W$1,DataRegularSeason20242025!$D$2:$D$1315,TotalTeamGames20242025!$A31)</f>
        <v>1</v>
      </c>
      <c r="Y31" s="15"/>
      <c r="Z31" s="16">
        <f>COUNTIFS(DataRegularSeason20242025!$E$2:$E$1315,TotalTeamGames20242025!Y$1,DataRegularSeason20242025!$D$2:$D$1315,TotalTeamGames20242025!$A31)</f>
        <v>2</v>
      </c>
      <c r="AA31" s="15"/>
      <c r="AB31" s="16">
        <f>COUNTIFS(DataRegularSeason20242025!$E$2:$E$1315,TotalTeamGames20242025!AA$1,DataRegularSeason20242025!$D$2:$D$1315,TotalTeamGames20242025!$A31)</f>
        <v>1</v>
      </c>
      <c r="AC31" s="15"/>
      <c r="AD31" s="16">
        <f>COUNTIFS(DataRegularSeason20242025!$E$2:$E$1315,TotalTeamGames20242025!AC$1,DataRegularSeason20242025!$D$2:$D$1315,TotalTeamGames20242025!$A31)</f>
        <v>1</v>
      </c>
      <c r="AE31" s="15"/>
      <c r="AF31" s="19"/>
      <c r="AG31" s="15"/>
      <c r="AH31" s="16">
        <f>COUNTIFS(DataRegularSeason20242025!$E$2:$E$1315,TotalTeamGames20242025!AG$1,DataRegularSeason20242025!$D$2:$D$1315,TotalTeamGames20242025!$A31)</f>
        <v>1</v>
      </c>
      <c r="AI31" s="15"/>
      <c r="AJ31" s="16">
        <f>COUNTIFS(DataRegularSeason20242025!$E$2:$E$1315,TotalTeamGames20242025!AI$1,DataRegularSeason20242025!$D$2:$D$1315,TotalTeamGames20242025!$A31)</f>
        <v>1</v>
      </c>
      <c r="AK31" s="15"/>
      <c r="AL31" s="16">
        <f>COUNTIFS(DataRegularSeason20242025!$E$2:$E$1315,TotalTeamGames20242025!AK$1,DataRegularSeason20242025!$D$2:$D$1315,TotalTeamGames20242025!$A31)</f>
        <v>2</v>
      </c>
      <c r="AM31" s="15"/>
      <c r="AN31" s="16">
        <f>COUNTIFS(DataRegularSeason20242025!$E$2:$E$1315,TotalTeamGames20242025!AM$1,DataRegularSeason20242025!$D$2:$D$1315,TotalTeamGames20242025!$A31)</f>
        <v>1</v>
      </c>
      <c r="AO31" s="15"/>
      <c r="AP31" s="16">
        <f>COUNTIFS(DataRegularSeason20242025!$E$2:$E$1315,TotalTeamGames20242025!AO$1,DataRegularSeason20242025!$D$2:$D$1315,TotalTeamGames20242025!$A31)</f>
        <v>2</v>
      </c>
      <c r="AQ31" s="15"/>
      <c r="AR31" s="16">
        <f>COUNTIFS(DataRegularSeason20242025!$E$2:$E$1315,TotalTeamGames20242025!AQ$1,DataRegularSeason20242025!$D$2:$D$1315,TotalTeamGames20242025!$A31)</f>
        <v>2</v>
      </c>
      <c r="AS31" s="15"/>
      <c r="AT31" s="16">
        <f>COUNTIFS(DataRegularSeason20242025!$E$2:$E$1315,TotalTeamGames20242025!AS$1,DataRegularSeason20242025!$D$2:$D$1315,TotalTeamGames20242025!$A31)</f>
        <v>1</v>
      </c>
      <c r="AU31" s="15"/>
      <c r="AV31" s="16">
        <f>COUNTIFS(DataRegularSeason20242025!$E$2:$E$1315,TotalTeamGames20242025!AU$1,DataRegularSeason20242025!$D$2:$D$1315,TotalTeamGames20242025!$A31)</f>
        <v>1</v>
      </c>
      <c r="AW31" s="15"/>
      <c r="AX31" s="16">
        <f>COUNTIFS(DataRegularSeason20242025!$E$2:$E$1315,TotalTeamGames20242025!AW$1,DataRegularSeason20242025!$D$2:$D$1315,TotalTeamGames20242025!$A31)</f>
        <v>1</v>
      </c>
      <c r="AY31" s="15"/>
      <c r="AZ31" s="16">
        <f>COUNTIFS(DataRegularSeason20242025!$E$2:$E$1315,TotalTeamGames20242025!AY$1,DataRegularSeason20242025!$D$2:$D$1315,TotalTeamGames20242025!$A31)</f>
        <v>1</v>
      </c>
      <c r="BA31" s="15"/>
      <c r="BB31" s="16">
        <f>COUNTIFS(DataRegularSeason20242025!$E$2:$E$1315,TotalTeamGames20242025!BA$1,DataRegularSeason20242025!$D$2:$D$1315,TotalTeamGames20242025!$A31)</f>
        <v>1</v>
      </c>
      <c r="BC31" s="15"/>
      <c r="BD31" s="16">
        <f>COUNTIFS(DataRegularSeason20242025!$E$2:$E$1315,TotalTeamGames20242025!BC$1,DataRegularSeason20242025!$D$2:$D$1315,TotalTeamGames20242025!$A31)</f>
        <v>2</v>
      </c>
      <c r="BE31" s="15"/>
      <c r="BF31">
        <f>COUNTIFS(DataRegularSeason20242025!$E$2:$E$1315,TotalTeamGames20242025!BE$1,DataRegularSeason20242025!$D$2:$D$1315,TotalTeamGames20242025!$A31)</f>
        <v>1</v>
      </c>
      <c r="BG31" s="22"/>
      <c r="BH31" s="16">
        <f>COUNTIFS(DataRegularSeason20242025!$E$2:$E$1315,TotalTeamGames20242025!BG$1,DataRegularSeason20242025!$D$2:$D$1315,TotalTeamGames20242025!$A31)</f>
        <v>1</v>
      </c>
      <c r="BI31" s="15"/>
      <c r="BJ31" s="16">
        <f>COUNTIFS(DataRegularSeason20242025!$E$2:$E$1315,TotalTeamGames20242025!BI$1,DataRegularSeason20242025!$D$2:$D$1315,TotalTeamGames20242025!$A31)</f>
        <v>1</v>
      </c>
      <c r="BK31" s="15"/>
      <c r="BL31" s="16">
        <f>COUNTIFS(DataRegularSeason20242025!$E$2:$E$1315,TotalTeamGames20242025!BK$1,DataRegularSeason20242025!$D$2:$D$1315,TotalTeamGames20242025!$A31)</f>
        <v>1</v>
      </c>
      <c r="BM31" s="15"/>
      <c r="BN31" s="16">
        <f>COUNTIFS(DataRegularSeason20242025!$E$2:$E$1315,TotalTeamGames20242025!BM$1,DataRegularSeason20242025!$D$2:$D$1315,TotalTeamGames20242025!$A31)</f>
        <v>2</v>
      </c>
      <c r="BO31" s="23">
        <f t="shared" si="0"/>
        <v>41</v>
      </c>
      <c r="BP31" s="52">
        <f t="shared" ref="BP31" si="14">BO31+BO32</f>
        <v>82</v>
      </c>
    </row>
    <row r="32" spans="1:68" x14ac:dyDescent="0.25">
      <c r="A32" s="49"/>
      <c r="B32" s="17" t="s">
        <v>80</v>
      </c>
      <c r="C32" s="4">
        <f>COUNTIFS(DataRegularSeason20242025!$D$2:$D$1315,TotalTeamGames20242025!C$1,DataRegularSeason20242025!$E$2:$E$1315,TotalTeamGames20242025!$A31)</f>
        <v>1</v>
      </c>
      <c r="D32" s="20"/>
      <c r="E32" s="4">
        <f>COUNTIFS(DataRegularSeason20242025!$D$2:$D$1315,TotalTeamGames20242025!E$1,DataRegularSeason20242025!$E$2:$E$1315,TotalTeamGames20242025!$A31)</f>
        <v>1</v>
      </c>
      <c r="F32" s="20"/>
      <c r="G32" s="4">
        <f>COUNTIFS(DataRegularSeason20242025!$D$2:$D$1315,TotalTeamGames20242025!G$1,DataRegularSeason20242025!$E$2:$E$1315,TotalTeamGames20242025!$A31)</f>
        <v>2</v>
      </c>
      <c r="H32" s="20"/>
      <c r="I32" s="4">
        <f>COUNTIFS(DataRegularSeason20242025!$D$2:$D$1315,TotalTeamGames20242025!I$1,DataRegularSeason20242025!$E$2:$E$1315,TotalTeamGames20242025!$A31)</f>
        <v>2</v>
      </c>
      <c r="J32" s="20"/>
      <c r="K32" s="4">
        <f>COUNTIFS(DataRegularSeason20242025!$D$2:$D$1315,TotalTeamGames20242025!K$1,DataRegularSeason20242025!$E$2:$E$1315,TotalTeamGames20242025!$A31)</f>
        <v>1</v>
      </c>
      <c r="L32" s="20"/>
      <c r="M32" s="4">
        <f>COUNTIFS(DataRegularSeason20242025!$D$2:$D$1315,TotalTeamGames20242025!M$1,DataRegularSeason20242025!$E$2:$E$1315,TotalTeamGames20242025!$A31)</f>
        <v>1</v>
      </c>
      <c r="N32" s="20"/>
      <c r="O32" s="4">
        <f>COUNTIFS(DataRegularSeason20242025!$D$2:$D$1315,TotalTeamGames20242025!O$1,DataRegularSeason20242025!$E$2:$E$1315,TotalTeamGames20242025!$A31)</f>
        <v>1</v>
      </c>
      <c r="P32" s="20"/>
      <c r="Q32" s="4">
        <f>COUNTIFS(DataRegularSeason20242025!$D$2:$D$1315,TotalTeamGames20242025!Q$1,DataRegularSeason20242025!$E$2:$E$1315,TotalTeamGames20242025!$A31)</f>
        <v>1</v>
      </c>
      <c r="R32" s="20"/>
      <c r="S32" s="4">
        <f>COUNTIFS(DataRegularSeason20242025!$D$2:$D$1315,TotalTeamGames20242025!S$1,DataRegularSeason20242025!$E$2:$E$1315,TotalTeamGames20242025!$A31)</f>
        <v>1</v>
      </c>
      <c r="T32" s="20"/>
      <c r="U32" s="4">
        <f>COUNTIFS(DataRegularSeason20242025!$D$2:$D$1315,TotalTeamGames20242025!U$1,DataRegularSeason20242025!$E$2:$E$1315,TotalTeamGames20242025!$A31)</f>
        <v>2</v>
      </c>
      <c r="V32" s="20"/>
      <c r="W32" s="4">
        <f>COUNTIFS(DataRegularSeason20242025!$D$2:$D$1315,TotalTeamGames20242025!W$1,DataRegularSeason20242025!$E$2:$E$1315,TotalTeamGames20242025!$A31)</f>
        <v>1</v>
      </c>
      <c r="X32" s="20"/>
      <c r="Y32" s="4">
        <f>COUNTIFS(DataRegularSeason20242025!$D$2:$D$1315,TotalTeamGames20242025!Y$1,DataRegularSeason20242025!$E$2:$E$1315,TotalTeamGames20242025!$A31)</f>
        <v>2</v>
      </c>
      <c r="Z32" s="20"/>
      <c r="AA32" s="4">
        <f>COUNTIFS(DataRegularSeason20242025!$D$2:$D$1315,TotalTeamGames20242025!AA$1,DataRegularSeason20242025!$E$2:$E$1315,TotalTeamGames20242025!$A31)</f>
        <v>1</v>
      </c>
      <c r="AB32" s="20"/>
      <c r="AC32" s="4">
        <f>COUNTIFS(DataRegularSeason20242025!$D$2:$D$1315,TotalTeamGames20242025!AC$1,DataRegularSeason20242025!$E$2:$E$1315,TotalTeamGames20242025!$A31)</f>
        <v>1</v>
      </c>
      <c r="AD32" s="20"/>
      <c r="AE32" s="18"/>
      <c r="AF32" s="20"/>
      <c r="AG32" s="4">
        <f>COUNTIFS(DataRegularSeason20242025!$D$2:$D$1315,TotalTeamGames20242025!AG$1,DataRegularSeason20242025!$E$2:$E$1315,TotalTeamGames20242025!$A31)</f>
        <v>2</v>
      </c>
      <c r="AH32" s="20"/>
      <c r="AI32" s="4">
        <f>COUNTIFS(DataRegularSeason20242025!$D$2:$D$1315,TotalTeamGames20242025!AI$1,DataRegularSeason20242025!$E$2:$E$1315,TotalTeamGames20242025!$A31)</f>
        <v>1</v>
      </c>
      <c r="AJ32" s="20"/>
      <c r="AK32" s="4">
        <f>COUNTIFS(DataRegularSeason20242025!$D$2:$D$1315,TotalTeamGames20242025!AK$1,DataRegularSeason20242025!$E$2:$E$1315,TotalTeamGames20242025!$A31)</f>
        <v>1</v>
      </c>
      <c r="AL32" s="20"/>
      <c r="AM32" s="4">
        <f>COUNTIFS(DataRegularSeason20242025!$D$2:$D$1315,TotalTeamGames20242025!AM$1,DataRegularSeason20242025!$E$2:$E$1315,TotalTeamGames20242025!$A31)</f>
        <v>2</v>
      </c>
      <c r="AN32" s="20"/>
      <c r="AO32" s="4">
        <f>COUNTIFS(DataRegularSeason20242025!$D$2:$D$1315,TotalTeamGames20242025!AO$1,DataRegularSeason20242025!$E$2:$E$1315,TotalTeamGames20242025!$A31)</f>
        <v>2</v>
      </c>
      <c r="AP32" s="20"/>
      <c r="AQ32" s="4">
        <f>COUNTIFS(DataRegularSeason20242025!$D$2:$D$1315,TotalTeamGames20242025!AQ$1,DataRegularSeason20242025!$E$2:$E$1315,TotalTeamGames20242025!$A31)</f>
        <v>1</v>
      </c>
      <c r="AR32" s="20"/>
      <c r="AS32" s="4">
        <f>COUNTIFS(DataRegularSeason20242025!$D$2:$D$1315,TotalTeamGames20242025!AS$1,DataRegularSeason20242025!$E$2:$E$1315,TotalTeamGames20242025!$A31)</f>
        <v>2</v>
      </c>
      <c r="AT32" s="20"/>
      <c r="AU32" s="4">
        <f>COUNTIFS(DataRegularSeason20242025!$D$2:$D$1315,TotalTeamGames20242025!AU$1,DataRegularSeason20242025!$E$2:$E$1315,TotalTeamGames20242025!$A31)</f>
        <v>1</v>
      </c>
      <c r="AV32" s="20"/>
      <c r="AW32" s="4">
        <f>COUNTIFS(DataRegularSeason20242025!$D$2:$D$1315,TotalTeamGames20242025!AW$1,DataRegularSeason20242025!$E$2:$E$1315,TotalTeamGames20242025!$A31)</f>
        <v>1</v>
      </c>
      <c r="AX32" s="20"/>
      <c r="AY32" s="4">
        <f>COUNTIFS(DataRegularSeason20242025!$D$2:$D$1315,TotalTeamGames20242025!AY$1,DataRegularSeason20242025!$E$2:$E$1315,TotalTeamGames20242025!$A31)</f>
        <v>1</v>
      </c>
      <c r="AZ32" s="20"/>
      <c r="BA32" s="4">
        <f>COUNTIFS(DataRegularSeason20242025!$D$2:$D$1315,TotalTeamGames20242025!BA$1,DataRegularSeason20242025!$E$2:$E$1315,TotalTeamGames20242025!$A31)</f>
        <v>2</v>
      </c>
      <c r="BB32" s="20"/>
      <c r="BC32" s="4">
        <f>COUNTIFS(DataRegularSeason20242025!$D$2:$D$1315,TotalTeamGames20242025!BC$1,DataRegularSeason20242025!$E$2:$E$1315,TotalTeamGames20242025!$A31)</f>
        <v>2</v>
      </c>
      <c r="BD32" s="20"/>
      <c r="BE32" s="4">
        <f>COUNTIFS(DataRegularSeason20242025!$D$2:$D$1315,TotalTeamGames20242025!BE$1,DataRegularSeason20242025!$E$2:$E$1315,TotalTeamGames20242025!$A31)</f>
        <v>1</v>
      </c>
      <c r="BF32" s="18"/>
      <c r="BG32" s="21">
        <f>COUNTIFS(DataRegularSeason20242025!$D$2:$D$1315,TotalTeamGames20242025!BG$1,DataRegularSeason20242025!$E$2:$E$1315,TotalTeamGames20242025!$A31)</f>
        <v>1</v>
      </c>
      <c r="BH32" s="20"/>
      <c r="BI32" s="4">
        <f>COUNTIFS(DataRegularSeason20242025!$D$2:$D$1315,TotalTeamGames20242025!BI$1,DataRegularSeason20242025!$E$2:$E$1315,TotalTeamGames20242025!$A31)</f>
        <v>1</v>
      </c>
      <c r="BJ32" s="20"/>
      <c r="BK32" s="4">
        <f>COUNTIFS(DataRegularSeason20242025!$D$2:$D$1315,TotalTeamGames20242025!BK$1,DataRegularSeason20242025!$E$2:$E$1315,TotalTeamGames20242025!$A31)</f>
        <v>1</v>
      </c>
      <c r="BL32" s="20"/>
      <c r="BM32" s="4">
        <f>COUNTIFS(DataRegularSeason20242025!$D$2:$D$1315,TotalTeamGames20242025!BM$1,DataRegularSeason20242025!$E$2:$E$1315,TotalTeamGames20242025!$A31)</f>
        <v>1</v>
      </c>
      <c r="BN32" s="20"/>
      <c r="BO32" s="24">
        <f t="shared" si="0"/>
        <v>41</v>
      </c>
      <c r="BP32" s="52"/>
    </row>
    <row r="33" spans="1:68" x14ac:dyDescent="0.25">
      <c r="A33" s="48" t="s">
        <v>32</v>
      </c>
      <c r="B33" s="16" t="s">
        <v>81</v>
      </c>
      <c r="C33" s="15"/>
      <c r="D33" s="16">
        <f>COUNTIFS(DataRegularSeason20242025!$E$2:$E$1315,TotalTeamGames20242025!C$1,DataRegularSeason20242025!$D$2:$D$1315,TotalTeamGames20242025!$A33)</f>
        <v>1</v>
      </c>
      <c r="E33" s="15"/>
      <c r="F33" s="16">
        <f>COUNTIFS(DataRegularSeason20242025!$E$2:$E$1315,TotalTeamGames20242025!E$1,DataRegularSeason20242025!$D$2:$D$1315,TotalTeamGames20242025!$A33)</f>
        <v>1</v>
      </c>
      <c r="G33" s="15"/>
      <c r="H33" s="16">
        <f>COUNTIFS(DataRegularSeason20242025!$E$2:$E$1315,TotalTeamGames20242025!G$1,DataRegularSeason20242025!$D$2:$D$1315,TotalTeamGames20242025!$A33)</f>
        <v>2</v>
      </c>
      <c r="I33" s="15"/>
      <c r="J33" s="16">
        <f>COUNTIFS(DataRegularSeason20242025!$E$2:$E$1315,TotalTeamGames20242025!I$1,DataRegularSeason20242025!$D$2:$D$1315,TotalTeamGames20242025!$A33)</f>
        <v>2</v>
      </c>
      <c r="K33" s="15"/>
      <c r="L33" s="16">
        <f>COUNTIFS(DataRegularSeason20242025!$E$2:$E$1315,TotalTeamGames20242025!K$1,DataRegularSeason20242025!$D$2:$D$1315,TotalTeamGames20242025!$A33)</f>
        <v>2</v>
      </c>
      <c r="M33" s="15"/>
      <c r="N33" s="16">
        <f>COUNTIFS(DataRegularSeason20242025!$E$2:$E$1315,TotalTeamGames20242025!M$1,DataRegularSeason20242025!$D$2:$D$1315,TotalTeamGames20242025!$A33)</f>
        <v>1</v>
      </c>
      <c r="O33" s="15"/>
      <c r="P33" s="16">
        <f>COUNTIFS(DataRegularSeason20242025!$E$2:$E$1315,TotalTeamGames20242025!O$1,DataRegularSeason20242025!$D$2:$D$1315,TotalTeamGames20242025!$A33)</f>
        <v>1</v>
      </c>
      <c r="Q33" s="15"/>
      <c r="R33" s="16">
        <f>COUNTIFS(DataRegularSeason20242025!$E$2:$E$1315,TotalTeamGames20242025!Q$1,DataRegularSeason20242025!$D$2:$D$1315,TotalTeamGames20242025!$A33)</f>
        <v>1</v>
      </c>
      <c r="S33" s="15"/>
      <c r="T33" s="16">
        <f>COUNTIFS(DataRegularSeason20242025!$E$2:$E$1315,TotalTeamGames20242025!S$1,DataRegularSeason20242025!$D$2:$D$1315,TotalTeamGames20242025!$A33)</f>
        <v>1</v>
      </c>
      <c r="U33" s="15"/>
      <c r="V33" s="16">
        <f>COUNTIFS(DataRegularSeason20242025!$E$2:$E$1315,TotalTeamGames20242025!U$1,DataRegularSeason20242025!$D$2:$D$1315,TotalTeamGames20242025!$A33)</f>
        <v>2</v>
      </c>
      <c r="W33" s="15"/>
      <c r="X33" s="16">
        <f>COUNTIFS(DataRegularSeason20242025!$E$2:$E$1315,TotalTeamGames20242025!W$1,DataRegularSeason20242025!$D$2:$D$1315,TotalTeamGames20242025!$A33)</f>
        <v>1</v>
      </c>
      <c r="Y33" s="15"/>
      <c r="Z33" s="16">
        <f>COUNTIFS(DataRegularSeason20242025!$E$2:$E$1315,TotalTeamGames20242025!Y$1,DataRegularSeason20242025!$D$2:$D$1315,TotalTeamGames20242025!$A33)</f>
        <v>2</v>
      </c>
      <c r="AA33" s="15"/>
      <c r="AB33" s="16">
        <f>COUNTIFS(DataRegularSeason20242025!$E$2:$E$1315,TotalTeamGames20242025!AA$1,DataRegularSeason20242025!$D$2:$D$1315,TotalTeamGames20242025!$A33)</f>
        <v>1</v>
      </c>
      <c r="AC33" s="15"/>
      <c r="AD33" s="16">
        <f>COUNTIFS(DataRegularSeason20242025!$E$2:$E$1315,TotalTeamGames20242025!AC$1,DataRegularSeason20242025!$D$2:$D$1315,TotalTeamGames20242025!$A33)</f>
        <v>1</v>
      </c>
      <c r="AE33" s="15"/>
      <c r="AF33" s="16">
        <f>COUNTIFS(DataRegularSeason20242025!$E$2:$E$1315,TotalTeamGames20242025!AE$1,DataRegularSeason20242025!$D$2:$D$1315,TotalTeamGames20242025!$A33)</f>
        <v>2</v>
      </c>
      <c r="AG33" s="15"/>
      <c r="AH33" s="19"/>
      <c r="AI33" s="15"/>
      <c r="AJ33" s="16">
        <f>COUNTIFS(DataRegularSeason20242025!$E$2:$E$1315,TotalTeamGames20242025!AI$1,DataRegularSeason20242025!$D$2:$D$1315,TotalTeamGames20242025!$A33)</f>
        <v>1</v>
      </c>
      <c r="AK33" s="15"/>
      <c r="AL33" s="16">
        <f>COUNTIFS(DataRegularSeason20242025!$E$2:$E$1315,TotalTeamGames20242025!AK$1,DataRegularSeason20242025!$D$2:$D$1315,TotalTeamGames20242025!$A33)</f>
        <v>1</v>
      </c>
      <c r="AM33" s="15"/>
      <c r="AN33" s="16">
        <f>COUNTIFS(DataRegularSeason20242025!$E$2:$E$1315,TotalTeamGames20242025!AM$1,DataRegularSeason20242025!$D$2:$D$1315,TotalTeamGames20242025!$A33)</f>
        <v>2</v>
      </c>
      <c r="AO33" s="15"/>
      <c r="AP33" s="16">
        <f>COUNTIFS(DataRegularSeason20242025!$E$2:$E$1315,TotalTeamGames20242025!AO$1,DataRegularSeason20242025!$D$2:$D$1315,TotalTeamGames20242025!$A33)</f>
        <v>1</v>
      </c>
      <c r="AQ33" s="15"/>
      <c r="AR33" s="16">
        <f>COUNTIFS(DataRegularSeason20242025!$E$2:$E$1315,TotalTeamGames20242025!AQ$1,DataRegularSeason20242025!$D$2:$D$1315,TotalTeamGames20242025!$A33)</f>
        <v>2</v>
      </c>
      <c r="AS33" s="15"/>
      <c r="AT33" s="16">
        <f>COUNTIFS(DataRegularSeason20242025!$E$2:$E$1315,TotalTeamGames20242025!AS$1,DataRegularSeason20242025!$D$2:$D$1315,TotalTeamGames20242025!$A33)</f>
        <v>2</v>
      </c>
      <c r="AU33" s="15"/>
      <c r="AV33" s="16">
        <f>COUNTIFS(DataRegularSeason20242025!$E$2:$E$1315,TotalTeamGames20242025!AU$1,DataRegularSeason20242025!$D$2:$D$1315,TotalTeamGames20242025!$A33)</f>
        <v>1</v>
      </c>
      <c r="AW33" s="15"/>
      <c r="AX33" s="16">
        <f>COUNTIFS(DataRegularSeason20242025!$E$2:$E$1315,TotalTeamGames20242025!AW$1,DataRegularSeason20242025!$D$2:$D$1315,TotalTeamGames20242025!$A33)</f>
        <v>1</v>
      </c>
      <c r="AY33" s="15"/>
      <c r="AZ33" s="16">
        <f>COUNTIFS(DataRegularSeason20242025!$E$2:$E$1315,TotalTeamGames20242025!AY$1,DataRegularSeason20242025!$D$2:$D$1315,TotalTeamGames20242025!$A33)</f>
        <v>1</v>
      </c>
      <c r="BA33" s="15"/>
      <c r="BB33" s="16">
        <f>COUNTIFS(DataRegularSeason20242025!$E$2:$E$1315,TotalTeamGames20242025!BA$1,DataRegularSeason20242025!$D$2:$D$1315,TotalTeamGames20242025!$A33)</f>
        <v>1</v>
      </c>
      <c r="BC33" s="15"/>
      <c r="BD33" s="16">
        <f>COUNTIFS(DataRegularSeason20242025!$E$2:$E$1315,TotalTeamGames20242025!BC$1,DataRegularSeason20242025!$D$2:$D$1315,TotalTeamGames20242025!$A33)</f>
        <v>1</v>
      </c>
      <c r="BE33" s="15"/>
      <c r="BF33">
        <f>COUNTIFS(DataRegularSeason20242025!$E$2:$E$1315,TotalTeamGames20242025!BE$1,DataRegularSeason20242025!$D$2:$D$1315,TotalTeamGames20242025!$A33)</f>
        <v>1</v>
      </c>
      <c r="BG33" s="22"/>
      <c r="BH33" s="16">
        <f>COUNTIFS(DataRegularSeason20242025!$E$2:$E$1315,TotalTeamGames20242025!BG$1,DataRegularSeason20242025!$D$2:$D$1315,TotalTeamGames20242025!$A33)</f>
        <v>1</v>
      </c>
      <c r="BI33" s="15"/>
      <c r="BJ33" s="16">
        <f>COUNTIFS(DataRegularSeason20242025!$E$2:$E$1315,TotalTeamGames20242025!BI$1,DataRegularSeason20242025!$D$2:$D$1315,TotalTeamGames20242025!$A33)</f>
        <v>1</v>
      </c>
      <c r="BK33" s="15"/>
      <c r="BL33" s="16">
        <f>COUNTIFS(DataRegularSeason20242025!$E$2:$E$1315,TotalTeamGames20242025!BK$1,DataRegularSeason20242025!$D$2:$D$1315,TotalTeamGames20242025!$A33)</f>
        <v>1</v>
      </c>
      <c r="BM33" s="15"/>
      <c r="BN33" s="16">
        <f>COUNTIFS(DataRegularSeason20242025!$E$2:$E$1315,TotalTeamGames20242025!BM$1,DataRegularSeason20242025!$D$2:$D$1315,TotalTeamGames20242025!$A33)</f>
        <v>2</v>
      </c>
      <c r="BO33" s="23">
        <f t="shared" si="0"/>
        <v>41</v>
      </c>
      <c r="BP33" s="52">
        <f t="shared" ref="BP33" si="15">BO33+BO34</f>
        <v>82</v>
      </c>
    </row>
    <row r="34" spans="1:68" x14ac:dyDescent="0.25">
      <c r="A34" s="49"/>
      <c r="B34" s="17" t="s">
        <v>80</v>
      </c>
      <c r="C34" s="4">
        <f>COUNTIFS(DataRegularSeason20242025!$D$2:$D$1315,TotalTeamGames20242025!C$1,DataRegularSeason20242025!$E$2:$E$1315,TotalTeamGames20242025!$A33)</f>
        <v>1</v>
      </c>
      <c r="D34" s="20"/>
      <c r="E34" s="4">
        <f>COUNTIFS(DataRegularSeason20242025!$D$2:$D$1315,TotalTeamGames20242025!E$1,DataRegularSeason20242025!$E$2:$E$1315,TotalTeamGames20242025!$A33)</f>
        <v>2</v>
      </c>
      <c r="F34" s="20"/>
      <c r="G34" s="4">
        <f>COUNTIFS(DataRegularSeason20242025!$D$2:$D$1315,TotalTeamGames20242025!G$1,DataRegularSeason20242025!$E$2:$E$1315,TotalTeamGames20242025!$A33)</f>
        <v>1</v>
      </c>
      <c r="H34" s="20"/>
      <c r="I34" s="4">
        <f>COUNTIFS(DataRegularSeason20242025!$D$2:$D$1315,TotalTeamGames20242025!I$1,DataRegularSeason20242025!$E$2:$E$1315,TotalTeamGames20242025!$A33)</f>
        <v>2</v>
      </c>
      <c r="J34" s="20"/>
      <c r="K34" s="4">
        <f>COUNTIFS(DataRegularSeason20242025!$D$2:$D$1315,TotalTeamGames20242025!K$1,DataRegularSeason20242025!$E$2:$E$1315,TotalTeamGames20242025!$A33)</f>
        <v>1</v>
      </c>
      <c r="L34" s="20"/>
      <c r="M34" s="4">
        <f>COUNTIFS(DataRegularSeason20242025!$D$2:$D$1315,TotalTeamGames20242025!M$1,DataRegularSeason20242025!$E$2:$E$1315,TotalTeamGames20242025!$A33)</f>
        <v>1</v>
      </c>
      <c r="N34" s="20"/>
      <c r="O34" s="4">
        <f>COUNTIFS(DataRegularSeason20242025!$D$2:$D$1315,TotalTeamGames20242025!O$1,DataRegularSeason20242025!$E$2:$E$1315,TotalTeamGames20242025!$A33)</f>
        <v>1</v>
      </c>
      <c r="P34" s="20"/>
      <c r="Q34" s="4">
        <f>COUNTIFS(DataRegularSeason20242025!$D$2:$D$1315,TotalTeamGames20242025!Q$1,DataRegularSeason20242025!$E$2:$E$1315,TotalTeamGames20242025!$A33)</f>
        <v>1</v>
      </c>
      <c r="R34" s="20"/>
      <c r="S34" s="4">
        <f>COUNTIFS(DataRegularSeason20242025!$D$2:$D$1315,TotalTeamGames20242025!S$1,DataRegularSeason20242025!$E$2:$E$1315,TotalTeamGames20242025!$A33)</f>
        <v>1</v>
      </c>
      <c r="T34" s="20"/>
      <c r="U34" s="4">
        <f>COUNTIFS(DataRegularSeason20242025!$D$2:$D$1315,TotalTeamGames20242025!U$1,DataRegularSeason20242025!$E$2:$E$1315,TotalTeamGames20242025!$A33)</f>
        <v>1</v>
      </c>
      <c r="V34" s="20"/>
      <c r="W34" s="4">
        <f>COUNTIFS(DataRegularSeason20242025!$D$2:$D$1315,TotalTeamGames20242025!W$1,DataRegularSeason20242025!$E$2:$E$1315,TotalTeamGames20242025!$A33)</f>
        <v>1</v>
      </c>
      <c r="X34" s="20"/>
      <c r="Y34" s="4">
        <f>COUNTIFS(DataRegularSeason20242025!$D$2:$D$1315,TotalTeamGames20242025!Y$1,DataRegularSeason20242025!$E$2:$E$1315,TotalTeamGames20242025!$A33)</f>
        <v>1</v>
      </c>
      <c r="Z34" s="20"/>
      <c r="AA34" s="4">
        <f>COUNTIFS(DataRegularSeason20242025!$D$2:$D$1315,TotalTeamGames20242025!AA$1,DataRegularSeason20242025!$E$2:$E$1315,TotalTeamGames20242025!$A33)</f>
        <v>1</v>
      </c>
      <c r="AB34" s="20"/>
      <c r="AC34" s="4">
        <f>COUNTIFS(DataRegularSeason20242025!$D$2:$D$1315,TotalTeamGames20242025!AC$1,DataRegularSeason20242025!$E$2:$E$1315,TotalTeamGames20242025!$A33)</f>
        <v>1</v>
      </c>
      <c r="AD34" s="20"/>
      <c r="AE34" s="4">
        <f>COUNTIFS(DataRegularSeason20242025!$D$2:$D$1315,TotalTeamGames20242025!AE$1,DataRegularSeason20242025!$E$2:$E$1315,TotalTeamGames20242025!$A33)</f>
        <v>1</v>
      </c>
      <c r="AF34" s="20"/>
      <c r="AG34" s="18"/>
      <c r="AH34" s="20"/>
      <c r="AI34" s="4">
        <f>COUNTIFS(DataRegularSeason20242025!$D$2:$D$1315,TotalTeamGames20242025!AI$1,DataRegularSeason20242025!$E$2:$E$1315,TotalTeamGames20242025!$A33)</f>
        <v>1</v>
      </c>
      <c r="AJ34" s="20"/>
      <c r="AK34" s="4">
        <f>COUNTIFS(DataRegularSeason20242025!$D$2:$D$1315,TotalTeamGames20242025!AK$1,DataRegularSeason20242025!$E$2:$E$1315,TotalTeamGames20242025!$A33)</f>
        <v>2</v>
      </c>
      <c r="AL34" s="20"/>
      <c r="AM34" s="4">
        <f>COUNTIFS(DataRegularSeason20242025!$D$2:$D$1315,TotalTeamGames20242025!AM$1,DataRegularSeason20242025!$E$2:$E$1315,TotalTeamGames20242025!$A33)</f>
        <v>2</v>
      </c>
      <c r="AN34" s="20"/>
      <c r="AO34" s="4">
        <f>COUNTIFS(DataRegularSeason20242025!$D$2:$D$1315,TotalTeamGames20242025!AO$1,DataRegularSeason20242025!$E$2:$E$1315,TotalTeamGames20242025!$A33)</f>
        <v>2</v>
      </c>
      <c r="AP34" s="20"/>
      <c r="AQ34" s="4">
        <f>COUNTIFS(DataRegularSeason20242025!$D$2:$D$1315,TotalTeamGames20242025!AQ$1,DataRegularSeason20242025!$E$2:$E$1315,TotalTeamGames20242025!$A33)</f>
        <v>2</v>
      </c>
      <c r="AR34" s="20"/>
      <c r="AS34" s="4">
        <f>COUNTIFS(DataRegularSeason20242025!$D$2:$D$1315,TotalTeamGames20242025!AS$1,DataRegularSeason20242025!$E$2:$E$1315,TotalTeamGames20242025!$A33)</f>
        <v>2</v>
      </c>
      <c r="AT34" s="20"/>
      <c r="AU34" s="4">
        <f>COUNTIFS(DataRegularSeason20242025!$D$2:$D$1315,TotalTeamGames20242025!AU$1,DataRegularSeason20242025!$E$2:$E$1315,TotalTeamGames20242025!$A33)</f>
        <v>1</v>
      </c>
      <c r="AV34" s="20"/>
      <c r="AW34" s="4">
        <f>COUNTIFS(DataRegularSeason20242025!$D$2:$D$1315,TotalTeamGames20242025!AW$1,DataRegularSeason20242025!$E$2:$E$1315,TotalTeamGames20242025!$A33)</f>
        <v>1</v>
      </c>
      <c r="AX34" s="20"/>
      <c r="AY34" s="4">
        <f>COUNTIFS(DataRegularSeason20242025!$D$2:$D$1315,TotalTeamGames20242025!AY$1,DataRegularSeason20242025!$E$2:$E$1315,TotalTeamGames20242025!$A33)</f>
        <v>1</v>
      </c>
      <c r="AZ34" s="20"/>
      <c r="BA34" s="4">
        <f>COUNTIFS(DataRegularSeason20242025!$D$2:$D$1315,TotalTeamGames20242025!BA$1,DataRegularSeason20242025!$E$2:$E$1315,TotalTeamGames20242025!$A33)</f>
        <v>2</v>
      </c>
      <c r="BB34" s="20"/>
      <c r="BC34" s="4">
        <f>COUNTIFS(DataRegularSeason20242025!$D$2:$D$1315,TotalTeamGames20242025!BC$1,DataRegularSeason20242025!$E$2:$E$1315,TotalTeamGames20242025!$A33)</f>
        <v>2</v>
      </c>
      <c r="BD34" s="20"/>
      <c r="BE34" s="4">
        <f>COUNTIFS(DataRegularSeason20242025!$D$2:$D$1315,TotalTeamGames20242025!BE$1,DataRegularSeason20242025!$E$2:$E$1315,TotalTeamGames20242025!$A33)</f>
        <v>1</v>
      </c>
      <c r="BF34" s="18"/>
      <c r="BG34" s="21">
        <f>COUNTIFS(DataRegularSeason20242025!$D$2:$D$1315,TotalTeamGames20242025!BG$1,DataRegularSeason20242025!$E$2:$E$1315,TotalTeamGames20242025!$A33)</f>
        <v>1</v>
      </c>
      <c r="BH34" s="20"/>
      <c r="BI34" s="4">
        <f>COUNTIFS(DataRegularSeason20242025!$D$2:$D$1315,TotalTeamGames20242025!BI$1,DataRegularSeason20242025!$E$2:$E$1315,TotalTeamGames20242025!$A33)</f>
        <v>1</v>
      </c>
      <c r="BJ34" s="20"/>
      <c r="BK34" s="4">
        <f>COUNTIFS(DataRegularSeason20242025!$D$2:$D$1315,TotalTeamGames20242025!BK$1,DataRegularSeason20242025!$E$2:$E$1315,TotalTeamGames20242025!$A33)</f>
        <v>1</v>
      </c>
      <c r="BL34" s="20"/>
      <c r="BM34" s="4">
        <f>COUNTIFS(DataRegularSeason20242025!$D$2:$D$1315,TotalTeamGames20242025!BM$1,DataRegularSeason20242025!$E$2:$E$1315,TotalTeamGames20242025!$A33)</f>
        <v>2</v>
      </c>
      <c r="BN34" s="20"/>
      <c r="BO34" s="24">
        <f t="shared" si="0"/>
        <v>41</v>
      </c>
      <c r="BP34" s="52"/>
    </row>
    <row r="35" spans="1:68" x14ac:dyDescent="0.25">
      <c r="A35" s="48" t="s">
        <v>35</v>
      </c>
      <c r="B35" s="16" t="s">
        <v>81</v>
      </c>
      <c r="C35" s="15"/>
      <c r="D35" s="16">
        <f>COUNTIFS(DataRegularSeason20242025!$E$2:$E$1315,TotalTeamGames20242025!C$1,DataRegularSeason20242025!$D$2:$D$1315,TotalTeamGames20242025!$A35)</f>
        <v>2</v>
      </c>
      <c r="E35" s="15"/>
      <c r="F35" s="16">
        <f>COUNTIFS(DataRegularSeason20242025!$E$2:$E$1315,TotalTeamGames20242025!E$1,DataRegularSeason20242025!$D$2:$D$1315,TotalTeamGames20242025!$A35)</f>
        <v>1</v>
      </c>
      <c r="G35" s="15"/>
      <c r="H35" s="16">
        <f>COUNTIFS(DataRegularSeason20242025!$E$2:$E$1315,TotalTeamGames20242025!G$1,DataRegularSeason20242025!$D$2:$D$1315,TotalTeamGames20242025!$A35)</f>
        <v>1</v>
      </c>
      <c r="I35" s="15"/>
      <c r="J35" s="16">
        <f>COUNTIFS(DataRegularSeason20242025!$E$2:$E$1315,TotalTeamGames20242025!I$1,DataRegularSeason20242025!$D$2:$D$1315,TotalTeamGames20242025!$A35)</f>
        <v>1</v>
      </c>
      <c r="K35" s="15"/>
      <c r="L35" s="16">
        <f>COUNTIFS(DataRegularSeason20242025!$E$2:$E$1315,TotalTeamGames20242025!K$1,DataRegularSeason20242025!$D$2:$D$1315,TotalTeamGames20242025!$A35)</f>
        <v>1</v>
      </c>
      <c r="M35" s="15"/>
      <c r="N35" s="16">
        <f>COUNTIFS(DataRegularSeason20242025!$E$2:$E$1315,TotalTeamGames20242025!M$1,DataRegularSeason20242025!$D$2:$D$1315,TotalTeamGames20242025!$A35)</f>
        <v>2</v>
      </c>
      <c r="O35" s="15"/>
      <c r="P35" s="16">
        <f>COUNTIFS(DataRegularSeason20242025!$E$2:$E$1315,TotalTeamGames20242025!O$1,DataRegularSeason20242025!$D$2:$D$1315,TotalTeamGames20242025!$A35)</f>
        <v>2</v>
      </c>
      <c r="Q35" s="15"/>
      <c r="R35" s="16">
        <f>COUNTIFS(DataRegularSeason20242025!$E$2:$E$1315,TotalTeamGames20242025!Q$1,DataRegularSeason20242025!$D$2:$D$1315,TotalTeamGames20242025!$A35)</f>
        <v>2</v>
      </c>
      <c r="S35" s="15"/>
      <c r="T35" s="16">
        <f>COUNTIFS(DataRegularSeason20242025!$E$2:$E$1315,TotalTeamGames20242025!S$1,DataRegularSeason20242025!$D$2:$D$1315,TotalTeamGames20242025!$A35)</f>
        <v>2</v>
      </c>
      <c r="U35" s="15"/>
      <c r="V35" s="16">
        <f>COUNTIFS(DataRegularSeason20242025!$E$2:$E$1315,TotalTeamGames20242025!U$1,DataRegularSeason20242025!$D$2:$D$1315,TotalTeamGames20242025!$A35)</f>
        <v>1</v>
      </c>
      <c r="W35" s="15"/>
      <c r="X35" s="16">
        <f>COUNTIFS(DataRegularSeason20242025!$E$2:$E$1315,TotalTeamGames20242025!W$1,DataRegularSeason20242025!$D$2:$D$1315,TotalTeamGames20242025!$A35)</f>
        <v>1</v>
      </c>
      <c r="Y35" s="15"/>
      <c r="Z35" s="16">
        <f>COUNTIFS(DataRegularSeason20242025!$E$2:$E$1315,TotalTeamGames20242025!Y$1,DataRegularSeason20242025!$D$2:$D$1315,TotalTeamGames20242025!$A35)</f>
        <v>1</v>
      </c>
      <c r="AA35" s="15"/>
      <c r="AB35" s="16">
        <f>COUNTIFS(DataRegularSeason20242025!$E$2:$E$1315,TotalTeamGames20242025!AA$1,DataRegularSeason20242025!$D$2:$D$1315,TotalTeamGames20242025!$A35)</f>
        <v>1</v>
      </c>
      <c r="AC35" s="15"/>
      <c r="AD35" s="16">
        <f>COUNTIFS(DataRegularSeason20242025!$E$2:$E$1315,TotalTeamGames20242025!AC$1,DataRegularSeason20242025!$D$2:$D$1315,TotalTeamGames20242025!$A35)</f>
        <v>2</v>
      </c>
      <c r="AE35" s="15"/>
      <c r="AF35" s="16">
        <f>COUNTIFS(DataRegularSeason20242025!$E$2:$E$1315,TotalTeamGames20242025!AE$1,DataRegularSeason20242025!$D$2:$D$1315,TotalTeamGames20242025!$A35)</f>
        <v>1</v>
      </c>
      <c r="AG35" s="15"/>
      <c r="AH35" s="16">
        <f>COUNTIFS(DataRegularSeason20242025!$E$2:$E$1315,TotalTeamGames20242025!AG$1,DataRegularSeason20242025!$D$2:$D$1315,TotalTeamGames20242025!$A35)</f>
        <v>1</v>
      </c>
      <c r="AI35" s="15"/>
      <c r="AJ35" s="19"/>
      <c r="AK35" s="15"/>
      <c r="AL35" s="16">
        <f>COUNTIFS(DataRegularSeason20242025!$E$2:$E$1315,TotalTeamGames20242025!AK$1,DataRegularSeason20242025!$D$2:$D$1315,TotalTeamGames20242025!$A35)</f>
        <v>1</v>
      </c>
      <c r="AM35" s="15"/>
      <c r="AN35" s="16">
        <f>COUNTIFS(DataRegularSeason20242025!$E$2:$E$1315,TotalTeamGames20242025!AM$1,DataRegularSeason20242025!$D$2:$D$1315,TotalTeamGames20242025!$A35)</f>
        <v>1</v>
      </c>
      <c r="AO35" s="15"/>
      <c r="AP35" s="16">
        <f>COUNTIFS(DataRegularSeason20242025!$E$2:$E$1315,TotalTeamGames20242025!AO$1,DataRegularSeason20242025!$D$2:$D$1315,TotalTeamGames20242025!$A35)</f>
        <v>1</v>
      </c>
      <c r="AQ35" s="15"/>
      <c r="AR35" s="16">
        <f>COUNTIFS(DataRegularSeason20242025!$E$2:$E$1315,TotalTeamGames20242025!AQ$1,DataRegularSeason20242025!$D$2:$D$1315,TotalTeamGames20242025!$A35)</f>
        <v>1</v>
      </c>
      <c r="AS35" s="15"/>
      <c r="AT35" s="16">
        <f>COUNTIFS(DataRegularSeason20242025!$E$2:$E$1315,TotalTeamGames20242025!AS$1,DataRegularSeason20242025!$D$2:$D$1315,TotalTeamGames20242025!$A35)</f>
        <v>1</v>
      </c>
      <c r="AU35" s="15"/>
      <c r="AV35" s="16">
        <f>COUNTIFS(DataRegularSeason20242025!$E$2:$E$1315,TotalTeamGames20242025!AU$1,DataRegularSeason20242025!$D$2:$D$1315,TotalTeamGames20242025!$A35)</f>
        <v>1</v>
      </c>
      <c r="AW35" s="15"/>
      <c r="AX35" s="16">
        <f>COUNTIFS(DataRegularSeason20242025!$E$2:$E$1315,TotalTeamGames20242025!AW$1,DataRegularSeason20242025!$D$2:$D$1315,TotalTeamGames20242025!$A35)</f>
        <v>2</v>
      </c>
      <c r="AY35" s="15"/>
      <c r="AZ35" s="16">
        <f>COUNTIFS(DataRegularSeason20242025!$E$2:$E$1315,TotalTeamGames20242025!AY$1,DataRegularSeason20242025!$D$2:$D$1315,TotalTeamGames20242025!$A35)</f>
        <v>2</v>
      </c>
      <c r="BA35" s="15"/>
      <c r="BB35" s="16">
        <f>COUNTIFS(DataRegularSeason20242025!$E$2:$E$1315,TotalTeamGames20242025!BA$1,DataRegularSeason20242025!$D$2:$D$1315,TotalTeamGames20242025!$A35)</f>
        <v>1</v>
      </c>
      <c r="BC35" s="15"/>
      <c r="BD35" s="16">
        <f>COUNTIFS(DataRegularSeason20242025!$E$2:$E$1315,TotalTeamGames20242025!BC$1,DataRegularSeason20242025!$D$2:$D$1315,TotalTeamGames20242025!$A35)</f>
        <v>1</v>
      </c>
      <c r="BE35" s="15"/>
      <c r="BF35">
        <f>COUNTIFS(DataRegularSeason20242025!$E$2:$E$1315,TotalTeamGames20242025!BE$1,DataRegularSeason20242025!$D$2:$D$1315,TotalTeamGames20242025!$A35)</f>
        <v>1</v>
      </c>
      <c r="BG35" s="22"/>
      <c r="BH35" s="16">
        <f>COUNTIFS(DataRegularSeason20242025!$E$2:$E$1315,TotalTeamGames20242025!BG$1,DataRegularSeason20242025!$D$2:$D$1315,TotalTeamGames20242025!$A35)</f>
        <v>2</v>
      </c>
      <c r="BI35" s="15"/>
      <c r="BJ35" s="16">
        <f>COUNTIFS(DataRegularSeason20242025!$E$2:$E$1315,TotalTeamGames20242025!BI$1,DataRegularSeason20242025!$D$2:$D$1315,TotalTeamGames20242025!$A35)</f>
        <v>1</v>
      </c>
      <c r="BK35" s="15"/>
      <c r="BL35" s="16">
        <f>COUNTIFS(DataRegularSeason20242025!$E$2:$E$1315,TotalTeamGames20242025!BK$1,DataRegularSeason20242025!$D$2:$D$1315,TotalTeamGames20242025!$A35)</f>
        <v>2</v>
      </c>
      <c r="BM35" s="15"/>
      <c r="BN35" s="16">
        <f>COUNTIFS(DataRegularSeason20242025!$E$2:$E$1315,TotalTeamGames20242025!BM$1,DataRegularSeason20242025!$D$2:$D$1315,TotalTeamGames20242025!$A35)</f>
        <v>1</v>
      </c>
      <c r="BO35" s="23">
        <f t="shared" si="0"/>
        <v>41</v>
      </c>
      <c r="BP35" s="52">
        <f t="shared" ref="BP35" si="16">BO35+BO36</f>
        <v>82</v>
      </c>
    </row>
    <row r="36" spans="1:68" x14ac:dyDescent="0.25">
      <c r="A36" s="49"/>
      <c r="B36" s="17" t="s">
        <v>80</v>
      </c>
      <c r="C36" s="4">
        <f>COUNTIFS(DataRegularSeason20242025!$D$2:$D$1315,TotalTeamGames20242025!C$1,DataRegularSeason20242025!$E$2:$E$1315,TotalTeamGames20242025!$A35)</f>
        <v>1</v>
      </c>
      <c r="D36" s="20"/>
      <c r="E36" s="4">
        <f>COUNTIFS(DataRegularSeason20242025!$D$2:$D$1315,TotalTeamGames20242025!E$1,DataRegularSeason20242025!$E$2:$E$1315,TotalTeamGames20242025!$A35)</f>
        <v>1</v>
      </c>
      <c r="F36" s="20"/>
      <c r="G36" s="4">
        <f>COUNTIFS(DataRegularSeason20242025!$D$2:$D$1315,TotalTeamGames20242025!G$1,DataRegularSeason20242025!$E$2:$E$1315,TotalTeamGames20242025!$A35)</f>
        <v>1</v>
      </c>
      <c r="H36" s="20"/>
      <c r="I36" s="4">
        <f>COUNTIFS(DataRegularSeason20242025!$D$2:$D$1315,TotalTeamGames20242025!I$1,DataRegularSeason20242025!$E$2:$E$1315,TotalTeamGames20242025!$A35)</f>
        <v>1</v>
      </c>
      <c r="J36" s="20"/>
      <c r="K36" s="4">
        <f>COUNTIFS(DataRegularSeason20242025!$D$2:$D$1315,TotalTeamGames20242025!K$1,DataRegularSeason20242025!$E$2:$E$1315,TotalTeamGames20242025!$A35)</f>
        <v>1</v>
      </c>
      <c r="L36" s="20"/>
      <c r="M36" s="4">
        <f>COUNTIFS(DataRegularSeason20242025!$D$2:$D$1315,TotalTeamGames20242025!M$1,DataRegularSeason20242025!$E$2:$E$1315,TotalTeamGames20242025!$A35)</f>
        <v>1</v>
      </c>
      <c r="N36" s="20"/>
      <c r="O36" s="4">
        <f>COUNTIFS(DataRegularSeason20242025!$D$2:$D$1315,TotalTeamGames20242025!O$1,DataRegularSeason20242025!$E$2:$E$1315,TotalTeamGames20242025!$A35)</f>
        <v>2</v>
      </c>
      <c r="P36" s="20"/>
      <c r="Q36" s="4">
        <f>COUNTIFS(DataRegularSeason20242025!$D$2:$D$1315,TotalTeamGames20242025!Q$1,DataRegularSeason20242025!$E$2:$E$1315,TotalTeamGames20242025!$A35)</f>
        <v>2</v>
      </c>
      <c r="R36" s="20"/>
      <c r="S36" s="4">
        <f>COUNTIFS(DataRegularSeason20242025!$D$2:$D$1315,TotalTeamGames20242025!S$1,DataRegularSeason20242025!$E$2:$E$1315,TotalTeamGames20242025!$A35)</f>
        <v>2</v>
      </c>
      <c r="T36" s="20"/>
      <c r="U36" s="4">
        <f>COUNTIFS(DataRegularSeason20242025!$D$2:$D$1315,TotalTeamGames20242025!U$1,DataRegularSeason20242025!$E$2:$E$1315,TotalTeamGames20242025!$A35)</f>
        <v>1</v>
      </c>
      <c r="V36" s="20"/>
      <c r="W36" s="4">
        <f>COUNTIFS(DataRegularSeason20242025!$D$2:$D$1315,TotalTeamGames20242025!W$1,DataRegularSeason20242025!$E$2:$E$1315,TotalTeamGames20242025!$A35)</f>
        <v>2</v>
      </c>
      <c r="X36" s="20"/>
      <c r="Y36" s="4">
        <f>COUNTIFS(DataRegularSeason20242025!$D$2:$D$1315,TotalTeamGames20242025!Y$1,DataRegularSeason20242025!$E$2:$E$1315,TotalTeamGames20242025!$A35)</f>
        <v>1</v>
      </c>
      <c r="Z36" s="20"/>
      <c r="AA36" s="4">
        <f>COUNTIFS(DataRegularSeason20242025!$D$2:$D$1315,TotalTeamGames20242025!AA$1,DataRegularSeason20242025!$E$2:$E$1315,TotalTeamGames20242025!$A35)</f>
        <v>2</v>
      </c>
      <c r="AB36" s="20"/>
      <c r="AC36" s="4">
        <f>COUNTIFS(DataRegularSeason20242025!$D$2:$D$1315,TotalTeamGames20242025!AC$1,DataRegularSeason20242025!$E$2:$E$1315,TotalTeamGames20242025!$A35)</f>
        <v>1</v>
      </c>
      <c r="AD36" s="20"/>
      <c r="AE36" s="4">
        <f>COUNTIFS(DataRegularSeason20242025!$D$2:$D$1315,TotalTeamGames20242025!AE$1,DataRegularSeason20242025!$E$2:$E$1315,TotalTeamGames20242025!$A35)</f>
        <v>1</v>
      </c>
      <c r="AF36" s="20"/>
      <c r="AG36" s="4">
        <f>COUNTIFS(DataRegularSeason20242025!$D$2:$D$1315,TotalTeamGames20242025!AG$1,DataRegularSeason20242025!$E$2:$E$1315,TotalTeamGames20242025!$A35)</f>
        <v>1</v>
      </c>
      <c r="AH36" s="20"/>
      <c r="AI36" s="18"/>
      <c r="AJ36" s="20"/>
      <c r="AK36" s="4">
        <f>COUNTIFS(DataRegularSeason20242025!$D$2:$D$1315,TotalTeamGames20242025!AK$1,DataRegularSeason20242025!$E$2:$E$1315,TotalTeamGames20242025!$A35)</f>
        <v>1</v>
      </c>
      <c r="AL36" s="20"/>
      <c r="AM36" s="4">
        <f>COUNTIFS(DataRegularSeason20242025!$D$2:$D$1315,TotalTeamGames20242025!AM$1,DataRegularSeason20242025!$E$2:$E$1315,TotalTeamGames20242025!$A35)</f>
        <v>1</v>
      </c>
      <c r="AN36" s="20"/>
      <c r="AO36" s="4">
        <f>COUNTIFS(DataRegularSeason20242025!$D$2:$D$1315,TotalTeamGames20242025!AO$1,DataRegularSeason20242025!$E$2:$E$1315,TotalTeamGames20242025!$A35)</f>
        <v>1</v>
      </c>
      <c r="AP36" s="20"/>
      <c r="AQ36" s="4">
        <f>COUNTIFS(DataRegularSeason20242025!$D$2:$D$1315,TotalTeamGames20242025!AQ$1,DataRegularSeason20242025!$E$2:$E$1315,TotalTeamGames20242025!$A35)</f>
        <v>1</v>
      </c>
      <c r="AR36" s="20"/>
      <c r="AS36" s="4">
        <f>COUNTIFS(DataRegularSeason20242025!$D$2:$D$1315,TotalTeamGames20242025!AS$1,DataRegularSeason20242025!$E$2:$E$1315,TotalTeamGames20242025!$A35)</f>
        <v>1</v>
      </c>
      <c r="AT36" s="20"/>
      <c r="AU36" s="4">
        <f>COUNTIFS(DataRegularSeason20242025!$D$2:$D$1315,TotalTeamGames20242025!AU$1,DataRegularSeason20242025!$E$2:$E$1315,TotalTeamGames20242025!$A35)</f>
        <v>2</v>
      </c>
      <c r="AV36" s="20"/>
      <c r="AW36" s="4">
        <f>COUNTIFS(DataRegularSeason20242025!$D$2:$D$1315,TotalTeamGames20242025!AW$1,DataRegularSeason20242025!$E$2:$E$1315,TotalTeamGames20242025!$A35)</f>
        <v>1</v>
      </c>
      <c r="AX36" s="20"/>
      <c r="AY36" s="4">
        <f>COUNTIFS(DataRegularSeason20242025!$D$2:$D$1315,TotalTeamGames20242025!AY$1,DataRegularSeason20242025!$E$2:$E$1315,TotalTeamGames20242025!$A35)</f>
        <v>2</v>
      </c>
      <c r="AZ36" s="20"/>
      <c r="BA36" s="4">
        <f>COUNTIFS(DataRegularSeason20242025!$D$2:$D$1315,TotalTeamGames20242025!BA$1,DataRegularSeason20242025!$E$2:$E$1315,TotalTeamGames20242025!$A35)</f>
        <v>1</v>
      </c>
      <c r="BB36" s="20"/>
      <c r="BC36" s="4">
        <f>COUNTIFS(DataRegularSeason20242025!$D$2:$D$1315,TotalTeamGames20242025!BC$1,DataRegularSeason20242025!$E$2:$E$1315,TotalTeamGames20242025!$A35)</f>
        <v>1</v>
      </c>
      <c r="BD36" s="20"/>
      <c r="BE36" s="4">
        <f>COUNTIFS(DataRegularSeason20242025!$D$2:$D$1315,TotalTeamGames20242025!BE$1,DataRegularSeason20242025!$E$2:$E$1315,TotalTeamGames20242025!$A35)</f>
        <v>2</v>
      </c>
      <c r="BF36" s="18"/>
      <c r="BG36" s="21">
        <f>COUNTIFS(DataRegularSeason20242025!$D$2:$D$1315,TotalTeamGames20242025!BG$1,DataRegularSeason20242025!$E$2:$E$1315,TotalTeamGames20242025!$A35)</f>
        <v>1</v>
      </c>
      <c r="BH36" s="20"/>
      <c r="BI36" s="4">
        <f>COUNTIFS(DataRegularSeason20242025!$D$2:$D$1315,TotalTeamGames20242025!BI$1,DataRegularSeason20242025!$E$2:$E$1315,TotalTeamGames20242025!$A35)</f>
        <v>2</v>
      </c>
      <c r="BJ36" s="20"/>
      <c r="BK36" s="4">
        <f>COUNTIFS(DataRegularSeason20242025!$D$2:$D$1315,TotalTeamGames20242025!BK$1,DataRegularSeason20242025!$E$2:$E$1315,TotalTeamGames20242025!$A35)</f>
        <v>2</v>
      </c>
      <c r="BL36" s="20"/>
      <c r="BM36" s="4">
        <f>COUNTIFS(DataRegularSeason20242025!$D$2:$D$1315,TotalTeamGames20242025!BM$1,DataRegularSeason20242025!$E$2:$E$1315,TotalTeamGames20242025!$A35)</f>
        <v>1</v>
      </c>
      <c r="BN36" s="20"/>
      <c r="BO36" s="24">
        <f t="shared" si="0"/>
        <v>41</v>
      </c>
      <c r="BP36" s="52"/>
    </row>
    <row r="37" spans="1:68" x14ac:dyDescent="0.25">
      <c r="A37" s="48" t="s">
        <v>33</v>
      </c>
      <c r="B37" s="16" t="s">
        <v>81</v>
      </c>
      <c r="C37" s="15"/>
      <c r="D37" s="16">
        <f>COUNTIFS(DataRegularSeason20242025!$E$2:$E$1315,TotalTeamGames20242025!C$1,DataRegularSeason20242025!$D$2:$D$1315,TotalTeamGames20242025!$A37)</f>
        <v>1</v>
      </c>
      <c r="E37" s="15"/>
      <c r="F37" s="16">
        <f>COUNTIFS(DataRegularSeason20242025!$E$2:$E$1315,TotalTeamGames20242025!E$1,DataRegularSeason20242025!$D$2:$D$1315,TotalTeamGames20242025!$A37)</f>
        <v>2</v>
      </c>
      <c r="G37" s="15"/>
      <c r="H37" s="16">
        <f>COUNTIFS(DataRegularSeason20242025!$E$2:$E$1315,TotalTeamGames20242025!G$1,DataRegularSeason20242025!$D$2:$D$1315,TotalTeamGames20242025!$A37)</f>
        <v>1</v>
      </c>
      <c r="I37" s="15"/>
      <c r="J37" s="16">
        <f>COUNTIFS(DataRegularSeason20242025!$E$2:$E$1315,TotalTeamGames20242025!I$1,DataRegularSeason20242025!$D$2:$D$1315,TotalTeamGames20242025!$A37)</f>
        <v>2</v>
      </c>
      <c r="K37" s="15"/>
      <c r="L37" s="16">
        <f>COUNTIFS(DataRegularSeason20242025!$E$2:$E$1315,TotalTeamGames20242025!K$1,DataRegularSeason20242025!$D$2:$D$1315,TotalTeamGames20242025!$A37)</f>
        <v>2</v>
      </c>
      <c r="M37" s="15"/>
      <c r="N37" s="16">
        <f>COUNTIFS(DataRegularSeason20242025!$E$2:$E$1315,TotalTeamGames20242025!M$1,DataRegularSeason20242025!$D$2:$D$1315,TotalTeamGames20242025!$A37)</f>
        <v>1</v>
      </c>
      <c r="O37" s="15"/>
      <c r="P37" s="16">
        <f>COUNTIFS(DataRegularSeason20242025!$E$2:$E$1315,TotalTeamGames20242025!O$1,DataRegularSeason20242025!$D$2:$D$1315,TotalTeamGames20242025!$A37)</f>
        <v>1</v>
      </c>
      <c r="Q37" s="15"/>
      <c r="R37" s="16">
        <f>COUNTIFS(DataRegularSeason20242025!$E$2:$E$1315,TotalTeamGames20242025!Q$1,DataRegularSeason20242025!$D$2:$D$1315,TotalTeamGames20242025!$A37)</f>
        <v>1</v>
      </c>
      <c r="S37" s="15"/>
      <c r="T37" s="16">
        <f>COUNTIFS(DataRegularSeason20242025!$E$2:$E$1315,TotalTeamGames20242025!S$1,DataRegularSeason20242025!$D$2:$D$1315,TotalTeamGames20242025!$A37)</f>
        <v>1</v>
      </c>
      <c r="U37" s="15"/>
      <c r="V37" s="16">
        <f>COUNTIFS(DataRegularSeason20242025!$E$2:$E$1315,TotalTeamGames20242025!U$1,DataRegularSeason20242025!$D$2:$D$1315,TotalTeamGames20242025!$A37)</f>
        <v>1</v>
      </c>
      <c r="W37" s="15"/>
      <c r="X37" s="16">
        <f>COUNTIFS(DataRegularSeason20242025!$E$2:$E$1315,TotalTeamGames20242025!W$1,DataRegularSeason20242025!$D$2:$D$1315,TotalTeamGames20242025!$A37)</f>
        <v>1</v>
      </c>
      <c r="Y37" s="15"/>
      <c r="Z37" s="16">
        <f>COUNTIFS(DataRegularSeason20242025!$E$2:$E$1315,TotalTeamGames20242025!Y$1,DataRegularSeason20242025!$D$2:$D$1315,TotalTeamGames20242025!$A37)</f>
        <v>1</v>
      </c>
      <c r="AA37" s="15"/>
      <c r="AB37" s="16">
        <f>COUNTIFS(DataRegularSeason20242025!$E$2:$E$1315,TotalTeamGames20242025!AA$1,DataRegularSeason20242025!$D$2:$D$1315,TotalTeamGames20242025!$A37)</f>
        <v>1</v>
      </c>
      <c r="AC37" s="15"/>
      <c r="AD37" s="16">
        <f>COUNTIFS(DataRegularSeason20242025!$E$2:$E$1315,TotalTeamGames20242025!AC$1,DataRegularSeason20242025!$D$2:$D$1315,TotalTeamGames20242025!$A37)</f>
        <v>1</v>
      </c>
      <c r="AE37" s="15"/>
      <c r="AF37" s="16">
        <f>COUNTIFS(DataRegularSeason20242025!$E$2:$E$1315,TotalTeamGames20242025!AE$1,DataRegularSeason20242025!$D$2:$D$1315,TotalTeamGames20242025!$A37)</f>
        <v>1</v>
      </c>
      <c r="AG37" s="15"/>
      <c r="AH37" s="16">
        <f>COUNTIFS(DataRegularSeason20242025!$E$2:$E$1315,TotalTeamGames20242025!AG$1,DataRegularSeason20242025!$D$2:$D$1315,TotalTeamGames20242025!$A37)</f>
        <v>2</v>
      </c>
      <c r="AI37" s="15"/>
      <c r="AJ37" s="16">
        <f>COUNTIFS(DataRegularSeason20242025!$E$2:$E$1315,TotalTeamGames20242025!AI$1,DataRegularSeason20242025!$D$2:$D$1315,TotalTeamGames20242025!$A37)</f>
        <v>1</v>
      </c>
      <c r="AK37" s="15"/>
      <c r="AL37" s="19"/>
      <c r="AM37" s="15"/>
      <c r="AN37" s="16">
        <f>COUNTIFS(DataRegularSeason20242025!$E$2:$E$1315,TotalTeamGames20242025!AM$1,DataRegularSeason20242025!$D$2:$D$1315,TotalTeamGames20242025!$A37)</f>
        <v>2</v>
      </c>
      <c r="AO37" s="15"/>
      <c r="AP37" s="16">
        <f>COUNTIFS(DataRegularSeason20242025!$E$2:$E$1315,TotalTeamGames20242025!AO$1,DataRegularSeason20242025!$D$2:$D$1315,TotalTeamGames20242025!$A37)</f>
        <v>2</v>
      </c>
      <c r="AQ37" s="15"/>
      <c r="AR37" s="16">
        <f>COUNTIFS(DataRegularSeason20242025!$E$2:$E$1315,TotalTeamGames20242025!AQ$1,DataRegularSeason20242025!$D$2:$D$1315,TotalTeamGames20242025!$A37)</f>
        <v>2</v>
      </c>
      <c r="AS37" s="15"/>
      <c r="AT37" s="16">
        <f>COUNTIFS(DataRegularSeason20242025!$E$2:$E$1315,TotalTeamGames20242025!AS$1,DataRegularSeason20242025!$D$2:$D$1315,TotalTeamGames20242025!$A37)</f>
        <v>2</v>
      </c>
      <c r="AU37" s="15"/>
      <c r="AV37" s="16">
        <f>COUNTIFS(DataRegularSeason20242025!$E$2:$E$1315,TotalTeamGames20242025!AU$1,DataRegularSeason20242025!$D$2:$D$1315,TotalTeamGames20242025!$A37)</f>
        <v>1</v>
      </c>
      <c r="AW37" s="15"/>
      <c r="AX37" s="16">
        <f>COUNTIFS(DataRegularSeason20242025!$E$2:$E$1315,TotalTeamGames20242025!AW$1,DataRegularSeason20242025!$D$2:$D$1315,TotalTeamGames20242025!$A37)</f>
        <v>1</v>
      </c>
      <c r="AY37" s="15"/>
      <c r="AZ37" s="16">
        <f>COUNTIFS(DataRegularSeason20242025!$E$2:$E$1315,TotalTeamGames20242025!AY$1,DataRegularSeason20242025!$D$2:$D$1315,TotalTeamGames20242025!$A37)</f>
        <v>1</v>
      </c>
      <c r="BA37" s="15"/>
      <c r="BB37" s="16">
        <f>COUNTIFS(DataRegularSeason20242025!$E$2:$E$1315,TotalTeamGames20242025!BA$1,DataRegularSeason20242025!$D$2:$D$1315,TotalTeamGames20242025!$A37)</f>
        <v>2</v>
      </c>
      <c r="BC37" s="15"/>
      <c r="BD37" s="16">
        <f>COUNTIFS(DataRegularSeason20242025!$E$2:$E$1315,TotalTeamGames20242025!BC$1,DataRegularSeason20242025!$D$2:$D$1315,TotalTeamGames20242025!$A37)</f>
        <v>2</v>
      </c>
      <c r="BE37" s="15"/>
      <c r="BF37">
        <f>COUNTIFS(DataRegularSeason20242025!$E$2:$E$1315,TotalTeamGames20242025!BE$1,DataRegularSeason20242025!$D$2:$D$1315,TotalTeamGames20242025!$A37)</f>
        <v>1</v>
      </c>
      <c r="BG37" s="22"/>
      <c r="BH37" s="16">
        <f>COUNTIFS(DataRegularSeason20242025!$E$2:$E$1315,TotalTeamGames20242025!BG$1,DataRegularSeason20242025!$D$2:$D$1315,TotalTeamGames20242025!$A37)</f>
        <v>1</v>
      </c>
      <c r="BI37" s="15"/>
      <c r="BJ37" s="16">
        <f>COUNTIFS(DataRegularSeason20242025!$E$2:$E$1315,TotalTeamGames20242025!BI$1,DataRegularSeason20242025!$D$2:$D$1315,TotalTeamGames20242025!$A37)</f>
        <v>1</v>
      </c>
      <c r="BK37" s="15"/>
      <c r="BL37" s="16">
        <f>COUNTIFS(DataRegularSeason20242025!$E$2:$E$1315,TotalTeamGames20242025!BK$1,DataRegularSeason20242025!$D$2:$D$1315,TotalTeamGames20242025!$A37)</f>
        <v>1</v>
      </c>
      <c r="BM37" s="15"/>
      <c r="BN37" s="16">
        <f>COUNTIFS(DataRegularSeason20242025!$E$2:$E$1315,TotalTeamGames20242025!BM$1,DataRegularSeason20242025!$D$2:$D$1315,TotalTeamGames20242025!$A37)</f>
        <v>1</v>
      </c>
      <c r="BO37" s="23">
        <f t="shared" si="0"/>
        <v>41</v>
      </c>
      <c r="BP37" s="52">
        <f t="shared" ref="BP37" si="17">BO37+BO38</f>
        <v>82</v>
      </c>
    </row>
    <row r="38" spans="1:68" x14ac:dyDescent="0.25">
      <c r="A38" s="49"/>
      <c r="B38" s="17" t="s">
        <v>80</v>
      </c>
      <c r="C38" s="4">
        <f>COUNTIFS(DataRegularSeason20242025!$D$2:$D$1315,TotalTeamGames20242025!C$1,DataRegularSeason20242025!$E$2:$E$1315,TotalTeamGames20242025!$A37)</f>
        <v>1</v>
      </c>
      <c r="D38" s="20"/>
      <c r="E38" s="4">
        <f>COUNTIFS(DataRegularSeason20242025!$D$2:$D$1315,TotalTeamGames20242025!E$1,DataRegularSeason20242025!$E$2:$E$1315,TotalTeamGames20242025!$A37)</f>
        <v>1</v>
      </c>
      <c r="F38" s="20"/>
      <c r="G38" s="4">
        <f>COUNTIFS(DataRegularSeason20242025!$D$2:$D$1315,TotalTeamGames20242025!G$1,DataRegularSeason20242025!$E$2:$E$1315,TotalTeamGames20242025!$A37)</f>
        <v>2</v>
      </c>
      <c r="H38" s="20"/>
      <c r="I38" s="4">
        <f>COUNTIFS(DataRegularSeason20242025!$D$2:$D$1315,TotalTeamGames20242025!I$1,DataRegularSeason20242025!$E$2:$E$1315,TotalTeamGames20242025!$A37)</f>
        <v>2</v>
      </c>
      <c r="J38" s="20"/>
      <c r="K38" s="4">
        <f>COUNTIFS(DataRegularSeason20242025!$D$2:$D$1315,TotalTeamGames20242025!K$1,DataRegularSeason20242025!$E$2:$E$1315,TotalTeamGames20242025!$A37)</f>
        <v>2</v>
      </c>
      <c r="L38" s="20"/>
      <c r="M38" s="4">
        <f>COUNTIFS(DataRegularSeason20242025!$D$2:$D$1315,TotalTeamGames20242025!M$1,DataRegularSeason20242025!$E$2:$E$1315,TotalTeamGames20242025!$A37)</f>
        <v>1</v>
      </c>
      <c r="N38" s="20"/>
      <c r="O38" s="4">
        <f>COUNTIFS(DataRegularSeason20242025!$D$2:$D$1315,TotalTeamGames20242025!O$1,DataRegularSeason20242025!$E$2:$E$1315,TotalTeamGames20242025!$A37)</f>
        <v>1</v>
      </c>
      <c r="P38" s="20"/>
      <c r="Q38" s="4">
        <f>COUNTIFS(DataRegularSeason20242025!$D$2:$D$1315,TotalTeamGames20242025!Q$1,DataRegularSeason20242025!$E$2:$E$1315,TotalTeamGames20242025!$A37)</f>
        <v>1</v>
      </c>
      <c r="R38" s="20"/>
      <c r="S38" s="4">
        <f>COUNTIFS(DataRegularSeason20242025!$D$2:$D$1315,TotalTeamGames20242025!S$1,DataRegularSeason20242025!$E$2:$E$1315,TotalTeamGames20242025!$A37)</f>
        <v>1</v>
      </c>
      <c r="T38" s="20"/>
      <c r="U38" s="4">
        <f>COUNTIFS(DataRegularSeason20242025!$D$2:$D$1315,TotalTeamGames20242025!U$1,DataRegularSeason20242025!$E$2:$E$1315,TotalTeamGames20242025!$A37)</f>
        <v>2</v>
      </c>
      <c r="V38" s="20"/>
      <c r="W38" s="4">
        <f>COUNTIFS(DataRegularSeason20242025!$D$2:$D$1315,TotalTeamGames20242025!W$1,DataRegularSeason20242025!$E$2:$E$1315,TotalTeamGames20242025!$A37)</f>
        <v>1</v>
      </c>
      <c r="X38" s="20"/>
      <c r="Y38" s="4">
        <f>COUNTIFS(DataRegularSeason20242025!$D$2:$D$1315,TotalTeamGames20242025!Y$1,DataRegularSeason20242025!$E$2:$E$1315,TotalTeamGames20242025!$A37)</f>
        <v>2</v>
      </c>
      <c r="Z38" s="20"/>
      <c r="AA38" s="4">
        <f>COUNTIFS(DataRegularSeason20242025!$D$2:$D$1315,TotalTeamGames20242025!AA$1,DataRegularSeason20242025!$E$2:$E$1315,TotalTeamGames20242025!$A37)</f>
        <v>1</v>
      </c>
      <c r="AB38" s="20"/>
      <c r="AC38" s="4">
        <f>COUNTIFS(DataRegularSeason20242025!$D$2:$D$1315,TotalTeamGames20242025!AC$1,DataRegularSeason20242025!$E$2:$E$1315,TotalTeamGames20242025!$A37)</f>
        <v>1</v>
      </c>
      <c r="AD38" s="20"/>
      <c r="AE38" s="4">
        <f>COUNTIFS(DataRegularSeason20242025!$D$2:$D$1315,TotalTeamGames20242025!AE$1,DataRegularSeason20242025!$E$2:$E$1315,TotalTeamGames20242025!$A37)</f>
        <v>2</v>
      </c>
      <c r="AF38" s="20"/>
      <c r="AG38" s="4">
        <f>COUNTIFS(DataRegularSeason20242025!$D$2:$D$1315,TotalTeamGames20242025!AG$1,DataRegularSeason20242025!$E$2:$E$1315,TotalTeamGames20242025!$A37)</f>
        <v>1</v>
      </c>
      <c r="AH38" s="20"/>
      <c r="AI38" s="4">
        <f>COUNTIFS(DataRegularSeason20242025!$D$2:$D$1315,TotalTeamGames20242025!AI$1,DataRegularSeason20242025!$E$2:$E$1315,TotalTeamGames20242025!$A37)</f>
        <v>1</v>
      </c>
      <c r="AJ38" s="20"/>
      <c r="AK38" s="18"/>
      <c r="AL38" s="20"/>
      <c r="AM38" s="4">
        <f>COUNTIFS(DataRegularSeason20242025!$D$2:$D$1315,TotalTeamGames20242025!AM$1,DataRegularSeason20242025!$E$2:$E$1315,TotalTeamGames20242025!$A37)</f>
        <v>2</v>
      </c>
      <c r="AN38" s="20"/>
      <c r="AO38" s="4">
        <f>COUNTIFS(DataRegularSeason20242025!$D$2:$D$1315,TotalTeamGames20242025!AO$1,DataRegularSeason20242025!$E$2:$E$1315,TotalTeamGames20242025!$A37)</f>
        <v>1</v>
      </c>
      <c r="AP38" s="20"/>
      <c r="AQ38" s="4">
        <f>COUNTIFS(DataRegularSeason20242025!$D$2:$D$1315,TotalTeamGames20242025!AQ$1,DataRegularSeason20242025!$E$2:$E$1315,TotalTeamGames20242025!$A37)</f>
        <v>2</v>
      </c>
      <c r="AR38" s="20"/>
      <c r="AS38" s="4">
        <f>COUNTIFS(DataRegularSeason20242025!$D$2:$D$1315,TotalTeamGames20242025!AS$1,DataRegularSeason20242025!$E$2:$E$1315,TotalTeamGames20242025!$A37)</f>
        <v>2</v>
      </c>
      <c r="AT38" s="20"/>
      <c r="AU38" s="4">
        <f>COUNTIFS(DataRegularSeason20242025!$D$2:$D$1315,TotalTeamGames20242025!AU$1,DataRegularSeason20242025!$E$2:$E$1315,TotalTeamGames20242025!$A37)</f>
        <v>1</v>
      </c>
      <c r="AV38" s="20"/>
      <c r="AW38" s="4">
        <f>COUNTIFS(DataRegularSeason20242025!$D$2:$D$1315,TotalTeamGames20242025!AW$1,DataRegularSeason20242025!$E$2:$E$1315,TotalTeamGames20242025!$A37)</f>
        <v>1</v>
      </c>
      <c r="AX38" s="20"/>
      <c r="AY38" s="4">
        <f>COUNTIFS(DataRegularSeason20242025!$D$2:$D$1315,TotalTeamGames20242025!AY$1,DataRegularSeason20242025!$E$2:$E$1315,TotalTeamGames20242025!$A37)</f>
        <v>1</v>
      </c>
      <c r="AZ38" s="20"/>
      <c r="BA38" s="4">
        <f>COUNTIFS(DataRegularSeason20242025!$D$2:$D$1315,TotalTeamGames20242025!BA$1,DataRegularSeason20242025!$E$2:$E$1315,TotalTeamGames20242025!$A37)</f>
        <v>1</v>
      </c>
      <c r="BB38" s="20"/>
      <c r="BC38" s="4">
        <f>COUNTIFS(DataRegularSeason20242025!$D$2:$D$1315,TotalTeamGames20242025!BC$1,DataRegularSeason20242025!$E$2:$E$1315,TotalTeamGames20242025!$A37)</f>
        <v>1</v>
      </c>
      <c r="BD38" s="20"/>
      <c r="BE38" s="4">
        <f>COUNTIFS(DataRegularSeason20242025!$D$2:$D$1315,TotalTeamGames20242025!BE$1,DataRegularSeason20242025!$E$2:$E$1315,TotalTeamGames20242025!$A37)</f>
        <v>1</v>
      </c>
      <c r="BF38" s="18"/>
      <c r="BG38" s="21">
        <f>COUNTIFS(DataRegularSeason20242025!$D$2:$D$1315,TotalTeamGames20242025!BG$1,DataRegularSeason20242025!$E$2:$E$1315,TotalTeamGames20242025!$A37)</f>
        <v>1</v>
      </c>
      <c r="BH38" s="20"/>
      <c r="BI38" s="4">
        <f>COUNTIFS(DataRegularSeason20242025!$D$2:$D$1315,TotalTeamGames20242025!BI$1,DataRegularSeason20242025!$E$2:$E$1315,TotalTeamGames20242025!$A37)</f>
        <v>1</v>
      </c>
      <c r="BJ38" s="20"/>
      <c r="BK38" s="4">
        <f>COUNTIFS(DataRegularSeason20242025!$D$2:$D$1315,TotalTeamGames20242025!BK$1,DataRegularSeason20242025!$E$2:$E$1315,TotalTeamGames20242025!$A37)</f>
        <v>1</v>
      </c>
      <c r="BL38" s="20"/>
      <c r="BM38" s="4">
        <f>COUNTIFS(DataRegularSeason20242025!$D$2:$D$1315,TotalTeamGames20242025!BM$1,DataRegularSeason20242025!$E$2:$E$1315,TotalTeamGames20242025!$A37)</f>
        <v>2</v>
      </c>
      <c r="BN38" s="20"/>
      <c r="BO38" s="24">
        <f t="shared" si="0"/>
        <v>41</v>
      </c>
      <c r="BP38" s="52"/>
    </row>
    <row r="39" spans="1:68" x14ac:dyDescent="0.25">
      <c r="A39" s="48" t="s">
        <v>20</v>
      </c>
      <c r="B39" s="16" t="s">
        <v>81</v>
      </c>
      <c r="C39" s="15"/>
      <c r="D39" s="16">
        <f>COUNTIFS(DataRegularSeason20242025!$E$2:$E$1315,TotalTeamGames20242025!C$1,DataRegularSeason20242025!$D$2:$D$1315,TotalTeamGames20242025!$A39)</f>
        <v>1</v>
      </c>
      <c r="E39" s="15"/>
      <c r="F39" s="16">
        <f>COUNTIFS(DataRegularSeason20242025!$E$2:$E$1315,TotalTeamGames20242025!E$1,DataRegularSeason20242025!$D$2:$D$1315,TotalTeamGames20242025!$A39)</f>
        <v>1</v>
      </c>
      <c r="G39" s="15"/>
      <c r="H39" s="16">
        <f>COUNTIFS(DataRegularSeason20242025!$E$2:$E$1315,TotalTeamGames20242025!G$1,DataRegularSeason20242025!$D$2:$D$1315,TotalTeamGames20242025!$A39)</f>
        <v>2</v>
      </c>
      <c r="I39" s="15"/>
      <c r="J39" s="16">
        <f>COUNTIFS(DataRegularSeason20242025!$E$2:$E$1315,TotalTeamGames20242025!I$1,DataRegularSeason20242025!$D$2:$D$1315,TotalTeamGames20242025!$A39)</f>
        <v>2</v>
      </c>
      <c r="K39" s="15"/>
      <c r="L39" s="16">
        <f>COUNTIFS(DataRegularSeason20242025!$E$2:$E$1315,TotalTeamGames20242025!K$1,DataRegularSeason20242025!$D$2:$D$1315,TotalTeamGames20242025!$A39)</f>
        <v>2</v>
      </c>
      <c r="M39" s="15"/>
      <c r="N39" s="16">
        <f>COUNTIFS(DataRegularSeason20242025!$E$2:$E$1315,TotalTeamGames20242025!M$1,DataRegularSeason20242025!$D$2:$D$1315,TotalTeamGames20242025!$A39)</f>
        <v>1</v>
      </c>
      <c r="O39" s="15"/>
      <c r="P39" s="16">
        <f>COUNTIFS(DataRegularSeason20242025!$E$2:$E$1315,TotalTeamGames20242025!O$1,DataRegularSeason20242025!$D$2:$D$1315,TotalTeamGames20242025!$A39)</f>
        <v>1</v>
      </c>
      <c r="Q39" s="15"/>
      <c r="R39" s="16">
        <f>COUNTIFS(DataRegularSeason20242025!$E$2:$E$1315,TotalTeamGames20242025!Q$1,DataRegularSeason20242025!$D$2:$D$1315,TotalTeamGames20242025!$A39)</f>
        <v>1</v>
      </c>
      <c r="S39" s="15"/>
      <c r="T39" s="16">
        <f>COUNTIFS(DataRegularSeason20242025!$E$2:$E$1315,TotalTeamGames20242025!S$1,DataRegularSeason20242025!$D$2:$D$1315,TotalTeamGames20242025!$A39)</f>
        <v>1</v>
      </c>
      <c r="U39" s="15"/>
      <c r="V39" s="16">
        <f>COUNTIFS(DataRegularSeason20242025!$E$2:$E$1315,TotalTeamGames20242025!U$1,DataRegularSeason20242025!$D$2:$D$1315,TotalTeamGames20242025!$A39)</f>
        <v>2</v>
      </c>
      <c r="W39" s="15"/>
      <c r="X39" s="16">
        <f>COUNTIFS(DataRegularSeason20242025!$E$2:$E$1315,TotalTeamGames20242025!W$1,DataRegularSeason20242025!$D$2:$D$1315,TotalTeamGames20242025!$A39)</f>
        <v>1</v>
      </c>
      <c r="Y39" s="15"/>
      <c r="Z39" s="16">
        <f>COUNTIFS(DataRegularSeason20242025!$E$2:$E$1315,TotalTeamGames20242025!Y$1,DataRegularSeason20242025!$D$2:$D$1315,TotalTeamGames20242025!$A39)</f>
        <v>2</v>
      </c>
      <c r="AA39" s="15"/>
      <c r="AB39" s="16">
        <f>COUNTIFS(DataRegularSeason20242025!$E$2:$E$1315,TotalTeamGames20242025!AA$1,DataRegularSeason20242025!$D$2:$D$1315,TotalTeamGames20242025!$A39)</f>
        <v>1</v>
      </c>
      <c r="AC39" s="15"/>
      <c r="AD39" s="16">
        <f>COUNTIFS(DataRegularSeason20242025!$E$2:$E$1315,TotalTeamGames20242025!AC$1,DataRegularSeason20242025!$D$2:$D$1315,TotalTeamGames20242025!$A39)</f>
        <v>1</v>
      </c>
      <c r="AE39" s="15"/>
      <c r="AF39" s="16">
        <f>COUNTIFS(DataRegularSeason20242025!$E$2:$E$1315,TotalTeamGames20242025!AE$1,DataRegularSeason20242025!$D$2:$D$1315,TotalTeamGames20242025!$A39)</f>
        <v>2</v>
      </c>
      <c r="AG39" s="15"/>
      <c r="AH39" s="16">
        <f>COUNTIFS(DataRegularSeason20242025!$E$2:$E$1315,TotalTeamGames20242025!AG$1,DataRegularSeason20242025!$D$2:$D$1315,TotalTeamGames20242025!$A39)</f>
        <v>2</v>
      </c>
      <c r="AI39" s="15"/>
      <c r="AJ39" s="16">
        <f>COUNTIFS(DataRegularSeason20242025!$E$2:$E$1315,TotalTeamGames20242025!AI$1,DataRegularSeason20242025!$D$2:$D$1315,TotalTeamGames20242025!$A39)</f>
        <v>1</v>
      </c>
      <c r="AK39" s="15"/>
      <c r="AL39" s="16">
        <f>COUNTIFS(DataRegularSeason20242025!$E$2:$E$1315,TotalTeamGames20242025!AK$1,DataRegularSeason20242025!$D$2:$D$1315,TotalTeamGames20242025!$A39)</f>
        <v>2</v>
      </c>
      <c r="AM39" s="15"/>
      <c r="AN39" s="19"/>
      <c r="AO39" s="15"/>
      <c r="AP39" s="16">
        <f>COUNTIFS(DataRegularSeason20242025!$E$2:$E$1315,TotalTeamGames20242025!AO$1,DataRegularSeason20242025!$D$2:$D$1315,TotalTeamGames20242025!$A39)</f>
        <v>1</v>
      </c>
      <c r="AQ39" s="15"/>
      <c r="AR39" s="16">
        <f>COUNTIFS(DataRegularSeason20242025!$E$2:$E$1315,TotalTeamGames20242025!AQ$1,DataRegularSeason20242025!$D$2:$D$1315,TotalTeamGames20242025!$A39)</f>
        <v>1</v>
      </c>
      <c r="AS39" s="15"/>
      <c r="AT39" s="16">
        <f>COUNTIFS(DataRegularSeason20242025!$E$2:$E$1315,TotalTeamGames20242025!AS$1,DataRegularSeason20242025!$D$2:$D$1315,TotalTeamGames20242025!$A39)</f>
        <v>2</v>
      </c>
      <c r="AU39" s="15"/>
      <c r="AV39" s="16">
        <f>COUNTIFS(DataRegularSeason20242025!$E$2:$E$1315,TotalTeamGames20242025!AU$1,DataRegularSeason20242025!$D$2:$D$1315,TotalTeamGames20242025!$A39)</f>
        <v>1</v>
      </c>
      <c r="AW39" s="15"/>
      <c r="AX39" s="16">
        <f>COUNTIFS(DataRegularSeason20242025!$E$2:$E$1315,TotalTeamGames20242025!AW$1,DataRegularSeason20242025!$D$2:$D$1315,TotalTeamGames20242025!$A39)</f>
        <v>1</v>
      </c>
      <c r="AY39" s="15"/>
      <c r="AZ39" s="16">
        <f>COUNTIFS(DataRegularSeason20242025!$E$2:$E$1315,TotalTeamGames20242025!AY$1,DataRegularSeason20242025!$D$2:$D$1315,TotalTeamGames20242025!$A39)</f>
        <v>1</v>
      </c>
      <c r="BA39" s="15"/>
      <c r="BB39" s="16">
        <f>COUNTIFS(DataRegularSeason20242025!$E$2:$E$1315,TotalTeamGames20242025!BA$1,DataRegularSeason20242025!$D$2:$D$1315,TotalTeamGames20242025!$A39)</f>
        <v>1</v>
      </c>
      <c r="BC39" s="15"/>
      <c r="BD39" s="16">
        <f>COUNTIFS(DataRegularSeason20242025!$E$2:$E$1315,TotalTeamGames20242025!BC$1,DataRegularSeason20242025!$D$2:$D$1315,TotalTeamGames20242025!$A39)</f>
        <v>1</v>
      </c>
      <c r="BE39" s="15"/>
      <c r="BF39">
        <f>COUNTIFS(DataRegularSeason20242025!$E$2:$E$1315,TotalTeamGames20242025!BE$1,DataRegularSeason20242025!$D$2:$D$1315,TotalTeamGames20242025!$A39)</f>
        <v>1</v>
      </c>
      <c r="BG39" s="22"/>
      <c r="BH39" s="16">
        <f>COUNTIFS(DataRegularSeason20242025!$E$2:$E$1315,TotalTeamGames20242025!BG$1,DataRegularSeason20242025!$D$2:$D$1315,TotalTeamGames20242025!$A39)</f>
        <v>1</v>
      </c>
      <c r="BI39" s="15"/>
      <c r="BJ39" s="16">
        <f>COUNTIFS(DataRegularSeason20242025!$E$2:$E$1315,TotalTeamGames20242025!BI$1,DataRegularSeason20242025!$D$2:$D$1315,TotalTeamGames20242025!$A39)</f>
        <v>1</v>
      </c>
      <c r="BK39" s="15"/>
      <c r="BL39" s="16">
        <f>COUNTIFS(DataRegularSeason20242025!$E$2:$E$1315,TotalTeamGames20242025!BK$1,DataRegularSeason20242025!$D$2:$D$1315,TotalTeamGames20242025!$A39)</f>
        <v>1</v>
      </c>
      <c r="BM39" s="15"/>
      <c r="BN39" s="16">
        <f>COUNTIFS(DataRegularSeason20242025!$E$2:$E$1315,TotalTeamGames20242025!BM$1,DataRegularSeason20242025!$D$2:$D$1315,TotalTeamGames20242025!$A39)</f>
        <v>2</v>
      </c>
      <c r="BO39" s="23">
        <f t="shared" si="0"/>
        <v>41</v>
      </c>
      <c r="BP39" s="52">
        <f t="shared" ref="BP39" si="18">BO39+BO40</f>
        <v>82</v>
      </c>
    </row>
    <row r="40" spans="1:68" x14ac:dyDescent="0.25">
      <c r="A40" s="49"/>
      <c r="B40" s="17" t="s">
        <v>80</v>
      </c>
      <c r="C40" s="4">
        <f>COUNTIFS(DataRegularSeason20242025!$D$2:$D$1315,TotalTeamGames20242025!C$1,DataRegularSeason20242025!$E$2:$E$1315,TotalTeamGames20242025!$A39)</f>
        <v>1</v>
      </c>
      <c r="D40" s="20"/>
      <c r="E40" s="4">
        <f>COUNTIFS(DataRegularSeason20242025!$D$2:$D$1315,TotalTeamGames20242025!E$1,DataRegularSeason20242025!$E$2:$E$1315,TotalTeamGames20242025!$A39)</f>
        <v>2</v>
      </c>
      <c r="F40" s="20"/>
      <c r="G40" s="4">
        <f>COUNTIFS(DataRegularSeason20242025!$D$2:$D$1315,TotalTeamGames20242025!G$1,DataRegularSeason20242025!$E$2:$E$1315,TotalTeamGames20242025!$A39)</f>
        <v>1</v>
      </c>
      <c r="H40" s="20"/>
      <c r="I40" s="4">
        <f>COUNTIFS(DataRegularSeason20242025!$D$2:$D$1315,TotalTeamGames20242025!I$1,DataRegularSeason20242025!$E$2:$E$1315,TotalTeamGames20242025!$A39)</f>
        <v>2</v>
      </c>
      <c r="J40" s="20"/>
      <c r="K40" s="4">
        <f>COUNTIFS(DataRegularSeason20242025!$D$2:$D$1315,TotalTeamGames20242025!K$1,DataRegularSeason20242025!$E$2:$E$1315,TotalTeamGames20242025!$A39)</f>
        <v>2</v>
      </c>
      <c r="L40" s="20"/>
      <c r="M40" s="4">
        <f>COUNTIFS(DataRegularSeason20242025!$D$2:$D$1315,TotalTeamGames20242025!M$1,DataRegularSeason20242025!$E$2:$E$1315,TotalTeamGames20242025!$A39)</f>
        <v>1</v>
      </c>
      <c r="N40" s="20"/>
      <c r="O40" s="4">
        <f>COUNTIFS(DataRegularSeason20242025!$D$2:$D$1315,TotalTeamGames20242025!O$1,DataRegularSeason20242025!$E$2:$E$1315,TotalTeamGames20242025!$A39)</f>
        <v>1</v>
      </c>
      <c r="P40" s="20"/>
      <c r="Q40" s="4">
        <f>COUNTIFS(DataRegularSeason20242025!$D$2:$D$1315,TotalTeamGames20242025!Q$1,DataRegularSeason20242025!$E$2:$E$1315,TotalTeamGames20242025!$A39)</f>
        <v>1</v>
      </c>
      <c r="R40" s="20"/>
      <c r="S40" s="4">
        <f>COUNTIFS(DataRegularSeason20242025!$D$2:$D$1315,TotalTeamGames20242025!S$1,DataRegularSeason20242025!$E$2:$E$1315,TotalTeamGames20242025!$A39)</f>
        <v>1</v>
      </c>
      <c r="T40" s="20"/>
      <c r="U40" s="4">
        <f>COUNTIFS(DataRegularSeason20242025!$D$2:$D$1315,TotalTeamGames20242025!U$1,DataRegularSeason20242025!$E$2:$E$1315,TotalTeamGames20242025!$A39)</f>
        <v>1</v>
      </c>
      <c r="V40" s="20"/>
      <c r="W40" s="4">
        <f>COUNTIFS(DataRegularSeason20242025!$D$2:$D$1315,TotalTeamGames20242025!W$1,DataRegularSeason20242025!$E$2:$E$1315,TotalTeamGames20242025!$A39)</f>
        <v>1</v>
      </c>
      <c r="X40" s="20"/>
      <c r="Y40" s="4">
        <f>COUNTIFS(DataRegularSeason20242025!$D$2:$D$1315,TotalTeamGames20242025!Y$1,DataRegularSeason20242025!$E$2:$E$1315,TotalTeamGames20242025!$A39)</f>
        <v>1</v>
      </c>
      <c r="Z40" s="20"/>
      <c r="AA40" s="4">
        <f>COUNTIFS(DataRegularSeason20242025!$D$2:$D$1315,TotalTeamGames20242025!AA$1,DataRegularSeason20242025!$E$2:$E$1315,TotalTeamGames20242025!$A39)</f>
        <v>1</v>
      </c>
      <c r="AB40" s="20"/>
      <c r="AC40" s="4">
        <f>COUNTIFS(DataRegularSeason20242025!$D$2:$D$1315,TotalTeamGames20242025!AC$1,DataRegularSeason20242025!$E$2:$E$1315,TotalTeamGames20242025!$A39)</f>
        <v>1</v>
      </c>
      <c r="AD40" s="20"/>
      <c r="AE40" s="4">
        <f>COUNTIFS(DataRegularSeason20242025!$D$2:$D$1315,TotalTeamGames20242025!AE$1,DataRegularSeason20242025!$E$2:$E$1315,TotalTeamGames20242025!$A39)</f>
        <v>1</v>
      </c>
      <c r="AF40" s="20"/>
      <c r="AG40" s="4">
        <f>COUNTIFS(DataRegularSeason20242025!$D$2:$D$1315,TotalTeamGames20242025!AG$1,DataRegularSeason20242025!$E$2:$E$1315,TotalTeamGames20242025!$A39)</f>
        <v>2</v>
      </c>
      <c r="AH40" s="20"/>
      <c r="AI40" s="4">
        <f>COUNTIFS(DataRegularSeason20242025!$D$2:$D$1315,TotalTeamGames20242025!AI$1,DataRegularSeason20242025!$E$2:$E$1315,TotalTeamGames20242025!$A39)</f>
        <v>1</v>
      </c>
      <c r="AJ40" s="20"/>
      <c r="AK40" s="4">
        <f>COUNTIFS(DataRegularSeason20242025!$D$2:$D$1315,TotalTeamGames20242025!AK$1,DataRegularSeason20242025!$E$2:$E$1315,TotalTeamGames20242025!$A39)</f>
        <v>2</v>
      </c>
      <c r="AL40" s="20"/>
      <c r="AM40" s="18"/>
      <c r="AN40" s="20"/>
      <c r="AO40" s="4">
        <f>COUNTIFS(DataRegularSeason20242025!$D$2:$D$1315,TotalTeamGames20242025!AO$1,DataRegularSeason20242025!$E$2:$E$1315,TotalTeamGames20242025!$A39)</f>
        <v>2</v>
      </c>
      <c r="AP40" s="20"/>
      <c r="AQ40" s="4">
        <f>COUNTIFS(DataRegularSeason20242025!$D$2:$D$1315,TotalTeamGames20242025!AQ$1,DataRegularSeason20242025!$E$2:$E$1315,TotalTeamGames20242025!$A39)</f>
        <v>2</v>
      </c>
      <c r="AR40" s="20"/>
      <c r="AS40" s="4">
        <f>COUNTIFS(DataRegularSeason20242025!$D$2:$D$1315,TotalTeamGames20242025!AS$1,DataRegularSeason20242025!$E$2:$E$1315,TotalTeamGames20242025!$A39)</f>
        <v>2</v>
      </c>
      <c r="AT40" s="20"/>
      <c r="AU40" s="4">
        <f>COUNTIFS(DataRegularSeason20242025!$D$2:$D$1315,TotalTeamGames20242025!AU$1,DataRegularSeason20242025!$E$2:$E$1315,TotalTeamGames20242025!$A39)</f>
        <v>1</v>
      </c>
      <c r="AV40" s="20"/>
      <c r="AW40" s="4">
        <f>COUNTIFS(DataRegularSeason20242025!$D$2:$D$1315,TotalTeamGames20242025!AW$1,DataRegularSeason20242025!$E$2:$E$1315,TotalTeamGames20242025!$A39)</f>
        <v>1</v>
      </c>
      <c r="AX40" s="20"/>
      <c r="AY40" s="4">
        <f>COUNTIFS(DataRegularSeason20242025!$D$2:$D$1315,TotalTeamGames20242025!AY$1,DataRegularSeason20242025!$E$2:$E$1315,TotalTeamGames20242025!$A39)</f>
        <v>1</v>
      </c>
      <c r="AZ40" s="20"/>
      <c r="BA40" s="4">
        <f>COUNTIFS(DataRegularSeason20242025!$D$2:$D$1315,TotalTeamGames20242025!BA$1,DataRegularSeason20242025!$E$2:$E$1315,TotalTeamGames20242025!$A39)</f>
        <v>2</v>
      </c>
      <c r="BB40" s="20"/>
      <c r="BC40" s="4">
        <f>COUNTIFS(DataRegularSeason20242025!$D$2:$D$1315,TotalTeamGames20242025!BC$1,DataRegularSeason20242025!$E$2:$E$1315,TotalTeamGames20242025!$A39)</f>
        <v>2</v>
      </c>
      <c r="BD40" s="20"/>
      <c r="BE40" s="4">
        <f>COUNTIFS(DataRegularSeason20242025!$D$2:$D$1315,TotalTeamGames20242025!BE$1,DataRegularSeason20242025!$E$2:$E$1315,TotalTeamGames20242025!$A39)</f>
        <v>1</v>
      </c>
      <c r="BF40" s="18"/>
      <c r="BG40" s="21">
        <f>COUNTIFS(DataRegularSeason20242025!$D$2:$D$1315,TotalTeamGames20242025!BG$1,DataRegularSeason20242025!$E$2:$E$1315,TotalTeamGames20242025!$A39)</f>
        <v>1</v>
      </c>
      <c r="BH40" s="20"/>
      <c r="BI40" s="4">
        <f>COUNTIFS(DataRegularSeason20242025!$D$2:$D$1315,TotalTeamGames20242025!BI$1,DataRegularSeason20242025!$E$2:$E$1315,TotalTeamGames20242025!$A39)</f>
        <v>1</v>
      </c>
      <c r="BJ40" s="20"/>
      <c r="BK40" s="4">
        <f>COUNTIFS(DataRegularSeason20242025!$D$2:$D$1315,TotalTeamGames20242025!BK$1,DataRegularSeason20242025!$E$2:$E$1315,TotalTeamGames20242025!$A39)</f>
        <v>1</v>
      </c>
      <c r="BL40" s="20"/>
      <c r="BM40" s="4">
        <f>COUNTIFS(DataRegularSeason20242025!$D$2:$D$1315,TotalTeamGames20242025!BM$1,DataRegularSeason20242025!$E$2:$E$1315,TotalTeamGames20242025!$A39)</f>
        <v>1</v>
      </c>
      <c r="BN40" s="20"/>
      <c r="BO40" s="24">
        <f t="shared" si="0"/>
        <v>41</v>
      </c>
      <c r="BP40" s="52"/>
    </row>
    <row r="41" spans="1:68" x14ac:dyDescent="0.25">
      <c r="A41" s="48" t="s">
        <v>30</v>
      </c>
      <c r="B41" s="16" t="s">
        <v>81</v>
      </c>
      <c r="C41" s="15"/>
      <c r="D41" s="16">
        <f>COUNTIFS(DataRegularSeason20242025!$E$2:$E$1315,TotalTeamGames20242025!C$1,DataRegularSeason20242025!$D$2:$D$1315,TotalTeamGames20242025!$A41)</f>
        <v>1</v>
      </c>
      <c r="E41" s="15"/>
      <c r="F41" s="16">
        <f>COUNTIFS(DataRegularSeason20242025!$E$2:$E$1315,TotalTeamGames20242025!E$1,DataRegularSeason20242025!$D$2:$D$1315,TotalTeamGames20242025!$A41)</f>
        <v>2</v>
      </c>
      <c r="G41" s="15"/>
      <c r="H41" s="16">
        <f>COUNTIFS(DataRegularSeason20242025!$E$2:$E$1315,TotalTeamGames20242025!G$1,DataRegularSeason20242025!$D$2:$D$1315,TotalTeamGames20242025!$A41)</f>
        <v>2</v>
      </c>
      <c r="I41" s="15"/>
      <c r="J41" s="16">
        <f>COUNTIFS(DataRegularSeason20242025!$E$2:$E$1315,TotalTeamGames20242025!I$1,DataRegularSeason20242025!$D$2:$D$1315,TotalTeamGames20242025!$A41)</f>
        <v>2</v>
      </c>
      <c r="K41" s="15"/>
      <c r="L41" s="16">
        <f>COUNTIFS(DataRegularSeason20242025!$E$2:$E$1315,TotalTeamGames20242025!K$1,DataRegularSeason20242025!$D$2:$D$1315,TotalTeamGames20242025!$A41)</f>
        <v>1</v>
      </c>
      <c r="M41" s="15"/>
      <c r="N41" s="16">
        <f>COUNTIFS(DataRegularSeason20242025!$E$2:$E$1315,TotalTeamGames20242025!M$1,DataRegularSeason20242025!$D$2:$D$1315,TotalTeamGames20242025!$A41)</f>
        <v>1</v>
      </c>
      <c r="O41" s="15"/>
      <c r="P41" s="16">
        <f>COUNTIFS(DataRegularSeason20242025!$E$2:$E$1315,TotalTeamGames20242025!O$1,DataRegularSeason20242025!$D$2:$D$1315,TotalTeamGames20242025!$A41)</f>
        <v>1</v>
      </c>
      <c r="Q41" s="15"/>
      <c r="R41" s="16">
        <f>COUNTIFS(DataRegularSeason20242025!$E$2:$E$1315,TotalTeamGames20242025!Q$1,DataRegularSeason20242025!$D$2:$D$1315,TotalTeamGames20242025!$A41)</f>
        <v>1</v>
      </c>
      <c r="S41" s="15"/>
      <c r="T41" s="16">
        <f>COUNTIFS(DataRegularSeason20242025!$E$2:$E$1315,TotalTeamGames20242025!S$1,DataRegularSeason20242025!$D$2:$D$1315,TotalTeamGames20242025!$A41)</f>
        <v>1</v>
      </c>
      <c r="U41" s="15"/>
      <c r="V41" s="16">
        <f>COUNTIFS(DataRegularSeason20242025!$E$2:$E$1315,TotalTeamGames20242025!U$1,DataRegularSeason20242025!$D$2:$D$1315,TotalTeamGames20242025!$A41)</f>
        <v>2</v>
      </c>
      <c r="W41" s="15"/>
      <c r="X41" s="16">
        <f>COUNTIFS(DataRegularSeason20242025!$E$2:$E$1315,TotalTeamGames20242025!W$1,DataRegularSeason20242025!$D$2:$D$1315,TotalTeamGames20242025!$A41)</f>
        <v>1</v>
      </c>
      <c r="Y41" s="15"/>
      <c r="Z41" s="16">
        <f>COUNTIFS(DataRegularSeason20242025!$E$2:$E$1315,TotalTeamGames20242025!Y$1,DataRegularSeason20242025!$D$2:$D$1315,TotalTeamGames20242025!$A41)</f>
        <v>1</v>
      </c>
      <c r="AA41" s="15"/>
      <c r="AB41" s="16">
        <f>COUNTIFS(DataRegularSeason20242025!$E$2:$E$1315,TotalTeamGames20242025!AA$1,DataRegularSeason20242025!$D$2:$D$1315,TotalTeamGames20242025!$A41)</f>
        <v>1</v>
      </c>
      <c r="AC41" s="15"/>
      <c r="AD41" s="16">
        <f>COUNTIFS(DataRegularSeason20242025!$E$2:$E$1315,TotalTeamGames20242025!AC$1,DataRegularSeason20242025!$D$2:$D$1315,TotalTeamGames20242025!$A41)</f>
        <v>1</v>
      </c>
      <c r="AE41" s="15"/>
      <c r="AF41" s="16">
        <f>COUNTIFS(DataRegularSeason20242025!$E$2:$E$1315,TotalTeamGames20242025!AE$1,DataRegularSeason20242025!$D$2:$D$1315,TotalTeamGames20242025!$A41)</f>
        <v>2</v>
      </c>
      <c r="AG41" s="15"/>
      <c r="AH41" s="16">
        <f>COUNTIFS(DataRegularSeason20242025!$E$2:$E$1315,TotalTeamGames20242025!AG$1,DataRegularSeason20242025!$D$2:$D$1315,TotalTeamGames20242025!$A41)</f>
        <v>2</v>
      </c>
      <c r="AI41" s="15"/>
      <c r="AJ41" s="16">
        <f>COUNTIFS(DataRegularSeason20242025!$E$2:$E$1315,TotalTeamGames20242025!AI$1,DataRegularSeason20242025!$D$2:$D$1315,TotalTeamGames20242025!$A41)</f>
        <v>1</v>
      </c>
      <c r="AK41" s="15"/>
      <c r="AL41" s="16">
        <f>COUNTIFS(DataRegularSeason20242025!$E$2:$E$1315,TotalTeamGames20242025!AK$1,DataRegularSeason20242025!$D$2:$D$1315,TotalTeamGames20242025!$A41)</f>
        <v>1</v>
      </c>
      <c r="AM41" s="15"/>
      <c r="AN41" s="16">
        <f>COUNTIFS(DataRegularSeason20242025!$E$2:$E$1315,TotalTeamGames20242025!AM$1,DataRegularSeason20242025!$D$2:$D$1315,TotalTeamGames20242025!$A41)</f>
        <v>2</v>
      </c>
      <c r="AO41" s="15"/>
      <c r="AP41" s="19"/>
      <c r="AQ41" s="15"/>
      <c r="AR41" s="16">
        <f>COUNTIFS(DataRegularSeason20242025!$E$2:$E$1315,TotalTeamGames20242025!AQ$1,DataRegularSeason20242025!$D$2:$D$1315,TotalTeamGames20242025!$A41)</f>
        <v>1</v>
      </c>
      <c r="AS41" s="15"/>
      <c r="AT41" s="16">
        <f>COUNTIFS(DataRegularSeason20242025!$E$2:$E$1315,TotalTeamGames20242025!AS$1,DataRegularSeason20242025!$D$2:$D$1315,TotalTeamGames20242025!$A41)</f>
        <v>2</v>
      </c>
      <c r="AU41" s="15"/>
      <c r="AV41" s="16">
        <f>COUNTIFS(DataRegularSeason20242025!$E$2:$E$1315,TotalTeamGames20242025!AU$1,DataRegularSeason20242025!$D$2:$D$1315,TotalTeamGames20242025!$A41)</f>
        <v>1</v>
      </c>
      <c r="AW41" s="15"/>
      <c r="AX41" s="16">
        <f>COUNTIFS(DataRegularSeason20242025!$E$2:$E$1315,TotalTeamGames20242025!AW$1,DataRegularSeason20242025!$D$2:$D$1315,TotalTeamGames20242025!$A41)</f>
        <v>1</v>
      </c>
      <c r="AY41" s="15"/>
      <c r="AZ41" s="16">
        <f>COUNTIFS(DataRegularSeason20242025!$E$2:$E$1315,TotalTeamGames20242025!AY$1,DataRegularSeason20242025!$D$2:$D$1315,TotalTeamGames20242025!$A41)</f>
        <v>1</v>
      </c>
      <c r="BA41" s="15"/>
      <c r="BB41" s="16">
        <f>COUNTIFS(DataRegularSeason20242025!$E$2:$E$1315,TotalTeamGames20242025!BA$1,DataRegularSeason20242025!$D$2:$D$1315,TotalTeamGames20242025!$A41)</f>
        <v>2</v>
      </c>
      <c r="BC41" s="15"/>
      <c r="BD41" s="16">
        <f>COUNTIFS(DataRegularSeason20242025!$E$2:$E$1315,TotalTeamGames20242025!BC$1,DataRegularSeason20242025!$D$2:$D$1315,TotalTeamGames20242025!$A41)</f>
        <v>2</v>
      </c>
      <c r="BE41" s="15"/>
      <c r="BF41">
        <f>COUNTIFS(DataRegularSeason20242025!$E$2:$E$1315,TotalTeamGames20242025!BE$1,DataRegularSeason20242025!$D$2:$D$1315,TotalTeamGames20242025!$A41)</f>
        <v>1</v>
      </c>
      <c r="BG41" s="22"/>
      <c r="BH41" s="16">
        <f>COUNTIFS(DataRegularSeason20242025!$E$2:$E$1315,TotalTeamGames20242025!BG$1,DataRegularSeason20242025!$D$2:$D$1315,TotalTeamGames20242025!$A41)</f>
        <v>1</v>
      </c>
      <c r="BI41" s="15"/>
      <c r="BJ41" s="16">
        <f>COUNTIFS(DataRegularSeason20242025!$E$2:$E$1315,TotalTeamGames20242025!BI$1,DataRegularSeason20242025!$D$2:$D$1315,TotalTeamGames20242025!$A41)</f>
        <v>1</v>
      </c>
      <c r="BK41" s="15"/>
      <c r="BL41" s="16">
        <f>COUNTIFS(DataRegularSeason20242025!$E$2:$E$1315,TotalTeamGames20242025!BK$1,DataRegularSeason20242025!$D$2:$D$1315,TotalTeamGames20242025!$A41)</f>
        <v>1</v>
      </c>
      <c r="BM41" s="15"/>
      <c r="BN41" s="16">
        <f>COUNTIFS(DataRegularSeason20242025!$E$2:$E$1315,TotalTeamGames20242025!BM$1,DataRegularSeason20242025!$D$2:$D$1315,TotalTeamGames20242025!$A41)</f>
        <v>1</v>
      </c>
      <c r="BO41" s="23">
        <f t="shared" si="0"/>
        <v>41</v>
      </c>
      <c r="BP41" s="52">
        <f t="shared" ref="BP41" si="19">BO41+BO42</f>
        <v>82</v>
      </c>
    </row>
    <row r="42" spans="1:68" x14ac:dyDescent="0.25">
      <c r="A42" s="49"/>
      <c r="B42" s="17" t="s">
        <v>80</v>
      </c>
      <c r="C42" s="4">
        <f>COUNTIFS(DataRegularSeason20242025!$D$2:$D$1315,TotalTeamGames20242025!C$1,DataRegularSeason20242025!$E$2:$E$1315,TotalTeamGames20242025!$A41)</f>
        <v>1</v>
      </c>
      <c r="D42" s="20"/>
      <c r="E42" s="4">
        <f>COUNTIFS(DataRegularSeason20242025!$D$2:$D$1315,TotalTeamGames20242025!E$1,DataRegularSeason20242025!$E$2:$E$1315,TotalTeamGames20242025!$A41)</f>
        <v>2</v>
      </c>
      <c r="F42" s="20"/>
      <c r="G42" s="4">
        <f>COUNTIFS(DataRegularSeason20242025!$D$2:$D$1315,TotalTeamGames20242025!G$1,DataRegularSeason20242025!$E$2:$E$1315,TotalTeamGames20242025!$A41)</f>
        <v>2</v>
      </c>
      <c r="H42" s="20"/>
      <c r="I42" s="4">
        <f>COUNTIFS(DataRegularSeason20242025!$D$2:$D$1315,TotalTeamGames20242025!I$1,DataRegularSeason20242025!$E$2:$E$1315,TotalTeamGames20242025!$A41)</f>
        <v>1</v>
      </c>
      <c r="J42" s="20"/>
      <c r="K42" s="4">
        <f>COUNTIFS(DataRegularSeason20242025!$D$2:$D$1315,TotalTeamGames20242025!K$1,DataRegularSeason20242025!$E$2:$E$1315,TotalTeamGames20242025!$A41)</f>
        <v>2</v>
      </c>
      <c r="L42" s="20"/>
      <c r="M42" s="4">
        <f>COUNTIFS(DataRegularSeason20242025!$D$2:$D$1315,TotalTeamGames20242025!M$1,DataRegularSeason20242025!$E$2:$E$1315,TotalTeamGames20242025!$A41)</f>
        <v>1</v>
      </c>
      <c r="N42" s="20"/>
      <c r="O42" s="4">
        <f>COUNTIFS(DataRegularSeason20242025!$D$2:$D$1315,TotalTeamGames20242025!O$1,DataRegularSeason20242025!$E$2:$E$1315,TotalTeamGames20242025!$A41)</f>
        <v>1</v>
      </c>
      <c r="P42" s="20"/>
      <c r="Q42" s="4">
        <f>COUNTIFS(DataRegularSeason20242025!$D$2:$D$1315,TotalTeamGames20242025!Q$1,DataRegularSeason20242025!$E$2:$E$1315,TotalTeamGames20242025!$A41)</f>
        <v>1</v>
      </c>
      <c r="R42" s="20"/>
      <c r="S42" s="4">
        <f>COUNTIFS(DataRegularSeason20242025!$D$2:$D$1315,TotalTeamGames20242025!S$1,DataRegularSeason20242025!$E$2:$E$1315,TotalTeamGames20242025!$A41)</f>
        <v>1</v>
      </c>
      <c r="T42" s="20"/>
      <c r="U42" s="4">
        <f>COUNTIFS(DataRegularSeason20242025!$D$2:$D$1315,TotalTeamGames20242025!U$1,DataRegularSeason20242025!$E$2:$E$1315,TotalTeamGames20242025!$A41)</f>
        <v>2</v>
      </c>
      <c r="V42" s="20"/>
      <c r="W42" s="4">
        <f>COUNTIFS(DataRegularSeason20242025!$D$2:$D$1315,TotalTeamGames20242025!W$1,DataRegularSeason20242025!$E$2:$E$1315,TotalTeamGames20242025!$A41)</f>
        <v>1</v>
      </c>
      <c r="X42" s="20"/>
      <c r="Y42" s="4">
        <f>COUNTIFS(DataRegularSeason20242025!$D$2:$D$1315,TotalTeamGames20242025!Y$1,DataRegularSeason20242025!$E$2:$E$1315,TotalTeamGames20242025!$A41)</f>
        <v>2</v>
      </c>
      <c r="Z42" s="20"/>
      <c r="AA42" s="4">
        <f>COUNTIFS(DataRegularSeason20242025!$D$2:$D$1315,TotalTeamGames20242025!AA$1,DataRegularSeason20242025!$E$2:$E$1315,TotalTeamGames20242025!$A41)</f>
        <v>1</v>
      </c>
      <c r="AB42" s="20"/>
      <c r="AC42" s="4">
        <f>COUNTIFS(DataRegularSeason20242025!$D$2:$D$1315,TotalTeamGames20242025!AC$1,DataRegularSeason20242025!$E$2:$E$1315,TotalTeamGames20242025!$A41)</f>
        <v>1</v>
      </c>
      <c r="AD42" s="20"/>
      <c r="AE42" s="4">
        <f>COUNTIFS(DataRegularSeason20242025!$D$2:$D$1315,TotalTeamGames20242025!AE$1,DataRegularSeason20242025!$E$2:$E$1315,TotalTeamGames20242025!$A41)</f>
        <v>2</v>
      </c>
      <c r="AF42" s="20"/>
      <c r="AG42" s="4">
        <f>COUNTIFS(DataRegularSeason20242025!$D$2:$D$1315,TotalTeamGames20242025!AG$1,DataRegularSeason20242025!$E$2:$E$1315,TotalTeamGames20242025!$A41)</f>
        <v>1</v>
      </c>
      <c r="AH42" s="20"/>
      <c r="AI42" s="4">
        <f>COUNTIFS(DataRegularSeason20242025!$D$2:$D$1315,TotalTeamGames20242025!AI$1,DataRegularSeason20242025!$E$2:$E$1315,TotalTeamGames20242025!$A41)</f>
        <v>1</v>
      </c>
      <c r="AJ42" s="20"/>
      <c r="AK42" s="4">
        <f>COUNTIFS(DataRegularSeason20242025!$D$2:$D$1315,TotalTeamGames20242025!AK$1,DataRegularSeason20242025!$E$2:$E$1315,TotalTeamGames20242025!$A41)</f>
        <v>2</v>
      </c>
      <c r="AL42" s="20"/>
      <c r="AM42" s="4">
        <f>COUNTIFS(DataRegularSeason20242025!$D$2:$D$1315,TotalTeamGames20242025!AM$1,DataRegularSeason20242025!$E$2:$E$1315,TotalTeamGames20242025!$A41)</f>
        <v>1</v>
      </c>
      <c r="AN42" s="20"/>
      <c r="AO42" s="18"/>
      <c r="AP42" s="20"/>
      <c r="AQ42" s="4">
        <f>COUNTIFS(DataRegularSeason20242025!$D$2:$D$1315,TotalTeamGames20242025!AQ$1,DataRegularSeason20242025!$E$2:$E$1315,TotalTeamGames20242025!$A41)</f>
        <v>2</v>
      </c>
      <c r="AR42" s="20"/>
      <c r="AS42" s="4">
        <f>COUNTIFS(DataRegularSeason20242025!$D$2:$D$1315,TotalTeamGames20242025!AS$1,DataRegularSeason20242025!$E$2:$E$1315,TotalTeamGames20242025!$A41)</f>
        <v>1</v>
      </c>
      <c r="AT42" s="20"/>
      <c r="AU42" s="4">
        <f>COUNTIFS(DataRegularSeason20242025!$D$2:$D$1315,TotalTeamGames20242025!AU$1,DataRegularSeason20242025!$E$2:$E$1315,TotalTeamGames20242025!$A41)</f>
        <v>1</v>
      </c>
      <c r="AV42" s="20"/>
      <c r="AW42" s="4">
        <f>COUNTIFS(DataRegularSeason20242025!$D$2:$D$1315,TotalTeamGames20242025!AW$1,DataRegularSeason20242025!$E$2:$E$1315,TotalTeamGames20242025!$A41)</f>
        <v>1</v>
      </c>
      <c r="AX42" s="20"/>
      <c r="AY42" s="4">
        <f>COUNTIFS(DataRegularSeason20242025!$D$2:$D$1315,TotalTeamGames20242025!AY$1,DataRegularSeason20242025!$E$2:$E$1315,TotalTeamGames20242025!$A41)</f>
        <v>1</v>
      </c>
      <c r="AZ42" s="20"/>
      <c r="BA42" s="4">
        <f>COUNTIFS(DataRegularSeason20242025!$D$2:$D$1315,TotalTeamGames20242025!BA$1,DataRegularSeason20242025!$E$2:$E$1315,TotalTeamGames20242025!$A41)</f>
        <v>2</v>
      </c>
      <c r="BB42" s="20"/>
      <c r="BC42" s="4">
        <f>COUNTIFS(DataRegularSeason20242025!$D$2:$D$1315,TotalTeamGames20242025!BC$1,DataRegularSeason20242025!$E$2:$E$1315,TotalTeamGames20242025!$A41)</f>
        <v>1</v>
      </c>
      <c r="BD42" s="20"/>
      <c r="BE42" s="4">
        <f>COUNTIFS(DataRegularSeason20242025!$D$2:$D$1315,TotalTeamGames20242025!BE$1,DataRegularSeason20242025!$E$2:$E$1315,TotalTeamGames20242025!$A41)</f>
        <v>1</v>
      </c>
      <c r="BF42" s="18"/>
      <c r="BG42" s="21">
        <f>COUNTIFS(DataRegularSeason20242025!$D$2:$D$1315,TotalTeamGames20242025!BG$1,DataRegularSeason20242025!$E$2:$E$1315,TotalTeamGames20242025!$A41)</f>
        <v>1</v>
      </c>
      <c r="BH42" s="20"/>
      <c r="BI42" s="4">
        <f>COUNTIFS(DataRegularSeason20242025!$D$2:$D$1315,TotalTeamGames20242025!BI$1,DataRegularSeason20242025!$E$2:$E$1315,TotalTeamGames20242025!$A41)</f>
        <v>1</v>
      </c>
      <c r="BJ42" s="20"/>
      <c r="BK42" s="4">
        <f>COUNTIFS(DataRegularSeason20242025!$D$2:$D$1315,TotalTeamGames20242025!BK$1,DataRegularSeason20242025!$E$2:$E$1315,TotalTeamGames20242025!$A41)</f>
        <v>1</v>
      </c>
      <c r="BL42" s="20"/>
      <c r="BM42" s="4">
        <f>COUNTIFS(DataRegularSeason20242025!$D$2:$D$1315,TotalTeamGames20242025!BM$1,DataRegularSeason20242025!$E$2:$E$1315,TotalTeamGames20242025!$A41)</f>
        <v>2</v>
      </c>
      <c r="BN42" s="20"/>
      <c r="BO42" s="24">
        <f t="shared" si="0"/>
        <v>41</v>
      </c>
      <c r="BP42" s="52"/>
    </row>
    <row r="43" spans="1:68" x14ac:dyDescent="0.25">
      <c r="A43" s="48" t="s">
        <v>45</v>
      </c>
      <c r="B43" s="16" t="s">
        <v>81</v>
      </c>
      <c r="C43" s="15"/>
      <c r="D43" s="16">
        <f>COUNTIFS(DataRegularSeason20242025!$E$2:$E$1315,TotalTeamGames20242025!C$1,DataRegularSeason20242025!$D$2:$D$1315,TotalTeamGames20242025!$A43)</f>
        <v>1</v>
      </c>
      <c r="E43" s="15"/>
      <c r="F43" s="16">
        <f>COUNTIFS(DataRegularSeason20242025!$E$2:$E$1315,TotalTeamGames20242025!E$1,DataRegularSeason20242025!$D$2:$D$1315,TotalTeamGames20242025!$A43)</f>
        <v>2</v>
      </c>
      <c r="G43" s="15"/>
      <c r="H43" s="16">
        <f>COUNTIFS(DataRegularSeason20242025!$E$2:$E$1315,TotalTeamGames20242025!G$1,DataRegularSeason20242025!$D$2:$D$1315,TotalTeamGames20242025!$A43)</f>
        <v>1</v>
      </c>
      <c r="I43" s="15"/>
      <c r="J43" s="16">
        <f>COUNTIFS(DataRegularSeason20242025!$E$2:$E$1315,TotalTeamGames20242025!I$1,DataRegularSeason20242025!$D$2:$D$1315,TotalTeamGames20242025!$A43)</f>
        <v>1</v>
      </c>
      <c r="K43" s="15"/>
      <c r="L43" s="16">
        <f>COUNTIFS(DataRegularSeason20242025!$E$2:$E$1315,TotalTeamGames20242025!K$1,DataRegularSeason20242025!$D$2:$D$1315,TotalTeamGames20242025!$A43)</f>
        <v>2</v>
      </c>
      <c r="M43" s="15"/>
      <c r="N43" s="16">
        <f>COUNTIFS(DataRegularSeason20242025!$E$2:$E$1315,TotalTeamGames20242025!M$1,DataRegularSeason20242025!$D$2:$D$1315,TotalTeamGames20242025!$A43)</f>
        <v>1</v>
      </c>
      <c r="O43" s="15"/>
      <c r="P43" s="16">
        <f>COUNTIFS(DataRegularSeason20242025!$E$2:$E$1315,TotalTeamGames20242025!O$1,DataRegularSeason20242025!$D$2:$D$1315,TotalTeamGames20242025!$A43)</f>
        <v>1</v>
      </c>
      <c r="Q43" s="15"/>
      <c r="R43" s="16">
        <f>COUNTIFS(DataRegularSeason20242025!$E$2:$E$1315,TotalTeamGames20242025!Q$1,DataRegularSeason20242025!$D$2:$D$1315,TotalTeamGames20242025!$A43)</f>
        <v>1</v>
      </c>
      <c r="S43" s="15"/>
      <c r="T43" s="16">
        <f>COUNTIFS(DataRegularSeason20242025!$E$2:$E$1315,TotalTeamGames20242025!S$1,DataRegularSeason20242025!$D$2:$D$1315,TotalTeamGames20242025!$A43)</f>
        <v>1</v>
      </c>
      <c r="U43" s="15"/>
      <c r="V43" s="16">
        <f>COUNTIFS(DataRegularSeason20242025!$E$2:$E$1315,TotalTeamGames20242025!U$1,DataRegularSeason20242025!$D$2:$D$1315,TotalTeamGames20242025!$A43)</f>
        <v>1</v>
      </c>
      <c r="W43" s="15"/>
      <c r="X43" s="16">
        <f>COUNTIFS(DataRegularSeason20242025!$E$2:$E$1315,TotalTeamGames20242025!W$1,DataRegularSeason20242025!$D$2:$D$1315,TotalTeamGames20242025!$A43)</f>
        <v>1</v>
      </c>
      <c r="Y43" s="15"/>
      <c r="Z43" s="16">
        <f>COUNTIFS(DataRegularSeason20242025!$E$2:$E$1315,TotalTeamGames20242025!Y$1,DataRegularSeason20242025!$D$2:$D$1315,TotalTeamGames20242025!$A43)</f>
        <v>1</v>
      </c>
      <c r="AA43" s="15"/>
      <c r="AB43" s="16">
        <f>COUNTIFS(DataRegularSeason20242025!$E$2:$E$1315,TotalTeamGames20242025!AA$1,DataRegularSeason20242025!$D$2:$D$1315,TotalTeamGames20242025!$A43)</f>
        <v>1</v>
      </c>
      <c r="AC43" s="15"/>
      <c r="AD43" s="16">
        <f>COUNTIFS(DataRegularSeason20242025!$E$2:$E$1315,TotalTeamGames20242025!AC$1,DataRegularSeason20242025!$D$2:$D$1315,TotalTeamGames20242025!$A43)</f>
        <v>1</v>
      </c>
      <c r="AE43" s="15"/>
      <c r="AF43" s="16">
        <f>COUNTIFS(DataRegularSeason20242025!$E$2:$E$1315,TotalTeamGames20242025!AE$1,DataRegularSeason20242025!$D$2:$D$1315,TotalTeamGames20242025!$A43)</f>
        <v>1</v>
      </c>
      <c r="AG43" s="15"/>
      <c r="AH43" s="16">
        <f>COUNTIFS(DataRegularSeason20242025!$E$2:$E$1315,TotalTeamGames20242025!AG$1,DataRegularSeason20242025!$D$2:$D$1315,TotalTeamGames20242025!$A43)</f>
        <v>2</v>
      </c>
      <c r="AI43" s="15"/>
      <c r="AJ43" s="16">
        <f>COUNTIFS(DataRegularSeason20242025!$E$2:$E$1315,TotalTeamGames20242025!AI$1,DataRegularSeason20242025!$D$2:$D$1315,TotalTeamGames20242025!$A43)</f>
        <v>1</v>
      </c>
      <c r="AK43" s="15"/>
      <c r="AL43" s="16">
        <f>COUNTIFS(DataRegularSeason20242025!$E$2:$E$1315,TotalTeamGames20242025!AK$1,DataRegularSeason20242025!$D$2:$D$1315,TotalTeamGames20242025!$A43)</f>
        <v>2</v>
      </c>
      <c r="AM43" s="15"/>
      <c r="AN43" s="16">
        <f>COUNTIFS(DataRegularSeason20242025!$E$2:$E$1315,TotalTeamGames20242025!AM$1,DataRegularSeason20242025!$D$2:$D$1315,TotalTeamGames20242025!$A43)</f>
        <v>2</v>
      </c>
      <c r="AO43" s="15"/>
      <c r="AP43" s="16">
        <f>COUNTIFS(DataRegularSeason20242025!$E$2:$E$1315,TotalTeamGames20242025!AO$1,DataRegularSeason20242025!$D$2:$D$1315,TotalTeamGames20242025!$A43)</f>
        <v>2</v>
      </c>
      <c r="AQ43" s="15"/>
      <c r="AR43" s="19"/>
      <c r="AS43" s="15"/>
      <c r="AT43" s="16">
        <f>COUNTIFS(DataRegularSeason20242025!$E$2:$E$1315,TotalTeamGames20242025!AS$1,DataRegularSeason20242025!$D$2:$D$1315,TotalTeamGames20242025!$A43)</f>
        <v>2</v>
      </c>
      <c r="AU43" s="15"/>
      <c r="AV43" s="16">
        <f>COUNTIFS(DataRegularSeason20242025!$E$2:$E$1315,TotalTeamGames20242025!AU$1,DataRegularSeason20242025!$D$2:$D$1315,TotalTeamGames20242025!$A43)</f>
        <v>1</v>
      </c>
      <c r="AW43" s="15"/>
      <c r="AX43" s="16">
        <f>COUNTIFS(DataRegularSeason20242025!$E$2:$E$1315,TotalTeamGames20242025!AW$1,DataRegularSeason20242025!$D$2:$D$1315,TotalTeamGames20242025!$A43)</f>
        <v>1</v>
      </c>
      <c r="AY43" s="15"/>
      <c r="AZ43" s="16">
        <f>COUNTIFS(DataRegularSeason20242025!$E$2:$E$1315,TotalTeamGames20242025!AY$1,DataRegularSeason20242025!$D$2:$D$1315,TotalTeamGames20242025!$A43)</f>
        <v>1</v>
      </c>
      <c r="BA43" s="15"/>
      <c r="BB43" s="16">
        <f>COUNTIFS(DataRegularSeason20242025!$E$2:$E$1315,TotalTeamGames20242025!BA$1,DataRegularSeason20242025!$D$2:$D$1315,TotalTeamGames20242025!$A43)</f>
        <v>2</v>
      </c>
      <c r="BC43" s="15"/>
      <c r="BD43" s="16">
        <f>COUNTIFS(DataRegularSeason20242025!$E$2:$E$1315,TotalTeamGames20242025!BC$1,DataRegularSeason20242025!$D$2:$D$1315,TotalTeamGames20242025!$A43)</f>
        <v>2</v>
      </c>
      <c r="BE43" s="15"/>
      <c r="BF43">
        <f>COUNTIFS(DataRegularSeason20242025!$E$2:$E$1315,TotalTeamGames20242025!BE$1,DataRegularSeason20242025!$D$2:$D$1315,TotalTeamGames20242025!$A43)</f>
        <v>1</v>
      </c>
      <c r="BG43" s="22"/>
      <c r="BH43" s="16">
        <f>COUNTIFS(DataRegularSeason20242025!$E$2:$E$1315,TotalTeamGames20242025!BG$1,DataRegularSeason20242025!$D$2:$D$1315,TotalTeamGames20242025!$A43)</f>
        <v>1</v>
      </c>
      <c r="BI43" s="15"/>
      <c r="BJ43" s="16">
        <f>COUNTIFS(DataRegularSeason20242025!$E$2:$E$1315,TotalTeamGames20242025!BI$1,DataRegularSeason20242025!$D$2:$D$1315,TotalTeamGames20242025!$A43)</f>
        <v>1</v>
      </c>
      <c r="BK43" s="15"/>
      <c r="BL43" s="16">
        <f>COUNTIFS(DataRegularSeason20242025!$E$2:$E$1315,TotalTeamGames20242025!BK$1,DataRegularSeason20242025!$D$2:$D$1315,TotalTeamGames20242025!$A43)</f>
        <v>1</v>
      </c>
      <c r="BM43" s="15"/>
      <c r="BN43" s="16">
        <f>COUNTIFS(DataRegularSeason20242025!$E$2:$E$1315,TotalTeamGames20242025!BM$1,DataRegularSeason20242025!$D$2:$D$1315,TotalTeamGames20242025!$A43)</f>
        <v>2</v>
      </c>
      <c r="BO43" s="23">
        <f t="shared" si="0"/>
        <v>41</v>
      </c>
      <c r="BP43" s="52">
        <f t="shared" ref="BP43" si="20">BO43+BO44</f>
        <v>82</v>
      </c>
    </row>
    <row r="44" spans="1:68" x14ac:dyDescent="0.25">
      <c r="A44" s="49"/>
      <c r="B44" s="17" t="s">
        <v>80</v>
      </c>
      <c r="C44" s="4">
        <f>COUNTIFS(DataRegularSeason20242025!$D$2:$D$1315,TotalTeamGames20242025!C$1,DataRegularSeason20242025!$E$2:$E$1315,TotalTeamGames20242025!$A43)</f>
        <v>1</v>
      </c>
      <c r="D44" s="20"/>
      <c r="E44" s="4">
        <f>COUNTIFS(DataRegularSeason20242025!$D$2:$D$1315,TotalTeamGames20242025!E$1,DataRegularSeason20242025!$E$2:$E$1315,TotalTeamGames20242025!$A43)</f>
        <v>1</v>
      </c>
      <c r="F44" s="20"/>
      <c r="G44" s="4">
        <f>COUNTIFS(DataRegularSeason20242025!$D$2:$D$1315,TotalTeamGames20242025!G$1,DataRegularSeason20242025!$E$2:$E$1315,TotalTeamGames20242025!$A43)</f>
        <v>2</v>
      </c>
      <c r="H44" s="20"/>
      <c r="I44" s="4">
        <f>COUNTIFS(DataRegularSeason20242025!$D$2:$D$1315,TotalTeamGames20242025!I$1,DataRegularSeason20242025!$E$2:$E$1315,TotalTeamGames20242025!$A43)</f>
        <v>2</v>
      </c>
      <c r="J44" s="20"/>
      <c r="K44" s="4">
        <f>COUNTIFS(DataRegularSeason20242025!$D$2:$D$1315,TotalTeamGames20242025!K$1,DataRegularSeason20242025!$E$2:$E$1315,TotalTeamGames20242025!$A43)</f>
        <v>2</v>
      </c>
      <c r="L44" s="20"/>
      <c r="M44" s="4">
        <f>COUNTIFS(DataRegularSeason20242025!$D$2:$D$1315,TotalTeamGames20242025!M$1,DataRegularSeason20242025!$E$2:$E$1315,TotalTeamGames20242025!$A43)</f>
        <v>1</v>
      </c>
      <c r="N44" s="20"/>
      <c r="O44" s="4">
        <f>COUNTIFS(DataRegularSeason20242025!$D$2:$D$1315,TotalTeamGames20242025!O$1,DataRegularSeason20242025!$E$2:$E$1315,TotalTeamGames20242025!$A43)</f>
        <v>1</v>
      </c>
      <c r="P44" s="20"/>
      <c r="Q44" s="4">
        <f>COUNTIFS(DataRegularSeason20242025!$D$2:$D$1315,TotalTeamGames20242025!Q$1,DataRegularSeason20242025!$E$2:$E$1315,TotalTeamGames20242025!$A43)</f>
        <v>1</v>
      </c>
      <c r="R44" s="20"/>
      <c r="S44" s="4">
        <f>COUNTIFS(DataRegularSeason20242025!$D$2:$D$1315,TotalTeamGames20242025!S$1,DataRegularSeason20242025!$E$2:$E$1315,TotalTeamGames20242025!$A43)</f>
        <v>1</v>
      </c>
      <c r="T44" s="20"/>
      <c r="U44" s="4">
        <f>COUNTIFS(DataRegularSeason20242025!$D$2:$D$1315,TotalTeamGames20242025!U$1,DataRegularSeason20242025!$E$2:$E$1315,TotalTeamGames20242025!$A43)</f>
        <v>2</v>
      </c>
      <c r="V44" s="20"/>
      <c r="W44" s="4">
        <f>COUNTIFS(DataRegularSeason20242025!$D$2:$D$1315,TotalTeamGames20242025!W$1,DataRegularSeason20242025!$E$2:$E$1315,TotalTeamGames20242025!$A43)</f>
        <v>1</v>
      </c>
      <c r="X44" s="20"/>
      <c r="Y44" s="4">
        <f>COUNTIFS(DataRegularSeason20242025!$D$2:$D$1315,TotalTeamGames20242025!Y$1,DataRegularSeason20242025!$E$2:$E$1315,TotalTeamGames20242025!$A43)</f>
        <v>2</v>
      </c>
      <c r="Z44" s="20"/>
      <c r="AA44" s="4">
        <f>COUNTIFS(DataRegularSeason20242025!$D$2:$D$1315,TotalTeamGames20242025!AA$1,DataRegularSeason20242025!$E$2:$E$1315,TotalTeamGames20242025!$A43)</f>
        <v>1</v>
      </c>
      <c r="AB44" s="20"/>
      <c r="AC44" s="4">
        <f>COUNTIFS(DataRegularSeason20242025!$D$2:$D$1315,TotalTeamGames20242025!AC$1,DataRegularSeason20242025!$E$2:$E$1315,TotalTeamGames20242025!$A43)</f>
        <v>1</v>
      </c>
      <c r="AD44" s="20"/>
      <c r="AE44" s="4">
        <f>COUNTIFS(DataRegularSeason20242025!$D$2:$D$1315,TotalTeamGames20242025!AE$1,DataRegularSeason20242025!$E$2:$E$1315,TotalTeamGames20242025!$A43)</f>
        <v>2</v>
      </c>
      <c r="AF44" s="20"/>
      <c r="AG44" s="4">
        <f>COUNTIFS(DataRegularSeason20242025!$D$2:$D$1315,TotalTeamGames20242025!AG$1,DataRegularSeason20242025!$E$2:$E$1315,TotalTeamGames20242025!$A43)</f>
        <v>2</v>
      </c>
      <c r="AH44" s="20"/>
      <c r="AI44" s="4">
        <f>COUNTIFS(DataRegularSeason20242025!$D$2:$D$1315,TotalTeamGames20242025!AI$1,DataRegularSeason20242025!$E$2:$E$1315,TotalTeamGames20242025!$A43)</f>
        <v>1</v>
      </c>
      <c r="AJ44" s="20"/>
      <c r="AK44" s="4">
        <f>COUNTIFS(DataRegularSeason20242025!$D$2:$D$1315,TotalTeamGames20242025!AK$1,DataRegularSeason20242025!$E$2:$E$1315,TotalTeamGames20242025!$A43)</f>
        <v>2</v>
      </c>
      <c r="AL44" s="20"/>
      <c r="AM44" s="4">
        <f>COUNTIFS(DataRegularSeason20242025!$D$2:$D$1315,TotalTeamGames20242025!AM$1,DataRegularSeason20242025!$E$2:$E$1315,TotalTeamGames20242025!$A43)</f>
        <v>1</v>
      </c>
      <c r="AN44" s="20"/>
      <c r="AO44" s="4">
        <f>COUNTIFS(DataRegularSeason20242025!$D$2:$D$1315,TotalTeamGames20242025!AO$1,DataRegularSeason20242025!$E$2:$E$1315,TotalTeamGames20242025!$A43)</f>
        <v>1</v>
      </c>
      <c r="AP44" s="20"/>
      <c r="AQ44" s="18"/>
      <c r="AR44" s="20"/>
      <c r="AS44" s="4">
        <f>COUNTIFS(DataRegularSeason20242025!$D$2:$D$1315,TotalTeamGames20242025!AS$1,DataRegularSeason20242025!$E$2:$E$1315,TotalTeamGames20242025!$A43)</f>
        <v>2</v>
      </c>
      <c r="AT44" s="20"/>
      <c r="AU44" s="4">
        <f>COUNTIFS(DataRegularSeason20242025!$D$2:$D$1315,TotalTeamGames20242025!AU$1,DataRegularSeason20242025!$E$2:$E$1315,TotalTeamGames20242025!$A43)</f>
        <v>1</v>
      </c>
      <c r="AV44" s="20"/>
      <c r="AW44" s="4">
        <f>COUNTIFS(DataRegularSeason20242025!$D$2:$D$1315,TotalTeamGames20242025!AW$1,DataRegularSeason20242025!$E$2:$E$1315,TotalTeamGames20242025!$A43)</f>
        <v>1</v>
      </c>
      <c r="AX44" s="20"/>
      <c r="AY44" s="4">
        <f>COUNTIFS(DataRegularSeason20242025!$D$2:$D$1315,TotalTeamGames20242025!AY$1,DataRegularSeason20242025!$E$2:$E$1315,TotalTeamGames20242025!$A43)</f>
        <v>1</v>
      </c>
      <c r="AZ44" s="20"/>
      <c r="BA44" s="4">
        <f>COUNTIFS(DataRegularSeason20242025!$D$2:$D$1315,TotalTeamGames20242025!BA$1,DataRegularSeason20242025!$E$2:$E$1315,TotalTeamGames20242025!$A43)</f>
        <v>1</v>
      </c>
      <c r="BB44" s="20"/>
      <c r="BC44" s="4">
        <f>COUNTIFS(DataRegularSeason20242025!$D$2:$D$1315,TotalTeamGames20242025!BC$1,DataRegularSeason20242025!$E$2:$E$1315,TotalTeamGames20242025!$A43)</f>
        <v>1</v>
      </c>
      <c r="BD44" s="20"/>
      <c r="BE44" s="4">
        <f>COUNTIFS(DataRegularSeason20242025!$D$2:$D$1315,TotalTeamGames20242025!BE$1,DataRegularSeason20242025!$E$2:$E$1315,TotalTeamGames20242025!$A43)</f>
        <v>1</v>
      </c>
      <c r="BF44" s="18"/>
      <c r="BG44" s="21">
        <f>COUNTIFS(DataRegularSeason20242025!$D$2:$D$1315,TotalTeamGames20242025!BG$1,DataRegularSeason20242025!$E$2:$E$1315,TotalTeamGames20242025!$A43)</f>
        <v>1</v>
      </c>
      <c r="BH44" s="20"/>
      <c r="BI44" s="4">
        <f>COUNTIFS(DataRegularSeason20242025!$D$2:$D$1315,TotalTeamGames20242025!BI$1,DataRegularSeason20242025!$E$2:$E$1315,TotalTeamGames20242025!$A43)</f>
        <v>1</v>
      </c>
      <c r="BJ44" s="20"/>
      <c r="BK44" s="4">
        <f>COUNTIFS(DataRegularSeason20242025!$D$2:$D$1315,TotalTeamGames20242025!BK$1,DataRegularSeason20242025!$E$2:$E$1315,TotalTeamGames20242025!$A43)</f>
        <v>1</v>
      </c>
      <c r="BL44" s="20"/>
      <c r="BM44" s="4">
        <f>COUNTIFS(DataRegularSeason20242025!$D$2:$D$1315,TotalTeamGames20242025!BM$1,DataRegularSeason20242025!$E$2:$E$1315,TotalTeamGames20242025!$A43)</f>
        <v>2</v>
      </c>
      <c r="BN44" s="20"/>
      <c r="BO44" s="24">
        <f t="shared" si="0"/>
        <v>41</v>
      </c>
      <c r="BP44" s="52"/>
    </row>
    <row r="45" spans="1:68" x14ac:dyDescent="0.25">
      <c r="A45" s="48" t="s">
        <v>21</v>
      </c>
      <c r="B45" s="16" t="s">
        <v>81</v>
      </c>
      <c r="C45" s="15"/>
      <c r="D45" s="16">
        <f>COUNTIFS(DataRegularSeason20242025!$E$2:$E$1315,TotalTeamGames20242025!C$1,DataRegularSeason20242025!$D$2:$D$1315,TotalTeamGames20242025!$A45)</f>
        <v>1</v>
      </c>
      <c r="E45" s="15"/>
      <c r="F45" s="16">
        <f>COUNTIFS(DataRegularSeason20242025!$E$2:$E$1315,TotalTeamGames20242025!E$1,DataRegularSeason20242025!$D$2:$D$1315,TotalTeamGames20242025!$A45)</f>
        <v>1</v>
      </c>
      <c r="G45" s="15"/>
      <c r="H45" s="16">
        <f>COUNTIFS(DataRegularSeason20242025!$E$2:$E$1315,TotalTeamGames20242025!G$1,DataRegularSeason20242025!$D$2:$D$1315,TotalTeamGames20242025!$A45)</f>
        <v>2</v>
      </c>
      <c r="I45" s="15"/>
      <c r="J45" s="16">
        <f>COUNTIFS(DataRegularSeason20242025!$E$2:$E$1315,TotalTeamGames20242025!I$1,DataRegularSeason20242025!$D$2:$D$1315,TotalTeamGames20242025!$A45)</f>
        <v>2</v>
      </c>
      <c r="K45" s="15"/>
      <c r="L45" s="16">
        <f>COUNTIFS(DataRegularSeason20242025!$E$2:$E$1315,TotalTeamGames20242025!K$1,DataRegularSeason20242025!$D$2:$D$1315,TotalTeamGames20242025!$A45)</f>
        <v>1</v>
      </c>
      <c r="M45" s="15"/>
      <c r="N45" s="16">
        <f>COUNTIFS(DataRegularSeason20242025!$E$2:$E$1315,TotalTeamGames20242025!M$1,DataRegularSeason20242025!$D$2:$D$1315,TotalTeamGames20242025!$A45)</f>
        <v>1</v>
      </c>
      <c r="O45" s="15"/>
      <c r="P45" s="16">
        <f>COUNTIFS(DataRegularSeason20242025!$E$2:$E$1315,TotalTeamGames20242025!O$1,DataRegularSeason20242025!$D$2:$D$1315,TotalTeamGames20242025!$A45)</f>
        <v>1</v>
      </c>
      <c r="Q45" s="15"/>
      <c r="R45" s="16">
        <f>COUNTIFS(DataRegularSeason20242025!$E$2:$E$1315,TotalTeamGames20242025!Q$1,DataRegularSeason20242025!$D$2:$D$1315,TotalTeamGames20242025!$A45)</f>
        <v>1</v>
      </c>
      <c r="S45" s="15"/>
      <c r="T45" s="16">
        <f>COUNTIFS(DataRegularSeason20242025!$E$2:$E$1315,TotalTeamGames20242025!S$1,DataRegularSeason20242025!$D$2:$D$1315,TotalTeamGames20242025!$A45)</f>
        <v>1</v>
      </c>
      <c r="U45" s="15"/>
      <c r="V45" s="16">
        <f>COUNTIFS(DataRegularSeason20242025!$E$2:$E$1315,TotalTeamGames20242025!U$1,DataRegularSeason20242025!$D$2:$D$1315,TotalTeamGames20242025!$A45)</f>
        <v>2</v>
      </c>
      <c r="W45" s="15"/>
      <c r="X45" s="16">
        <f>COUNTIFS(DataRegularSeason20242025!$E$2:$E$1315,TotalTeamGames20242025!W$1,DataRegularSeason20242025!$D$2:$D$1315,TotalTeamGames20242025!$A45)</f>
        <v>1</v>
      </c>
      <c r="Y45" s="15"/>
      <c r="Z45" s="16">
        <f>COUNTIFS(DataRegularSeason20242025!$E$2:$E$1315,TotalTeamGames20242025!Y$1,DataRegularSeason20242025!$D$2:$D$1315,TotalTeamGames20242025!$A45)</f>
        <v>2</v>
      </c>
      <c r="AA45" s="15"/>
      <c r="AB45" s="16">
        <f>COUNTIFS(DataRegularSeason20242025!$E$2:$E$1315,TotalTeamGames20242025!AA$1,DataRegularSeason20242025!$D$2:$D$1315,TotalTeamGames20242025!$A45)</f>
        <v>1</v>
      </c>
      <c r="AC45" s="15"/>
      <c r="AD45" s="16">
        <f>COUNTIFS(DataRegularSeason20242025!$E$2:$E$1315,TotalTeamGames20242025!AC$1,DataRegularSeason20242025!$D$2:$D$1315,TotalTeamGames20242025!$A45)</f>
        <v>1</v>
      </c>
      <c r="AE45" s="15"/>
      <c r="AF45" s="16">
        <f>COUNTIFS(DataRegularSeason20242025!$E$2:$E$1315,TotalTeamGames20242025!AE$1,DataRegularSeason20242025!$D$2:$D$1315,TotalTeamGames20242025!$A45)</f>
        <v>2</v>
      </c>
      <c r="AG45" s="15"/>
      <c r="AH45" s="16">
        <f>COUNTIFS(DataRegularSeason20242025!$E$2:$E$1315,TotalTeamGames20242025!AG$1,DataRegularSeason20242025!$D$2:$D$1315,TotalTeamGames20242025!$A45)</f>
        <v>2</v>
      </c>
      <c r="AI45" s="15"/>
      <c r="AJ45" s="16">
        <f>COUNTIFS(DataRegularSeason20242025!$E$2:$E$1315,TotalTeamGames20242025!AI$1,DataRegularSeason20242025!$D$2:$D$1315,TotalTeamGames20242025!$A45)</f>
        <v>1</v>
      </c>
      <c r="AK45" s="15"/>
      <c r="AL45" s="16">
        <f>COUNTIFS(DataRegularSeason20242025!$E$2:$E$1315,TotalTeamGames20242025!AK$1,DataRegularSeason20242025!$D$2:$D$1315,TotalTeamGames20242025!$A45)</f>
        <v>2</v>
      </c>
      <c r="AM45" s="15"/>
      <c r="AN45" s="16">
        <f>COUNTIFS(DataRegularSeason20242025!$E$2:$E$1315,TotalTeamGames20242025!AM$1,DataRegularSeason20242025!$D$2:$D$1315,TotalTeamGames20242025!$A45)</f>
        <v>2</v>
      </c>
      <c r="AO45" s="15"/>
      <c r="AP45" s="16">
        <f>COUNTIFS(DataRegularSeason20242025!$E$2:$E$1315,TotalTeamGames20242025!AO$1,DataRegularSeason20242025!$D$2:$D$1315,TotalTeamGames20242025!$A45)</f>
        <v>1</v>
      </c>
      <c r="AQ45" s="15"/>
      <c r="AR45" s="16">
        <f>COUNTIFS(DataRegularSeason20242025!$E$2:$E$1315,TotalTeamGames20242025!AQ$1,DataRegularSeason20242025!$D$2:$D$1315,TotalTeamGames20242025!$A45)</f>
        <v>2</v>
      </c>
      <c r="AS45" s="15"/>
      <c r="AT45" s="19"/>
      <c r="AU45" s="15"/>
      <c r="AV45" s="16">
        <f>COUNTIFS(DataRegularSeason20242025!$E$2:$E$1315,TotalTeamGames20242025!AU$1,DataRegularSeason20242025!$D$2:$D$1315,TotalTeamGames20242025!$A45)</f>
        <v>1</v>
      </c>
      <c r="AW45" s="15"/>
      <c r="AX45" s="16">
        <f>COUNTIFS(DataRegularSeason20242025!$E$2:$E$1315,TotalTeamGames20242025!AW$1,DataRegularSeason20242025!$D$2:$D$1315,TotalTeamGames20242025!$A45)</f>
        <v>1</v>
      </c>
      <c r="AY45" s="15"/>
      <c r="AZ45" s="16">
        <f>COUNTIFS(DataRegularSeason20242025!$E$2:$E$1315,TotalTeamGames20242025!AY$1,DataRegularSeason20242025!$D$2:$D$1315,TotalTeamGames20242025!$A45)</f>
        <v>1</v>
      </c>
      <c r="BA45" s="15"/>
      <c r="BB45" s="16">
        <f>COUNTIFS(DataRegularSeason20242025!$E$2:$E$1315,TotalTeamGames20242025!BA$1,DataRegularSeason20242025!$D$2:$D$1315,TotalTeamGames20242025!$A45)</f>
        <v>1</v>
      </c>
      <c r="BC45" s="15"/>
      <c r="BD45" s="16">
        <f>COUNTIFS(DataRegularSeason20242025!$E$2:$E$1315,TotalTeamGames20242025!BC$1,DataRegularSeason20242025!$D$2:$D$1315,TotalTeamGames20242025!$A45)</f>
        <v>1</v>
      </c>
      <c r="BE45" s="15"/>
      <c r="BF45">
        <f>COUNTIFS(DataRegularSeason20242025!$E$2:$E$1315,TotalTeamGames20242025!BE$1,DataRegularSeason20242025!$D$2:$D$1315,TotalTeamGames20242025!$A45)</f>
        <v>1</v>
      </c>
      <c r="BG45" s="22"/>
      <c r="BH45" s="16">
        <f>COUNTIFS(DataRegularSeason20242025!$E$2:$E$1315,TotalTeamGames20242025!BG$1,DataRegularSeason20242025!$D$2:$D$1315,TotalTeamGames20242025!$A45)</f>
        <v>1</v>
      </c>
      <c r="BI45" s="15"/>
      <c r="BJ45" s="16">
        <f>COUNTIFS(DataRegularSeason20242025!$E$2:$E$1315,TotalTeamGames20242025!BI$1,DataRegularSeason20242025!$D$2:$D$1315,TotalTeamGames20242025!$A45)</f>
        <v>1</v>
      </c>
      <c r="BK45" s="15"/>
      <c r="BL45" s="16">
        <f>COUNTIFS(DataRegularSeason20242025!$E$2:$E$1315,TotalTeamGames20242025!BK$1,DataRegularSeason20242025!$D$2:$D$1315,TotalTeamGames20242025!$A45)</f>
        <v>1</v>
      </c>
      <c r="BM45" s="15"/>
      <c r="BN45" s="16">
        <f>COUNTIFS(DataRegularSeason20242025!$E$2:$E$1315,TotalTeamGames20242025!BM$1,DataRegularSeason20242025!$D$2:$D$1315,TotalTeamGames20242025!$A45)</f>
        <v>2</v>
      </c>
      <c r="BO45" s="23">
        <f t="shared" si="0"/>
        <v>41</v>
      </c>
      <c r="BP45" s="52">
        <f t="shared" ref="BP45" si="21">BO45+BO46</f>
        <v>82</v>
      </c>
    </row>
    <row r="46" spans="1:68" x14ac:dyDescent="0.25">
      <c r="A46" s="49"/>
      <c r="B46" s="17" t="s">
        <v>80</v>
      </c>
      <c r="C46" s="4">
        <f>COUNTIFS(DataRegularSeason20242025!$D$2:$D$1315,TotalTeamGames20242025!C$1,DataRegularSeason20242025!$E$2:$E$1315,TotalTeamGames20242025!$A45)</f>
        <v>1</v>
      </c>
      <c r="D46" s="20"/>
      <c r="E46" s="4">
        <f>COUNTIFS(DataRegularSeason20242025!$D$2:$D$1315,TotalTeamGames20242025!E$1,DataRegularSeason20242025!$E$2:$E$1315,TotalTeamGames20242025!$A45)</f>
        <v>2</v>
      </c>
      <c r="F46" s="20"/>
      <c r="G46" s="4">
        <f>COUNTIFS(DataRegularSeason20242025!$D$2:$D$1315,TotalTeamGames20242025!G$1,DataRegularSeason20242025!$E$2:$E$1315,TotalTeamGames20242025!$A45)</f>
        <v>1</v>
      </c>
      <c r="H46" s="20"/>
      <c r="I46" s="4">
        <f>COUNTIFS(DataRegularSeason20242025!$D$2:$D$1315,TotalTeamGames20242025!I$1,DataRegularSeason20242025!$E$2:$E$1315,TotalTeamGames20242025!$A45)</f>
        <v>1</v>
      </c>
      <c r="J46" s="20"/>
      <c r="K46" s="4">
        <f>COUNTIFS(DataRegularSeason20242025!$D$2:$D$1315,TotalTeamGames20242025!K$1,DataRegularSeason20242025!$E$2:$E$1315,TotalTeamGames20242025!$A45)</f>
        <v>2</v>
      </c>
      <c r="L46" s="20"/>
      <c r="M46" s="4">
        <f>COUNTIFS(DataRegularSeason20242025!$D$2:$D$1315,TotalTeamGames20242025!M$1,DataRegularSeason20242025!$E$2:$E$1315,TotalTeamGames20242025!$A45)</f>
        <v>1</v>
      </c>
      <c r="N46" s="20"/>
      <c r="O46" s="4">
        <f>COUNTIFS(DataRegularSeason20242025!$D$2:$D$1315,TotalTeamGames20242025!O$1,DataRegularSeason20242025!$E$2:$E$1315,TotalTeamGames20242025!$A45)</f>
        <v>1</v>
      </c>
      <c r="P46" s="20"/>
      <c r="Q46" s="4">
        <f>COUNTIFS(DataRegularSeason20242025!$D$2:$D$1315,TotalTeamGames20242025!Q$1,DataRegularSeason20242025!$E$2:$E$1315,TotalTeamGames20242025!$A45)</f>
        <v>1</v>
      </c>
      <c r="R46" s="20"/>
      <c r="S46" s="4">
        <f>COUNTIFS(DataRegularSeason20242025!$D$2:$D$1315,TotalTeamGames20242025!S$1,DataRegularSeason20242025!$E$2:$E$1315,TotalTeamGames20242025!$A45)</f>
        <v>1</v>
      </c>
      <c r="T46" s="20"/>
      <c r="U46" s="4">
        <f>COUNTIFS(DataRegularSeason20242025!$D$2:$D$1315,TotalTeamGames20242025!U$1,DataRegularSeason20242025!$E$2:$E$1315,TotalTeamGames20242025!$A45)</f>
        <v>1</v>
      </c>
      <c r="V46" s="20"/>
      <c r="W46" s="4">
        <f>COUNTIFS(DataRegularSeason20242025!$D$2:$D$1315,TotalTeamGames20242025!W$1,DataRegularSeason20242025!$E$2:$E$1315,TotalTeamGames20242025!$A45)</f>
        <v>1</v>
      </c>
      <c r="X46" s="20"/>
      <c r="Y46" s="4">
        <f>COUNTIFS(DataRegularSeason20242025!$D$2:$D$1315,TotalTeamGames20242025!Y$1,DataRegularSeason20242025!$E$2:$E$1315,TotalTeamGames20242025!$A45)</f>
        <v>1</v>
      </c>
      <c r="Z46" s="20"/>
      <c r="AA46" s="4">
        <f>COUNTIFS(DataRegularSeason20242025!$D$2:$D$1315,TotalTeamGames20242025!AA$1,DataRegularSeason20242025!$E$2:$E$1315,TotalTeamGames20242025!$A45)</f>
        <v>1</v>
      </c>
      <c r="AB46" s="20"/>
      <c r="AC46" s="4">
        <f>COUNTIFS(DataRegularSeason20242025!$D$2:$D$1315,TotalTeamGames20242025!AC$1,DataRegularSeason20242025!$E$2:$E$1315,TotalTeamGames20242025!$A45)</f>
        <v>1</v>
      </c>
      <c r="AD46" s="20"/>
      <c r="AE46" s="4">
        <f>COUNTIFS(DataRegularSeason20242025!$D$2:$D$1315,TotalTeamGames20242025!AE$1,DataRegularSeason20242025!$E$2:$E$1315,TotalTeamGames20242025!$A45)</f>
        <v>1</v>
      </c>
      <c r="AF46" s="20"/>
      <c r="AG46" s="4">
        <f>COUNTIFS(DataRegularSeason20242025!$D$2:$D$1315,TotalTeamGames20242025!AG$1,DataRegularSeason20242025!$E$2:$E$1315,TotalTeamGames20242025!$A45)</f>
        <v>2</v>
      </c>
      <c r="AH46" s="20"/>
      <c r="AI46" s="4">
        <f>COUNTIFS(DataRegularSeason20242025!$D$2:$D$1315,TotalTeamGames20242025!AI$1,DataRegularSeason20242025!$E$2:$E$1315,TotalTeamGames20242025!$A45)</f>
        <v>1</v>
      </c>
      <c r="AJ46" s="20"/>
      <c r="AK46" s="4">
        <f>COUNTIFS(DataRegularSeason20242025!$D$2:$D$1315,TotalTeamGames20242025!AK$1,DataRegularSeason20242025!$E$2:$E$1315,TotalTeamGames20242025!$A45)</f>
        <v>2</v>
      </c>
      <c r="AL46" s="20"/>
      <c r="AM46" s="4">
        <f>COUNTIFS(DataRegularSeason20242025!$D$2:$D$1315,TotalTeamGames20242025!AM$1,DataRegularSeason20242025!$E$2:$E$1315,TotalTeamGames20242025!$A45)</f>
        <v>2</v>
      </c>
      <c r="AN46" s="20"/>
      <c r="AO46" s="4">
        <f>COUNTIFS(DataRegularSeason20242025!$D$2:$D$1315,TotalTeamGames20242025!AO$1,DataRegularSeason20242025!$E$2:$E$1315,TotalTeamGames20242025!$A45)</f>
        <v>2</v>
      </c>
      <c r="AP46" s="20"/>
      <c r="AQ46" s="4">
        <f>COUNTIFS(DataRegularSeason20242025!$D$2:$D$1315,TotalTeamGames20242025!AQ$1,DataRegularSeason20242025!$E$2:$E$1315,TotalTeamGames20242025!$A45)</f>
        <v>2</v>
      </c>
      <c r="AR46" s="20"/>
      <c r="AS46" s="18"/>
      <c r="AT46" s="20"/>
      <c r="AU46" s="4">
        <f>COUNTIFS(DataRegularSeason20242025!$D$2:$D$1315,TotalTeamGames20242025!AU$1,DataRegularSeason20242025!$E$2:$E$1315,TotalTeamGames20242025!$A45)</f>
        <v>1</v>
      </c>
      <c r="AV46" s="20"/>
      <c r="AW46" s="4">
        <f>COUNTIFS(DataRegularSeason20242025!$D$2:$D$1315,TotalTeamGames20242025!AW$1,DataRegularSeason20242025!$E$2:$E$1315,TotalTeamGames20242025!$A45)</f>
        <v>1</v>
      </c>
      <c r="AX46" s="20"/>
      <c r="AY46" s="4">
        <f>COUNTIFS(DataRegularSeason20242025!$D$2:$D$1315,TotalTeamGames20242025!AY$1,DataRegularSeason20242025!$E$2:$E$1315,TotalTeamGames20242025!$A45)</f>
        <v>1</v>
      </c>
      <c r="AZ46" s="20"/>
      <c r="BA46" s="4">
        <f>COUNTIFS(DataRegularSeason20242025!$D$2:$D$1315,TotalTeamGames20242025!BA$1,DataRegularSeason20242025!$E$2:$E$1315,TotalTeamGames20242025!$A45)</f>
        <v>2</v>
      </c>
      <c r="BB46" s="20"/>
      <c r="BC46" s="4">
        <f>COUNTIFS(DataRegularSeason20242025!$D$2:$D$1315,TotalTeamGames20242025!BC$1,DataRegularSeason20242025!$E$2:$E$1315,TotalTeamGames20242025!$A45)</f>
        <v>2</v>
      </c>
      <c r="BD46" s="20"/>
      <c r="BE46" s="4">
        <f>COUNTIFS(DataRegularSeason20242025!$D$2:$D$1315,TotalTeamGames20242025!BE$1,DataRegularSeason20242025!$E$2:$E$1315,TotalTeamGames20242025!$A45)</f>
        <v>1</v>
      </c>
      <c r="BF46" s="18"/>
      <c r="BG46" s="21">
        <f>COUNTIFS(DataRegularSeason20242025!$D$2:$D$1315,TotalTeamGames20242025!BG$1,DataRegularSeason20242025!$E$2:$E$1315,TotalTeamGames20242025!$A45)</f>
        <v>1</v>
      </c>
      <c r="BH46" s="20"/>
      <c r="BI46" s="4">
        <f>COUNTIFS(DataRegularSeason20242025!$D$2:$D$1315,TotalTeamGames20242025!BI$1,DataRegularSeason20242025!$E$2:$E$1315,TotalTeamGames20242025!$A45)</f>
        <v>1</v>
      </c>
      <c r="BJ46" s="20"/>
      <c r="BK46" s="4">
        <f>COUNTIFS(DataRegularSeason20242025!$D$2:$D$1315,TotalTeamGames20242025!BK$1,DataRegularSeason20242025!$E$2:$E$1315,TotalTeamGames20242025!$A45)</f>
        <v>1</v>
      </c>
      <c r="BL46" s="20"/>
      <c r="BM46" s="4">
        <f>COUNTIFS(DataRegularSeason20242025!$D$2:$D$1315,TotalTeamGames20242025!BM$1,DataRegularSeason20242025!$E$2:$E$1315,TotalTeamGames20242025!$A45)</f>
        <v>2</v>
      </c>
      <c r="BN46" s="20"/>
      <c r="BO46" s="24">
        <f t="shared" si="0"/>
        <v>41</v>
      </c>
      <c r="BP46" s="52"/>
    </row>
    <row r="47" spans="1:68" x14ac:dyDescent="0.25">
      <c r="A47" s="48" t="s">
        <v>12</v>
      </c>
      <c r="B47" s="16" t="s">
        <v>81</v>
      </c>
      <c r="C47" s="15"/>
      <c r="D47" s="16">
        <f>COUNTIFS(DataRegularSeason20242025!$E$2:$E$1315,TotalTeamGames20242025!C$1,DataRegularSeason20242025!$D$2:$D$1315,TotalTeamGames20242025!$A47)</f>
        <v>1</v>
      </c>
      <c r="E47" s="15"/>
      <c r="F47" s="16">
        <f>COUNTIFS(DataRegularSeason20242025!$E$2:$E$1315,TotalTeamGames20242025!E$1,DataRegularSeason20242025!$D$2:$D$1315,TotalTeamGames20242025!$A47)</f>
        <v>1</v>
      </c>
      <c r="G47" s="15"/>
      <c r="H47" s="16">
        <f>COUNTIFS(DataRegularSeason20242025!$E$2:$E$1315,TotalTeamGames20242025!G$1,DataRegularSeason20242025!$D$2:$D$1315,TotalTeamGames20242025!$A47)</f>
        <v>1</v>
      </c>
      <c r="I47" s="15"/>
      <c r="J47" s="16">
        <f>COUNTIFS(DataRegularSeason20242025!$E$2:$E$1315,TotalTeamGames20242025!I$1,DataRegularSeason20242025!$D$2:$D$1315,TotalTeamGames20242025!$A47)</f>
        <v>1</v>
      </c>
      <c r="K47" s="15"/>
      <c r="L47" s="16">
        <f>COUNTIFS(DataRegularSeason20242025!$E$2:$E$1315,TotalTeamGames20242025!K$1,DataRegularSeason20242025!$D$2:$D$1315,TotalTeamGames20242025!$A47)</f>
        <v>1</v>
      </c>
      <c r="M47" s="15"/>
      <c r="N47" s="16">
        <f>COUNTIFS(DataRegularSeason20242025!$E$2:$E$1315,TotalTeamGames20242025!M$1,DataRegularSeason20242025!$D$2:$D$1315,TotalTeamGames20242025!$A47)</f>
        <v>2</v>
      </c>
      <c r="O47" s="15"/>
      <c r="P47" s="16">
        <f>COUNTIFS(DataRegularSeason20242025!$E$2:$E$1315,TotalTeamGames20242025!O$1,DataRegularSeason20242025!$D$2:$D$1315,TotalTeamGames20242025!$A47)</f>
        <v>2</v>
      </c>
      <c r="Q47" s="15"/>
      <c r="R47" s="16">
        <f>COUNTIFS(DataRegularSeason20242025!$E$2:$E$1315,TotalTeamGames20242025!Q$1,DataRegularSeason20242025!$D$2:$D$1315,TotalTeamGames20242025!$A47)</f>
        <v>2</v>
      </c>
      <c r="S47" s="15"/>
      <c r="T47" s="16">
        <f>COUNTIFS(DataRegularSeason20242025!$E$2:$E$1315,TotalTeamGames20242025!S$1,DataRegularSeason20242025!$D$2:$D$1315,TotalTeamGames20242025!$A47)</f>
        <v>1</v>
      </c>
      <c r="U47" s="15"/>
      <c r="V47" s="16">
        <f>COUNTIFS(DataRegularSeason20242025!$E$2:$E$1315,TotalTeamGames20242025!U$1,DataRegularSeason20242025!$D$2:$D$1315,TotalTeamGames20242025!$A47)</f>
        <v>1</v>
      </c>
      <c r="W47" s="15"/>
      <c r="X47" s="16">
        <f>COUNTIFS(DataRegularSeason20242025!$E$2:$E$1315,TotalTeamGames20242025!W$1,DataRegularSeason20242025!$D$2:$D$1315,TotalTeamGames20242025!$A47)</f>
        <v>2</v>
      </c>
      <c r="Y47" s="15"/>
      <c r="Z47" s="16">
        <f>COUNTIFS(DataRegularSeason20242025!$E$2:$E$1315,TotalTeamGames20242025!Y$1,DataRegularSeason20242025!$D$2:$D$1315,TotalTeamGames20242025!$A47)</f>
        <v>1</v>
      </c>
      <c r="AA47" s="15"/>
      <c r="AB47" s="16">
        <f>COUNTIFS(DataRegularSeason20242025!$E$2:$E$1315,TotalTeamGames20242025!AA$1,DataRegularSeason20242025!$D$2:$D$1315,TotalTeamGames20242025!$A47)</f>
        <v>2</v>
      </c>
      <c r="AC47" s="15"/>
      <c r="AD47" s="16">
        <f>COUNTIFS(DataRegularSeason20242025!$E$2:$E$1315,TotalTeamGames20242025!AC$1,DataRegularSeason20242025!$D$2:$D$1315,TotalTeamGames20242025!$A47)</f>
        <v>2</v>
      </c>
      <c r="AE47" s="15"/>
      <c r="AF47" s="16">
        <f>COUNTIFS(DataRegularSeason20242025!$E$2:$E$1315,TotalTeamGames20242025!AE$1,DataRegularSeason20242025!$D$2:$D$1315,TotalTeamGames20242025!$A47)</f>
        <v>1</v>
      </c>
      <c r="AG47" s="15"/>
      <c r="AH47" s="16">
        <f>COUNTIFS(DataRegularSeason20242025!$E$2:$E$1315,TotalTeamGames20242025!AG$1,DataRegularSeason20242025!$D$2:$D$1315,TotalTeamGames20242025!$A47)</f>
        <v>1</v>
      </c>
      <c r="AI47" s="15"/>
      <c r="AJ47" s="16">
        <f>COUNTIFS(DataRegularSeason20242025!$E$2:$E$1315,TotalTeamGames20242025!AI$1,DataRegularSeason20242025!$D$2:$D$1315,TotalTeamGames20242025!$A47)</f>
        <v>2</v>
      </c>
      <c r="AK47" s="15"/>
      <c r="AL47" s="16">
        <f>COUNTIFS(DataRegularSeason20242025!$E$2:$E$1315,TotalTeamGames20242025!AK$1,DataRegularSeason20242025!$D$2:$D$1315,TotalTeamGames20242025!$A47)</f>
        <v>1</v>
      </c>
      <c r="AM47" s="15"/>
      <c r="AN47" s="16">
        <f>COUNTIFS(DataRegularSeason20242025!$E$2:$E$1315,TotalTeamGames20242025!AM$1,DataRegularSeason20242025!$D$2:$D$1315,TotalTeamGames20242025!$A47)</f>
        <v>1</v>
      </c>
      <c r="AO47" s="15"/>
      <c r="AP47" s="16">
        <f>COUNTIFS(DataRegularSeason20242025!$E$2:$E$1315,TotalTeamGames20242025!AO$1,DataRegularSeason20242025!$D$2:$D$1315,TotalTeamGames20242025!$A47)</f>
        <v>1</v>
      </c>
      <c r="AQ47" s="15"/>
      <c r="AR47" s="16">
        <f>COUNTIFS(DataRegularSeason20242025!$E$2:$E$1315,TotalTeamGames20242025!AQ$1,DataRegularSeason20242025!$D$2:$D$1315,TotalTeamGames20242025!$A47)</f>
        <v>1</v>
      </c>
      <c r="AS47" s="15"/>
      <c r="AT47" s="16">
        <f>COUNTIFS(DataRegularSeason20242025!$E$2:$E$1315,TotalTeamGames20242025!AS$1,DataRegularSeason20242025!$D$2:$D$1315,TotalTeamGames20242025!$A47)</f>
        <v>1</v>
      </c>
      <c r="AU47" s="15"/>
      <c r="AV47" s="19"/>
      <c r="AW47" s="15"/>
      <c r="AX47" s="16">
        <f>COUNTIFS(DataRegularSeason20242025!$E$2:$E$1315,TotalTeamGames20242025!AW$1,DataRegularSeason20242025!$D$2:$D$1315,TotalTeamGames20242025!$A47)</f>
        <v>2</v>
      </c>
      <c r="AY47" s="15"/>
      <c r="AZ47" s="16">
        <f>COUNTIFS(DataRegularSeason20242025!$E$2:$E$1315,TotalTeamGames20242025!AY$1,DataRegularSeason20242025!$D$2:$D$1315,TotalTeamGames20242025!$A47)</f>
        <v>1</v>
      </c>
      <c r="BA47" s="15"/>
      <c r="BB47" s="16">
        <f>COUNTIFS(DataRegularSeason20242025!$E$2:$E$1315,TotalTeamGames20242025!BA$1,DataRegularSeason20242025!$D$2:$D$1315,TotalTeamGames20242025!$A47)</f>
        <v>1</v>
      </c>
      <c r="BC47" s="15"/>
      <c r="BD47" s="16">
        <f>COUNTIFS(DataRegularSeason20242025!$E$2:$E$1315,TotalTeamGames20242025!BC$1,DataRegularSeason20242025!$D$2:$D$1315,TotalTeamGames20242025!$A47)</f>
        <v>1</v>
      </c>
      <c r="BE47" s="15"/>
      <c r="BF47">
        <f>COUNTIFS(DataRegularSeason20242025!$E$2:$E$1315,TotalTeamGames20242025!BE$1,DataRegularSeason20242025!$D$2:$D$1315,TotalTeamGames20242025!$A47)</f>
        <v>1</v>
      </c>
      <c r="BG47" s="22"/>
      <c r="BH47" s="16">
        <f>COUNTIFS(DataRegularSeason20242025!$E$2:$E$1315,TotalTeamGames20242025!BG$1,DataRegularSeason20242025!$D$2:$D$1315,TotalTeamGames20242025!$A47)</f>
        <v>2</v>
      </c>
      <c r="BI47" s="15"/>
      <c r="BJ47" s="16">
        <f>COUNTIFS(DataRegularSeason20242025!$E$2:$E$1315,TotalTeamGames20242025!BI$1,DataRegularSeason20242025!$D$2:$D$1315,TotalTeamGames20242025!$A47)</f>
        <v>2</v>
      </c>
      <c r="BK47" s="15"/>
      <c r="BL47" s="16">
        <f>COUNTIFS(DataRegularSeason20242025!$E$2:$E$1315,TotalTeamGames20242025!BK$1,DataRegularSeason20242025!$D$2:$D$1315,TotalTeamGames20242025!$A47)</f>
        <v>1</v>
      </c>
      <c r="BM47" s="15"/>
      <c r="BN47" s="16">
        <f>COUNTIFS(DataRegularSeason20242025!$E$2:$E$1315,TotalTeamGames20242025!BM$1,DataRegularSeason20242025!$D$2:$D$1315,TotalTeamGames20242025!$A47)</f>
        <v>1</v>
      </c>
      <c r="BO47" s="23">
        <f t="shared" si="0"/>
        <v>41</v>
      </c>
      <c r="BP47" s="52">
        <f t="shared" ref="BP47" si="22">BO47+BO48</f>
        <v>82</v>
      </c>
    </row>
    <row r="48" spans="1:68" x14ac:dyDescent="0.25">
      <c r="A48" s="49"/>
      <c r="B48" s="17" t="s">
        <v>80</v>
      </c>
      <c r="C48" s="4">
        <f>COUNTIFS(DataRegularSeason20242025!$D$2:$D$1315,TotalTeamGames20242025!C$1,DataRegularSeason20242025!$E$2:$E$1315,TotalTeamGames20242025!$A47)</f>
        <v>2</v>
      </c>
      <c r="D48" s="20"/>
      <c r="E48" s="4">
        <f>COUNTIFS(DataRegularSeason20242025!$D$2:$D$1315,TotalTeamGames20242025!E$1,DataRegularSeason20242025!$E$2:$E$1315,TotalTeamGames20242025!$A47)</f>
        <v>1</v>
      </c>
      <c r="F48" s="20"/>
      <c r="G48" s="4">
        <f>COUNTIFS(DataRegularSeason20242025!$D$2:$D$1315,TotalTeamGames20242025!G$1,DataRegularSeason20242025!$E$2:$E$1315,TotalTeamGames20242025!$A47)</f>
        <v>1</v>
      </c>
      <c r="H48" s="20"/>
      <c r="I48" s="4">
        <f>COUNTIFS(DataRegularSeason20242025!$D$2:$D$1315,TotalTeamGames20242025!I$1,DataRegularSeason20242025!$E$2:$E$1315,TotalTeamGames20242025!$A47)</f>
        <v>1</v>
      </c>
      <c r="J48" s="20"/>
      <c r="K48" s="4">
        <f>COUNTIFS(DataRegularSeason20242025!$D$2:$D$1315,TotalTeamGames20242025!K$1,DataRegularSeason20242025!$E$2:$E$1315,TotalTeamGames20242025!$A47)</f>
        <v>1</v>
      </c>
      <c r="L48" s="20"/>
      <c r="M48" s="4">
        <f>COUNTIFS(DataRegularSeason20242025!$D$2:$D$1315,TotalTeamGames20242025!M$1,DataRegularSeason20242025!$E$2:$E$1315,TotalTeamGames20242025!$A47)</f>
        <v>2</v>
      </c>
      <c r="N48" s="20"/>
      <c r="O48" s="4">
        <f>COUNTIFS(DataRegularSeason20242025!$D$2:$D$1315,TotalTeamGames20242025!O$1,DataRegularSeason20242025!$E$2:$E$1315,TotalTeamGames20242025!$A47)</f>
        <v>1</v>
      </c>
      <c r="P48" s="20"/>
      <c r="Q48" s="4">
        <f>COUNTIFS(DataRegularSeason20242025!$D$2:$D$1315,TotalTeamGames20242025!Q$1,DataRegularSeason20242025!$E$2:$E$1315,TotalTeamGames20242025!$A47)</f>
        <v>1</v>
      </c>
      <c r="R48" s="20"/>
      <c r="S48" s="4">
        <f>COUNTIFS(DataRegularSeason20242025!$D$2:$D$1315,TotalTeamGames20242025!S$1,DataRegularSeason20242025!$E$2:$E$1315,TotalTeamGames20242025!$A47)</f>
        <v>2</v>
      </c>
      <c r="T48" s="20"/>
      <c r="U48" s="4">
        <f>COUNTIFS(DataRegularSeason20242025!$D$2:$D$1315,TotalTeamGames20242025!U$1,DataRegularSeason20242025!$E$2:$E$1315,TotalTeamGames20242025!$A47)</f>
        <v>1</v>
      </c>
      <c r="V48" s="20"/>
      <c r="W48" s="4">
        <f>COUNTIFS(DataRegularSeason20242025!$D$2:$D$1315,TotalTeamGames20242025!W$1,DataRegularSeason20242025!$E$2:$E$1315,TotalTeamGames20242025!$A47)</f>
        <v>2</v>
      </c>
      <c r="X48" s="20"/>
      <c r="Y48" s="4">
        <f>COUNTIFS(DataRegularSeason20242025!$D$2:$D$1315,TotalTeamGames20242025!Y$1,DataRegularSeason20242025!$E$2:$E$1315,TotalTeamGames20242025!$A47)</f>
        <v>1</v>
      </c>
      <c r="Z48" s="20"/>
      <c r="AA48" s="4">
        <f>COUNTIFS(DataRegularSeason20242025!$D$2:$D$1315,TotalTeamGames20242025!AA$1,DataRegularSeason20242025!$E$2:$E$1315,TotalTeamGames20242025!$A47)</f>
        <v>2</v>
      </c>
      <c r="AB48" s="20"/>
      <c r="AC48" s="4">
        <f>COUNTIFS(DataRegularSeason20242025!$D$2:$D$1315,TotalTeamGames20242025!AC$1,DataRegularSeason20242025!$E$2:$E$1315,TotalTeamGames20242025!$A47)</f>
        <v>1</v>
      </c>
      <c r="AD48" s="20"/>
      <c r="AE48" s="4">
        <f>COUNTIFS(DataRegularSeason20242025!$D$2:$D$1315,TotalTeamGames20242025!AE$1,DataRegularSeason20242025!$E$2:$E$1315,TotalTeamGames20242025!$A47)</f>
        <v>1</v>
      </c>
      <c r="AF48" s="20"/>
      <c r="AG48" s="4">
        <f>COUNTIFS(DataRegularSeason20242025!$D$2:$D$1315,TotalTeamGames20242025!AG$1,DataRegularSeason20242025!$E$2:$E$1315,TotalTeamGames20242025!$A47)</f>
        <v>1</v>
      </c>
      <c r="AH48" s="20"/>
      <c r="AI48" s="4">
        <f>COUNTIFS(DataRegularSeason20242025!$D$2:$D$1315,TotalTeamGames20242025!AI$1,DataRegularSeason20242025!$E$2:$E$1315,TotalTeamGames20242025!$A47)</f>
        <v>1</v>
      </c>
      <c r="AJ48" s="20"/>
      <c r="AK48" s="4">
        <f>COUNTIFS(DataRegularSeason20242025!$D$2:$D$1315,TotalTeamGames20242025!AK$1,DataRegularSeason20242025!$E$2:$E$1315,TotalTeamGames20242025!$A47)</f>
        <v>1</v>
      </c>
      <c r="AL48" s="20"/>
      <c r="AM48" s="4">
        <f>COUNTIFS(DataRegularSeason20242025!$D$2:$D$1315,TotalTeamGames20242025!AM$1,DataRegularSeason20242025!$E$2:$E$1315,TotalTeamGames20242025!$A47)</f>
        <v>1</v>
      </c>
      <c r="AN48" s="20"/>
      <c r="AO48" s="4">
        <f>COUNTIFS(DataRegularSeason20242025!$D$2:$D$1315,TotalTeamGames20242025!AO$1,DataRegularSeason20242025!$E$2:$E$1315,TotalTeamGames20242025!$A47)</f>
        <v>1</v>
      </c>
      <c r="AP48" s="20"/>
      <c r="AQ48" s="4">
        <f>COUNTIFS(DataRegularSeason20242025!$D$2:$D$1315,TotalTeamGames20242025!AQ$1,DataRegularSeason20242025!$E$2:$E$1315,TotalTeamGames20242025!$A47)</f>
        <v>1</v>
      </c>
      <c r="AR48" s="20"/>
      <c r="AS48" s="4">
        <f>COUNTIFS(DataRegularSeason20242025!$D$2:$D$1315,TotalTeamGames20242025!AS$1,DataRegularSeason20242025!$E$2:$E$1315,TotalTeamGames20242025!$A47)</f>
        <v>1</v>
      </c>
      <c r="AT48" s="20"/>
      <c r="AU48" s="18"/>
      <c r="AV48" s="20"/>
      <c r="AW48" s="4">
        <f>COUNTIFS(DataRegularSeason20242025!$D$2:$D$1315,TotalTeamGames20242025!AW$1,DataRegularSeason20242025!$E$2:$E$1315,TotalTeamGames20242025!$A47)</f>
        <v>2</v>
      </c>
      <c r="AX48" s="20"/>
      <c r="AY48" s="4">
        <f>COUNTIFS(DataRegularSeason20242025!$D$2:$D$1315,TotalTeamGames20242025!AY$1,DataRegularSeason20242025!$E$2:$E$1315,TotalTeamGames20242025!$A47)</f>
        <v>2</v>
      </c>
      <c r="AZ48" s="20"/>
      <c r="BA48" s="4">
        <f>COUNTIFS(DataRegularSeason20242025!$D$2:$D$1315,TotalTeamGames20242025!BA$1,DataRegularSeason20242025!$E$2:$E$1315,TotalTeamGames20242025!$A47)</f>
        <v>1</v>
      </c>
      <c r="BB48" s="20"/>
      <c r="BC48" s="4">
        <f>COUNTIFS(DataRegularSeason20242025!$D$2:$D$1315,TotalTeamGames20242025!BC$1,DataRegularSeason20242025!$E$2:$E$1315,TotalTeamGames20242025!$A47)</f>
        <v>1</v>
      </c>
      <c r="BD48" s="20"/>
      <c r="BE48" s="4">
        <f>COUNTIFS(DataRegularSeason20242025!$D$2:$D$1315,TotalTeamGames20242025!BE$1,DataRegularSeason20242025!$E$2:$E$1315,TotalTeamGames20242025!$A47)</f>
        <v>2</v>
      </c>
      <c r="BF48" s="18"/>
      <c r="BG48" s="21">
        <f>COUNTIFS(DataRegularSeason20242025!$D$2:$D$1315,TotalTeamGames20242025!BG$1,DataRegularSeason20242025!$E$2:$E$1315,TotalTeamGames20242025!$A47)</f>
        <v>2</v>
      </c>
      <c r="BH48" s="20"/>
      <c r="BI48" s="4">
        <f>COUNTIFS(DataRegularSeason20242025!$D$2:$D$1315,TotalTeamGames20242025!BI$1,DataRegularSeason20242025!$E$2:$E$1315,TotalTeamGames20242025!$A47)</f>
        <v>1</v>
      </c>
      <c r="BJ48" s="20"/>
      <c r="BK48" s="4">
        <f>COUNTIFS(DataRegularSeason20242025!$D$2:$D$1315,TotalTeamGames20242025!BK$1,DataRegularSeason20242025!$E$2:$E$1315,TotalTeamGames20242025!$A47)</f>
        <v>2</v>
      </c>
      <c r="BL48" s="20"/>
      <c r="BM48" s="4">
        <f>COUNTIFS(DataRegularSeason20242025!$D$2:$D$1315,TotalTeamGames20242025!BM$1,DataRegularSeason20242025!$E$2:$E$1315,TotalTeamGames20242025!$A47)</f>
        <v>1</v>
      </c>
      <c r="BN48" s="20"/>
      <c r="BO48" s="24">
        <f t="shared" si="0"/>
        <v>41</v>
      </c>
      <c r="BP48" s="52"/>
    </row>
    <row r="49" spans="1:68" x14ac:dyDescent="0.25">
      <c r="A49" s="48" t="s">
        <v>38</v>
      </c>
      <c r="B49" s="16" t="s">
        <v>81</v>
      </c>
      <c r="C49" s="15"/>
      <c r="D49" s="16">
        <f>COUNTIFS(DataRegularSeason20242025!$E$2:$E$1315,TotalTeamGames20242025!C$1,DataRegularSeason20242025!$D$2:$D$1315,TotalTeamGames20242025!$A49)</f>
        <v>2</v>
      </c>
      <c r="E49" s="15"/>
      <c r="F49" s="16">
        <f>COUNTIFS(DataRegularSeason20242025!$E$2:$E$1315,TotalTeamGames20242025!E$1,DataRegularSeason20242025!$D$2:$D$1315,TotalTeamGames20242025!$A49)</f>
        <v>1</v>
      </c>
      <c r="G49" s="15"/>
      <c r="H49" s="16">
        <f>COUNTIFS(DataRegularSeason20242025!$E$2:$E$1315,TotalTeamGames20242025!G$1,DataRegularSeason20242025!$D$2:$D$1315,TotalTeamGames20242025!$A49)</f>
        <v>1</v>
      </c>
      <c r="I49" s="15"/>
      <c r="J49" s="16">
        <f>COUNTIFS(DataRegularSeason20242025!$E$2:$E$1315,TotalTeamGames20242025!I$1,DataRegularSeason20242025!$D$2:$D$1315,TotalTeamGames20242025!$A49)</f>
        <v>1</v>
      </c>
      <c r="K49" s="15"/>
      <c r="L49" s="16">
        <f>COUNTIFS(DataRegularSeason20242025!$E$2:$E$1315,TotalTeamGames20242025!K$1,DataRegularSeason20242025!$D$2:$D$1315,TotalTeamGames20242025!$A49)</f>
        <v>1</v>
      </c>
      <c r="M49" s="15"/>
      <c r="N49" s="16">
        <f>COUNTIFS(DataRegularSeason20242025!$E$2:$E$1315,TotalTeamGames20242025!M$1,DataRegularSeason20242025!$D$2:$D$1315,TotalTeamGames20242025!$A49)</f>
        <v>2</v>
      </c>
      <c r="O49" s="15"/>
      <c r="P49" s="16">
        <f>COUNTIFS(DataRegularSeason20242025!$E$2:$E$1315,TotalTeamGames20242025!O$1,DataRegularSeason20242025!$D$2:$D$1315,TotalTeamGames20242025!$A49)</f>
        <v>1</v>
      </c>
      <c r="Q49" s="15"/>
      <c r="R49" s="16">
        <f>COUNTIFS(DataRegularSeason20242025!$E$2:$E$1315,TotalTeamGames20242025!Q$1,DataRegularSeason20242025!$D$2:$D$1315,TotalTeamGames20242025!$A49)</f>
        <v>1</v>
      </c>
      <c r="S49" s="15"/>
      <c r="T49" s="16">
        <f>COUNTIFS(DataRegularSeason20242025!$E$2:$E$1315,TotalTeamGames20242025!S$1,DataRegularSeason20242025!$D$2:$D$1315,TotalTeamGames20242025!$A49)</f>
        <v>2</v>
      </c>
      <c r="U49" s="15"/>
      <c r="V49" s="16">
        <f>COUNTIFS(DataRegularSeason20242025!$E$2:$E$1315,TotalTeamGames20242025!U$1,DataRegularSeason20242025!$D$2:$D$1315,TotalTeamGames20242025!$A49)</f>
        <v>1</v>
      </c>
      <c r="W49" s="15"/>
      <c r="X49" s="16">
        <f>COUNTIFS(DataRegularSeason20242025!$E$2:$E$1315,TotalTeamGames20242025!W$1,DataRegularSeason20242025!$D$2:$D$1315,TotalTeamGames20242025!$A49)</f>
        <v>2</v>
      </c>
      <c r="Y49" s="15"/>
      <c r="Z49" s="16">
        <f>COUNTIFS(DataRegularSeason20242025!$E$2:$E$1315,TotalTeamGames20242025!Y$1,DataRegularSeason20242025!$D$2:$D$1315,TotalTeamGames20242025!$A49)</f>
        <v>1</v>
      </c>
      <c r="AA49" s="15"/>
      <c r="AB49" s="16">
        <f>COUNTIFS(DataRegularSeason20242025!$E$2:$E$1315,TotalTeamGames20242025!AA$1,DataRegularSeason20242025!$D$2:$D$1315,TotalTeamGames20242025!$A49)</f>
        <v>2</v>
      </c>
      <c r="AC49" s="15"/>
      <c r="AD49" s="16">
        <f>COUNTIFS(DataRegularSeason20242025!$E$2:$E$1315,TotalTeamGames20242025!AC$1,DataRegularSeason20242025!$D$2:$D$1315,TotalTeamGames20242025!$A49)</f>
        <v>1</v>
      </c>
      <c r="AE49" s="15"/>
      <c r="AF49" s="16">
        <f>COUNTIFS(DataRegularSeason20242025!$E$2:$E$1315,TotalTeamGames20242025!AE$1,DataRegularSeason20242025!$D$2:$D$1315,TotalTeamGames20242025!$A49)</f>
        <v>1</v>
      </c>
      <c r="AG49" s="15"/>
      <c r="AH49" s="16">
        <f>COUNTIFS(DataRegularSeason20242025!$E$2:$E$1315,TotalTeamGames20242025!AG$1,DataRegularSeason20242025!$D$2:$D$1315,TotalTeamGames20242025!$A49)</f>
        <v>1</v>
      </c>
      <c r="AI49" s="15"/>
      <c r="AJ49" s="16">
        <f>COUNTIFS(DataRegularSeason20242025!$E$2:$E$1315,TotalTeamGames20242025!AI$1,DataRegularSeason20242025!$D$2:$D$1315,TotalTeamGames20242025!$A49)</f>
        <v>1</v>
      </c>
      <c r="AK49" s="15"/>
      <c r="AL49" s="16">
        <f>COUNTIFS(DataRegularSeason20242025!$E$2:$E$1315,TotalTeamGames20242025!AK$1,DataRegularSeason20242025!$D$2:$D$1315,TotalTeamGames20242025!$A49)</f>
        <v>1</v>
      </c>
      <c r="AM49" s="15"/>
      <c r="AN49" s="16">
        <f>COUNTIFS(DataRegularSeason20242025!$E$2:$E$1315,TotalTeamGames20242025!AM$1,DataRegularSeason20242025!$D$2:$D$1315,TotalTeamGames20242025!$A49)</f>
        <v>1</v>
      </c>
      <c r="AO49" s="15"/>
      <c r="AP49" s="16">
        <f>COUNTIFS(DataRegularSeason20242025!$E$2:$E$1315,TotalTeamGames20242025!AO$1,DataRegularSeason20242025!$D$2:$D$1315,TotalTeamGames20242025!$A49)</f>
        <v>1</v>
      </c>
      <c r="AQ49" s="15"/>
      <c r="AR49" s="16">
        <f>COUNTIFS(DataRegularSeason20242025!$E$2:$E$1315,TotalTeamGames20242025!AQ$1,DataRegularSeason20242025!$D$2:$D$1315,TotalTeamGames20242025!$A49)</f>
        <v>1</v>
      </c>
      <c r="AS49" s="15"/>
      <c r="AT49" s="16">
        <f>COUNTIFS(DataRegularSeason20242025!$E$2:$E$1315,TotalTeamGames20242025!AS$1,DataRegularSeason20242025!$D$2:$D$1315,TotalTeamGames20242025!$A49)</f>
        <v>1</v>
      </c>
      <c r="AU49" s="15"/>
      <c r="AV49" s="16">
        <f>COUNTIFS(DataRegularSeason20242025!$E$2:$E$1315,TotalTeamGames20242025!AU$1,DataRegularSeason20242025!$D$2:$D$1315,TotalTeamGames20242025!$A49)</f>
        <v>2</v>
      </c>
      <c r="AW49" s="15"/>
      <c r="AX49" s="19"/>
      <c r="AY49" s="15"/>
      <c r="AZ49" s="16">
        <f>COUNTIFS(DataRegularSeason20242025!$E$2:$E$1315,TotalTeamGames20242025!AY$1,DataRegularSeason20242025!$D$2:$D$1315,TotalTeamGames20242025!$A49)</f>
        <v>2</v>
      </c>
      <c r="BA49" s="15"/>
      <c r="BB49" s="16">
        <f>COUNTIFS(DataRegularSeason20242025!$E$2:$E$1315,TotalTeamGames20242025!BA$1,DataRegularSeason20242025!$D$2:$D$1315,TotalTeamGames20242025!$A49)</f>
        <v>1</v>
      </c>
      <c r="BC49" s="15"/>
      <c r="BD49" s="16">
        <f>COUNTIFS(DataRegularSeason20242025!$E$2:$E$1315,TotalTeamGames20242025!BC$1,DataRegularSeason20242025!$D$2:$D$1315,TotalTeamGames20242025!$A49)</f>
        <v>1</v>
      </c>
      <c r="BE49" s="15"/>
      <c r="BF49">
        <f>COUNTIFS(DataRegularSeason20242025!$E$2:$E$1315,TotalTeamGames20242025!BE$1,DataRegularSeason20242025!$D$2:$D$1315,TotalTeamGames20242025!$A49)</f>
        <v>2</v>
      </c>
      <c r="BG49" s="22"/>
      <c r="BH49" s="16">
        <f>COUNTIFS(DataRegularSeason20242025!$E$2:$E$1315,TotalTeamGames20242025!BG$1,DataRegularSeason20242025!$D$2:$D$1315,TotalTeamGames20242025!$A49)</f>
        <v>2</v>
      </c>
      <c r="BI49" s="15"/>
      <c r="BJ49" s="16">
        <f>COUNTIFS(DataRegularSeason20242025!$E$2:$E$1315,TotalTeamGames20242025!BI$1,DataRegularSeason20242025!$D$2:$D$1315,TotalTeamGames20242025!$A49)</f>
        <v>1</v>
      </c>
      <c r="BK49" s="15"/>
      <c r="BL49" s="16">
        <f>COUNTIFS(DataRegularSeason20242025!$E$2:$E$1315,TotalTeamGames20242025!BK$1,DataRegularSeason20242025!$D$2:$D$1315,TotalTeamGames20242025!$A49)</f>
        <v>2</v>
      </c>
      <c r="BM49" s="15"/>
      <c r="BN49" s="16">
        <f>COUNTIFS(DataRegularSeason20242025!$E$2:$E$1315,TotalTeamGames20242025!BM$1,DataRegularSeason20242025!$D$2:$D$1315,TotalTeamGames20242025!$A49)</f>
        <v>1</v>
      </c>
      <c r="BO49" s="23">
        <f t="shared" si="0"/>
        <v>41</v>
      </c>
      <c r="BP49" s="52">
        <f t="shared" ref="BP49" si="23">BO49+BO50</f>
        <v>82</v>
      </c>
    </row>
    <row r="50" spans="1:68" x14ac:dyDescent="0.25">
      <c r="A50" s="49"/>
      <c r="B50" s="17" t="s">
        <v>80</v>
      </c>
      <c r="C50" s="4">
        <f>COUNTIFS(DataRegularSeason20242025!$D$2:$D$1315,TotalTeamGames20242025!C$1,DataRegularSeason20242025!$E$2:$E$1315,TotalTeamGames20242025!$A49)</f>
        <v>1</v>
      </c>
      <c r="D50" s="20"/>
      <c r="E50" s="4">
        <f>COUNTIFS(DataRegularSeason20242025!$D$2:$D$1315,TotalTeamGames20242025!E$1,DataRegularSeason20242025!$E$2:$E$1315,TotalTeamGames20242025!$A49)</f>
        <v>1</v>
      </c>
      <c r="F50" s="20"/>
      <c r="G50" s="4">
        <f>COUNTIFS(DataRegularSeason20242025!$D$2:$D$1315,TotalTeamGames20242025!G$1,DataRegularSeason20242025!$E$2:$E$1315,TotalTeamGames20242025!$A49)</f>
        <v>1</v>
      </c>
      <c r="H50" s="20"/>
      <c r="I50" s="4">
        <f>COUNTIFS(DataRegularSeason20242025!$D$2:$D$1315,TotalTeamGames20242025!I$1,DataRegularSeason20242025!$E$2:$E$1315,TotalTeamGames20242025!$A49)</f>
        <v>1</v>
      </c>
      <c r="J50" s="20"/>
      <c r="K50" s="4">
        <f>COUNTIFS(DataRegularSeason20242025!$D$2:$D$1315,TotalTeamGames20242025!K$1,DataRegularSeason20242025!$E$2:$E$1315,TotalTeamGames20242025!$A49)</f>
        <v>1</v>
      </c>
      <c r="L50" s="20"/>
      <c r="M50" s="4">
        <f>COUNTIFS(DataRegularSeason20242025!$D$2:$D$1315,TotalTeamGames20242025!M$1,DataRegularSeason20242025!$E$2:$E$1315,TotalTeamGames20242025!$A49)</f>
        <v>2</v>
      </c>
      <c r="N50" s="20"/>
      <c r="O50" s="4">
        <f>COUNTIFS(DataRegularSeason20242025!$D$2:$D$1315,TotalTeamGames20242025!O$1,DataRegularSeason20242025!$E$2:$E$1315,TotalTeamGames20242025!$A49)</f>
        <v>2</v>
      </c>
      <c r="P50" s="20"/>
      <c r="Q50" s="4">
        <f>COUNTIFS(DataRegularSeason20242025!$D$2:$D$1315,TotalTeamGames20242025!Q$1,DataRegularSeason20242025!$E$2:$E$1315,TotalTeamGames20242025!$A49)</f>
        <v>2</v>
      </c>
      <c r="R50" s="20"/>
      <c r="S50" s="4">
        <f>COUNTIFS(DataRegularSeason20242025!$D$2:$D$1315,TotalTeamGames20242025!S$1,DataRegularSeason20242025!$E$2:$E$1315,TotalTeamGames20242025!$A49)</f>
        <v>1</v>
      </c>
      <c r="T50" s="20"/>
      <c r="U50" s="4">
        <f>COUNTIFS(DataRegularSeason20242025!$D$2:$D$1315,TotalTeamGames20242025!U$1,DataRegularSeason20242025!$E$2:$E$1315,TotalTeamGames20242025!$A49)</f>
        <v>1</v>
      </c>
      <c r="V50" s="20"/>
      <c r="W50" s="4">
        <f>COUNTIFS(DataRegularSeason20242025!$D$2:$D$1315,TotalTeamGames20242025!W$1,DataRegularSeason20242025!$E$2:$E$1315,TotalTeamGames20242025!$A49)</f>
        <v>2</v>
      </c>
      <c r="X50" s="20"/>
      <c r="Y50" s="4">
        <f>COUNTIFS(DataRegularSeason20242025!$D$2:$D$1315,TotalTeamGames20242025!Y$1,DataRegularSeason20242025!$E$2:$E$1315,TotalTeamGames20242025!$A49)</f>
        <v>1</v>
      </c>
      <c r="Z50" s="20"/>
      <c r="AA50" s="4">
        <f>COUNTIFS(DataRegularSeason20242025!$D$2:$D$1315,TotalTeamGames20242025!AA$1,DataRegularSeason20242025!$E$2:$E$1315,TotalTeamGames20242025!$A49)</f>
        <v>2</v>
      </c>
      <c r="AB50" s="20"/>
      <c r="AC50" s="4">
        <f>COUNTIFS(DataRegularSeason20242025!$D$2:$D$1315,TotalTeamGames20242025!AC$1,DataRegularSeason20242025!$E$2:$E$1315,TotalTeamGames20242025!$A49)</f>
        <v>2</v>
      </c>
      <c r="AD50" s="20"/>
      <c r="AE50" s="4">
        <f>COUNTIFS(DataRegularSeason20242025!$D$2:$D$1315,TotalTeamGames20242025!AE$1,DataRegularSeason20242025!$E$2:$E$1315,TotalTeamGames20242025!$A49)</f>
        <v>1</v>
      </c>
      <c r="AF50" s="20"/>
      <c r="AG50" s="4">
        <f>COUNTIFS(DataRegularSeason20242025!$D$2:$D$1315,TotalTeamGames20242025!AG$1,DataRegularSeason20242025!$E$2:$E$1315,TotalTeamGames20242025!$A49)</f>
        <v>1</v>
      </c>
      <c r="AH50" s="20"/>
      <c r="AI50" s="4">
        <f>COUNTIFS(DataRegularSeason20242025!$D$2:$D$1315,TotalTeamGames20242025!AI$1,DataRegularSeason20242025!$E$2:$E$1315,TotalTeamGames20242025!$A49)</f>
        <v>2</v>
      </c>
      <c r="AJ50" s="20"/>
      <c r="AK50" s="4">
        <f>COUNTIFS(DataRegularSeason20242025!$D$2:$D$1315,TotalTeamGames20242025!AK$1,DataRegularSeason20242025!$E$2:$E$1315,TotalTeamGames20242025!$A49)</f>
        <v>1</v>
      </c>
      <c r="AL50" s="20"/>
      <c r="AM50" s="4">
        <f>COUNTIFS(DataRegularSeason20242025!$D$2:$D$1315,TotalTeamGames20242025!AM$1,DataRegularSeason20242025!$E$2:$E$1315,TotalTeamGames20242025!$A49)</f>
        <v>1</v>
      </c>
      <c r="AN50" s="20"/>
      <c r="AO50" s="4">
        <f>COUNTIFS(DataRegularSeason20242025!$D$2:$D$1315,TotalTeamGames20242025!AO$1,DataRegularSeason20242025!$E$2:$E$1315,TotalTeamGames20242025!$A49)</f>
        <v>1</v>
      </c>
      <c r="AP50" s="20"/>
      <c r="AQ50" s="4">
        <f>COUNTIFS(DataRegularSeason20242025!$D$2:$D$1315,TotalTeamGames20242025!AQ$1,DataRegularSeason20242025!$E$2:$E$1315,TotalTeamGames20242025!$A49)</f>
        <v>1</v>
      </c>
      <c r="AR50" s="20"/>
      <c r="AS50" s="4">
        <f>COUNTIFS(DataRegularSeason20242025!$D$2:$D$1315,TotalTeamGames20242025!AS$1,DataRegularSeason20242025!$E$2:$E$1315,TotalTeamGames20242025!$A49)</f>
        <v>1</v>
      </c>
      <c r="AT50" s="20"/>
      <c r="AU50" s="4">
        <f>COUNTIFS(DataRegularSeason20242025!$D$2:$D$1315,TotalTeamGames20242025!AU$1,DataRegularSeason20242025!$E$2:$E$1315,TotalTeamGames20242025!$A49)</f>
        <v>2</v>
      </c>
      <c r="AV50" s="20"/>
      <c r="AW50" s="18"/>
      <c r="AX50" s="20"/>
      <c r="AY50" s="4">
        <f>COUNTIFS(DataRegularSeason20242025!$D$2:$D$1315,TotalTeamGames20242025!AY$1,DataRegularSeason20242025!$E$2:$E$1315,TotalTeamGames20242025!$A49)</f>
        <v>1</v>
      </c>
      <c r="AZ50" s="20"/>
      <c r="BA50" s="4">
        <f>COUNTIFS(DataRegularSeason20242025!$D$2:$D$1315,TotalTeamGames20242025!BA$1,DataRegularSeason20242025!$E$2:$E$1315,TotalTeamGames20242025!$A49)</f>
        <v>1</v>
      </c>
      <c r="BB50" s="20"/>
      <c r="BC50" s="4">
        <f>COUNTIFS(DataRegularSeason20242025!$D$2:$D$1315,TotalTeamGames20242025!BC$1,DataRegularSeason20242025!$E$2:$E$1315,TotalTeamGames20242025!$A49)</f>
        <v>1</v>
      </c>
      <c r="BD50" s="20"/>
      <c r="BE50" s="4">
        <f>COUNTIFS(DataRegularSeason20242025!$D$2:$D$1315,TotalTeamGames20242025!BE$1,DataRegularSeason20242025!$E$2:$E$1315,TotalTeamGames20242025!$A49)</f>
        <v>1</v>
      </c>
      <c r="BF50" s="18"/>
      <c r="BG50" s="21">
        <f>COUNTIFS(DataRegularSeason20242025!$D$2:$D$1315,TotalTeamGames20242025!BG$1,DataRegularSeason20242025!$E$2:$E$1315,TotalTeamGames20242025!$A49)</f>
        <v>2</v>
      </c>
      <c r="BH50" s="20"/>
      <c r="BI50" s="4">
        <f>COUNTIFS(DataRegularSeason20242025!$D$2:$D$1315,TotalTeamGames20242025!BI$1,DataRegularSeason20242025!$E$2:$E$1315,TotalTeamGames20242025!$A49)</f>
        <v>2</v>
      </c>
      <c r="BJ50" s="20"/>
      <c r="BK50" s="4">
        <f>COUNTIFS(DataRegularSeason20242025!$D$2:$D$1315,TotalTeamGames20242025!BK$1,DataRegularSeason20242025!$E$2:$E$1315,TotalTeamGames20242025!$A49)</f>
        <v>1</v>
      </c>
      <c r="BL50" s="20"/>
      <c r="BM50" s="4">
        <f>COUNTIFS(DataRegularSeason20242025!$D$2:$D$1315,TotalTeamGames20242025!BM$1,DataRegularSeason20242025!$E$2:$E$1315,TotalTeamGames20242025!$A49)</f>
        <v>1</v>
      </c>
      <c r="BN50" s="20"/>
      <c r="BO50" s="24">
        <f t="shared" si="0"/>
        <v>41</v>
      </c>
      <c r="BP50" s="52"/>
    </row>
    <row r="51" spans="1:68" x14ac:dyDescent="0.25">
      <c r="A51" s="48" t="s">
        <v>13</v>
      </c>
      <c r="B51" s="16" t="s">
        <v>81</v>
      </c>
      <c r="C51" s="15"/>
      <c r="D51" s="16">
        <f>COUNTIFS(DataRegularSeason20242025!$E$2:$E$1315,TotalTeamGames20242025!C$1,DataRegularSeason20242025!$D$2:$D$1315,TotalTeamGames20242025!$A51)</f>
        <v>1</v>
      </c>
      <c r="E51" s="15"/>
      <c r="F51" s="16">
        <f>COUNTIFS(DataRegularSeason20242025!$E$2:$E$1315,TotalTeamGames20242025!E$1,DataRegularSeason20242025!$D$2:$D$1315,TotalTeamGames20242025!$A51)</f>
        <v>1</v>
      </c>
      <c r="G51" s="15"/>
      <c r="H51" s="16">
        <f>COUNTIFS(DataRegularSeason20242025!$E$2:$E$1315,TotalTeamGames20242025!G$1,DataRegularSeason20242025!$D$2:$D$1315,TotalTeamGames20242025!$A51)</f>
        <v>1</v>
      </c>
      <c r="I51" s="15"/>
      <c r="J51" s="16">
        <f>COUNTIFS(DataRegularSeason20242025!$E$2:$E$1315,TotalTeamGames20242025!I$1,DataRegularSeason20242025!$D$2:$D$1315,TotalTeamGames20242025!$A51)</f>
        <v>1</v>
      </c>
      <c r="K51" s="15"/>
      <c r="L51" s="16">
        <f>COUNTIFS(DataRegularSeason20242025!$E$2:$E$1315,TotalTeamGames20242025!K$1,DataRegularSeason20242025!$D$2:$D$1315,TotalTeamGames20242025!$A51)</f>
        <v>1</v>
      </c>
      <c r="M51" s="15"/>
      <c r="N51" s="16">
        <f>COUNTIFS(DataRegularSeason20242025!$E$2:$E$1315,TotalTeamGames20242025!M$1,DataRegularSeason20242025!$D$2:$D$1315,TotalTeamGames20242025!$A51)</f>
        <v>1</v>
      </c>
      <c r="O51" s="15"/>
      <c r="P51" s="16">
        <f>COUNTIFS(DataRegularSeason20242025!$E$2:$E$1315,TotalTeamGames20242025!O$1,DataRegularSeason20242025!$D$2:$D$1315,TotalTeamGames20242025!$A51)</f>
        <v>1</v>
      </c>
      <c r="Q51" s="15"/>
      <c r="R51" s="16">
        <f>COUNTIFS(DataRegularSeason20242025!$E$2:$E$1315,TotalTeamGames20242025!Q$1,DataRegularSeason20242025!$D$2:$D$1315,TotalTeamGames20242025!$A51)</f>
        <v>2</v>
      </c>
      <c r="S51" s="15"/>
      <c r="T51" s="16">
        <f>COUNTIFS(DataRegularSeason20242025!$E$2:$E$1315,TotalTeamGames20242025!S$1,DataRegularSeason20242025!$D$2:$D$1315,TotalTeamGames20242025!$A51)</f>
        <v>2</v>
      </c>
      <c r="U51" s="15"/>
      <c r="V51" s="16">
        <f>COUNTIFS(DataRegularSeason20242025!$E$2:$E$1315,TotalTeamGames20242025!U$1,DataRegularSeason20242025!$D$2:$D$1315,TotalTeamGames20242025!$A51)</f>
        <v>1</v>
      </c>
      <c r="W51" s="15"/>
      <c r="X51" s="16">
        <f>COUNTIFS(DataRegularSeason20242025!$E$2:$E$1315,TotalTeamGames20242025!W$1,DataRegularSeason20242025!$D$2:$D$1315,TotalTeamGames20242025!$A51)</f>
        <v>2</v>
      </c>
      <c r="Y51" s="15"/>
      <c r="Z51" s="16">
        <f>COUNTIFS(DataRegularSeason20242025!$E$2:$E$1315,TotalTeamGames20242025!Y$1,DataRegularSeason20242025!$D$2:$D$1315,TotalTeamGames20242025!$A51)</f>
        <v>1</v>
      </c>
      <c r="AA51" s="15"/>
      <c r="AB51" s="16">
        <f>COUNTIFS(DataRegularSeason20242025!$E$2:$E$1315,TotalTeamGames20242025!AA$1,DataRegularSeason20242025!$D$2:$D$1315,TotalTeamGames20242025!$A51)</f>
        <v>2</v>
      </c>
      <c r="AC51" s="15"/>
      <c r="AD51" s="16">
        <f>COUNTIFS(DataRegularSeason20242025!$E$2:$E$1315,TotalTeamGames20242025!AC$1,DataRegularSeason20242025!$D$2:$D$1315,TotalTeamGames20242025!$A51)</f>
        <v>2</v>
      </c>
      <c r="AE51" s="15"/>
      <c r="AF51" s="16">
        <f>COUNTIFS(DataRegularSeason20242025!$E$2:$E$1315,TotalTeamGames20242025!AE$1,DataRegularSeason20242025!$D$2:$D$1315,TotalTeamGames20242025!$A51)</f>
        <v>1</v>
      </c>
      <c r="AG51" s="15"/>
      <c r="AH51" s="16">
        <f>COUNTIFS(DataRegularSeason20242025!$E$2:$E$1315,TotalTeamGames20242025!AG$1,DataRegularSeason20242025!$D$2:$D$1315,TotalTeamGames20242025!$A51)</f>
        <v>1</v>
      </c>
      <c r="AI51" s="15"/>
      <c r="AJ51" s="16">
        <f>COUNTIFS(DataRegularSeason20242025!$E$2:$E$1315,TotalTeamGames20242025!AI$1,DataRegularSeason20242025!$D$2:$D$1315,TotalTeamGames20242025!$A51)</f>
        <v>2</v>
      </c>
      <c r="AK51" s="15"/>
      <c r="AL51" s="16">
        <f>COUNTIFS(DataRegularSeason20242025!$E$2:$E$1315,TotalTeamGames20242025!AK$1,DataRegularSeason20242025!$D$2:$D$1315,TotalTeamGames20242025!$A51)</f>
        <v>1</v>
      </c>
      <c r="AM51" s="15"/>
      <c r="AN51" s="16">
        <f>COUNTIFS(DataRegularSeason20242025!$E$2:$E$1315,TotalTeamGames20242025!AM$1,DataRegularSeason20242025!$D$2:$D$1315,TotalTeamGames20242025!$A51)</f>
        <v>1</v>
      </c>
      <c r="AO51" s="15"/>
      <c r="AP51" s="16">
        <f>COUNTIFS(DataRegularSeason20242025!$E$2:$E$1315,TotalTeamGames20242025!AO$1,DataRegularSeason20242025!$D$2:$D$1315,TotalTeamGames20242025!$A51)</f>
        <v>1</v>
      </c>
      <c r="AQ51" s="15"/>
      <c r="AR51" s="16">
        <f>COUNTIFS(DataRegularSeason20242025!$E$2:$E$1315,TotalTeamGames20242025!AQ$1,DataRegularSeason20242025!$D$2:$D$1315,TotalTeamGames20242025!$A51)</f>
        <v>1</v>
      </c>
      <c r="AS51" s="15"/>
      <c r="AT51" s="16">
        <f>COUNTIFS(DataRegularSeason20242025!$E$2:$E$1315,TotalTeamGames20242025!AS$1,DataRegularSeason20242025!$D$2:$D$1315,TotalTeamGames20242025!$A51)</f>
        <v>1</v>
      </c>
      <c r="AU51" s="15"/>
      <c r="AV51" s="16">
        <f>COUNTIFS(DataRegularSeason20242025!$E$2:$E$1315,TotalTeamGames20242025!AU$1,DataRegularSeason20242025!$D$2:$D$1315,TotalTeamGames20242025!$A51)</f>
        <v>2</v>
      </c>
      <c r="AW51" s="15"/>
      <c r="AX51" s="16">
        <f>COUNTIFS(DataRegularSeason20242025!$E$2:$E$1315,TotalTeamGames20242025!AW$1,DataRegularSeason20242025!$D$2:$D$1315,TotalTeamGames20242025!$A51)</f>
        <v>1</v>
      </c>
      <c r="AY51" s="15"/>
      <c r="AZ51" s="19"/>
      <c r="BA51" s="15"/>
      <c r="BB51" s="16">
        <f>COUNTIFS(DataRegularSeason20242025!$E$2:$E$1315,TotalTeamGames20242025!BA$1,DataRegularSeason20242025!$D$2:$D$1315,TotalTeamGames20242025!$A51)</f>
        <v>1</v>
      </c>
      <c r="BC51" s="15"/>
      <c r="BD51" s="16">
        <f>COUNTIFS(DataRegularSeason20242025!$E$2:$E$1315,TotalTeamGames20242025!BC$1,DataRegularSeason20242025!$D$2:$D$1315,TotalTeamGames20242025!$A51)</f>
        <v>1</v>
      </c>
      <c r="BE51" s="15"/>
      <c r="BF51">
        <f>COUNTIFS(DataRegularSeason20242025!$E$2:$E$1315,TotalTeamGames20242025!BE$1,DataRegularSeason20242025!$D$2:$D$1315,TotalTeamGames20242025!$A51)</f>
        <v>2</v>
      </c>
      <c r="BG51" s="22"/>
      <c r="BH51" s="16">
        <f>COUNTIFS(DataRegularSeason20242025!$E$2:$E$1315,TotalTeamGames20242025!BG$1,DataRegularSeason20242025!$D$2:$D$1315,TotalTeamGames20242025!$A51)</f>
        <v>1</v>
      </c>
      <c r="BI51" s="15"/>
      <c r="BJ51" s="16">
        <f>COUNTIFS(DataRegularSeason20242025!$E$2:$E$1315,TotalTeamGames20242025!BI$1,DataRegularSeason20242025!$D$2:$D$1315,TotalTeamGames20242025!$A51)</f>
        <v>2</v>
      </c>
      <c r="BK51" s="15"/>
      <c r="BL51" s="16">
        <f>COUNTIFS(DataRegularSeason20242025!$E$2:$E$1315,TotalTeamGames20242025!BK$1,DataRegularSeason20242025!$D$2:$D$1315,TotalTeamGames20242025!$A51)</f>
        <v>2</v>
      </c>
      <c r="BM51" s="15"/>
      <c r="BN51" s="16">
        <f>COUNTIFS(DataRegularSeason20242025!$E$2:$E$1315,TotalTeamGames20242025!BM$1,DataRegularSeason20242025!$D$2:$D$1315,TotalTeamGames20242025!$A51)</f>
        <v>1</v>
      </c>
      <c r="BO51" s="23">
        <f t="shared" si="0"/>
        <v>41</v>
      </c>
      <c r="BP51" s="52">
        <f t="shared" ref="BP51" si="24">BO51+BO52</f>
        <v>82</v>
      </c>
    </row>
    <row r="52" spans="1:68" x14ac:dyDescent="0.25">
      <c r="A52" s="49"/>
      <c r="B52" s="17" t="s">
        <v>80</v>
      </c>
      <c r="C52" s="4">
        <f>COUNTIFS(DataRegularSeason20242025!$D$2:$D$1315,TotalTeamGames20242025!C$1,DataRegularSeason20242025!$E$2:$E$1315,TotalTeamGames20242025!$A51)</f>
        <v>2</v>
      </c>
      <c r="D52" s="20"/>
      <c r="E52" s="4">
        <f>COUNTIFS(DataRegularSeason20242025!$D$2:$D$1315,TotalTeamGames20242025!E$1,DataRegularSeason20242025!$E$2:$E$1315,TotalTeamGames20242025!$A51)</f>
        <v>1</v>
      </c>
      <c r="F52" s="20"/>
      <c r="G52" s="4">
        <f>COUNTIFS(DataRegularSeason20242025!$D$2:$D$1315,TotalTeamGames20242025!G$1,DataRegularSeason20242025!$E$2:$E$1315,TotalTeamGames20242025!$A51)</f>
        <v>1</v>
      </c>
      <c r="H52" s="20"/>
      <c r="I52" s="4">
        <f>COUNTIFS(DataRegularSeason20242025!$D$2:$D$1315,TotalTeamGames20242025!I$1,DataRegularSeason20242025!$E$2:$E$1315,TotalTeamGames20242025!$A51)</f>
        <v>1</v>
      </c>
      <c r="J52" s="20"/>
      <c r="K52" s="4">
        <f>COUNTIFS(DataRegularSeason20242025!$D$2:$D$1315,TotalTeamGames20242025!K$1,DataRegularSeason20242025!$E$2:$E$1315,TotalTeamGames20242025!$A51)</f>
        <v>1</v>
      </c>
      <c r="L52" s="20"/>
      <c r="M52" s="4">
        <f>COUNTIFS(DataRegularSeason20242025!$D$2:$D$1315,TotalTeamGames20242025!M$1,DataRegularSeason20242025!$E$2:$E$1315,TotalTeamGames20242025!$A51)</f>
        <v>2</v>
      </c>
      <c r="N52" s="20"/>
      <c r="O52" s="4">
        <f>COUNTIFS(DataRegularSeason20242025!$D$2:$D$1315,TotalTeamGames20242025!O$1,DataRegularSeason20242025!$E$2:$E$1315,TotalTeamGames20242025!$A51)</f>
        <v>2</v>
      </c>
      <c r="P52" s="20"/>
      <c r="Q52" s="4">
        <f>COUNTIFS(DataRegularSeason20242025!$D$2:$D$1315,TotalTeamGames20242025!Q$1,DataRegularSeason20242025!$E$2:$E$1315,TotalTeamGames20242025!$A51)</f>
        <v>2</v>
      </c>
      <c r="R52" s="20"/>
      <c r="S52" s="4">
        <f>COUNTIFS(DataRegularSeason20242025!$D$2:$D$1315,TotalTeamGames20242025!S$1,DataRegularSeason20242025!$E$2:$E$1315,TotalTeamGames20242025!$A51)</f>
        <v>1</v>
      </c>
      <c r="T52" s="20"/>
      <c r="U52" s="4">
        <f>COUNTIFS(DataRegularSeason20242025!$D$2:$D$1315,TotalTeamGames20242025!U$1,DataRegularSeason20242025!$E$2:$E$1315,TotalTeamGames20242025!$A51)</f>
        <v>1</v>
      </c>
      <c r="V52" s="20"/>
      <c r="W52" s="4">
        <f>COUNTIFS(DataRegularSeason20242025!$D$2:$D$1315,TotalTeamGames20242025!W$1,DataRegularSeason20242025!$E$2:$E$1315,TotalTeamGames20242025!$A51)</f>
        <v>1</v>
      </c>
      <c r="X52" s="20"/>
      <c r="Y52" s="4">
        <f>COUNTIFS(DataRegularSeason20242025!$D$2:$D$1315,TotalTeamGames20242025!Y$1,DataRegularSeason20242025!$E$2:$E$1315,TotalTeamGames20242025!$A51)</f>
        <v>1</v>
      </c>
      <c r="Z52" s="20"/>
      <c r="AA52" s="4">
        <f>COUNTIFS(DataRegularSeason20242025!$D$2:$D$1315,TotalTeamGames20242025!AA$1,DataRegularSeason20242025!$E$2:$E$1315,TotalTeamGames20242025!$A51)</f>
        <v>1</v>
      </c>
      <c r="AB52" s="20"/>
      <c r="AC52" s="4">
        <f>COUNTIFS(DataRegularSeason20242025!$D$2:$D$1315,TotalTeamGames20242025!AC$1,DataRegularSeason20242025!$E$2:$E$1315,TotalTeamGames20242025!$A51)</f>
        <v>2</v>
      </c>
      <c r="AD52" s="20"/>
      <c r="AE52" s="4">
        <f>COUNTIFS(DataRegularSeason20242025!$D$2:$D$1315,TotalTeamGames20242025!AE$1,DataRegularSeason20242025!$E$2:$E$1315,TotalTeamGames20242025!$A51)</f>
        <v>1</v>
      </c>
      <c r="AF52" s="20"/>
      <c r="AG52" s="4">
        <f>COUNTIFS(DataRegularSeason20242025!$D$2:$D$1315,TotalTeamGames20242025!AG$1,DataRegularSeason20242025!$E$2:$E$1315,TotalTeamGames20242025!$A51)</f>
        <v>1</v>
      </c>
      <c r="AH52" s="20"/>
      <c r="AI52" s="4">
        <f>COUNTIFS(DataRegularSeason20242025!$D$2:$D$1315,TotalTeamGames20242025!AI$1,DataRegularSeason20242025!$E$2:$E$1315,TotalTeamGames20242025!$A51)</f>
        <v>2</v>
      </c>
      <c r="AJ52" s="20"/>
      <c r="AK52" s="4">
        <f>COUNTIFS(DataRegularSeason20242025!$D$2:$D$1315,TotalTeamGames20242025!AK$1,DataRegularSeason20242025!$E$2:$E$1315,TotalTeamGames20242025!$A51)</f>
        <v>1</v>
      </c>
      <c r="AL52" s="20"/>
      <c r="AM52" s="4">
        <f>COUNTIFS(DataRegularSeason20242025!$D$2:$D$1315,TotalTeamGames20242025!AM$1,DataRegularSeason20242025!$E$2:$E$1315,TotalTeamGames20242025!$A51)</f>
        <v>1</v>
      </c>
      <c r="AN52" s="20"/>
      <c r="AO52" s="4">
        <f>COUNTIFS(DataRegularSeason20242025!$D$2:$D$1315,TotalTeamGames20242025!AO$1,DataRegularSeason20242025!$E$2:$E$1315,TotalTeamGames20242025!$A51)</f>
        <v>1</v>
      </c>
      <c r="AP52" s="20"/>
      <c r="AQ52" s="4">
        <f>COUNTIFS(DataRegularSeason20242025!$D$2:$D$1315,TotalTeamGames20242025!AQ$1,DataRegularSeason20242025!$E$2:$E$1315,TotalTeamGames20242025!$A51)</f>
        <v>1</v>
      </c>
      <c r="AR52" s="20"/>
      <c r="AS52" s="4">
        <f>COUNTIFS(DataRegularSeason20242025!$D$2:$D$1315,TotalTeamGames20242025!AS$1,DataRegularSeason20242025!$E$2:$E$1315,TotalTeamGames20242025!$A51)</f>
        <v>1</v>
      </c>
      <c r="AT52" s="20"/>
      <c r="AU52" s="4">
        <f>COUNTIFS(DataRegularSeason20242025!$D$2:$D$1315,TotalTeamGames20242025!AU$1,DataRegularSeason20242025!$E$2:$E$1315,TotalTeamGames20242025!$A51)</f>
        <v>1</v>
      </c>
      <c r="AV52" s="20"/>
      <c r="AW52" s="4">
        <f>COUNTIFS(DataRegularSeason20242025!$D$2:$D$1315,TotalTeamGames20242025!AW$1,DataRegularSeason20242025!$E$2:$E$1315,TotalTeamGames20242025!$A51)</f>
        <v>2</v>
      </c>
      <c r="AX52" s="20"/>
      <c r="AY52" s="18"/>
      <c r="AZ52" s="20"/>
      <c r="BA52" s="4">
        <f>COUNTIFS(DataRegularSeason20242025!$D$2:$D$1315,TotalTeamGames20242025!BA$1,DataRegularSeason20242025!$E$2:$E$1315,TotalTeamGames20242025!$A51)</f>
        <v>1</v>
      </c>
      <c r="BB52" s="20"/>
      <c r="BC52" s="4">
        <f>COUNTIFS(DataRegularSeason20242025!$D$2:$D$1315,TotalTeamGames20242025!BC$1,DataRegularSeason20242025!$E$2:$E$1315,TotalTeamGames20242025!$A51)</f>
        <v>1</v>
      </c>
      <c r="BD52" s="20"/>
      <c r="BE52" s="4">
        <f>COUNTIFS(DataRegularSeason20242025!$D$2:$D$1315,TotalTeamGames20242025!BE$1,DataRegularSeason20242025!$E$2:$E$1315,TotalTeamGames20242025!$A51)</f>
        <v>2</v>
      </c>
      <c r="BF52" s="18"/>
      <c r="BG52" s="21">
        <f>COUNTIFS(DataRegularSeason20242025!$D$2:$D$1315,TotalTeamGames20242025!BG$1,DataRegularSeason20242025!$E$2:$E$1315,TotalTeamGames20242025!$A51)</f>
        <v>2</v>
      </c>
      <c r="BH52" s="20"/>
      <c r="BI52" s="4">
        <f>COUNTIFS(DataRegularSeason20242025!$D$2:$D$1315,TotalTeamGames20242025!BI$1,DataRegularSeason20242025!$E$2:$E$1315,TotalTeamGames20242025!$A51)</f>
        <v>1</v>
      </c>
      <c r="BJ52" s="20"/>
      <c r="BK52" s="4">
        <f>COUNTIFS(DataRegularSeason20242025!$D$2:$D$1315,TotalTeamGames20242025!BK$1,DataRegularSeason20242025!$E$2:$E$1315,TotalTeamGames20242025!$A51)</f>
        <v>2</v>
      </c>
      <c r="BL52" s="20"/>
      <c r="BM52" s="4">
        <f>COUNTIFS(DataRegularSeason20242025!$D$2:$D$1315,TotalTeamGames20242025!BM$1,DataRegularSeason20242025!$E$2:$E$1315,TotalTeamGames20242025!$A51)</f>
        <v>1</v>
      </c>
      <c r="BN52" s="20"/>
      <c r="BO52" s="24">
        <f t="shared" si="0"/>
        <v>41</v>
      </c>
      <c r="BP52" s="52"/>
    </row>
    <row r="53" spans="1:68" x14ac:dyDescent="0.25">
      <c r="A53" s="48" t="s">
        <v>43</v>
      </c>
      <c r="B53" s="16" t="s">
        <v>81</v>
      </c>
      <c r="C53" s="15"/>
      <c r="D53" s="16">
        <f>COUNTIFS(DataRegularSeason20242025!$E$2:$E$1315,TotalTeamGames20242025!C$1,DataRegularSeason20242025!$D$2:$D$1315,TotalTeamGames20242025!$A53)</f>
        <v>1</v>
      </c>
      <c r="E53" s="15"/>
      <c r="F53" s="16">
        <f>COUNTIFS(DataRegularSeason20242025!$E$2:$E$1315,TotalTeamGames20242025!E$1,DataRegularSeason20242025!$D$2:$D$1315,TotalTeamGames20242025!$A53)</f>
        <v>2</v>
      </c>
      <c r="G53" s="15"/>
      <c r="H53" s="16">
        <f>COUNTIFS(DataRegularSeason20242025!$E$2:$E$1315,TotalTeamGames20242025!G$1,DataRegularSeason20242025!$D$2:$D$1315,TotalTeamGames20242025!$A53)</f>
        <v>1</v>
      </c>
      <c r="I53" s="15"/>
      <c r="J53" s="16">
        <f>COUNTIFS(DataRegularSeason20242025!$E$2:$E$1315,TotalTeamGames20242025!I$1,DataRegularSeason20242025!$D$2:$D$1315,TotalTeamGames20242025!$A53)</f>
        <v>2</v>
      </c>
      <c r="K53" s="15"/>
      <c r="L53" s="16">
        <f>COUNTIFS(DataRegularSeason20242025!$E$2:$E$1315,TotalTeamGames20242025!K$1,DataRegularSeason20242025!$D$2:$D$1315,TotalTeamGames20242025!$A53)</f>
        <v>1</v>
      </c>
      <c r="M53" s="15"/>
      <c r="N53" s="16">
        <f>COUNTIFS(DataRegularSeason20242025!$E$2:$E$1315,TotalTeamGames20242025!M$1,DataRegularSeason20242025!$D$2:$D$1315,TotalTeamGames20242025!$A53)</f>
        <v>1</v>
      </c>
      <c r="O53" s="15"/>
      <c r="P53" s="16">
        <f>COUNTIFS(DataRegularSeason20242025!$E$2:$E$1315,TotalTeamGames20242025!O$1,DataRegularSeason20242025!$D$2:$D$1315,TotalTeamGames20242025!$A53)</f>
        <v>1</v>
      </c>
      <c r="Q53" s="15"/>
      <c r="R53" s="16">
        <f>COUNTIFS(DataRegularSeason20242025!$E$2:$E$1315,TotalTeamGames20242025!Q$1,DataRegularSeason20242025!$D$2:$D$1315,TotalTeamGames20242025!$A53)</f>
        <v>1</v>
      </c>
      <c r="S53" s="15"/>
      <c r="T53" s="16">
        <f>COUNTIFS(DataRegularSeason20242025!$E$2:$E$1315,TotalTeamGames20242025!S$1,DataRegularSeason20242025!$D$2:$D$1315,TotalTeamGames20242025!$A53)</f>
        <v>1</v>
      </c>
      <c r="U53" s="15"/>
      <c r="V53" s="16">
        <f>COUNTIFS(DataRegularSeason20242025!$E$2:$E$1315,TotalTeamGames20242025!U$1,DataRegularSeason20242025!$D$2:$D$1315,TotalTeamGames20242025!$A53)</f>
        <v>2</v>
      </c>
      <c r="W53" s="15"/>
      <c r="X53" s="16">
        <f>COUNTIFS(DataRegularSeason20242025!$E$2:$E$1315,TotalTeamGames20242025!W$1,DataRegularSeason20242025!$D$2:$D$1315,TotalTeamGames20242025!$A53)</f>
        <v>1</v>
      </c>
      <c r="Y53" s="15"/>
      <c r="Z53" s="16">
        <f>COUNTIFS(DataRegularSeason20242025!$E$2:$E$1315,TotalTeamGames20242025!Y$1,DataRegularSeason20242025!$D$2:$D$1315,TotalTeamGames20242025!$A53)</f>
        <v>2</v>
      </c>
      <c r="AA53" s="15"/>
      <c r="AB53" s="16">
        <f>COUNTIFS(DataRegularSeason20242025!$E$2:$E$1315,TotalTeamGames20242025!AA$1,DataRegularSeason20242025!$D$2:$D$1315,TotalTeamGames20242025!$A53)</f>
        <v>1</v>
      </c>
      <c r="AC53" s="15"/>
      <c r="AD53" s="16">
        <f>COUNTIFS(DataRegularSeason20242025!$E$2:$E$1315,TotalTeamGames20242025!AC$1,DataRegularSeason20242025!$D$2:$D$1315,TotalTeamGames20242025!$A53)</f>
        <v>1</v>
      </c>
      <c r="AE53" s="15"/>
      <c r="AF53" s="16">
        <f>COUNTIFS(DataRegularSeason20242025!$E$2:$E$1315,TotalTeamGames20242025!AE$1,DataRegularSeason20242025!$D$2:$D$1315,TotalTeamGames20242025!$A53)</f>
        <v>2</v>
      </c>
      <c r="AG53" s="15"/>
      <c r="AH53" s="16">
        <f>COUNTIFS(DataRegularSeason20242025!$E$2:$E$1315,TotalTeamGames20242025!AG$1,DataRegularSeason20242025!$D$2:$D$1315,TotalTeamGames20242025!$A53)</f>
        <v>2</v>
      </c>
      <c r="AI53" s="15"/>
      <c r="AJ53" s="16">
        <f>COUNTIFS(DataRegularSeason20242025!$E$2:$E$1315,TotalTeamGames20242025!AI$1,DataRegularSeason20242025!$D$2:$D$1315,TotalTeamGames20242025!$A53)</f>
        <v>1</v>
      </c>
      <c r="AK53" s="15"/>
      <c r="AL53" s="16">
        <f>COUNTIFS(DataRegularSeason20242025!$E$2:$E$1315,TotalTeamGames20242025!AK$1,DataRegularSeason20242025!$D$2:$D$1315,TotalTeamGames20242025!$A53)</f>
        <v>1</v>
      </c>
      <c r="AM53" s="15"/>
      <c r="AN53" s="16">
        <f>COUNTIFS(DataRegularSeason20242025!$E$2:$E$1315,TotalTeamGames20242025!AM$1,DataRegularSeason20242025!$D$2:$D$1315,TotalTeamGames20242025!$A53)</f>
        <v>2</v>
      </c>
      <c r="AO53" s="15"/>
      <c r="AP53" s="16">
        <f>COUNTIFS(DataRegularSeason20242025!$E$2:$E$1315,TotalTeamGames20242025!AO$1,DataRegularSeason20242025!$D$2:$D$1315,TotalTeamGames20242025!$A53)</f>
        <v>2</v>
      </c>
      <c r="AQ53" s="15"/>
      <c r="AR53" s="16">
        <f>COUNTIFS(DataRegularSeason20242025!$E$2:$E$1315,TotalTeamGames20242025!AQ$1,DataRegularSeason20242025!$D$2:$D$1315,TotalTeamGames20242025!$A53)</f>
        <v>1</v>
      </c>
      <c r="AS53" s="15"/>
      <c r="AT53" s="16">
        <f>COUNTIFS(DataRegularSeason20242025!$E$2:$E$1315,TotalTeamGames20242025!AS$1,DataRegularSeason20242025!$D$2:$D$1315,TotalTeamGames20242025!$A53)</f>
        <v>2</v>
      </c>
      <c r="AU53" s="15"/>
      <c r="AV53" s="16">
        <f>COUNTIFS(DataRegularSeason20242025!$E$2:$E$1315,TotalTeamGames20242025!AU$1,DataRegularSeason20242025!$D$2:$D$1315,TotalTeamGames20242025!$A53)</f>
        <v>1</v>
      </c>
      <c r="AW53" s="15"/>
      <c r="AX53" s="16">
        <f>COUNTIFS(DataRegularSeason20242025!$E$2:$E$1315,TotalTeamGames20242025!AW$1,DataRegularSeason20242025!$D$2:$D$1315,TotalTeamGames20242025!$A53)</f>
        <v>1</v>
      </c>
      <c r="AY53" s="15"/>
      <c r="AZ53" s="16">
        <f>COUNTIFS(DataRegularSeason20242025!$E$2:$E$1315,TotalTeamGames20242025!AY$1,DataRegularSeason20242025!$D$2:$D$1315,TotalTeamGames20242025!$A53)</f>
        <v>1</v>
      </c>
      <c r="BA53" s="15"/>
      <c r="BB53" s="19"/>
      <c r="BC53" s="15"/>
      <c r="BD53" s="16">
        <f>COUNTIFS(DataRegularSeason20242025!$E$2:$E$1315,TotalTeamGames20242025!BC$1,DataRegularSeason20242025!$D$2:$D$1315,TotalTeamGames20242025!$A53)</f>
        <v>2</v>
      </c>
      <c r="BE53" s="15"/>
      <c r="BF53">
        <f>COUNTIFS(DataRegularSeason20242025!$E$2:$E$1315,TotalTeamGames20242025!BE$1,DataRegularSeason20242025!$D$2:$D$1315,TotalTeamGames20242025!$A53)</f>
        <v>1</v>
      </c>
      <c r="BG53" s="22"/>
      <c r="BH53" s="16">
        <f>COUNTIFS(DataRegularSeason20242025!$E$2:$E$1315,TotalTeamGames20242025!BG$1,DataRegularSeason20242025!$D$2:$D$1315,TotalTeamGames20242025!$A53)</f>
        <v>1</v>
      </c>
      <c r="BI53" s="15"/>
      <c r="BJ53" s="16">
        <f>COUNTIFS(DataRegularSeason20242025!$E$2:$E$1315,TotalTeamGames20242025!BI$1,DataRegularSeason20242025!$D$2:$D$1315,TotalTeamGames20242025!$A53)</f>
        <v>1</v>
      </c>
      <c r="BK53" s="15"/>
      <c r="BL53" s="16">
        <f>COUNTIFS(DataRegularSeason20242025!$E$2:$E$1315,TotalTeamGames20242025!BK$1,DataRegularSeason20242025!$D$2:$D$1315,TotalTeamGames20242025!$A53)</f>
        <v>1</v>
      </c>
      <c r="BM53" s="15"/>
      <c r="BN53" s="16">
        <f>COUNTIFS(DataRegularSeason20242025!$E$2:$E$1315,TotalTeamGames20242025!BM$1,DataRegularSeason20242025!$D$2:$D$1315,TotalTeamGames20242025!$A53)</f>
        <v>1</v>
      </c>
      <c r="BO53" s="23">
        <f t="shared" si="0"/>
        <v>41</v>
      </c>
      <c r="BP53" s="52">
        <f t="shared" ref="BP53" si="25">BO53+BO54</f>
        <v>82</v>
      </c>
    </row>
    <row r="54" spans="1:68" x14ac:dyDescent="0.25">
      <c r="A54" s="49"/>
      <c r="B54" s="17" t="s">
        <v>80</v>
      </c>
      <c r="C54" s="4">
        <f>COUNTIFS(DataRegularSeason20242025!$D$2:$D$1315,TotalTeamGames20242025!C$1,DataRegularSeason20242025!$E$2:$E$1315,TotalTeamGames20242025!$A53)</f>
        <v>1</v>
      </c>
      <c r="D54" s="20"/>
      <c r="E54" s="4">
        <f>COUNTIFS(DataRegularSeason20242025!$D$2:$D$1315,TotalTeamGames20242025!E$1,DataRegularSeason20242025!$E$2:$E$1315,TotalTeamGames20242025!$A53)</f>
        <v>2</v>
      </c>
      <c r="F54" s="20"/>
      <c r="G54" s="4">
        <f>COUNTIFS(DataRegularSeason20242025!$D$2:$D$1315,TotalTeamGames20242025!G$1,DataRegularSeason20242025!$E$2:$E$1315,TotalTeamGames20242025!$A53)</f>
        <v>2</v>
      </c>
      <c r="H54" s="20"/>
      <c r="I54" s="4">
        <f>COUNTIFS(DataRegularSeason20242025!$D$2:$D$1315,TotalTeamGames20242025!I$1,DataRegularSeason20242025!$E$2:$E$1315,TotalTeamGames20242025!$A53)</f>
        <v>1</v>
      </c>
      <c r="J54" s="20"/>
      <c r="K54" s="4">
        <f>COUNTIFS(DataRegularSeason20242025!$D$2:$D$1315,TotalTeamGames20242025!K$1,DataRegularSeason20242025!$E$2:$E$1315,TotalTeamGames20242025!$A53)</f>
        <v>2</v>
      </c>
      <c r="L54" s="20"/>
      <c r="M54" s="4">
        <f>COUNTIFS(DataRegularSeason20242025!$D$2:$D$1315,TotalTeamGames20242025!M$1,DataRegularSeason20242025!$E$2:$E$1315,TotalTeamGames20242025!$A53)</f>
        <v>1</v>
      </c>
      <c r="N54" s="20"/>
      <c r="O54" s="4">
        <f>COUNTIFS(DataRegularSeason20242025!$D$2:$D$1315,TotalTeamGames20242025!O$1,DataRegularSeason20242025!$E$2:$E$1315,TotalTeamGames20242025!$A53)</f>
        <v>1</v>
      </c>
      <c r="P54" s="20"/>
      <c r="Q54" s="4">
        <f>COUNTIFS(DataRegularSeason20242025!$D$2:$D$1315,TotalTeamGames20242025!Q$1,DataRegularSeason20242025!$E$2:$E$1315,TotalTeamGames20242025!$A53)</f>
        <v>1</v>
      </c>
      <c r="R54" s="20"/>
      <c r="S54" s="4">
        <f>COUNTIFS(DataRegularSeason20242025!$D$2:$D$1315,TotalTeamGames20242025!S$1,DataRegularSeason20242025!$E$2:$E$1315,TotalTeamGames20242025!$A53)</f>
        <v>1</v>
      </c>
      <c r="T54" s="20"/>
      <c r="U54" s="4">
        <f>COUNTIFS(DataRegularSeason20242025!$D$2:$D$1315,TotalTeamGames20242025!U$1,DataRegularSeason20242025!$E$2:$E$1315,TotalTeamGames20242025!$A53)</f>
        <v>2</v>
      </c>
      <c r="V54" s="20"/>
      <c r="W54" s="4">
        <f>COUNTIFS(DataRegularSeason20242025!$D$2:$D$1315,TotalTeamGames20242025!W$1,DataRegularSeason20242025!$E$2:$E$1315,TotalTeamGames20242025!$A53)</f>
        <v>1</v>
      </c>
      <c r="X54" s="20"/>
      <c r="Y54" s="4">
        <f>COUNTIFS(DataRegularSeason20242025!$D$2:$D$1315,TotalTeamGames20242025!Y$1,DataRegularSeason20242025!$E$2:$E$1315,TotalTeamGames20242025!$A53)</f>
        <v>2</v>
      </c>
      <c r="Z54" s="20"/>
      <c r="AA54" s="4">
        <f>COUNTIFS(DataRegularSeason20242025!$D$2:$D$1315,TotalTeamGames20242025!AA$1,DataRegularSeason20242025!$E$2:$E$1315,TotalTeamGames20242025!$A53)</f>
        <v>1</v>
      </c>
      <c r="AB54" s="20"/>
      <c r="AC54" s="4">
        <f>COUNTIFS(DataRegularSeason20242025!$D$2:$D$1315,TotalTeamGames20242025!AC$1,DataRegularSeason20242025!$E$2:$E$1315,TotalTeamGames20242025!$A53)</f>
        <v>1</v>
      </c>
      <c r="AD54" s="20"/>
      <c r="AE54" s="4">
        <f>COUNTIFS(DataRegularSeason20242025!$D$2:$D$1315,TotalTeamGames20242025!AE$1,DataRegularSeason20242025!$E$2:$E$1315,TotalTeamGames20242025!$A53)</f>
        <v>1</v>
      </c>
      <c r="AF54" s="20"/>
      <c r="AG54" s="4">
        <f>COUNTIFS(DataRegularSeason20242025!$D$2:$D$1315,TotalTeamGames20242025!AG$1,DataRegularSeason20242025!$E$2:$E$1315,TotalTeamGames20242025!$A53)</f>
        <v>1</v>
      </c>
      <c r="AH54" s="20"/>
      <c r="AI54" s="4">
        <f>COUNTIFS(DataRegularSeason20242025!$D$2:$D$1315,TotalTeamGames20242025!AI$1,DataRegularSeason20242025!$E$2:$E$1315,TotalTeamGames20242025!$A53)</f>
        <v>1</v>
      </c>
      <c r="AJ54" s="20"/>
      <c r="AK54" s="4">
        <f>COUNTIFS(DataRegularSeason20242025!$D$2:$D$1315,TotalTeamGames20242025!AK$1,DataRegularSeason20242025!$E$2:$E$1315,TotalTeamGames20242025!$A53)</f>
        <v>2</v>
      </c>
      <c r="AL54" s="20"/>
      <c r="AM54" s="4">
        <f>COUNTIFS(DataRegularSeason20242025!$D$2:$D$1315,TotalTeamGames20242025!AM$1,DataRegularSeason20242025!$E$2:$E$1315,TotalTeamGames20242025!$A53)</f>
        <v>1</v>
      </c>
      <c r="AN54" s="20"/>
      <c r="AO54" s="4">
        <f>COUNTIFS(DataRegularSeason20242025!$D$2:$D$1315,TotalTeamGames20242025!AO$1,DataRegularSeason20242025!$E$2:$E$1315,TotalTeamGames20242025!$A53)</f>
        <v>2</v>
      </c>
      <c r="AP54" s="20"/>
      <c r="AQ54" s="4">
        <f>COUNTIFS(DataRegularSeason20242025!$D$2:$D$1315,TotalTeamGames20242025!AQ$1,DataRegularSeason20242025!$E$2:$E$1315,TotalTeamGames20242025!$A53)</f>
        <v>2</v>
      </c>
      <c r="AR54" s="20"/>
      <c r="AS54" s="4">
        <f>COUNTIFS(DataRegularSeason20242025!$D$2:$D$1315,TotalTeamGames20242025!AS$1,DataRegularSeason20242025!$E$2:$E$1315,TotalTeamGames20242025!$A53)</f>
        <v>1</v>
      </c>
      <c r="AT54" s="20"/>
      <c r="AU54" s="4">
        <f>COUNTIFS(DataRegularSeason20242025!$D$2:$D$1315,TotalTeamGames20242025!AU$1,DataRegularSeason20242025!$E$2:$E$1315,TotalTeamGames20242025!$A53)</f>
        <v>1</v>
      </c>
      <c r="AV54" s="20"/>
      <c r="AW54" s="4">
        <f>COUNTIFS(DataRegularSeason20242025!$D$2:$D$1315,TotalTeamGames20242025!AW$1,DataRegularSeason20242025!$E$2:$E$1315,TotalTeamGames20242025!$A53)</f>
        <v>1</v>
      </c>
      <c r="AX54" s="20"/>
      <c r="AY54" s="4">
        <f>COUNTIFS(DataRegularSeason20242025!$D$2:$D$1315,TotalTeamGames20242025!AY$1,DataRegularSeason20242025!$E$2:$E$1315,TotalTeamGames20242025!$A53)</f>
        <v>1</v>
      </c>
      <c r="AZ54" s="20"/>
      <c r="BA54" s="18"/>
      <c r="BB54" s="20"/>
      <c r="BC54" s="4">
        <f>COUNTIFS(DataRegularSeason20242025!$D$2:$D$1315,TotalTeamGames20242025!BC$1,DataRegularSeason20242025!$E$2:$E$1315,TotalTeamGames20242025!$A53)</f>
        <v>2</v>
      </c>
      <c r="BD54" s="20"/>
      <c r="BE54" s="4">
        <f>COUNTIFS(DataRegularSeason20242025!$D$2:$D$1315,TotalTeamGames20242025!BE$1,DataRegularSeason20242025!$E$2:$E$1315,TotalTeamGames20242025!$A53)</f>
        <v>1</v>
      </c>
      <c r="BF54" s="18"/>
      <c r="BG54" s="21">
        <f>COUNTIFS(DataRegularSeason20242025!$D$2:$D$1315,TotalTeamGames20242025!BG$1,DataRegularSeason20242025!$E$2:$E$1315,TotalTeamGames20242025!$A53)</f>
        <v>1</v>
      </c>
      <c r="BH54" s="20"/>
      <c r="BI54" s="4">
        <f>COUNTIFS(DataRegularSeason20242025!$D$2:$D$1315,TotalTeamGames20242025!BI$1,DataRegularSeason20242025!$E$2:$E$1315,TotalTeamGames20242025!$A53)</f>
        <v>1</v>
      </c>
      <c r="BJ54" s="20"/>
      <c r="BK54" s="4">
        <f>COUNTIFS(DataRegularSeason20242025!$D$2:$D$1315,TotalTeamGames20242025!BK$1,DataRegularSeason20242025!$E$2:$E$1315,TotalTeamGames20242025!$A53)</f>
        <v>1</v>
      </c>
      <c r="BL54" s="20"/>
      <c r="BM54" s="4">
        <f>COUNTIFS(DataRegularSeason20242025!$D$2:$D$1315,TotalTeamGames20242025!BM$1,DataRegularSeason20242025!$E$2:$E$1315,TotalTeamGames20242025!$A53)</f>
        <v>2</v>
      </c>
      <c r="BN54" s="20"/>
      <c r="BO54" s="24">
        <f t="shared" si="0"/>
        <v>41</v>
      </c>
      <c r="BP54" s="52"/>
    </row>
    <row r="55" spans="1:68" x14ac:dyDescent="0.25">
      <c r="A55" s="48" t="s">
        <v>18</v>
      </c>
      <c r="B55" s="16" t="s">
        <v>81</v>
      </c>
      <c r="C55" s="15"/>
      <c r="D55" s="16">
        <f>COUNTIFS(DataRegularSeason20242025!$E$2:$E$1315,TotalTeamGames20242025!C$1,DataRegularSeason20242025!$D$2:$D$1315,TotalTeamGames20242025!$A55)</f>
        <v>1</v>
      </c>
      <c r="E55" s="15"/>
      <c r="F55" s="16">
        <f>COUNTIFS(DataRegularSeason20242025!$E$2:$E$1315,TotalTeamGames20242025!E$1,DataRegularSeason20242025!$D$2:$D$1315,TotalTeamGames20242025!$A55)</f>
        <v>2</v>
      </c>
      <c r="G55" s="15"/>
      <c r="H55" s="16">
        <f>COUNTIFS(DataRegularSeason20242025!$E$2:$E$1315,TotalTeamGames20242025!G$1,DataRegularSeason20242025!$D$2:$D$1315,TotalTeamGames20242025!$A55)</f>
        <v>2</v>
      </c>
      <c r="I55" s="15"/>
      <c r="J55" s="16">
        <f>COUNTIFS(DataRegularSeason20242025!$E$2:$E$1315,TotalTeamGames20242025!I$1,DataRegularSeason20242025!$D$2:$D$1315,TotalTeamGames20242025!$A55)</f>
        <v>2</v>
      </c>
      <c r="K55" s="15"/>
      <c r="L55" s="16">
        <f>COUNTIFS(DataRegularSeason20242025!$E$2:$E$1315,TotalTeamGames20242025!K$1,DataRegularSeason20242025!$D$2:$D$1315,TotalTeamGames20242025!$A55)</f>
        <v>1</v>
      </c>
      <c r="M55" s="15"/>
      <c r="N55" s="16">
        <f>COUNTIFS(DataRegularSeason20242025!$E$2:$E$1315,TotalTeamGames20242025!M$1,DataRegularSeason20242025!$D$2:$D$1315,TotalTeamGames20242025!$A55)</f>
        <v>1</v>
      </c>
      <c r="O55" s="15"/>
      <c r="P55" s="16">
        <f>COUNTIFS(DataRegularSeason20242025!$E$2:$E$1315,TotalTeamGames20242025!O$1,DataRegularSeason20242025!$D$2:$D$1315,TotalTeamGames20242025!$A55)</f>
        <v>1</v>
      </c>
      <c r="Q55" s="15"/>
      <c r="R55" s="16">
        <f>COUNTIFS(DataRegularSeason20242025!$E$2:$E$1315,TotalTeamGames20242025!Q$1,DataRegularSeason20242025!$D$2:$D$1315,TotalTeamGames20242025!$A55)</f>
        <v>1</v>
      </c>
      <c r="S55" s="15"/>
      <c r="T55" s="16">
        <f>COUNTIFS(DataRegularSeason20242025!$E$2:$E$1315,TotalTeamGames20242025!S$1,DataRegularSeason20242025!$D$2:$D$1315,TotalTeamGames20242025!$A55)</f>
        <v>1</v>
      </c>
      <c r="U55" s="15"/>
      <c r="V55" s="16">
        <f>COUNTIFS(DataRegularSeason20242025!$E$2:$E$1315,TotalTeamGames20242025!U$1,DataRegularSeason20242025!$D$2:$D$1315,TotalTeamGames20242025!$A55)</f>
        <v>2</v>
      </c>
      <c r="W55" s="15"/>
      <c r="X55" s="16">
        <f>COUNTIFS(DataRegularSeason20242025!$E$2:$E$1315,TotalTeamGames20242025!W$1,DataRegularSeason20242025!$D$2:$D$1315,TotalTeamGames20242025!$A55)</f>
        <v>1</v>
      </c>
      <c r="Y55" s="15"/>
      <c r="Z55" s="16">
        <f>COUNTIFS(DataRegularSeason20242025!$E$2:$E$1315,TotalTeamGames20242025!Y$1,DataRegularSeason20242025!$D$2:$D$1315,TotalTeamGames20242025!$A55)</f>
        <v>2</v>
      </c>
      <c r="AA55" s="15"/>
      <c r="AB55" s="16">
        <f>COUNTIFS(DataRegularSeason20242025!$E$2:$E$1315,TotalTeamGames20242025!AA$1,DataRegularSeason20242025!$D$2:$D$1315,TotalTeamGames20242025!$A55)</f>
        <v>1</v>
      </c>
      <c r="AC55" s="15"/>
      <c r="AD55" s="16">
        <f>COUNTIFS(DataRegularSeason20242025!$E$2:$E$1315,TotalTeamGames20242025!AC$1,DataRegularSeason20242025!$D$2:$D$1315,TotalTeamGames20242025!$A55)</f>
        <v>1</v>
      </c>
      <c r="AE55" s="15"/>
      <c r="AF55" s="16">
        <f>COUNTIFS(DataRegularSeason20242025!$E$2:$E$1315,TotalTeamGames20242025!AE$1,DataRegularSeason20242025!$D$2:$D$1315,TotalTeamGames20242025!$A55)</f>
        <v>2</v>
      </c>
      <c r="AG55" s="15"/>
      <c r="AH55" s="16">
        <f>COUNTIFS(DataRegularSeason20242025!$E$2:$E$1315,TotalTeamGames20242025!AG$1,DataRegularSeason20242025!$D$2:$D$1315,TotalTeamGames20242025!$A55)</f>
        <v>2</v>
      </c>
      <c r="AI55" s="15"/>
      <c r="AJ55" s="16">
        <f>COUNTIFS(DataRegularSeason20242025!$E$2:$E$1315,TotalTeamGames20242025!AI$1,DataRegularSeason20242025!$D$2:$D$1315,TotalTeamGames20242025!$A55)</f>
        <v>1</v>
      </c>
      <c r="AK55" s="15"/>
      <c r="AL55" s="16">
        <f>COUNTIFS(DataRegularSeason20242025!$E$2:$E$1315,TotalTeamGames20242025!AK$1,DataRegularSeason20242025!$D$2:$D$1315,TotalTeamGames20242025!$A55)</f>
        <v>1</v>
      </c>
      <c r="AM55" s="15"/>
      <c r="AN55" s="16">
        <f>COUNTIFS(DataRegularSeason20242025!$E$2:$E$1315,TotalTeamGames20242025!AM$1,DataRegularSeason20242025!$D$2:$D$1315,TotalTeamGames20242025!$A55)</f>
        <v>2</v>
      </c>
      <c r="AO55" s="15"/>
      <c r="AP55" s="16">
        <f>COUNTIFS(DataRegularSeason20242025!$E$2:$E$1315,TotalTeamGames20242025!AO$1,DataRegularSeason20242025!$D$2:$D$1315,TotalTeamGames20242025!$A55)</f>
        <v>1</v>
      </c>
      <c r="AQ55" s="15"/>
      <c r="AR55" s="16">
        <f>COUNTIFS(DataRegularSeason20242025!$E$2:$E$1315,TotalTeamGames20242025!AQ$1,DataRegularSeason20242025!$D$2:$D$1315,TotalTeamGames20242025!$A55)</f>
        <v>1</v>
      </c>
      <c r="AS55" s="15"/>
      <c r="AT55" s="16">
        <f>COUNTIFS(DataRegularSeason20242025!$E$2:$E$1315,TotalTeamGames20242025!AS$1,DataRegularSeason20242025!$D$2:$D$1315,TotalTeamGames20242025!$A55)</f>
        <v>2</v>
      </c>
      <c r="AU55" s="15"/>
      <c r="AV55" s="16">
        <f>COUNTIFS(DataRegularSeason20242025!$E$2:$E$1315,TotalTeamGames20242025!AU$1,DataRegularSeason20242025!$D$2:$D$1315,TotalTeamGames20242025!$A55)</f>
        <v>1</v>
      </c>
      <c r="AW55" s="15"/>
      <c r="AX55" s="16">
        <f>COUNTIFS(DataRegularSeason20242025!$E$2:$E$1315,TotalTeamGames20242025!AW$1,DataRegularSeason20242025!$D$2:$D$1315,TotalTeamGames20242025!$A55)</f>
        <v>1</v>
      </c>
      <c r="AY55" s="15"/>
      <c r="AZ55" s="16">
        <f>COUNTIFS(DataRegularSeason20242025!$E$2:$E$1315,TotalTeamGames20242025!AY$1,DataRegularSeason20242025!$D$2:$D$1315,TotalTeamGames20242025!$A55)</f>
        <v>1</v>
      </c>
      <c r="BA55" s="15"/>
      <c r="BB55" s="16">
        <f>COUNTIFS(DataRegularSeason20242025!$E$2:$E$1315,TotalTeamGames20242025!BA$1,DataRegularSeason20242025!$D$2:$D$1315,TotalTeamGames20242025!$A55)</f>
        <v>2</v>
      </c>
      <c r="BC55" s="15"/>
      <c r="BD55" s="19"/>
      <c r="BE55" s="15"/>
      <c r="BF55">
        <f>COUNTIFS(DataRegularSeason20242025!$E$2:$E$1315,TotalTeamGames20242025!BE$1,DataRegularSeason20242025!$D$2:$D$1315,TotalTeamGames20242025!$A55)</f>
        <v>1</v>
      </c>
      <c r="BG55" s="22"/>
      <c r="BH55" s="16">
        <f>COUNTIFS(DataRegularSeason20242025!$E$2:$E$1315,TotalTeamGames20242025!BG$1,DataRegularSeason20242025!$D$2:$D$1315,TotalTeamGames20242025!$A55)</f>
        <v>1</v>
      </c>
      <c r="BI55" s="15"/>
      <c r="BJ55" s="16">
        <f>COUNTIFS(DataRegularSeason20242025!$E$2:$E$1315,TotalTeamGames20242025!BI$1,DataRegularSeason20242025!$D$2:$D$1315,TotalTeamGames20242025!$A55)</f>
        <v>1</v>
      </c>
      <c r="BK55" s="15"/>
      <c r="BL55" s="16">
        <f>COUNTIFS(DataRegularSeason20242025!$E$2:$E$1315,TotalTeamGames20242025!BK$1,DataRegularSeason20242025!$D$2:$D$1315,TotalTeamGames20242025!$A55)</f>
        <v>1</v>
      </c>
      <c r="BM55" s="15"/>
      <c r="BN55" s="16">
        <f>COUNTIFS(DataRegularSeason20242025!$E$2:$E$1315,TotalTeamGames20242025!BM$1,DataRegularSeason20242025!$D$2:$D$1315,TotalTeamGames20242025!$A55)</f>
        <v>1</v>
      </c>
      <c r="BO55" s="23">
        <f t="shared" si="0"/>
        <v>41</v>
      </c>
      <c r="BP55" s="52">
        <f t="shared" ref="BP55" si="26">BO55+BO56</f>
        <v>82</v>
      </c>
    </row>
    <row r="56" spans="1:68" x14ac:dyDescent="0.25">
      <c r="A56" s="49"/>
      <c r="B56" s="17" t="s">
        <v>80</v>
      </c>
      <c r="C56" s="4">
        <f>COUNTIFS(DataRegularSeason20242025!$D$2:$D$1315,TotalTeamGames20242025!C$1,DataRegularSeason20242025!$E$2:$E$1315,TotalTeamGames20242025!$A55)</f>
        <v>1</v>
      </c>
      <c r="D56" s="20"/>
      <c r="E56" s="4">
        <f>COUNTIFS(DataRegularSeason20242025!$D$2:$D$1315,TotalTeamGames20242025!E$1,DataRegularSeason20242025!$E$2:$E$1315,TotalTeamGames20242025!$A55)</f>
        <v>2</v>
      </c>
      <c r="F56" s="20"/>
      <c r="G56" s="4">
        <f>COUNTIFS(DataRegularSeason20242025!$D$2:$D$1315,TotalTeamGames20242025!G$1,DataRegularSeason20242025!$E$2:$E$1315,TotalTeamGames20242025!$A55)</f>
        <v>1</v>
      </c>
      <c r="H56" s="20"/>
      <c r="I56" s="4">
        <f>COUNTIFS(DataRegularSeason20242025!$D$2:$D$1315,TotalTeamGames20242025!I$1,DataRegularSeason20242025!$E$2:$E$1315,TotalTeamGames20242025!$A55)</f>
        <v>1</v>
      </c>
      <c r="J56" s="20"/>
      <c r="K56" s="4">
        <f>COUNTIFS(DataRegularSeason20242025!$D$2:$D$1315,TotalTeamGames20242025!K$1,DataRegularSeason20242025!$E$2:$E$1315,TotalTeamGames20242025!$A55)</f>
        <v>2</v>
      </c>
      <c r="L56" s="20"/>
      <c r="M56" s="4">
        <f>COUNTIFS(DataRegularSeason20242025!$D$2:$D$1315,TotalTeamGames20242025!M$1,DataRegularSeason20242025!$E$2:$E$1315,TotalTeamGames20242025!$A55)</f>
        <v>1</v>
      </c>
      <c r="N56" s="20"/>
      <c r="O56" s="4">
        <f>COUNTIFS(DataRegularSeason20242025!$D$2:$D$1315,TotalTeamGames20242025!O$1,DataRegularSeason20242025!$E$2:$E$1315,TotalTeamGames20242025!$A55)</f>
        <v>1</v>
      </c>
      <c r="P56" s="20"/>
      <c r="Q56" s="4">
        <f>COUNTIFS(DataRegularSeason20242025!$D$2:$D$1315,TotalTeamGames20242025!Q$1,DataRegularSeason20242025!$E$2:$E$1315,TotalTeamGames20242025!$A55)</f>
        <v>1</v>
      </c>
      <c r="R56" s="20"/>
      <c r="S56" s="4">
        <f>COUNTIFS(DataRegularSeason20242025!$D$2:$D$1315,TotalTeamGames20242025!S$1,DataRegularSeason20242025!$E$2:$E$1315,TotalTeamGames20242025!$A55)</f>
        <v>1</v>
      </c>
      <c r="T56" s="20"/>
      <c r="U56" s="4">
        <f>COUNTIFS(DataRegularSeason20242025!$D$2:$D$1315,TotalTeamGames20242025!U$1,DataRegularSeason20242025!$E$2:$E$1315,TotalTeamGames20242025!$A55)</f>
        <v>2</v>
      </c>
      <c r="V56" s="20"/>
      <c r="W56" s="4">
        <f>COUNTIFS(DataRegularSeason20242025!$D$2:$D$1315,TotalTeamGames20242025!W$1,DataRegularSeason20242025!$E$2:$E$1315,TotalTeamGames20242025!$A55)</f>
        <v>1</v>
      </c>
      <c r="X56" s="20"/>
      <c r="Y56" s="4">
        <f>COUNTIFS(DataRegularSeason20242025!$D$2:$D$1315,TotalTeamGames20242025!Y$1,DataRegularSeason20242025!$E$2:$E$1315,TotalTeamGames20242025!$A55)</f>
        <v>2</v>
      </c>
      <c r="Z56" s="20"/>
      <c r="AA56" s="4">
        <f>COUNTIFS(DataRegularSeason20242025!$D$2:$D$1315,TotalTeamGames20242025!AA$1,DataRegularSeason20242025!$E$2:$E$1315,TotalTeamGames20242025!$A55)</f>
        <v>1</v>
      </c>
      <c r="AB56" s="20"/>
      <c r="AC56" s="4">
        <f>COUNTIFS(DataRegularSeason20242025!$D$2:$D$1315,TotalTeamGames20242025!AC$1,DataRegularSeason20242025!$E$2:$E$1315,TotalTeamGames20242025!$A55)</f>
        <v>1</v>
      </c>
      <c r="AD56" s="20"/>
      <c r="AE56" s="4">
        <f>COUNTIFS(DataRegularSeason20242025!$D$2:$D$1315,TotalTeamGames20242025!AE$1,DataRegularSeason20242025!$E$2:$E$1315,TotalTeamGames20242025!$A55)</f>
        <v>2</v>
      </c>
      <c r="AF56" s="20"/>
      <c r="AG56" s="4">
        <f>COUNTIFS(DataRegularSeason20242025!$D$2:$D$1315,TotalTeamGames20242025!AG$1,DataRegularSeason20242025!$E$2:$E$1315,TotalTeamGames20242025!$A55)</f>
        <v>1</v>
      </c>
      <c r="AH56" s="20"/>
      <c r="AI56" s="4">
        <f>COUNTIFS(DataRegularSeason20242025!$D$2:$D$1315,TotalTeamGames20242025!AI$1,DataRegularSeason20242025!$E$2:$E$1315,TotalTeamGames20242025!$A55)</f>
        <v>1</v>
      </c>
      <c r="AJ56" s="20"/>
      <c r="AK56" s="4">
        <f>COUNTIFS(DataRegularSeason20242025!$D$2:$D$1315,TotalTeamGames20242025!AK$1,DataRegularSeason20242025!$E$2:$E$1315,TotalTeamGames20242025!$A55)</f>
        <v>2</v>
      </c>
      <c r="AL56" s="20"/>
      <c r="AM56" s="4">
        <f>COUNTIFS(DataRegularSeason20242025!$D$2:$D$1315,TotalTeamGames20242025!AM$1,DataRegularSeason20242025!$E$2:$E$1315,TotalTeamGames20242025!$A55)</f>
        <v>1</v>
      </c>
      <c r="AN56" s="20"/>
      <c r="AO56" s="4">
        <f>COUNTIFS(DataRegularSeason20242025!$D$2:$D$1315,TotalTeamGames20242025!AO$1,DataRegularSeason20242025!$E$2:$E$1315,TotalTeamGames20242025!$A55)</f>
        <v>2</v>
      </c>
      <c r="AP56" s="20"/>
      <c r="AQ56" s="4">
        <f>COUNTIFS(DataRegularSeason20242025!$D$2:$D$1315,TotalTeamGames20242025!AQ$1,DataRegularSeason20242025!$E$2:$E$1315,TotalTeamGames20242025!$A55)</f>
        <v>2</v>
      </c>
      <c r="AR56" s="20"/>
      <c r="AS56" s="4">
        <f>COUNTIFS(DataRegularSeason20242025!$D$2:$D$1315,TotalTeamGames20242025!AS$1,DataRegularSeason20242025!$E$2:$E$1315,TotalTeamGames20242025!$A55)</f>
        <v>1</v>
      </c>
      <c r="AT56" s="20"/>
      <c r="AU56" s="4">
        <f>COUNTIFS(DataRegularSeason20242025!$D$2:$D$1315,TotalTeamGames20242025!AU$1,DataRegularSeason20242025!$E$2:$E$1315,TotalTeamGames20242025!$A55)</f>
        <v>1</v>
      </c>
      <c r="AV56" s="20"/>
      <c r="AW56" s="4">
        <f>COUNTIFS(DataRegularSeason20242025!$D$2:$D$1315,TotalTeamGames20242025!AW$1,DataRegularSeason20242025!$E$2:$E$1315,TotalTeamGames20242025!$A55)</f>
        <v>1</v>
      </c>
      <c r="AX56" s="20"/>
      <c r="AY56" s="4">
        <f>COUNTIFS(DataRegularSeason20242025!$D$2:$D$1315,TotalTeamGames20242025!AY$1,DataRegularSeason20242025!$E$2:$E$1315,TotalTeamGames20242025!$A55)</f>
        <v>1</v>
      </c>
      <c r="AZ56" s="20"/>
      <c r="BA56" s="4">
        <f>COUNTIFS(DataRegularSeason20242025!$D$2:$D$1315,TotalTeamGames20242025!BA$1,DataRegularSeason20242025!$E$2:$E$1315,TotalTeamGames20242025!$A55)</f>
        <v>2</v>
      </c>
      <c r="BB56" s="20"/>
      <c r="BC56" s="18"/>
      <c r="BD56" s="20"/>
      <c r="BE56" s="4">
        <f>COUNTIFS(DataRegularSeason20242025!$D$2:$D$1315,TotalTeamGames20242025!BE$1,DataRegularSeason20242025!$E$2:$E$1315,TotalTeamGames20242025!$A55)</f>
        <v>1</v>
      </c>
      <c r="BF56" s="18"/>
      <c r="BG56" s="21">
        <f>COUNTIFS(DataRegularSeason20242025!$D$2:$D$1315,TotalTeamGames20242025!BG$1,DataRegularSeason20242025!$E$2:$E$1315,TotalTeamGames20242025!$A55)</f>
        <v>1</v>
      </c>
      <c r="BH56" s="20"/>
      <c r="BI56" s="4">
        <f>COUNTIFS(DataRegularSeason20242025!$D$2:$D$1315,TotalTeamGames20242025!BI$1,DataRegularSeason20242025!$E$2:$E$1315,TotalTeamGames20242025!$A55)</f>
        <v>1</v>
      </c>
      <c r="BJ56" s="20"/>
      <c r="BK56" s="4">
        <f>COUNTIFS(DataRegularSeason20242025!$D$2:$D$1315,TotalTeamGames20242025!BK$1,DataRegularSeason20242025!$E$2:$E$1315,TotalTeamGames20242025!$A55)</f>
        <v>1</v>
      </c>
      <c r="BL56" s="20"/>
      <c r="BM56" s="4">
        <f>COUNTIFS(DataRegularSeason20242025!$D$2:$D$1315,TotalTeamGames20242025!BM$1,DataRegularSeason20242025!$E$2:$E$1315,TotalTeamGames20242025!$A55)</f>
        <v>2</v>
      </c>
      <c r="BN56" s="20"/>
      <c r="BO56" s="24">
        <f t="shared" si="0"/>
        <v>41</v>
      </c>
      <c r="BP56" s="52"/>
    </row>
    <row r="57" spans="1:68" x14ac:dyDescent="0.25">
      <c r="A57" s="48" t="s">
        <v>15</v>
      </c>
      <c r="B57" s="16" t="s">
        <v>81</v>
      </c>
      <c r="C57" s="15"/>
      <c r="D57" s="16">
        <f>COUNTIFS(DataRegularSeason20242025!$E$2:$E$1315,TotalTeamGames20242025!C$1,DataRegularSeason20242025!$D$2:$D$1315,TotalTeamGames20242025!$A57)</f>
        <v>1</v>
      </c>
      <c r="E57" s="15"/>
      <c r="F57" s="16">
        <f>COUNTIFS(DataRegularSeason20242025!$E$2:$E$1315,TotalTeamGames20242025!E$1,DataRegularSeason20242025!$D$2:$D$1315,TotalTeamGames20242025!$A57)</f>
        <v>1</v>
      </c>
      <c r="G57" s="15"/>
      <c r="H57" s="16">
        <f>COUNTIFS(DataRegularSeason20242025!$E$2:$E$1315,TotalTeamGames20242025!G$1,DataRegularSeason20242025!$D$2:$D$1315,TotalTeamGames20242025!$A57)</f>
        <v>1</v>
      </c>
      <c r="I57" s="15"/>
      <c r="J57" s="16">
        <f>COUNTIFS(DataRegularSeason20242025!$E$2:$E$1315,TotalTeamGames20242025!I$1,DataRegularSeason20242025!$D$2:$D$1315,TotalTeamGames20242025!$A57)</f>
        <v>1</v>
      </c>
      <c r="K57" s="15"/>
      <c r="L57" s="16">
        <f>COUNTIFS(DataRegularSeason20242025!$E$2:$E$1315,TotalTeamGames20242025!K$1,DataRegularSeason20242025!$D$2:$D$1315,TotalTeamGames20242025!$A57)</f>
        <v>1</v>
      </c>
      <c r="M57" s="15"/>
      <c r="N57" s="16">
        <f>COUNTIFS(DataRegularSeason20242025!$E$2:$E$1315,TotalTeamGames20242025!M$1,DataRegularSeason20242025!$D$2:$D$1315,TotalTeamGames20242025!$A57)</f>
        <v>1</v>
      </c>
      <c r="O57" s="15"/>
      <c r="P57" s="16">
        <f>COUNTIFS(DataRegularSeason20242025!$E$2:$E$1315,TotalTeamGames20242025!O$1,DataRegularSeason20242025!$D$2:$D$1315,TotalTeamGames20242025!$A57)</f>
        <v>2</v>
      </c>
      <c r="Q57" s="15"/>
      <c r="R57" s="16">
        <f>COUNTIFS(DataRegularSeason20242025!$E$2:$E$1315,TotalTeamGames20242025!Q$1,DataRegularSeason20242025!$D$2:$D$1315,TotalTeamGames20242025!$A57)</f>
        <v>1</v>
      </c>
      <c r="S57" s="15"/>
      <c r="T57" s="16">
        <f>COUNTIFS(DataRegularSeason20242025!$E$2:$E$1315,TotalTeamGames20242025!S$1,DataRegularSeason20242025!$D$2:$D$1315,TotalTeamGames20242025!$A57)</f>
        <v>2</v>
      </c>
      <c r="U57" s="15"/>
      <c r="V57" s="16">
        <f>COUNTIFS(DataRegularSeason20242025!$E$2:$E$1315,TotalTeamGames20242025!U$1,DataRegularSeason20242025!$D$2:$D$1315,TotalTeamGames20242025!$A57)</f>
        <v>1</v>
      </c>
      <c r="W57" s="15"/>
      <c r="X57" s="16">
        <f>COUNTIFS(DataRegularSeason20242025!$E$2:$E$1315,TotalTeamGames20242025!W$1,DataRegularSeason20242025!$D$2:$D$1315,TotalTeamGames20242025!$A57)</f>
        <v>2</v>
      </c>
      <c r="Y57" s="15"/>
      <c r="Z57" s="16">
        <f>COUNTIFS(DataRegularSeason20242025!$E$2:$E$1315,TotalTeamGames20242025!Y$1,DataRegularSeason20242025!$D$2:$D$1315,TotalTeamGames20242025!$A57)</f>
        <v>1</v>
      </c>
      <c r="AA57" s="15"/>
      <c r="AB57" s="16">
        <f>COUNTIFS(DataRegularSeason20242025!$E$2:$E$1315,TotalTeamGames20242025!AA$1,DataRegularSeason20242025!$D$2:$D$1315,TotalTeamGames20242025!$A57)</f>
        <v>2</v>
      </c>
      <c r="AC57" s="15"/>
      <c r="AD57" s="16">
        <f>COUNTIFS(DataRegularSeason20242025!$E$2:$E$1315,TotalTeamGames20242025!AC$1,DataRegularSeason20242025!$D$2:$D$1315,TotalTeamGames20242025!$A57)</f>
        <v>2</v>
      </c>
      <c r="AE57" s="15"/>
      <c r="AF57" s="16">
        <f>COUNTIFS(DataRegularSeason20242025!$E$2:$E$1315,TotalTeamGames20242025!AE$1,DataRegularSeason20242025!$D$2:$D$1315,TotalTeamGames20242025!$A57)</f>
        <v>1</v>
      </c>
      <c r="AG57" s="15"/>
      <c r="AH57" s="16">
        <f>COUNTIFS(DataRegularSeason20242025!$E$2:$E$1315,TotalTeamGames20242025!AG$1,DataRegularSeason20242025!$D$2:$D$1315,TotalTeamGames20242025!$A57)</f>
        <v>1</v>
      </c>
      <c r="AI57" s="15"/>
      <c r="AJ57" s="16">
        <f>COUNTIFS(DataRegularSeason20242025!$E$2:$E$1315,TotalTeamGames20242025!AI$1,DataRegularSeason20242025!$D$2:$D$1315,TotalTeamGames20242025!$A57)</f>
        <v>2</v>
      </c>
      <c r="AK57" s="15"/>
      <c r="AL57" s="16">
        <f>COUNTIFS(DataRegularSeason20242025!$E$2:$E$1315,TotalTeamGames20242025!AK$1,DataRegularSeason20242025!$D$2:$D$1315,TotalTeamGames20242025!$A57)</f>
        <v>1</v>
      </c>
      <c r="AM57" s="15"/>
      <c r="AN57" s="16">
        <f>COUNTIFS(DataRegularSeason20242025!$E$2:$E$1315,TotalTeamGames20242025!AM$1,DataRegularSeason20242025!$D$2:$D$1315,TotalTeamGames20242025!$A57)</f>
        <v>1</v>
      </c>
      <c r="AO57" s="15"/>
      <c r="AP57" s="16">
        <f>COUNTIFS(DataRegularSeason20242025!$E$2:$E$1315,TotalTeamGames20242025!AO$1,DataRegularSeason20242025!$D$2:$D$1315,TotalTeamGames20242025!$A57)</f>
        <v>1</v>
      </c>
      <c r="AQ57" s="15"/>
      <c r="AR57" s="16">
        <f>COUNTIFS(DataRegularSeason20242025!$E$2:$E$1315,TotalTeamGames20242025!AQ$1,DataRegularSeason20242025!$D$2:$D$1315,TotalTeamGames20242025!$A57)</f>
        <v>1</v>
      </c>
      <c r="AS57" s="15"/>
      <c r="AT57" s="16">
        <f>COUNTIFS(DataRegularSeason20242025!$E$2:$E$1315,TotalTeamGames20242025!AS$1,DataRegularSeason20242025!$D$2:$D$1315,TotalTeamGames20242025!$A57)</f>
        <v>1</v>
      </c>
      <c r="AU57" s="15"/>
      <c r="AV57" s="16">
        <f>COUNTIFS(DataRegularSeason20242025!$E$2:$E$1315,TotalTeamGames20242025!AU$1,DataRegularSeason20242025!$D$2:$D$1315,TotalTeamGames20242025!$A57)</f>
        <v>2</v>
      </c>
      <c r="AW57" s="15"/>
      <c r="AX57" s="16">
        <f>COUNTIFS(DataRegularSeason20242025!$E$2:$E$1315,TotalTeamGames20242025!AW$1,DataRegularSeason20242025!$D$2:$D$1315,TotalTeamGames20242025!$A57)</f>
        <v>1</v>
      </c>
      <c r="AY57" s="15"/>
      <c r="AZ57" s="16">
        <f>COUNTIFS(DataRegularSeason20242025!$E$2:$E$1315,TotalTeamGames20242025!AY$1,DataRegularSeason20242025!$D$2:$D$1315,TotalTeamGames20242025!$A57)</f>
        <v>2</v>
      </c>
      <c r="BA57" s="15"/>
      <c r="BB57" s="16">
        <f>COUNTIFS(DataRegularSeason20242025!$E$2:$E$1315,TotalTeamGames20242025!BA$1,DataRegularSeason20242025!$D$2:$D$1315,TotalTeamGames20242025!$A57)</f>
        <v>1</v>
      </c>
      <c r="BC57" s="15"/>
      <c r="BD57" s="16">
        <f>COUNTIFS(DataRegularSeason20242025!$E$2:$E$1315,TotalTeamGames20242025!BC$1,DataRegularSeason20242025!$D$2:$D$1315,TotalTeamGames20242025!$A57)</f>
        <v>1</v>
      </c>
      <c r="BE57" s="15"/>
      <c r="BF57" s="15"/>
      <c r="BG57" s="22"/>
      <c r="BH57" s="16">
        <f>COUNTIFS(DataRegularSeason20242025!$E$2:$E$1315,TotalTeamGames20242025!BG$1,DataRegularSeason20242025!$D$2:$D$1315,TotalTeamGames20242025!$A57)</f>
        <v>1</v>
      </c>
      <c r="BI57" s="15"/>
      <c r="BJ57" s="16">
        <f>COUNTIFS(DataRegularSeason20242025!$E$2:$E$1315,TotalTeamGames20242025!BI$1,DataRegularSeason20242025!$D$2:$D$1315,TotalTeamGames20242025!$A57)</f>
        <v>2</v>
      </c>
      <c r="BK57" s="15"/>
      <c r="BL57" s="16">
        <f>COUNTIFS(DataRegularSeason20242025!$E$2:$E$1315,TotalTeamGames20242025!BK$1,DataRegularSeason20242025!$D$2:$D$1315,TotalTeamGames20242025!$A57)</f>
        <v>2</v>
      </c>
      <c r="BM57" s="15"/>
      <c r="BN57" s="16">
        <f>COUNTIFS(DataRegularSeason20242025!$E$2:$E$1315,TotalTeamGames20242025!BM$1,DataRegularSeason20242025!$D$2:$D$1315,TotalTeamGames20242025!$A57)</f>
        <v>1</v>
      </c>
      <c r="BO57" s="23">
        <f t="shared" si="0"/>
        <v>41</v>
      </c>
      <c r="BP57" s="52">
        <f t="shared" ref="BP57" si="27">BO57+BO58</f>
        <v>82</v>
      </c>
    </row>
    <row r="58" spans="1:68" x14ac:dyDescent="0.25">
      <c r="A58" s="49"/>
      <c r="B58" s="17" t="s">
        <v>80</v>
      </c>
      <c r="C58" s="4">
        <f>COUNTIFS(DataRegularSeason20242025!$D$2:$D$1315,TotalTeamGames20242025!C$1,DataRegularSeason20242025!$E$2:$E$1315,TotalTeamGames20242025!$A57)</f>
        <v>2</v>
      </c>
      <c r="D58" s="20"/>
      <c r="E58" s="4">
        <f>COUNTIFS(DataRegularSeason20242025!$D$2:$D$1315,TotalTeamGames20242025!E$1,DataRegularSeason20242025!$E$2:$E$1315,TotalTeamGames20242025!$A57)</f>
        <v>1</v>
      </c>
      <c r="F58" s="20"/>
      <c r="G58" s="4">
        <f>COUNTIFS(DataRegularSeason20242025!$D$2:$D$1315,TotalTeamGames20242025!G$1,DataRegularSeason20242025!$E$2:$E$1315,TotalTeamGames20242025!$A57)</f>
        <v>1</v>
      </c>
      <c r="H58" s="20"/>
      <c r="I58" s="4">
        <f>COUNTIFS(DataRegularSeason20242025!$D$2:$D$1315,TotalTeamGames20242025!I$1,DataRegularSeason20242025!$E$2:$E$1315,TotalTeamGames20242025!$A57)</f>
        <v>1</v>
      </c>
      <c r="J58" s="20"/>
      <c r="K58" s="4">
        <f>COUNTIFS(DataRegularSeason20242025!$D$2:$D$1315,TotalTeamGames20242025!K$1,DataRegularSeason20242025!$E$2:$E$1315,TotalTeamGames20242025!$A57)</f>
        <v>1</v>
      </c>
      <c r="L58" s="20"/>
      <c r="M58" s="4">
        <f>COUNTIFS(DataRegularSeason20242025!$D$2:$D$1315,TotalTeamGames20242025!M$1,DataRegularSeason20242025!$E$2:$E$1315,TotalTeamGames20242025!$A57)</f>
        <v>2</v>
      </c>
      <c r="N58" s="20"/>
      <c r="O58" s="4">
        <f>COUNTIFS(DataRegularSeason20242025!$D$2:$D$1315,TotalTeamGames20242025!O$1,DataRegularSeason20242025!$E$2:$E$1315,TotalTeamGames20242025!$A57)</f>
        <v>2</v>
      </c>
      <c r="P58" s="20"/>
      <c r="Q58" s="4">
        <f>COUNTIFS(DataRegularSeason20242025!$D$2:$D$1315,TotalTeamGames20242025!Q$1,DataRegularSeason20242025!$E$2:$E$1315,TotalTeamGames20242025!$A57)</f>
        <v>2</v>
      </c>
      <c r="R58" s="20"/>
      <c r="S58" s="4">
        <f>COUNTIFS(DataRegularSeason20242025!$D$2:$D$1315,TotalTeamGames20242025!S$1,DataRegularSeason20242025!$E$2:$E$1315,TotalTeamGames20242025!$A57)</f>
        <v>2</v>
      </c>
      <c r="T58" s="20"/>
      <c r="U58" s="4">
        <f>COUNTIFS(DataRegularSeason20242025!$D$2:$D$1315,TotalTeamGames20242025!U$1,DataRegularSeason20242025!$E$2:$E$1315,TotalTeamGames20242025!$A57)</f>
        <v>1</v>
      </c>
      <c r="V58" s="20"/>
      <c r="W58" s="4">
        <f>COUNTIFS(DataRegularSeason20242025!$D$2:$D$1315,TotalTeamGames20242025!W$1,DataRegularSeason20242025!$E$2:$E$1315,TotalTeamGames20242025!$A57)</f>
        <v>1</v>
      </c>
      <c r="X58" s="20"/>
      <c r="Y58" s="4">
        <f>COUNTIFS(DataRegularSeason20242025!$D$2:$D$1315,TotalTeamGames20242025!Y$1,DataRegularSeason20242025!$E$2:$E$1315,TotalTeamGames20242025!$A57)</f>
        <v>1</v>
      </c>
      <c r="Z58" s="20"/>
      <c r="AA58" s="4">
        <f>COUNTIFS(DataRegularSeason20242025!$D$2:$D$1315,TotalTeamGames20242025!AA$1,DataRegularSeason20242025!$E$2:$E$1315,TotalTeamGames20242025!$A57)</f>
        <v>1</v>
      </c>
      <c r="AB58" s="20"/>
      <c r="AC58" s="4">
        <f>COUNTIFS(DataRegularSeason20242025!$D$2:$D$1315,TotalTeamGames20242025!AC$1,DataRegularSeason20242025!$E$2:$E$1315,TotalTeamGames20242025!$A57)</f>
        <v>2</v>
      </c>
      <c r="AD58" s="20"/>
      <c r="AE58" s="4">
        <f>COUNTIFS(DataRegularSeason20242025!$D$2:$D$1315,TotalTeamGames20242025!AE$1,DataRegularSeason20242025!$E$2:$E$1315,TotalTeamGames20242025!$A57)</f>
        <v>1</v>
      </c>
      <c r="AF58" s="20"/>
      <c r="AG58" s="4">
        <f>COUNTIFS(DataRegularSeason20242025!$D$2:$D$1315,TotalTeamGames20242025!AG$1,DataRegularSeason20242025!$E$2:$E$1315,TotalTeamGames20242025!$A57)</f>
        <v>1</v>
      </c>
      <c r="AH58" s="20"/>
      <c r="AI58" s="4">
        <f>COUNTIFS(DataRegularSeason20242025!$D$2:$D$1315,TotalTeamGames20242025!AI$1,DataRegularSeason20242025!$E$2:$E$1315,TotalTeamGames20242025!$A57)</f>
        <v>1</v>
      </c>
      <c r="AJ58" s="20"/>
      <c r="AK58" s="4">
        <f>COUNTIFS(DataRegularSeason20242025!$D$2:$D$1315,TotalTeamGames20242025!AK$1,DataRegularSeason20242025!$E$2:$E$1315,TotalTeamGames20242025!$A57)</f>
        <v>1</v>
      </c>
      <c r="AL58" s="20"/>
      <c r="AM58" s="4">
        <f>COUNTIFS(DataRegularSeason20242025!$D$2:$D$1315,TotalTeamGames20242025!AM$1,DataRegularSeason20242025!$E$2:$E$1315,TotalTeamGames20242025!$A57)</f>
        <v>1</v>
      </c>
      <c r="AN58" s="20"/>
      <c r="AO58" s="4">
        <f>COUNTIFS(DataRegularSeason20242025!$D$2:$D$1315,TotalTeamGames20242025!AO$1,DataRegularSeason20242025!$E$2:$E$1315,TotalTeamGames20242025!$A57)</f>
        <v>1</v>
      </c>
      <c r="AP58" s="20"/>
      <c r="AQ58" s="4">
        <f>COUNTIFS(DataRegularSeason20242025!$D$2:$D$1315,TotalTeamGames20242025!AQ$1,DataRegularSeason20242025!$E$2:$E$1315,TotalTeamGames20242025!$A57)</f>
        <v>1</v>
      </c>
      <c r="AR58" s="20"/>
      <c r="AS58" s="4">
        <f>COUNTIFS(DataRegularSeason20242025!$D$2:$D$1315,TotalTeamGames20242025!AS$1,DataRegularSeason20242025!$E$2:$E$1315,TotalTeamGames20242025!$A57)</f>
        <v>1</v>
      </c>
      <c r="AT58" s="20"/>
      <c r="AU58" s="4">
        <f>COUNTIFS(DataRegularSeason20242025!$D$2:$D$1315,TotalTeamGames20242025!AU$1,DataRegularSeason20242025!$E$2:$E$1315,TotalTeamGames20242025!$A57)</f>
        <v>1</v>
      </c>
      <c r="AV58" s="20"/>
      <c r="AW58" s="4">
        <f>COUNTIFS(DataRegularSeason20242025!$D$2:$D$1315,TotalTeamGames20242025!AW$1,DataRegularSeason20242025!$E$2:$E$1315,TotalTeamGames20242025!$A57)</f>
        <v>2</v>
      </c>
      <c r="AX58" s="20"/>
      <c r="AY58" s="4">
        <f>COUNTIFS(DataRegularSeason20242025!$D$2:$D$1315,TotalTeamGames20242025!AY$1,DataRegularSeason20242025!$E$2:$E$1315,TotalTeamGames20242025!$A57)</f>
        <v>2</v>
      </c>
      <c r="AZ58" s="20"/>
      <c r="BA58" s="4">
        <f>COUNTIFS(DataRegularSeason20242025!$D$2:$D$1315,TotalTeamGames20242025!BA$1,DataRegularSeason20242025!$E$2:$E$1315,TotalTeamGames20242025!$A57)</f>
        <v>1</v>
      </c>
      <c r="BB58" s="20"/>
      <c r="BC58" s="4">
        <f>COUNTIFS(DataRegularSeason20242025!$D$2:$D$1315,TotalTeamGames20242025!BC$1,DataRegularSeason20242025!$E$2:$E$1315,TotalTeamGames20242025!$A57)</f>
        <v>1</v>
      </c>
      <c r="BD58" s="20"/>
      <c r="BE58" s="18"/>
      <c r="BF58" s="18"/>
      <c r="BG58" s="21">
        <f>COUNTIFS(DataRegularSeason20242025!$D$2:$D$1315,TotalTeamGames20242025!BG$1,DataRegularSeason20242025!$E$2:$E$1315,TotalTeamGames20242025!$A57)</f>
        <v>2</v>
      </c>
      <c r="BH58" s="20"/>
      <c r="BI58" s="4">
        <f>COUNTIFS(DataRegularSeason20242025!$D$2:$D$1315,TotalTeamGames20242025!BI$1,DataRegularSeason20242025!$E$2:$E$1315,TotalTeamGames20242025!$A57)</f>
        <v>1</v>
      </c>
      <c r="BJ58" s="20"/>
      <c r="BK58" s="4">
        <f>COUNTIFS(DataRegularSeason20242025!$D$2:$D$1315,TotalTeamGames20242025!BK$1,DataRegularSeason20242025!$E$2:$E$1315,TotalTeamGames20242025!$A57)</f>
        <v>2</v>
      </c>
      <c r="BL58" s="20"/>
      <c r="BM58" s="4">
        <f>COUNTIFS(DataRegularSeason20242025!$D$2:$D$1315,TotalTeamGames20242025!BM$1,DataRegularSeason20242025!$E$2:$E$1315,TotalTeamGames20242025!$A57)</f>
        <v>1</v>
      </c>
      <c r="BN58" s="20"/>
      <c r="BO58" s="24">
        <f t="shared" si="0"/>
        <v>41</v>
      </c>
      <c r="BP58" s="52"/>
    </row>
    <row r="59" spans="1:68" x14ac:dyDescent="0.25">
      <c r="A59" s="48" t="s">
        <v>25</v>
      </c>
      <c r="B59" s="16" t="s">
        <v>81</v>
      </c>
      <c r="C59" s="15"/>
      <c r="D59" s="16">
        <f>COUNTIFS(DataRegularSeason20242025!$E$2:$E$1315,TotalTeamGames20242025!C$1,DataRegularSeason20242025!$D$2:$D$1315,TotalTeamGames20242025!$A59)</f>
        <v>2</v>
      </c>
      <c r="E59" s="15"/>
      <c r="F59" s="16">
        <f>COUNTIFS(DataRegularSeason20242025!$E$2:$E$1315,TotalTeamGames20242025!E$1,DataRegularSeason20242025!$D$2:$D$1315,TotalTeamGames20242025!$A59)</f>
        <v>1</v>
      </c>
      <c r="G59" s="15"/>
      <c r="H59" s="16">
        <f>COUNTIFS(DataRegularSeason20242025!$E$2:$E$1315,TotalTeamGames20242025!G$1,DataRegularSeason20242025!$D$2:$D$1315,TotalTeamGames20242025!$A59)</f>
        <v>1</v>
      </c>
      <c r="I59" s="15"/>
      <c r="J59" s="16">
        <f>COUNTIFS(DataRegularSeason20242025!$E$2:$E$1315,TotalTeamGames20242025!I$1,DataRegularSeason20242025!$D$2:$D$1315,TotalTeamGames20242025!$A59)</f>
        <v>1</v>
      </c>
      <c r="K59" s="15"/>
      <c r="L59" s="16">
        <f>COUNTIFS(DataRegularSeason20242025!$E$2:$E$1315,TotalTeamGames20242025!K$1,DataRegularSeason20242025!$D$2:$D$1315,TotalTeamGames20242025!$A59)</f>
        <v>1</v>
      </c>
      <c r="M59" s="15"/>
      <c r="N59" s="16">
        <f>COUNTIFS(DataRegularSeason20242025!$E$2:$E$1315,TotalTeamGames20242025!M$1,DataRegularSeason20242025!$D$2:$D$1315,TotalTeamGames20242025!$A59)</f>
        <v>2</v>
      </c>
      <c r="O59" s="15"/>
      <c r="P59" s="16">
        <f>COUNTIFS(DataRegularSeason20242025!$E$2:$E$1315,TotalTeamGames20242025!O$1,DataRegularSeason20242025!$D$2:$D$1315,TotalTeamGames20242025!$A59)</f>
        <v>1</v>
      </c>
      <c r="Q59" s="15"/>
      <c r="R59" s="16">
        <f>COUNTIFS(DataRegularSeason20242025!$E$2:$E$1315,TotalTeamGames20242025!Q$1,DataRegularSeason20242025!$D$2:$D$1315,TotalTeamGames20242025!$A59)</f>
        <v>1</v>
      </c>
      <c r="S59" s="15"/>
      <c r="T59" s="16">
        <f>COUNTIFS(DataRegularSeason20242025!$E$2:$E$1315,TotalTeamGames20242025!S$1,DataRegularSeason20242025!$D$2:$D$1315,TotalTeamGames20242025!$A59)</f>
        <v>2</v>
      </c>
      <c r="U59" s="15"/>
      <c r="V59" s="16">
        <f>COUNTIFS(DataRegularSeason20242025!$E$2:$E$1315,TotalTeamGames20242025!U$1,DataRegularSeason20242025!$D$2:$D$1315,TotalTeamGames20242025!$A59)</f>
        <v>1</v>
      </c>
      <c r="W59" s="15"/>
      <c r="X59" s="16">
        <f>COUNTIFS(DataRegularSeason20242025!$E$2:$E$1315,TotalTeamGames20242025!W$1,DataRegularSeason20242025!$D$2:$D$1315,TotalTeamGames20242025!$A59)</f>
        <v>1</v>
      </c>
      <c r="Y59" s="15"/>
      <c r="Z59" s="16">
        <f>COUNTIFS(DataRegularSeason20242025!$E$2:$E$1315,TotalTeamGames20242025!Y$1,DataRegularSeason20242025!$D$2:$D$1315,TotalTeamGames20242025!$A59)</f>
        <v>1</v>
      </c>
      <c r="AA59" s="15"/>
      <c r="AB59" s="16">
        <f>COUNTIFS(DataRegularSeason20242025!$E$2:$E$1315,TotalTeamGames20242025!AA$1,DataRegularSeason20242025!$D$2:$D$1315,TotalTeamGames20242025!$A59)</f>
        <v>2</v>
      </c>
      <c r="AC59" s="15"/>
      <c r="AD59" s="16">
        <f>COUNTIFS(DataRegularSeason20242025!$E$2:$E$1315,TotalTeamGames20242025!AC$1,DataRegularSeason20242025!$D$2:$D$1315,TotalTeamGames20242025!$A59)</f>
        <v>1</v>
      </c>
      <c r="AE59" s="15"/>
      <c r="AF59" s="16">
        <f>COUNTIFS(DataRegularSeason20242025!$E$2:$E$1315,TotalTeamGames20242025!AE$1,DataRegularSeason20242025!$D$2:$D$1315,TotalTeamGames20242025!$A59)</f>
        <v>1</v>
      </c>
      <c r="AG59" s="15"/>
      <c r="AH59" s="16">
        <f>COUNTIFS(DataRegularSeason20242025!$E$2:$E$1315,TotalTeamGames20242025!AG$1,DataRegularSeason20242025!$D$2:$D$1315,TotalTeamGames20242025!$A59)</f>
        <v>1</v>
      </c>
      <c r="AI59" s="15"/>
      <c r="AJ59" s="16">
        <f>COUNTIFS(DataRegularSeason20242025!$E$2:$E$1315,TotalTeamGames20242025!AI$1,DataRegularSeason20242025!$D$2:$D$1315,TotalTeamGames20242025!$A59)</f>
        <v>1</v>
      </c>
      <c r="AK59" s="15"/>
      <c r="AL59" s="16">
        <f>COUNTIFS(DataRegularSeason20242025!$E$2:$E$1315,TotalTeamGames20242025!AK$1,DataRegularSeason20242025!$D$2:$D$1315,TotalTeamGames20242025!$A59)</f>
        <v>1</v>
      </c>
      <c r="AM59" s="15"/>
      <c r="AN59" s="16">
        <f>COUNTIFS(DataRegularSeason20242025!$E$2:$E$1315,TotalTeamGames20242025!AM$1,DataRegularSeason20242025!$D$2:$D$1315,TotalTeamGames20242025!$A59)</f>
        <v>1</v>
      </c>
      <c r="AO59" s="15"/>
      <c r="AP59" s="16">
        <f>COUNTIFS(DataRegularSeason20242025!$E$2:$E$1315,TotalTeamGames20242025!AO$1,DataRegularSeason20242025!$D$2:$D$1315,TotalTeamGames20242025!$A59)</f>
        <v>1</v>
      </c>
      <c r="AQ59" s="15"/>
      <c r="AR59" s="16">
        <f>COUNTIFS(DataRegularSeason20242025!$E$2:$E$1315,TotalTeamGames20242025!AQ$1,DataRegularSeason20242025!$D$2:$D$1315,TotalTeamGames20242025!$A59)</f>
        <v>1</v>
      </c>
      <c r="AS59" s="15"/>
      <c r="AT59" s="16">
        <f>COUNTIFS(DataRegularSeason20242025!$E$2:$E$1315,TotalTeamGames20242025!AS$1,DataRegularSeason20242025!$D$2:$D$1315,TotalTeamGames20242025!$A59)</f>
        <v>1</v>
      </c>
      <c r="AU59" s="15"/>
      <c r="AV59" s="16">
        <f>COUNTIFS(DataRegularSeason20242025!$E$2:$E$1315,TotalTeamGames20242025!AU$1,DataRegularSeason20242025!$D$2:$D$1315,TotalTeamGames20242025!$A59)</f>
        <v>2</v>
      </c>
      <c r="AW59" s="15"/>
      <c r="AX59" s="16">
        <f>COUNTIFS(DataRegularSeason20242025!$E$2:$E$1315,TotalTeamGames20242025!AW$1,DataRegularSeason20242025!$D$2:$D$1315,TotalTeamGames20242025!$A59)</f>
        <v>2</v>
      </c>
      <c r="AY59" s="15"/>
      <c r="AZ59" s="16">
        <f>COUNTIFS(DataRegularSeason20242025!$E$2:$E$1315,TotalTeamGames20242025!AY$1,DataRegularSeason20242025!$D$2:$D$1315,TotalTeamGames20242025!$A59)</f>
        <v>2</v>
      </c>
      <c r="BA59" s="15"/>
      <c r="BB59" s="16">
        <f>COUNTIFS(DataRegularSeason20242025!$E$2:$E$1315,TotalTeamGames20242025!BA$1,DataRegularSeason20242025!$D$2:$D$1315,TotalTeamGames20242025!$A59)</f>
        <v>1</v>
      </c>
      <c r="BC59" s="15"/>
      <c r="BD59" s="16">
        <f>COUNTIFS(DataRegularSeason20242025!$E$2:$E$1315,TotalTeamGames20242025!BC$1,DataRegularSeason20242025!$D$2:$D$1315,TotalTeamGames20242025!$A59)</f>
        <v>1</v>
      </c>
      <c r="BE59" s="15"/>
      <c r="BF59">
        <f>COUNTIFS(DataRegularSeason20242025!$E$2:$E$1315,TotalTeamGames20242025!BE$1,DataRegularSeason20242025!$D$2:$D$1315,TotalTeamGames20242025!$A59)</f>
        <v>2</v>
      </c>
      <c r="BG59" s="22"/>
      <c r="BH59" s="19"/>
      <c r="BI59" s="15"/>
      <c r="BJ59" s="16">
        <f>COUNTIFS(DataRegularSeason20242025!$E$2:$E$1315,TotalTeamGames20242025!BI$1,DataRegularSeason20242025!$D$2:$D$1315,TotalTeamGames20242025!$A59)</f>
        <v>2</v>
      </c>
      <c r="BK59" s="15"/>
      <c r="BL59" s="16">
        <f>COUNTIFS(DataRegularSeason20242025!$E$2:$E$1315,TotalTeamGames20242025!BK$1,DataRegularSeason20242025!$D$2:$D$1315,TotalTeamGames20242025!$A59)</f>
        <v>2</v>
      </c>
      <c r="BM59" s="15"/>
      <c r="BN59" s="16">
        <f>COUNTIFS(DataRegularSeason20242025!$E$2:$E$1315,TotalTeamGames20242025!BM$1,DataRegularSeason20242025!$D$2:$D$1315,TotalTeamGames20242025!$A59)</f>
        <v>1</v>
      </c>
      <c r="BO59" s="23">
        <f t="shared" si="0"/>
        <v>41</v>
      </c>
      <c r="BP59" s="52">
        <f t="shared" ref="BP59" si="28">BO59+BO60</f>
        <v>82</v>
      </c>
    </row>
    <row r="60" spans="1:68" x14ac:dyDescent="0.25">
      <c r="A60" s="49"/>
      <c r="B60" s="17" t="s">
        <v>80</v>
      </c>
      <c r="C60" s="4">
        <f>COUNTIFS(DataRegularSeason20242025!$D$2:$D$1315,TotalTeamGames20242025!C$1,DataRegularSeason20242025!$E$2:$E$1315,TotalTeamGames20242025!$A59)</f>
        <v>2</v>
      </c>
      <c r="D60" s="20"/>
      <c r="E60" s="4">
        <f>COUNTIFS(DataRegularSeason20242025!$D$2:$D$1315,TotalTeamGames20242025!E$1,DataRegularSeason20242025!$E$2:$E$1315,TotalTeamGames20242025!$A59)</f>
        <v>1</v>
      </c>
      <c r="F60" s="20"/>
      <c r="G60" s="4">
        <f>COUNTIFS(DataRegularSeason20242025!$D$2:$D$1315,TotalTeamGames20242025!G$1,DataRegularSeason20242025!$E$2:$E$1315,TotalTeamGames20242025!$A59)</f>
        <v>1</v>
      </c>
      <c r="H60" s="20"/>
      <c r="I60" s="4">
        <f>COUNTIFS(DataRegularSeason20242025!$D$2:$D$1315,TotalTeamGames20242025!I$1,DataRegularSeason20242025!$E$2:$E$1315,TotalTeamGames20242025!$A59)</f>
        <v>1</v>
      </c>
      <c r="J60" s="20"/>
      <c r="K60" s="4">
        <f>COUNTIFS(DataRegularSeason20242025!$D$2:$D$1315,TotalTeamGames20242025!K$1,DataRegularSeason20242025!$E$2:$E$1315,TotalTeamGames20242025!$A59)</f>
        <v>1</v>
      </c>
      <c r="L60" s="20"/>
      <c r="M60" s="4">
        <f>COUNTIFS(DataRegularSeason20242025!$D$2:$D$1315,TotalTeamGames20242025!M$1,DataRegularSeason20242025!$E$2:$E$1315,TotalTeamGames20242025!$A59)</f>
        <v>2</v>
      </c>
      <c r="N60" s="20"/>
      <c r="O60" s="4">
        <f>COUNTIFS(DataRegularSeason20242025!$D$2:$D$1315,TotalTeamGames20242025!O$1,DataRegularSeason20242025!$E$2:$E$1315,TotalTeamGames20242025!$A59)</f>
        <v>2</v>
      </c>
      <c r="P60" s="20"/>
      <c r="Q60" s="4">
        <f>COUNTIFS(DataRegularSeason20242025!$D$2:$D$1315,TotalTeamGames20242025!Q$1,DataRegularSeason20242025!$E$2:$E$1315,TotalTeamGames20242025!$A59)</f>
        <v>2</v>
      </c>
      <c r="R60" s="20"/>
      <c r="S60" s="4">
        <f>COUNTIFS(DataRegularSeason20242025!$D$2:$D$1315,TotalTeamGames20242025!S$1,DataRegularSeason20242025!$E$2:$E$1315,TotalTeamGames20242025!$A59)</f>
        <v>1</v>
      </c>
      <c r="T60" s="20"/>
      <c r="U60" s="4">
        <f>COUNTIFS(DataRegularSeason20242025!$D$2:$D$1315,TotalTeamGames20242025!U$1,DataRegularSeason20242025!$E$2:$E$1315,TotalTeamGames20242025!$A59)</f>
        <v>1</v>
      </c>
      <c r="V60" s="20"/>
      <c r="W60" s="4">
        <f>COUNTIFS(DataRegularSeason20242025!$D$2:$D$1315,TotalTeamGames20242025!W$1,DataRegularSeason20242025!$E$2:$E$1315,TotalTeamGames20242025!$A59)</f>
        <v>2</v>
      </c>
      <c r="X60" s="20"/>
      <c r="Y60" s="4">
        <f>COUNTIFS(DataRegularSeason20242025!$D$2:$D$1315,TotalTeamGames20242025!Y$1,DataRegularSeason20242025!$E$2:$E$1315,TotalTeamGames20242025!$A59)</f>
        <v>1</v>
      </c>
      <c r="Z60" s="20"/>
      <c r="AA60" s="4">
        <f>COUNTIFS(DataRegularSeason20242025!$D$2:$D$1315,TotalTeamGames20242025!AA$1,DataRegularSeason20242025!$E$2:$E$1315,TotalTeamGames20242025!$A59)</f>
        <v>1</v>
      </c>
      <c r="AB60" s="20"/>
      <c r="AC60" s="4">
        <f>COUNTIFS(DataRegularSeason20242025!$D$2:$D$1315,TotalTeamGames20242025!AC$1,DataRegularSeason20242025!$E$2:$E$1315,TotalTeamGames20242025!$A59)</f>
        <v>2</v>
      </c>
      <c r="AD60" s="20"/>
      <c r="AE60" s="4">
        <f>COUNTIFS(DataRegularSeason20242025!$D$2:$D$1315,TotalTeamGames20242025!AE$1,DataRegularSeason20242025!$E$2:$E$1315,TotalTeamGames20242025!$A59)</f>
        <v>1</v>
      </c>
      <c r="AF60" s="20"/>
      <c r="AG60" s="4">
        <f>COUNTIFS(DataRegularSeason20242025!$D$2:$D$1315,TotalTeamGames20242025!AG$1,DataRegularSeason20242025!$E$2:$E$1315,TotalTeamGames20242025!$A59)</f>
        <v>1</v>
      </c>
      <c r="AH60" s="20"/>
      <c r="AI60" s="4">
        <f>COUNTIFS(DataRegularSeason20242025!$D$2:$D$1315,TotalTeamGames20242025!AI$1,DataRegularSeason20242025!$E$2:$E$1315,TotalTeamGames20242025!$A59)</f>
        <v>2</v>
      </c>
      <c r="AJ60" s="20"/>
      <c r="AK60" s="4">
        <f>COUNTIFS(DataRegularSeason20242025!$D$2:$D$1315,TotalTeamGames20242025!AK$1,DataRegularSeason20242025!$E$2:$E$1315,TotalTeamGames20242025!$A59)</f>
        <v>1</v>
      </c>
      <c r="AL60" s="20"/>
      <c r="AM60" s="4">
        <f>COUNTIFS(DataRegularSeason20242025!$D$2:$D$1315,TotalTeamGames20242025!AM$1,DataRegularSeason20242025!$E$2:$E$1315,TotalTeamGames20242025!$A59)</f>
        <v>1</v>
      </c>
      <c r="AN60" s="20"/>
      <c r="AO60" s="4">
        <f>COUNTIFS(DataRegularSeason20242025!$D$2:$D$1315,TotalTeamGames20242025!AO$1,DataRegularSeason20242025!$E$2:$E$1315,TotalTeamGames20242025!$A59)</f>
        <v>1</v>
      </c>
      <c r="AP60" s="20"/>
      <c r="AQ60" s="4">
        <f>COUNTIFS(DataRegularSeason20242025!$D$2:$D$1315,TotalTeamGames20242025!AQ$1,DataRegularSeason20242025!$E$2:$E$1315,TotalTeamGames20242025!$A59)</f>
        <v>1</v>
      </c>
      <c r="AR60" s="20"/>
      <c r="AS60" s="4">
        <f>COUNTIFS(DataRegularSeason20242025!$D$2:$D$1315,TotalTeamGames20242025!AS$1,DataRegularSeason20242025!$E$2:$E$1315,TotalTeamGames20242025!$A59)</f>
        <v>1</v>
      </c>
      <c r="AT60" s="20"/>
      <c r="AU60" s="4">
        <f>COUNTIFS(DataRegularSeason20242025!$D$2:$D$1315,TotalTeamGames20242025!AU$1,DataRegularSeason20242025!$E$2:$E$1315,TotalTeamGames20242025!$A59)</f>
        <v>2</v>
      </c>
      <c r="AV60" s="20"/>
      <c r="AW60" s="4">
        <f>COUNTIFS(DataRegularSeason20242025!$D$2:$D$1315,TotalTeamGames20242025!AW$1,DataRegularSeason20242025!$E$2:$E$1315,TotalTeamGames20242025!$A59)</f>
        <v>2</v>
      </c>
      <c r="AX60" s="20"/>
      <c r="AY60" s="4">
        <f>COUNTIFS(DataRegularSeason20242025!$D$2:$D$1315,TotalTeamGames20242025!AY$1,DataRegularSeason20242025!$E$2:$E$1315,TotalTeamGames20242025!$A59)</f>
        <v>1</v>
      </c>
      <c r="AZ60" s="20"/>
      <c r="BA60" s="4">
        <f>COUNTIFS(DataRegularSeason20242025!$D$2:$D$1315,TotalTeamGames20242025!BA$1,DataRegularSeason20242025!$E$2:$E$1315,TotalTeamGames20242025!$A59)</f>
        <v>1</v>
      </c>
      <c r="BB60" s="20"/>
      <c r="BC60" s="4">
        <f>COUNTIFS(DataRegularSeason20242025!$D$2:$D$1315,TotalTeamGames20242025!BC$1,DataRegularSeason20242025!$E$2:$E$1315,TotalTeamGames20242025!$A59)</f>
        <v>1</v>
      </c>
      <c r="BD60" s="20"/>
      <c r="BE60" s="4">
        <f>COUNTIFS(DataRegularSeason20242025!$D$2:$D$1315,TotalTeamGames20242025!BE$1,DataRegularSeason20242025!$E$2:$E$1315,TotalTeamGames20242025!$A59)</f>
        <v>1</v>
      </c>
      <c r="BF60" s="18"/>
      <c r="BG60" s="25"/>
      <c r="BH60" s="20"/>
      <c r="BI60" s="4">
        <f>COUNTIFS(DataRegularSeason20242025!$D$2:$D$1315,TotalTeamGames20242025!BI$1,DataRegularSeason20242025!$E$2:$E$1315,TotalTeamGames20242025!$A59)</f>
        <v>2</v>
      </c>
      <c r="BJ60" s="20"/>
      <c r="BK60" s="4">
        <f>COUNTIFS(DataRegularSeason20242025!$D$2:$D$1315,TotalTeamGames20242025!BK$1,DataRegularSeason20242025!$E$2:$E$1315,TotalTeamGames20242025!$A59)</f>
        <v>1</v>
      </c>
      <c r="BL60" s="20"/>
      <c r="BM60" s="4">
        <f>COUNTIFS(DataRegularSeason20242025!$D$2:$D$1315,TotalTeamGames20242025!BM$1,DataRegularSeason20242025!$E$2:$E$1315,TotalTeamGames20242025!$A59)</f>
        <v>1</v>
      </c>
      <c r="BN60" s="20"/>
      <c r="BO60" s="24">
        <f t="shared" si="0"/>
        <v>41</v>
      </c>
      <c r="BP60" s="52"/>
    </row>
    <row r="61" spans="1:68" x14ac:dyDescent="0.25">
      <c r="A61" s="48" t="s">
        <v>27</v>
      </c>
      <c r="B61" s="16" t="s">
        <v>81</v>
      </c>
      <c r="C61" s="15"/>
      <c r="D61" s="16">
        <f>COUNTIFS(DataRegularSeason20242025!$E$2:$E$1315,TotalTeamGames20242025!C$1,DataRegularSeason20242025!$D$2:$D$1315,TotalTeamGames20242025!$A61)</f>
        <v>2</v>
      </c>
      <c r="E61" s="15"/>
      <c r="F61" s="16">
        <f>COUNTIFS(DataRegularSeason20242025!$E$2:$E$1315,TotalTeamGames20242025!E$1,DataRegularSeason20242025!$D$2:$D$1315,TotalTeamGames20242025!$A61)</f>
        <v>1</v>
      </c>
      <c r="G61" s="15"/>
      <c r="H61" s="16">
        <f>COUNTIFS(DataRegularSeason20242025!$E$2:$E$1315,TotalTeamGames20242025!G$1,DataRegularSeason20242025!$D$2:$D$1315,TotalTeamGames20242025!$A61)</f>
        <v>1</v>
      </c>
      <c r="I61" s="15"/>
      <c r="J61" s="16">
        <f>COUNTIFS(DataRegularSeason20242025!$E$2:$E$1315,TotalTeamGames20242025!I$1,DataRegularSeason20242025!$D$2:$D$1315,TotalTeamGames20242025!$A61)</f>
        <v>1</v>
      </c>
      <c r="K61" s="15"/>
      <c r="L61" s="16">
        <f>COUNTIFS(DataRegularSeason20242025!$E$2:$E$1315,TotalTeamGames20242025!K$1,DataRegularSeason20242025!$D$2:$D$1315,TotalTeamGames20242025!$A61)</f>
        <v>1</v>
      </c>
      <c r="M61" s="15"/>
      <c r="N61" s="16">
        <f>COUNTIFS(DataRegularSeason20242025!$E$2:$E$1315,TotalTeamGames20242025!M$1,DataRegularSeason20242025!$D$2:$D$1315,TotalTeamGames20242025!$A61)</f>
        <v>2</v>
      </c>
      <c r="O61" s="15"/>
      <c r="P61" s="16">
        <f>COUNTIFS(DataRegularSeason20242025!$E$2:$E$1315,TotalTeamGames20242025!O$1,DataRegularSeason20242025!$D$2:$D$1315,TotalTeamGames20242025!$A61)</f>
        <v>2</v>
      </c>
      <c r="Q61" s="15"/>
      <c r="R61" s="16">
        <f>COUNTIFS(DataRegularSeason20242025!$E$2:$E$1315,TotalTeamGames20242025!Q$1,DataRegularSeason20242025!$D$2:$D$1315,TotalTeamGames20242025!$A61)</f>
        <v>2</v>
      </c>
      <c r="S61" s="15"/>
      <c r="T61" s="16">
        <f>COUNTIFS(DataRegularSeason20242025!$E$2:$E$1315,TotalTeamGames20242025!S$1,DataRegularSeason20242025!$D$2:$D$1315,TotalTeamGames20242025!$A61)</f>
        <v>1</v>
      </c>
      <c r="U61" s="15"/>
      <c r="V61" s="16">
        <f>COUNTIFS(DataRegularSeason20242025!$E$2:$E$1315,TotalTeamGames20242025!U$1,DataRegularSeason20242025!$D$2:$D$1315,TotalTeamGames20242025!$A61)</f>
        <v>1</v>
      </c>
      <c r="W61" s="15"/>
      <c r="X61" s="16">
        <f>COUNTIFS(DataRegularSeason20242025!$E$2:$E$1315,TotalTeamGames20242025!W$1,DataRegularSeason20242025!$D$2:$D$1315,TotalTeamGames20242025!$A61)</f>
        <v>2</v>
      </c>
      <c r="Y61" s="15"/>
      <c r="Z61" s="16">
        <f>COUNTIFS(DataRegularSeason20242025!$E$2:$E$1315,TotalTeamGames20242025!Y$1,DataRegularSeason20242025!$D$2:$D$1315,TotalTeamGames20242025!$A61)</f>
        <v>1</v>
      </c>
      <c r="AA61" s="15"/>
      <c r="AB61" s="16">
        <f>COUNTIFS(DataRegularSeason20242025!$E$2:$E$1315,TotalTeamGames20242025!AA$1,DataRegularSeason20242025!$D$2:$D$1315,TotalTeamGames20242025!$A61)</f>
        <v>2</v>
      </c>
      <c r="AC61" s="15"/>
      <c r="AD61" s="16">
        <f>COUNTIFS(DataRegularSeason20242025!$E$2:$E$1315,TotalTeamGames20242025!AC$1,DataRegularSeason20242025!$D$2:$D$1315,TotalTeamGames20242025!$A61)</f>
        <v>2</v>
      </c>
      <c r="AE61" s="15"/>
      <c r="AF61" s="16">
        <f>COUNTIFS(DataRegularSeason20242025!$E$2:$E$1315,TotalTeamGames20242025!AE$1,DataRegularSeason20242025!$D$2:$D$1315,TotalTeamGames20242025!$A61)</f>
        <v>1</v>
      </c>
      <c r="AG61" s="15"/>
      <c r="AH61" s="16">
        <f>COUNTIFS(DataRegularSeason20242025!$E$2:$E$1315,TotalTeamGames20242025!AG$1,DataRegularSeason20242025!$D$2:$D$1315,TotalTeamGames20242025!$A61)</f>
        <v>1</v>
      </c>
      <c r="AI61" s="15"/>
      <c r="AJ61" s="16">
        <f>COUNTIFS(DataRegularSeason20242025!$E$2:$E$1315,TotalTeamGames20242025!AI$1,DataRegularSeason20242025!$D$2:$D$1315,TotalTeamGames20242025!$A61)</f>
        <v>2</v>
      </c>
      <c r="AK61" s="15"/>
      <c r="AL61" s="16">
        <f>COUNTIFS(DataRegularSeason20242025!$E$2:$E$1315,TotalTeamGames20242025!AK$1,DataRegularSeason20242025!$D$2:$D$1315,TotalTeamGames20242025!$A61)</f>
        <v>1</v>
      </c>
      <c r="AM61" s="15"/>
      <c r="AN61" s="16">
        <f>COUNTIFS(DataRegularSeason20242025!$E$2:$E$1315,TotalTeamGames20242025!AM$1,DataRegularSeason20242025!$D$2:$D$1315,TotalTeamGames20242025!$A61)</f>
        <v>1</v>
      </c>
      <c r="AO61" s="15"/>
      <c r="AP61" s="16">
        <f>COUNTIFS(DataRegularSeason20242025!$E$2:$E$1315,TotalTeamGames20242025!AO$1,DataRegularSeason20242025!$D$2:$D$1315,TotalTeamGames20242025!$A61)</f>
        <v>1</v>
      </c>
      <c r="AQ61" s="15"/>
      <c r="AR61" s="16">
        <f>COUNTIFS(DataRegularSeason20242025!$E$2:$E$1315,TotalTeamGames20242025!AQ$1,DataRegularSeason20242025!$D$2:$D$1315,TotalTeamGames20242025!$A61)</f>
        <v>1</v>
      </c>
      <c r="AS61" s="15"/>
      <c r="AT61" s="16">
        <f>COUNTIFS(DataRegularSeason20242025!$E$2:$E$1315,TotalTeamGames20242025!AS$1,DataRegularSeason20242025!$D$2:$D$1315,TotalTeamGames20242025!$A61)</f>
        <v>1</v>
      </c>
      <c r="AU61" s="15"/>
      <c r="AV61" s="16">
        <f>COUNTIFS(DataRegularSeason20242025!$E$2:$E$1315,TotalTeamGames20242025!AU$1,DataRegularSeason20242025!$D$2:$D$1315,TotalTeamGames20242025!$A61)</f>
        <v>1</v>
      </c>
      <c r="AW61" s="15"/>
      <c r="AX61" s="16">
        <f>COUNTIFS(DataRegularSeason20242025!$E$2:$E$1315,TotalTeamGames20242025!AW$1,DataRegularSeason20242025!$D$2:$D$1315,TotalTeamGames20242025!$A61)</f>
        <v>2</v>
      </c>
      <c r="AY61" s="15"/>
      <c r="AZ61" s="16">
        <f>COUNTIFS(DataRegularSeason20242025!$E$2:$E$1315,TotalTeamGames20242025!AY$1,DataRegularSeason20242025!$D$2:$D$1315,TotalTeamGames20242025!$A61)</f>
        <v>1</v>
      </c>
      <c r="BA61" s="15"/>
      <c r="BB61" s="16">
        <f>COUNTIFS(DataRegularSeason20242025!$E$2:$E$1315,TotalTeamGames20242025!BA$1,DataRegularSeason20242025!$D$2:$D$1315,TotalTeamGames20242025!$A61)</f>
        <v>1</v>
      </c>
      <c r="BC61" s="15"/>
      <c r="BD61" s="16">
        <f>COUNTIFS(DataRegularSeason20242025!$E$2:$E$1315,TotalTeamGames20242025!BC$1,DataRegularSeason20242025!$D$2:$D$1315,TotalTeamGames20242025!$A61)</f>
        <v>1</v>
      </c>
      <c r="BE61" s="15"/>
      <c r="BF61">
        <f>COUNTIFS(DataRegularSeason20242025!$E$2:$E$1315,TotalTeamGames20242025!BE$1,DataRegularSeason20242025!$D$2:$D$1315,TotalTeamGames20242025!$A61)</f>
        <v>1</v>
      </c>
      <c r="BG61" s="22"/>
      <c r="BH61" s="16">
        <f>COUNTIFS(DataRegularSeason20242025!$E$2:$E$1315,TotalTeamGames20242025!BG$1,DataRegularSeason20242025!$D$2:$D$1315,TotalTeamGames20242025!$A61)</f>
        <v>2</v>
      </c>
      <c r="BI61" s="15"/>
      <c r="BJ61" s="19"/>
      <c r="BK61" s="15"/>
      <c r="BL61" s="16">
        <f>COUNTIFS(DataRegularSeason20242025!$E$2:$E$1315,TotalTeamGames20242025!BK$1,DataRegularSeason20242025!$D$2:$D$1315,TotalTeamGames20242025!$A61)</f>
        <v>1</v>
      </c>
      <c r="BM61" s="15"/>
      <c r="BN61" s="16">
        <f>COUNTIFS(DataRegularSeason20242025!$E$2:$E$1315,TotalTeamGames20242025!BM$1,DataRegularSeason20242025!$D$2:$D$1315,TotalTeamGames20242025!$A61)</f>
        <v>1</v>
      </c>
      <c r="BO61" s="23">
        <f t="shared" si="0"/>
        <v>41</v>
      </c>
      <c r="BP61" s="52">
        <f t="shared" ref="BP61" si="29">BO61+BO62</f>
        <v>82</v>
      </c>
    </row>
    <row r="62" spans="1:68" x14ac:dyDescent="0.25">
      <c r="A62" s="49"/>
      <c r="B62" s="17" t="s">
        <v>80</v>
      </c>
      <c r="C62" s="4">
        <f>COUNTIFS(DataRegularSeason20242025!$D$2:$D$1315,TotalTeamGames20242025!C$1,DataRegularSeason20242025!$E$2:$E$1315,TotalTeamGames20242025!$A61)</f>
        <v>2</v>
      </c>
      <c r="D62" s="20"/>
      <c r="E62" s="4">
        <f>COUNTIFS(DataRegularSeason20242025!$D$2:$D$1315,TotalTeamGames20242025!E$1,DataRegularSeason20242025!$E$2:$E$1315,TotalTeamGames20242025!$A61)</f>
        <v>1</v>
      </c>
      <c r="F62" s="20"/>
      <c r="G62" s="4">
        <f>COUNTIFS(DataRegularSeason20242025!$D$2:$D$1315,TotalTeamGames20242025!G$1,DataRegularSeason20242025!$E$2:$E$1315,TotalTeamGames20242025!$A61)</f>
        <v>1</v>
      </c>
      <c r="H62" s="20"/>
      <c r="I62" s="4">
        <f>COUNTIFS(DataRegularSeason20242025!$D$2:$D$1315,TotalTeamGames20242025!I$1,DataRegularSeason20242025!$E$2:$E$1315,TotalTeamGames20242025!$A61)</f>
        <v>1</v>
      </c>
      <c r="J62" s="20"/>
      <c r="K62" s="4">
        <f>COUNTIFS(DataRegularSeason20242025!$D$2:$D$1315,TotalTeamGames20242025!K$1,DataRegularSeason20242025!$E$2:$E$1315,TotalTeamGames20242025!$A61)</f>
        <v>1</v>
      </c>
      <c r="L62" s="20"/>
      <c r="M62" s="4">
        <f>COUNTIFS(DataRegularSeason20242025!$D$2:$D$1315,TotalTeamGames20242025!M$1,DataRegularSeason20242025!$E$2:$E$1315,TotalTeamGames20242025!$A61)</f>
        <v>2</v>
      </c>
      <c r="N62" s="20"/>
      <c r="O62" s="4">
        <f>COUNTIFS(DataRegularSeason20242025!$D$2:$D$1315,TotalTeamGames20242025!O$1,DataRegularSeason20242025!$E$2:$E$1315,TotalTeamGames20242025!$A61)</f>
        <v>1</v>
      </c>
      <c r="P62" s="20"/>
      <c r="Q62" s="4">
        <f>COUNTIFS(DataRegularSeason20242025!$D$2:$D$1315,TotalTeamGames20242025!Q$1,DataRegularSeason20242025!$E$2:$E$1315,TotalTeamGames20242025!$A61)</f>
        <v>1</v>
      </c>
      <c r="R62" s="20"/>
      <c r="S62" s="4">
        <f>COUNTIFS(DataRegularSeason20242025!$D$2:$D$1315,TotalTeamGames20242025!S$1,DataRegularSeason20242025!$E$2:$E$1315,TotalTeamGames20242025!$A61)</f>
        <v>2</v>
      </c>
      <c r="T62" s="20"/>
      <c r="U62" s="4">
        <f>COUNTIFS(DataRegularSeason20242025!$D$2:$D$1315,TotalTeamGames20242025!U$1,DataRegularSeason20242025!$E$2:$E$1315,TotalTeamGames20242025!$A61)</f>
        <v>1</v>
      </c>
      <c r="V62" s="20"/>
      <c r="W62" s="4">
        <f>COUNTIFS(DataRegularSeason20242025!$D$2:$D$1315,TotalTeamGames20242025!W$1,DataRegularSeason20242025!$E$2:$E$1315,TotalTeamGames20242025!$A61)</f>
        <v>2</v>
      </c>
      <c r="X62" s="20"/>
      <c r="Y62" s="4">
        <f>COUNTIFS(DataRegularSeason20242025!$D$2:$D$1315,TotalTeamGames20242025!Y$1,DataRegularSeason20242025!$E$2:$E$1315,TotalTeamGames20242025!$A61)</f>
        <v>1</v>
      </c>
      <c r="Z62" s="20"/>
      <c r="AA62" s="4">
        <f>COUNTIFS(DataRegularSeason20242025!$D$2:$D$1315,TotalTeamGames20242025!AA$1,DataRegularSeason20242025!$E$2:$E$1315,TotalTeamGames20242025!$A61)</f>
        <v>2</v>
      </c>
      <c r="AB62" s="20"/>
      <c r="AC62" s="4">
        <f>COUNTIFS(DataRegularSeason20242025!$D$2:$D$1315,TotalTeamGames20242025!AC$1,DataRegularSeason20242025!$E$2:$E$1315,TotalTeamGames20242025!$A61)</f>
        <v>1</v>
      </c>
      <c r="AD62" s="20"/>
      <c r="AE62" s="4">
        <f>COUNTIFS(DataRegularSeason20242025!$D$2:$D$1315,TotalTeamGames20242025!AE$1,DataRegularSeason20242025!$E$2:$E$1315,TotalTeamGames20242025!$A61)</f>
        <v>1</v>
      </c>
      <c r="AF62" s="20"/>
      <c r="AG62" s="4">
        <f>COUNTIFS(DataRegularSeason20242025!$D$2:$D$1315,TotalTeamGames20242025!AG$1,DataRegularSeason20242025!$E$2:$E$1315,TotalTeamGames20242025!$A61)</f>
        <v>1</v>
      </c>
      <c r="AH62" s="20"/>
      <c r="AI62" s="4">
        <f>COUNTIFS(DataRegularSeason20242025!$D$2:$D$1315,TotalTeamGames20242025!AI$1,DataRegularSeason20242025!$E$2:$E$1315,TotalTeamGames20242025!$A61)</f>
        <v>1</v>
      </c>
      <c r="AJ62" s="20"/>
      <c r="AK62" s="4">
        <f>COUNTIFS(DataRegularSeason20242025!$D$2:$D$1315,TotalTeamGames20242025!AK$1,DataRegularSeason20242025!$E$2:$E$1315,TotalTeamGames20242025!$A61)</f>
        <v>1</v>
      </c>
      <c r="AL62" s="20"/>
      <c r="AM62" s="4">
        <f>COUNTIFS(DataRegularSeason20242025!$D$2:$D$1315,TotalTeamGames20242025!AM$1,DataRegularSeason20242025!$E$2:$E$1315,TotalTeamGames20242025!$A61)</f>
        <v>1</v>
      </c>
      <c r="AN62" s="20"/>
      <c r="AO62" s="4">
        <f>COUNTIFS(DataRegularSeason20242025!$D$2:$D$1315,TotalTeamGames20242025!AO$1,DataRegularSeason20242025!$E$2:$E$1315,TotalTeamGames20242025!$A61)</f>
        <v>1</v>
      </c>
      <c r="AP62" s="20"/>
      <c r="AQ62" s="4">
        <f>COUNTIFS(DataRegularSeason20242025!$D$2:$D$1315,TotalTeamGames20242025!AQ$1,DataRegularSeason20242025!$E$2:$E$1315,TotalTeamGames20242025!$A61)</f>
        <v>1</v>
      </c>
      <c r="AR62" s="20"/>
      <c r="AS62" s="4">
        <f>COUNTIFS(DataRegularSeason20242025!$D$2:$D$1315,TotalTeamGames20242025!AS$1,DataRegularSeason20242025!$E$2:$E$1315,TotalTeamGames20242025!$A61)</f>
        <v>1</v>
      </c>
      <c r="AT62" s="20"/>
      <c r="AU62" s="4">
        <f>COUNTIFS(DataRegularSeason20242025!$D$2:$D$1315,TotalTeamGames20242025!AU$1,DataRegularSeason20242025!$E$2:$E$1315,TotalTeamGames20242025!$A61)</f>
        <v>2</v>
      </c>
      <c r="AV62" s="20"/>
      <c r="AW62" s="4">
        <f>COUNTIFS(DataRegularSeason20242025!$D$2:$D$1315,TotalTeamGames20242025!AW$1,DataRegularSeason20242025!$E$2:$E$1315,TotalTeamGames20242025!$A61)</f>
        <v>1</v>
      </c>
      <c r="AX62" s="20"/>
      <c r="AY62" s="4">
        <f>COUNTIFS(DataRegularSeason20242025!$D$2:$D$1315,TotalTeamGames20242025!AY$1,DataRegularSeason20242025!$E$2:$E$1315,TotalTeamGames20242025!$A61)</f>
        <v>2</v>
      </c>
      <c r="AZ62" s="20"/>
      <c r="BA62" s="4">
        <f>COUNTIFS(DataRegularSeason20242025!$D$2:$D$1315,TotalTeamGames20242025!BA$1,DataRegularSeason20242025!$E$2:$E$1315,TotalTeamGames20242025!$A61)</f>
        <v>1</v>
      </c>
      <c r="BB62" s="20"/>
      <c r="BC62" s="4">
        <f>COUNTIFS(DataRegularSeason20242025!$D$2:$D$1315,TotalTeamGames20242025!BC$1,DataRegularSeason20242025!$E$2:$E$1315,TotalTeamGames20242025!$A61)</f>
        <v>1</v>
      </c>
      <c r="BD62" s="20"/>
      <c r="BE62" s="4">
        <f>COUNTIFS(DataRegularSeason20242025!$D$2:$D$1315,TotalTeamGames20242025!BE$1,DataRegularSeason20242025!$E$2:$E$1315,TotalTeamGames20242025!$A61)</f>
        <v>2</v>
      </c>
      <c r="BF62" s="18"/>
      <c r="BG62" s="21">
        <f>COUNTIFS(DataRegularSeason20242025!$D$2:$D$1315,TotalTeamGames20242025!BG$1,DataRegularSeason20242025!$E$2:$E$1315,TotalTeamGames20242025!$A61)</f>
        <v>2</v>
      </c>
      <c r="BH62" s="20"/>
      <c r="BI62" s="18"/>
      <c r="BJ62" s="20"/>
      <c r="BK62" s="4">
        <f>COUNTIFS(DataRegularSeason20242025!$D$2:$D$1315,TotalTeamGames20242025!BK$1,DataRegularSeason20242025!$E$2:$E$1315,TotalTeamGames20242025!$A61)</f>
        <v>2</v>
      </c>
      <c r="BL62" s="20"/>
      <c r="BM62" s="4">
        <f>COUNTIFS(DataRegularSeason20242025!$D$2:$D$1315,TotalTeamGames20242025!BM$1,DataRegularSeason20242025!$E$2:$E$1315,TotalTeamGames20242025!$A61)</f>
        <v>1</v>
      </c>
      <c r="BN62" s="20"/>
      <c r="BO62" s="24">
        <f t="shared" si="0"/>
        <v>41</v>
      </c>
      <c r="BP62" s="52"/>
    </row>
    <row r="63" spans="1:68" x14ac:dyDescent="0.25">
      <c r="A63" s="48" t="s">
        <v>22</v>
      </c>
      <c r="B63" s="16" t="s">
        <v>81</v>
      </c>
      <c r="C63" s="15"/>
      <c r="D63" s="16">
        <f>COUNTIFS(DataRegularSeason20242025!$E$2:$E$1315,TotalTeamGames20242025!C$1,DataRegularSeason20242025!$D$2:$D$1315,TotalTeamGames20242025!$A63)</f>
        <v>1</v>
      </c>
      <c r="E63" s="15"/>
      <c r="F63" s="16">
        <f>COUNTIFS(DataRegularSeason20242025!$E$2:$E$1315,TotalTeamGames20242025!E$1,DataRegularSeason20242025!$D$2:$D$1315,TotalTeamGames20242025!$A63)</f>
        <v>1</v>
      </c>
      <c r="G63" s="15"/>
      <c r="H63" s="16">
        <f>COUNTIFS(DataRegularSeason20242025!$E$2:$E$1315,TotalTeamGames20242025!G$1,DataRegularSeason20242025!$D$2:$D$1315,TotalTeamGames20242025!$A63)</f>
        <v>1</v>
      </c>
      <c r="I63" s="15"/>
      <c r="J63" s="16">
        <f>COUNTIFS(DataRegularSeason20242025!$E$2:$E$1315,TotalTeamGames20242025!I$1,DataRegularSeason20242025!$D$2:$D$1315,TotalTeamGames20242025!$A63)</f>
        <v>1</v>
      </c>
      <c r="K63" s="15"/>
      <c r="L63" s="16">
        <f>COUNTIFS(DataRegularSeason20242025!$E$2:$E$1315,TotalTeamGames20242025!K$1,DataRegularSeason20242025!$D$2:$D$1315,TotalTeamGames20242025!$A63)</f>
        <v>1</v>
      </c>
      <c r="M63" s="15"/>
      <c r="N63" s="16">
        <f>COUNTIFS(DataRegularSeason20242025!$E$2:$E$1315,TotalTeamGames20242025!M$1,DataRegularSeason20242025!$D$2:$D$1315,TotalTeamGames20242025!$A63)</f>
        <v>1</v>
      </c>
      <c r="O63" s="15"/>
      <c r="P63" s="16">
        <f>COUNTIFS(DataRegularSeason20242025!$E$2:$E$1315,TotalTeamGames20242025!O$1,DataRegularSeason20242025!$D$2:$D$1315,TotalTeamGames20242025!$A63)</f>
        <v>2</v>
      </c>
      <c r="Q63" s="15"/>
      <c r="R63" s="16">
        <f>COUNTIFS(DataRegularSeason20242025!$E$2:$E$1315,TotalTeamGames20242025!Q$1,DataRegularSeason20242025!$D$2:$D$1315,TotalTeamGames20242025!$A63)</f>
        <v>2</v>
      </c>
      <c r="S63" s="15"/>
      <c r="T63" s="16">
        <f>COUNTIFS(DataRegularSeason20242025!$E$2:$E$1315,TotalTeamGames20242025!S$1,DataRegularSeason20242025!$D$2:$D$1315,TotalTeamGames20242025!$A63)</f>
        <v>2</v>
      </c>
      <c r="U63" s="15"/>
      <c r="V63" s="16">
        <f>COUNTIFS(DataRegularSeason20242025!$E$2:$E$1315,TotalTeamGames20242025!U$1,DataRegularSeason20242025!$D$2:$D$1315,TotalTeamGames20242025!$A63)</f>
        <v>1</v>
      </c>
      <c r="W63" s="15"/>
      <c r="X63" s="16">
        <f>COUNTIFS(DataRegularSeason20242025!$E$2:$E$1315,TotalTeamGames20242025!W$1,DataRegularSeason20242025!$D$2:$D$1315,TotalTeamGames20242025!$A63)</f>
        <v>2</v>
      </c>
      <c r="Y63" s="15"/>
      <c r="Z63" s="16">
        <f>COUNTIFS(DataRegularSeason20242025!$E$2:$E$1315,TotalTeamGames20242025!Y$1,DataRegularSeason20242025!$D$2:$D$1315,TotalTeamGames20242025!$A63)</f>
        <v>1</v>
      </c>
      <c r="AA63" s="15"/>
      <c r="AB63" s="16">
        <f>COUNTIFS(DataRegularSeason20242025!$E$2:$E$1315,TotalTeamGames20242025!AA$1,DataRegularSeason20242025!$D$2:$D$1315,TotalTeamGames20242025!$A63)</f>
        <v>2</v>
      </c>
      <c r="AC63" s="15"/>
      <c r="AD63" s="16">
        <f>COUNTIFS(DataRegularSeason20242025!$E$2:$E$1315,TotalTeamGames20242025!AC$1,DataRegularSeason20242025!$D$2:$D$1315,TotalTeamGames20242025!$A63)</f>
        <v>1</v>
      </c>
      <c r="AE63" s="15"/>
      <c r="AF63" s="16">
        <f>COUNTIFS(DataRegularSeason20242025!$E$2:$E$1315,TotalTeamGames20242025!AE$1,DataRegularSeason20242025!$D$2:$D$1315,TotalTeamGames20242025!$A63)</f>
        <v>1</v>
      </c>
      <c r="AG63" s="15"/>
      <c r="AH63" s="16">
        <f>COUNTIFS(DataRegularSeason20242025!$E$2:$E$1315,TotalTeamGames20242025!AG$1,DataRegularSeason20242025!$D$2:$D$1315,TotalTeamGames20242025!$A63)</f>
        <v>1</v>
      </c>
      <c r="AI63" s="15"/>
      <c r="AJ63" s="16">
        <f>COUNTIFS(DataRegularSeason20242025!$E$2:$E$1315,TotalTeamGames20242025!AI$1,DataRegularSeason20242025!$D$2:$D$1315,TotalTeamGames20242025!$A63)</f>
        <v>2</v>
      </c>
      <c r="AK63" s="15"/>
      <c r="AL63" s="16">
        <f>COUNTIFS(DataRegularSeason20242025!$E$2:$E$1315,TotalTeamGames20242025!AK$1,DataRegularSeason20242025!$D$2:$D$1315,TotalTeamGames20242025!$A63)</f>
        <v>1</v>
      </c>
      <c r="AM63" s="15"/>
      <c r="AN63" s="16">
        <f>COUNTIFS(DataRegularSeason20242025!$E$2:$E$1315,TotalTeamGames20242025!AM$1,DataRegularSeason20242025!$D$2:$D$1315,TotalTeamGames20242025!$A63)</f>
        <v>1</v>
      </c>
      <c r="AO63" s="15"/>
      <c r="AP63" s="16">
        <f>COUNTIFS(DataRegularSeason20242025!$E$2:$E$1315,TotalTeamGames20242025!AO$1,DataRegularSeason20242025!$D$2:$D$1315,TotalTeamGames20242025!$A63)</f>
        <v>1</v>
      </c>
      <c r="AQ63" s="15"/>
      <c r="AR63" s="16">
        <f>COUNTIFS(DataRegularSeason20242025!$E$2:$E$1315,TotalTeamGames20242025!AQ$1,DataRegularSeason20242025!$D$2:$D$1315,TotalTeamGames20242025!$A63)</f>
        <v>1</v>
      </c>
      <c r="AS63" s="15"/>
      <c r="AT63" s="16">
        <f>COUNTIFS(DataRegularSeason20242025!$E$2:$E$1315,TotalTeamGames20242025!AS$1,DataRegularSeason20242025!$D$2:$D$1315,TotalTeamGames20242025!$A63)</f>
        <v>1</v>
      </c>
      <c r="AU63" s="15"/>
      <c r="AV63" s="16">
        <f>COUNTIFS(DataRegularSeason20242025!$E$2:$E$1315,TotalTeamGames20242025!AU$1,DataRegularSeason20242025!$D$2:$D$1315,TotalTeamGames20242025!$A63)</f>
        <v>2</v>
      </c>
      <c r="AW63" s="15"/>
      <c r="AX63" s="16">
        <f>COUNTIFS(DataRegularSeason20242025!$E$2:$E$1315,TotalTeamGames20242025!AW$1,DataRegularSeason20242025!$D$2:$D$1315,TotalTeamGames20242025!$A63)</f>
        <v>1</v>
      </c>
      <c r="AY63" s="15"/>
      <c r="AZ63" s="16">
        <f>COUNTIFS(DataRegularSeason20242025!$E$2:$E$1315,TotalTeamGames20242025!AY$1,DataRegularSeason20242025!$D$2:$D$1315,TotalTeamGames20242025!$A63)</f>
        <v>2</v>
      </c>
      <c r="BA63" s="15"/>
      <c r="BB63" s="16">
        <f>COUNTIFS(DataRegularSeason20242025!$E$2:$E$1315,TotalTeamGames20242025!BA$1,DataRegularSeason20242025!$D$2:$D$1315,TotalTeamGames20242025!$A63)</f>
        <v>1</v>
      </c>
      <c r="BC63" s="15"/>
      <c r="BD63" s="16">
        <f>COUNTIFS(DataRegularSeason20242025!$E$2:$E$1315,TotalTeamGames20242025!BC$1,DataRegularSeason20242025!$D$2:$D$1315,TotalTeamGames20242025!$A63)</f>
        <v>1</v>
      </c>
      <c r="BE63" s="15"/>
      <c r="BF63">
        <f>COUNTIFS(DataRegularSeason20242025!$E$2:$E$1315,TotalTeamGames20242025!BE$1,DataRegularSeason20242025!$D$2:$D$1315,TotalTeamGames20242025!$A63)</f>
        <v>2</v>
      </c>
      <c r="BG63" s="22"/>
      <c r="BH63" s="16">
        <f>COUNTIFS(DataRegularSeason20242025!$E$2:$E$1315,TotalTeamGames20242025!BG$1,DataRegularSeason20242025!$D$2:$D$1315,TotalTeamGames20242025!$A63)</f>
        <v>1</v>
      </c>
      <c r="BI63" s="15"/>
      <c r="BJ63" s="16">
        <f>COUNTIFS(DataRegularSeason20242025!$E$2:$E$1315,TotalTeamGames20242025!BI$1,DataRegularSeason20242025!$D$2:$D$1315,TotalTeamGames20242025!$A63)</f>
        <v>2</v>
      </c>
      <c r="BK63" s="15"/>
      <c r="BL63" s="19"/>
      <c r="BM63" s="15"/>
      <c r="BN63" s="16">
        <f>COUNTIFS(DataRegularSeason20242025!$E$2:$E$1315,TotalTeamGames20242025!BM$1,DataRegularSeason20242025!$D$2:$D$1315,TotalTeamGames20242025!$A63)</f>
        <v>1</v>
      </c>
      <c r="BO63" s="23">
        <f t="shared" si="0"/>
        <v>41</v>
      </c>
      <c r="BP63" s="52">
        <f t="shared" ref="BP63" si="30">BO63+BO64</f>
        <v>82</v>
      </c>
    </row>
    <row r="64" spans="1:68" x14ac:dyDescent="0.25">
      <c r="A64" s="49"/>
      <c r="B64" s="17" t="s">
        <v>80</v>
      </c>
      <c r="C64" s="4">
        <f>COUNTIFS(DataRegularSeason20242025!$D$2:$D$1315,TotalTeamGames20242025!C$1,DataRegularSeason20242025!$E$2:$E$1315,TotalTeamGames20242025!$A63)</f>
        <v>2</v>
      </c>
      <c r="D64" s="20"/>
      <c r="E64" s="4">
        <f>COUNTIFS(DataRegularSeason20242025!$D$2:$D$1315,TotalTeamGames20242025!E$1,DataRegularSeason20242025!$E$2:$E$1315,TotalTeamGames20242025!$A63)</f>
        <v>1</v>
      </c>
      <c r="F64" s="20"/>
      <c r="G64" s="4">
        <f>COUNTIFS(DataRegularSeason20242025!$D$2:$D$1315,TotalTeamGames20242025!G$1,DataRegularSeason20242025!$E$2:$E$1315,TotalTeamGames20242025!$A63)</f>
        <v>1</v>
      </c>
      <c r="H64" s="20"/>
      <c r="I64" s="4">
        <f>COUNTIFS(DataRegularSeason20242025!$D$2:$D$1315,TotalTeamGames20242025!I$1,DataRegularSeason20242025!$E$2:$E$1315,TotalTeamGames20242025!$A63)</f>
        <v>1</v>
      </c>
      <c r="J64" s="20"/>
      <c r="K64" s="4">
        <f>COUNTIFS(DataRegularSeason20242025!$D$2:$D$1315,TotalTeamGames20242025!K$1,DataRegularSeason20242025!$E$2:$E$1315,TotalTeamGames20242025!$A63)</f>
        <v>1</v>
      </c>
      <c r="L64" s="20"/>
      <c r="M64" s="4">
        <f>COUNTIFS(DataRegularSeason20242025!$D$2:$D$1315,TotalTeamGames20242025!M$1,DataRegularSeason20242025!$E$2:$E$1315,TotalTeamGames20242025!$A63)</f>
        <v>2</v>
      </c>
      <c r="N64" s="20"/>
      <c r="O64" s="4">
        <f>COUNTIFS(DataRegularSeason20242025!$D$2:$D$1315,TotalTeamGames20242025!O$1,DataRegularSeason20242025!$E$2:$E$1315,TotalTeamGames20242025!$A63)</f>
        <v>1</v>
      </c>
      <c r="P64" s="20"/>
      <c r="Q64" s="4">
        <f>COUNTIFS(DataRegularSeason20242025!$D$2:$D$1315,TotalTeamGames20242025!Q$1,DataRegularSeason20242025!$E$2:$E$1315,TotalTeamGames20242025!$A63)</f>
        <v>2</v>
      </c>
      <c r="R64" s="20"/>
      <c r="S64" s="4">
        <f>COUNTIFS(DataRegularSeason20242025!$D$2:$D$1315,TotalTeamGames20242025!S$1,DataRegularSeason20242025!$E$2:$E$1315,TotalTeamGames20242025!$A63)</f>
        <v>2</v>
      </c>
      <c r="T64" s="20"/>
      <c r="U64" s="4">
        <f>COUNTIFS(DataRegularSeason20242025!$D$2:$D$1315,TotalTeamGames20242025!U$1,DataRegularSeason20242025!$E$2:$E$1315,TotalTeamGames20242025!$A63)</f>
        <v>1</v>
      </c>
      <c r="V64" s="20"/>
      <c r="W64" s="4">
        <f>COUNTIFS(DataRegularSeason20242025!$D$2:$D$1315,TotalTeamGames20242025!W$1,DataRegularSeason20242025!$E$2:$E$1315,TotalTeamGames20242025!$A63)</f>
        <v>1</v>
      </c>
      <c r="X64" s="20"/>
      <c r="Y64" s="4">
        <f>COUNTIFS(DataRegularSeason20242025!$D$2:$D$1315,TotalTeamGames20242025!Y$1,DataRegularSeason20242025!$E$2:$E$1315,TotalTeamGames20242025!$A63)</f>
        <v>1</v>
      </c>
      <c r="Z64" s="20"/>
      <c r="AA64" s="4">
        <f>COUNTIFS(DataRegularSeason20242025!$D$2:$D$1315,TotalTeamGames20242025!AA$1,DataRegularSeason20242025!$E$2:$E$1315,TotalTeamGames20242025!$A63)</f>
        <v>1</v>
      </c>
      <c r="AB64" s="20"/>
      <c r="AC64" s="4">
        <f>COUNTIFS(DataRegularSeason20242025!$D$2:$D$1315,TotalTeamGames20242025!AC$1,DataRegularSeason20242025!$E$2:$E$1315,TotalTeamGames20242025!$A63)</f>
        <v>2</v>
      </c>
      <c r="AD64" s="20"/>
      <c r="AE64" s="4">
        <f>COUNTIFS(DataRegularSeason20242025!$D$2:$D$1315,TotalTeamGames20242025!AE$1,DataRegularSeason20242025!$E$2:$E$1315,TotalTeamGames20242025!$A63)</f>
        <v>1</v>
      </c>
      <c r="AF64" s="20"/>
      <c r="AG64" s="4">
        <f>COUNTIFS(DataRegularSeason20242025!$D$2:$D$1315,TotalTeamGames20242025!AG$1,DataRegularSeason20242025!$E$2:$E$1315,TotalTeamGames20242025!$A63)</f>
        <v>1</v>
      </c>
      <c r="AH64" s="20"/>
      <c r="AI64" s="4">
        <f>COUNTIFS(DataRegularSeason20242025!$D$2:$D$1315,TotalTeamGames20242025!AI$1,DataRegularSeason20242025!$E$2:$E$1315,TotalTeamGames20242025!$A63)</f>
        <v>2</v>
      </c>
      <c r="AJ64" s="20"/>
      <c r="AK64" s="4">
        <f>COUNTIFS(DataRegularSeason20242025!$D$2:$D$1315,TotalTeamGames20242025!AK$1,DataRegularSeason20242025!$E$2:$E$1315,TotalTeamGames20242025!$A63)</f>
        <v>1</v>
      </c>
      <c r="AL64" s="20"/>
      <c r="AM64" s="4">
        <f>COUNTIFS(DataRegularSeason20242025!$D$2:$D$1315,TotalTeamGames20242025!AM$1,DataRegularSeason20242025!$E$2:$E$1315,TotalTeamGames20242025!$A63)</f>
        <v>1</v>
      </c>
      <c r="AN64" s="20"/>
      <c r="AO64" s="4">
        <f>COUNTIFS(DataRegularSeason20242025!$D$2:$D$1315,TotalTeamGames20242025!AO$1,DataRegularSeason20242025!$E$2:$E$1315,TotalTeamGames20242025!$A63)</f>
        <v>1</v>
      </c>
      <c r="AP64" s="20"/>
      <c r="AQ64" s="4">
        <f>COUNTIFS(DataRegularSeason20242025!$D$2:$D$1315,TotalTeamGames20242025!AQ$1,DataRegularSeason20242025!$E$2:$E$1315,TotalTeamGames20242025!$A63)</f>
        <v>1</v>
      </c>
      <c r="AR64" s="20"/>
      <c r="AS64" s="4">
        <f>COUNTIFS(DataRegularSeason20242025!$D$2:$D$1315,TotalTeamGames20242025!AS$1,DataRegularSeason20242025!$E$2:$E$1315,TotalTeamGames20242025!$A63)</f>
        <v>1</v>
      </c>
      <c r="AT64" s="20"/>
      <c r="AU64" s="4">
        <f>COUNTIFS(DataRegularSeason20242025!$D$2:$D$1315,TotalTeamGames20242025!AU$1,DataRegularSeason20242025!$E$2:$E$1315,TotalTeamGames20242025!$A63)</f>
        <v>1</v>
      </c>
      <c r="AV64" s="20"/>
      <c r="AW64" s="4">
        <f>COUNTIFS(DataRegularSeason20242025!$D$2:$D$1315,TotalTeamGames20242025!AW$1,DataRegularSeason20242025!$E$2:$E$1315,TotalTeamGames20242025!$A63)</f>
        <v>2</v>
      </c>
      <c r="AX64" s="20"/>
      <c r="AY64" s="4">
        <f>COUNTIFS(DataRegularSeason20242025!$D$2:$D$1315,TotalTeamGames20242025!AY$1,DataRegularSeason20242025!$E$2:$E$1315,TotalTeamGames20242025!$A63)</f>
        <v>2</v>
      </c>
      <c r="AZ64" s="20"/>
      <c r="BA64" s="4">
        <f>COUNTIFS(DataRegularSeason20242025!$D$2:$D$1315,TotalTeamGames20242025!BA$1,DataRegularSeason20242025!$E$2:$E$1315,TotalTeamGames20242025!$A63)</f>
        <v>1</v>
      </c>
      <c r="BB64" s="20"/>
      <c r="BC64" s="4">
        <f>COUNTIFS(DataRegularSeason20242025!$D$2:$D$1315,TotalTeamGames20242025!BC$1,DataRegularSeason20242025!$E$2:$E$1315,TotalTeamGames20242025!$A63)</f>
        <v>1</v>
      </c>
      <c r="BD64" s="20"/>
      <c r="BE64" s="4">
        <f>COUNTIFS(DataRegularSeason20242025!$D$2:$D$1315,TotalTeamGames20242025!BE$1,DataRegularSeason20242025!$E$2:$E$1315,TotalTeamGames20242025!$A63)</f>
        <v>2</v>
      </c>
      <c r="BF64" s="18"/>
      <c r="BG64" s="21">
        <f>COUNTIFS(DataRegularSeason20242025!$D$2:$D$1315,TotalTeamGames20242025!BG$1,DataRegularSeason20242025!$E$2:$E$1315,TotalTeamGames20242025!$A63)</f>
        <v>2</v>
      </c>
      <c r="BH64" s="20"/>
      <c r="BI64" s="4">
        <f>COUNTIFS(DataRegularSeason20242025!$D$2:$D$1315,TotalTeamGames20242025!BI$1,DataRegularSeason20242025!$E$2:$E$1315,TotalTeamGames20242025!$A63)</f>
        <v>1</v>
      </c>
      <c r="BJ64" s="20"/>
      <c r="BK64" s="18"/>
      <c r="BL64" s="20"/>
      <c r="BM64" s="4">
        <f>COUNTIFS(DataRegularSeason20242025!$D$2:$D$1315,TotalTeamGames20242025!BM$1,DataRegularSeason20242025!$E$2:$E$1315,TotalTeamGames20242025!$A63)</f>
        <v>1</v>
      </c>
      <c r="BN64" s="20"/>
      <c r="BO64" s="24">
        <f t="shared" si="0"/>
        <v>41</v>
      </c>
      <c r="BP64" s="52"/>
    </row>
    <row r="65" spans="1:68" x14ac:dyDescent="0.25">
      <c r="A65" s="48" t="s">
        <v>46</v>
      </c>
      <c r="B65" s="16" t="s">
        <v>81</v>
      </c>
      <c r="C65" s="15"/>
      <c r="D65" s="16">
        <f>COUNTIFS(DataRegularSeason20242025!$E$2:$E$1315,TotalTeamGames20242025!C$1,DataRegularSeason20242025!$D$2:$D$1315,TotalTeamGames20242025!$A65)</f>
        <v>1</v>
      </c>
      <c r="E65" s="15"/>
      <c r="F65" s="16">
        <f>COUNTIFS(DataRegularSeason20242025!$E$2:$E$1315,TotalTeamGames20242025!E$1,DataRegularSeason20242025!$D$2:$D$1315,TotalTeamGames20242025!$A65)</f>
        <v>2</v>
      </c>
      <c r="G65" s="15"/>
      <c r="H65" s="16">
        <f>COUNTIFS(DataRegularSeason20242025!$E$2:$E$1315,TotalTeamGames20242025!G$1,DataRegularSeason20242025!$D$2:$D$1315,TotalTeamGames20242025!$A65)</f>
        <v>1</v>
      </c>
      <c r="I65" s="15"/>
      <c r="J65" s="16">
        <f>COUNTIFS(DataRegularSeason20242025!$E$2:$E$1315,TotalTeamGames20242025!I$1,DataRegularSeason20242025!$D$2:$D$1315,TotalTeamGames20242025!$A65)</f>
        <v>2</v>
      </c>
      <c r="K65" s="15"/>
      <c r="L65" s="16">
        <f>COUNTIFS(DataRegularSeason20242025!$E$2:$E$1315,TotalTeamGames20242025!K$1,DataRegularSeason20242025!$D$2:$D$1315,TotalTeamGames20242025!$A65)</f>
        <v>2</v>
      </c>
      <c r="M65" s="15"/>
      <c r="N65" s="16">
        <f>COUNTIFS(DataRegularSeason20242025!$E$2:$E$1315,TotalTeamGames20242025!M$1,DataRegularSeason20242025!$D$2:$D$1315,TotalTeamGames20242025!$A65)</f>
        <v>1</v>
      </c>
      <c r="O65" s="15"/>
      <c r="P65" s="16">
        <f>COUNTIFS(DataRegularSeason20242025!$E$2:$E$1315,TotalTeamGames20242025!O$1,DataRegularSeason20242025!$D$2:$D$1315,TotalTeamGames20242025!$A65)</f>
        <v>1</v>
      </c>
      <c r="Q65" s="15"/>
      <c r="R65" s="16">
        <f>COUNTIFS(DataRegularSeason20242025!$E$2:$E$1315,TotalTeamGames20242025!Q$1,DataRegularSeason20242025!$D$2:$D$1315,TotalTeamGames20242025!$A65)</f>
        <v>1</v>
      </c>
      <c r="S65" s="15"/>
      <c r="T65" s="16">
        <f>COUNTIFS(DataRegularSeason20242025!$E$2:$E$1315,TotalTeamGames20242025!S$1,DataRegularSeason20242025!$D$2:$D$1315,TotalTeamGames20242025!$A65)</f>
        <v>1</v>
      </c>
      <c r="U65" s="15"/>
      <c r="V65" s="16">
        <f>COUNTIFS(DataRegularSeason20242025!$E$2:$E$1315,TotalTeamGames20242025!U$1,DataRegularSeason20242025!$D$2:$D$1315,TotalTeamGames20242025!$A65)</f>
        <v>1</v>
      </c>
      <c r="W65" s="15"/>
      <c r="X65" s="16">
        <f>COUNTIFS(DataRegularSeason20242025!$E$2:$E$1315,TotalTeamGames20242025!W$1,DataRegularSeason20242025!$D$2:$D$1315,TotalTeamGames20242025!$A65)</f>
        <v>1</v>
      </c>
      <c r="Y65" s="15"/>
      <c r="Z65" s="16">
        <f>COUNTIFS(DataRegularSeason20242025!$E$2:$E$1315,TotalTeamGames20242025!Y$1,DataRegularSeason20242025!$D$2:$D$1315,TotalTeamGames20242025!$A65)</f>
        <v>1</v>
      </c>
      <c r="AA65" s="15"/>
      <c r="AB65" s="16">
        <f>COUNTIFS(DataRegularSeason20242025!$E$2:$E$1315,TotalTeamGames20242025!AA$1,DataRegularSeason20242025!$D$2:$D$1315,TotalTeamGames20242025!$A65)</f>
        <v>1</v>
      </c>
      <c r="AC65" s="15"/>
      <c r="AD65" s="16">
        <f>COUNTIFS(DataRegularSeason20242025!$E$2:$E$1315,TotalTeamGames20242025!AC$1,DataRegularSeason20242025!$D$2:$D$1315,TotalTeamGames20242025!$A65)</f>
        <v>1</v>
      </c>
      <c r="AE65" s="15"/>
      <c r="AF65" s="16">
        <f>COUNTIFS(DataRegularSeason20242025!$E$2:$E$1315,TotalTeamGames20242025!AE$1,DataRegularSeason20242025!$D$2:$D$1315,TotalTeamGames20242025!$A65)</f>
        <v>1</v>
      </c>
      <c r="AG65" s="15"/>
      <c r="AH65" s="16">
        <f>COUNTIFS(DataRegularSeason20242025!$E$2:$E$1315,TotalTeamGames20242025!AG$1,DataRegularSeason20242025!$D$2:$D$1315,TotalTeamGames20242025!$A65)</f>
        <v>2</v>
      </c>
      <c r="AI65" s="15"/>
      <c r="AJ65" s="16">
        <f>COUNTIFS(DataRegularSeason20242025!$E$2:$E$1315,TotalTeamGames20242025!AI$1,DataRegularSeason20242025!$D$2:$D$1315,TotalTeamGames20242025!$A65)</f>
        <v>1</v>
      </c>
      <c r="AK65" s="15"/>
      <c r="AL65" s="16">
        <f>COUNTIFS(DataRegularSeason20242025!$E$2:$E$1315,TotalTeamGames20242025!AK$1,DataRegularSeason20242025!$D$2:$D$1315,TotalTeamGames20242025!$A65)</f>
        <v>2</v>
      </c>
      <c r="AM65" s="15"/>
      <c r="AN65" s="16">
        <f>COUNTIFS(DataRegularSeason20242025!$E$2:$E$1315,TotalTeamGames20242025!AM$1,DataRegularSeason20242025!$D$2:$D$1315,TotalTeamGames20242025!$A65)</f>
        <v>1</v>
      </c>
      <c r="AO65" s="15"/>
      <c r="AP65" s="16">
        <f>COUNTIFS(DataRegularSeason20242025!$E$2:$E$1315,TotalTeamGames20242025!AO$1,DataRegularSeason20242025!$D$2:$D$1315,TotalTeamGames20242025!$A65)</f>
        <v>2</v>
      </c>
      <c r="AQ65" s="15"/>
      <c r="AR65" s="16">
        <f>COUNTIFS(DataRegularSeason20242025!$E$2:$E$1315,TotalTeamGames20242025!AQ$1,DataRegularSeason20242025!$D$2:$D$1315,TotalTeamGames20242025!$A65)</f>
        <v>2</v>
      </c>
      <c r="AS65" s="15"/>
      <c r="AT65" s="16">
        <f>COUNTIFS(DataRegularSeason20242025!$E$2:$E$1315,TotalTeamGames20242025!AS$1,DataRegularSeason20242025!$D$2:$D$1315,TotalTeamGames20242025!$A65)</f>
        <v>2</v>
      </c>
      <c r="AU65" s="15"/>
      <c r="AV65" s="16">
        <f>COUNTIFS(DataRegularSeason20242025!$E$2:$E$1315,TotalTeamGames20242025!AU$1,DataRegularSeason20242025!$D$2:$D$1315,TotalTeamGames20242025!$A65)</f>
        <v>1</v>
      </c>
      <c r="AW65" s="15"/>
      <c r="AX65" s="16">
        <f>COUNTIFS(DataRegularSeason20242025!$E$2:$E$1315,TotalTeamGames20242025!AW$1,DataRegularSeason20242025!$D$2:$D$1315,TotalTeamGames20242025!$A65)</f>
        <v>1</v>
      </c>
      <c r="AY65" s="15"/>
      <c r="AZ65" s="16">
        <f>COUNTIFS(DataRegularSeason20242025!$E$2:$E$1315,TotalTeamGames20242025!AY$1,DataRegularSeason20242025!$D$2:$D$1315,TotalTeamGames20242025!$A65)</f>
        <v>1</v>
      </c>
      <c r="BA65" s="15"/>
      <c r="BB65" s="16">
        <f>COUNTIFS(DataRegularSeason20242025!$E$2:$E$1315,TotalTeamGames20242025!BA$1,DataRegularSeason20242025!$D$2:$D$1315,TotalTeamGames20242025!$A65)</f>
        <v>2</v>
      </c>
      <c r="BC65" s="15"/>
      <c r="BD65" s="16">
        <f>COUNTIFS(DataRegularSeason20242025!$E$2:$E$1315,TotalTeamGames20242025!BC$1,DataRegularSeason20242025!$D$2:$D$1315,TotalTeamGames20242025!$A65)</f>
        <v>2</v>
      </c>
      <c r="BE65" s="15"/>
      <c r="BF65">
        <f>COUNTIFS(DataRegularSeason20242025!$E$2:$E$1315,TotalTeamGames20242025!BE$1,DataRegularSeason20242025!$D$2:$D$1315,TotalTeamGames20242025!$A65)</f>
        <v>1</v>
      </c>
      <c r="BG65" s="22"/>
      <c r="BH65" s="16">
        <f>COUNTIFS(DataRegularSeason20242025!$E$2:$E$1315,TotalTeamGames20242025!BG$1,DataRegularSeason20242025!$D$2:$D$1315,TotalTeamGames20242025!$A65)</f>
        <v>1</v>
      </c>
      <c r="BI65" s="15"/>
      <c r="BJ65" s="16">
        <f>COUNTIFS(DataRegularSeason20242025!$E$2:$E$1315,TotalTeamGames20242025!BI$1,DataRegularSeason20242025!$D$2:$D$1315,TotalTeamGames20242025!$A65)</f>
        <v>1</v>
      </c>
      <c r="BK65" s="15"/>
      <c r="BL65" s="16">
        <f>COUNTIFS(DataRegularSeason20242025!$E$2:$E$1315,TotalTeamGames20242025!BK$1,DataRegularSeason20242025!$D$2:$D$1315,TotalTeamGames20242025!$A65)</f>
        <v>1</v>
      </c>
      <c r="BM65" s="15"/>
      <c r="BN65" s="19"/>
      <c r="BO65" s="23">
        <f t="shared" si="0"/>
        <v>41</v>
      </c>
      <c r="BP65" s="52">
        <f t="shared" ref="BP65" si="31">BO65+BO66</f>
        <v>82</v>
      </c>
    </row>
    <row r="66" spans="1:68" x14ac:dyDescent="0.25">
      <c r="A66" s="49"/>
      <c r="B66" s="17" t="s">
        <v>80</v>
      </c>
      <c r="C66" s="4">
        <f>COUNTIFS(DataRegularSeason20242025!$D$2:$D$1315,TotalTeamGames20242025!C$1,DataRegularSeason20242025!$E$2:$E$1315,TotalTeamGames20242025!$A65)</f>
        <v>1</v>
      </c>
      <c r="D66" s="20"/>
      <c r="E66" s="4">
        <f>COUNTIFS(DataRegularSeason20242025!$D$2:$D$1315,TotalTeamGames20242025!E$1,DataRegularSeason20242025!$E$2:$E$1315,TotalTeamGames20242025!$A65)</f>
        <v>1</v>
      </c>
      <c r="F66" s="20"/>
      <c r="G66" s="4">
        <f>COUNTIFS(DataRegularSeason20242025!$D$2:$D$1315,TotalTeamGames20242025!G$1,DataRegularSeason20242025!$E$2:$E$1315,TotalTeamGames20242025!$A65)</f>
        <v>2</v>
      </c>
      <c r="H66" s="20"/>
      <c r="I66" s="4">
        <f>COUNTIFS(DataRegularSeason20242025!$D$2:$D$1315,TotalTeamGames20242025!I$1,DataRegularSeason20242025!$E$2:$E$1315,TotalTeamGames20242025!$A65)</f>
        <v>2</v>
      </c>
      <c r="J66" s="20"/>
      <c r="K66" s="4">
        <f>COUNTIFS(DataRegularSeason20242025!$D$2:$D$1315,TotalTeamGames20242025!K$1,DataRegularSeason20242025!$E$2:$E$1315,TotalTeamGames20242025!$A65)</f>
        <v>2</v>
      </c>
      <c r="L66" s="20"/>
      <c r="M66" s="4">
        <f>COUNTIFS(DataRegularSeason20242025!$D$2:$D$1315,TotalTeamGames20242025!M$1,DataRegularSeason20242025!$E$2:$E$1315,TotalTeamGames20242025!$A65)</f>
        <v>1</v>
      </c>
      <c r="N66" s="20"/>
      <c r="O66" s="4">
        <f>COUNTIFS(DataRegularSeason20242025!$D$2:$D$1315,TotalTeamGames20242025!O$1,DataRegularSeason20242025!$E$2:$E$1315,TotalTeamGames20242025!$A65)</f>
        <v>1</v>
      </c>
      <c r="P66" s="20"/>
      <c r="Q66" s="4">
        <f>COUNTIFS(DataRegularSeason20242025!$D$2:$D$1315,TotalTeamGames20242025!Q$1,DataRegularSeason20242025!$E$2:$E$1315,TotalTeamGames20242025!$A65)</f>
        <v>1</v>
      </c>
      <c r="R66" s="20"/>
      <c r="S66" s="4">
        <f>COUNTIFS(DataRegularSeason20242025!$D$2:$D$1315,TotalTeamGames20242025!S$1,DataRegularSeason20242025!$E$2:$E$1315,TotalTeamGames20242025!$A65)</f>
        <v>1</v>
      </c>
      <c r="T66" s="20"/>
      <c r="U66" s="4">
        <f>COUNTIFS(DataRegularSeason20242025!$D$2:$D$1315,TotalTeamGames20242025!U$1,DataRegularSeason20242025!$E$2:$E$1315,TotalTeamGames20242025!$A65)</f>
        <v>2</v>
      </c>
      <c r="V66" s="20"/>
      <c r="W66" s="4">
        <f>COUNTIFS(DataRegularSeason20242025!$D$2:$D$1315,TotalTeamGames20242025!W$1,DataRegularSeason20242025!$E$2:$E$1315,TotalTeamGames20242025!$A65)</f>
        <v>1</v>
      </c>
      <c r="X66" s="20"/>
      <c r="Y66" s="4">
        <f>COUNTIFS(DataRegularSeason20242025!$D$2:$D$1315,TotalTeamGames20242025!Y$1,DataRegularSeason20242025!$E$2:$E$1315,TotalTeamGames20242025!$A65)</f>
        <v>2</v>
      </c>
      <c r="Z66" s="20"/>
      <c r="AA66" s="4">
        <f>COUNTIFS(DataRegularSeason20242025!$D$2:$D$1315,TotalTeamGames20242025!AA$1,DataRegularSeason20242025!$E$2:$E$1315,TotalTeamGames20242025!$A65)</f>
        <v>1</v>
      </c>
      <c r="AB66" s="20"/>
      <c r="AC66" s="4">
        <f>COUNTIFS(DataRegularSeason20242025!$D$2:$D$1315,TotalTeamGames20242025!AC$1,DataRegularSeason20242025!$E$2:$E$1315,TotalTeamGames20242025!$A65)</f>
        <v>1</v>
      </c>
      <c r="AD66" s="20"/>
      <c r="AE66" s="4">
        <f>COUNTIFS(DataRegularSeason20242025!$D$2:$D$1315,TotalTeamGames20242025!AE$1,DataRegularSeason20242025!$E$2:$E$1315,TotalTeamGames20242025!$A65)</f>
        <v>2</v>
      </c>
      <c r="AF66" s="20"/>
      <c r="AG66" s="4">
        <f>COUNTIFS(DataRegularSeason20242025!$D$2:$D$1315,TotalTeamGames20242025!AG$1,DataRegularSeason20242025!$E$2:$E$1315,TotalTeamGames20242025!$A65)</f>
        <v>2</v>
      </c>
      <c r="AH66" s="20"/>
      <c r="AI66" s="4">
        <f>COUNTIFS(DataRegularSeason20242025!$D$2:$D$1315,TotalTeamGames20242025!AI$1,DataRegularSeason20242025!$E$2:$E$1315,TotalTeamGames20242025!$A65)</f>
        <v>1</v>
      </c>
      <c r="AJ66" s="20"/>
      <c r="AK66" s="4">
        <f>COUNTIFS(DataRegularSeason20242025!$D$2:$D$1315,TotalTeamGames20242025!AK$1,DataRegularSeason20242025!$E$2:$E$1315,TotalTeamGames20242025!$A65)</f>
        <v>1</v>
      </c>
      <c r="AL66" s="20"/>
      <c r="AM66" s="4">
        <f>COUNTIFS(DataRegularSeason20242025!$D$2:$D$1315,TotalTeamGames20242025!AM$1,DataRegularSeason20242025!$E$2:$E$1315,TotalTeamGames20242025!$A65)</f>
        <v>2</v>
      </c>
      <c r="AN66" s="20"/>
      <c r="AO66" s="4">
        <f>COUNTIFS(DataRegularSeason20242025!$D$2:$D$1315,TotalTeamGames20242025!AO$1,DataRegularSeason20242025!$E$2:$E$1315,TotalTeamGames20242025!$A65)</f>
        <v>1</v>
      </c>
      <c r="AP66" s="20"/>
      <c r="AQ66" s="4">
        <f>COUNTIFS(DataRegularSeason20242025!$D$2:$D$1315,TotalTeamGames20242025!AQ$1,DataRegularSeason20242025!$E$2:$E$1315,TotalTeamGames20242025!$A65)</f>
        <v>2</v>
      </c>
      <c r="AR66" s="20"/>
      <c r="AS66" s="4">
        <f>COUNTIFS(DataRegularSeason20242025!$D$2:$D$1315,TotalTeamGames20242025!AS$1,DataRegularSeason20242025!$E$2:$E$1315,TotalTeamGames20242025!$A65)</f>
        <v>2</v>
      </c>
      <c r="AT66" s="20"/>
      <c r="AU66" s="4">
        <f>COUNTIFS(DataRegularSeason20242025!$D$2:$D$1315,TotalTeamGames20242025!AU$1,DataRegularSeason20242025!$E$2:$E$1315,TotalTeamGames20242025!$A65)</f>
        <v>1</v>
      </c>
      <c r="AV66" s="20"/>
      <c r="AW66" s="4">
        <f>COUNTIFS(DataRegularSeason20242025!$D$2:$D$1315,TotalTeamGames20242025!AW$1,DataRegularSeason20242025!$E$2:$E$1315,TotalTeamGames20242025!$A65)</f>
        <v>1</v>
      </c>
      <c r="AX66" s="20"/>
      <c r="AY66" s="4">
        <f>COUNTIFS(DataRegularSeason20242025!$D$2:$D$1315,TotalTeamGames20242025!AY$1,DataRegularSeason20242025!$E$2:$E$1315,TotalTeamGames20242025!$A65)</f>
        <v>1</v>
      </c>
      <c r="AZ66" s="20"/>
      <c r="BA66" s="4">
        <f>COUNTIFS(DataRegularSeason20242025!$D$2:$D$1315,TotalTeamGames20242025!BA$1,DataRegularSeason20242025!$E$2:$E$1315,TotalTeamGames20242025!$A65)</f>
        <v>1</v>
      </c>
      <c r="BB66" s="20"/>
      <c r="BC66" s="4">
        <f>COUNTIFS(DataRegularSeason20242025!$D$2:$D$1315,TotalTeamGames20242025!BC$1,DataRegularSeason20242025!$E$2:$E$1315,TotalTeamGames20242025!$A65)</f>
        <v>1</v>
      </c>
      <c r="BD66" s="20"/>
      <c r="BE66" s="4">
        <f>COUNTIFS(DataRegularSeason20242025!$D$2:$D$1315,TotalTeamGames20242025!BE$1,DataRegularSeason20242025!$E$2:$E$1315,TotalTeamGames20242025!$A65)</f>
        <v>1</v>
      </c>
      <c r="BF66" s="18"/>
      <c r="BG66" s="21">
        <f>COUNTIFS(DataRegularSeason20242025!$D$2:$D$1315,TotalTeamGames20242025!BG$1,DataRegularSeason20242025!$E$2:$E$1315,TotalTeamGames20242025!$A65)</f>
        <v>1</v>
      </c>
      <c r="BH66" s="20"/>
      <c r="BI66" s="4">
        <f>COUNTIFS(DataRegularSeason20242025!$D$2:$D$1315,TotalTeamGames20242025!BI$1,DataRegularSeason20242025!$E$2:$E$1315,TotalTeamGames20242025!$A65)</f>
        <v>1</v>
      </c>
      <c r="BJ66" s="20"/>
      <c r="BK66" s="4">
        <f>COUNTIFS(DataRegularSeason20242025!$D$2:$D$1315,TotalTeamGames20242025!BK$1,DataRegularSeason20242025!$E$2:$E$1315,TotalTeamGames20242025!$A65)</f>
        <v>1</v>
      </c>
      <c r="BL66" s="20"/>
      <c r="BM66" s="18"/>
      <c r="BN66" s="20"/>
      <c r="BO66" s="24">
        <f t="shared" si="0"/>
        <v>41</v>
      </c>
      <c r="BP66" s="52"/>
    </row>
    <row r="67" spans="1:68" x14ac:dyDescent="0.25">
      <c r="B67" s="16"/>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topLeftCell="A34" workbookViewId="0">
      <selection activeCell="AV20" sqref="AV20"/>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16"/>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50" t="s">
        <v>25</v>
      </c>
      <c r="BH1" s="51"/>
      <c r="BI1" s="46" t="s">
        <v>27</v>
      </c>
      <c r="BJ1" s="47"/>
      <c r="BK1" s="46" t="s">
        <v>22</v>
      </c>
      <c r="BL1" s="47"/>
      <c r="BM1" s="46" t="s">
        <v>46</v>
      </c>
      <c r="BN1" s="47"/>
      <c r="BO1" s="23"/>
      <c r="BP1" s="2" t="s">
        <v>63</v>
      </c>
      <c r="BQ1" t="s">
        <v>85</v>
      </c>
    </row>
    <row r="2" spans="1:69"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9" x14ac:dyDescent="0.25">
      <c r="A3" s="53" t="s">
        <v>47</v>
      </c>
      <c r="B3" s="16" t="s">
        <v>81</v>
      </c>
      <c r="C3" s="15"/>
      <c r="D3" s="19"/>
      <c r="E3" s="15"/>
      <c r="F3" s="16">
        <f>COUNTIFS(DataRegularSeason20242025!$E$2:$E$1315,TotalTeamGames20242025!E$1,DataRegularSeason20242025!$D$2:$D$1315,TotalTeamGames20242025!$A3,DataRegularSeason20242025!$N$2:$N$1315,1)</f>
        <v>0</v>
      </c>
      <c r="G3" s="15"/>
      <c r="H3" s="16">
        <f>COUNTIFS(DataRegularSeason20242025!$E$2:$E$1315,TotalTeamGames20242025!G$1,DataRegularSeason20242025!$D$2:$D$1315,TotalTeamGames20242025!$A3,DataRegularSeason20242025!$N$2:$N$1315,1)</f>
        <v>0</v>
      </c>
      <c r="I3" s="15"/>
      <c r="J3" s="16">
        <f>COUNTIFS(DataRegularSeason20242025!$E$2:$E$1315,TotalTeamGames20242025!I$1,DataRegularSeason20242025!$D$2:$D$1315,TotalTeamGames20242025!$A3,DataRegularSeason20242025!$N$2:$N$1315,1)</f>
        <v>0</v>
      </c>
      <c r="K3" s="15"/>
      <c r="L3" s="16">
        <f>COUNTIFS(DataRegularSeason20242025!$E$2:$E$1315,TotalTeamGames20242025!K$1,DataRegularSeason20242025!$D$2:$D$1315,TotalTeamGames20242025!$A3,DataRegularSeason20242025!$N$2:$N$1315,1)</f>
        <v>0</v>
      </c>
      <c r="M3" s="15"/>
      <c r="N3" s="16">
        <f>COUNTIFS(DataRegularSeason20242025!$E$2:$E$1315,TotalTeamGames20242025!M$1,DataRegularSeason20242025!$D$2:$D$1315,TotalTeamGames20242025!$A3,DataRegularSeason20242025!$N$2:$N$1315,1)</f>
        <v>0</v>
      </c>
      <c r="O3" s="15"/>
      <c r="P3" s="16">
        <f>COUNTIFS(DataRegularSeason20242025!$E$2:$E$1315,TotalTeamGames20242025!O$1,DataRegularSeason20242025!$D$2:$D$1315,TotalTeamGames20242025!$A3,DataRegularSeason20242025!$N$2:$N$1315,1)</f>
        <v>0</v>
      </c>
      <c r="Q3" s="15"/>
      <c r="R3" s="16">
        <f>COUNTIFS(DataRegularSeason20242025!$E$2:$E$1315,TotalTeamGames20242025!Q$1,DataRegularSeason20242025!$D$2:$D$1315,TotalTeamGames20242025!$A3,DataRegularSeason20242025!$N$2:$N$1315,1)</f>
        <v>1</v>
      </c>
      <c r="S3" s="15"/>
      <c r="T3" s="16">
        <f>COUNTIFS(DataRegularSeason20242025!$E$2:$E$1315,TotalTeamGames20242025!S$1,DataRegularSeason20242025!$D$2:$D$1315,TotalTeamGames20242025!$A3,DataRegularSeason20242025!$N$2:$N$1315,1)</f>
        <v>0</v>
      </c>
      <c r="U3" s="15"/>
      <c r="V3" s="16">
        <f>COUNTIFS(DataRegularSeason20242025!$E$2:$E$1315,TotalTeamGames20242025!U$1,DataRegularSeason20242025!$D$2:$D$1315,TotalTeamGames20242025!$A3,DataRegularSeason20242025!$N$2:$N$1315,1)</f>
        <v>0</v>
      </c>
      <c r="W3" s="15"/>
      <c r="X3" s="16">
        <f>COUNTIFS(DataRegularSeason20242025!$E$2:$E$1315,TotalTeamGames20242025!W$1,DataRegularSeason20242025!$D$2:$D$1315,TotalTeamGames20242025!$A3,DataRegularSeason20242025!$N$2:$N$1315,1)</f>
        <v>0</v>
      </c>
      <c r="Y3" s="15"/>
      <c r="Z3" s="16">
        <f>COUNTIFS(DataRegularSeason20242025!$E$2:$E$1315,TotalTeamGames20242025!Y$1,DataRegularSeason20242025!$D$2:$D$1315,TotalTeamGames20242025!$A3,DataRegularSeason20242025!$N$2:$N$1315,1)</f>
        <v>0</v>
      </c>
      <c r="AA3" s="15"/>
      <c r="AB3" s="16">
        <f>COUNTIFS(DataRegularSeason20242025!$E$2:$E$1315,TotalTeamGames20242025!AA$1,DataRegularSeason20242025!$D$2:$D$1315,TotalTeamGames20242025!$A3,DataRegularSeason20242025!$N$2:$N$1315,1)</f>
        <v>0</v>
      </c>
      <c r="AC3" s="15"/>
      <c r="AD3" s="16">
        <f>COUNTIFS(DataRegularSeason20242025!$E$2:$E$1315,TotalTeamGames20242025!AC$1,DataRegularSeason20242025!$D$2:$D$1315,TotalTeamGames20242025!$A3,DataRegularSeason20242025!$N$2:$N$1315,1)</f>
        <v>0</v>
      </c>
      <c r="AE3" s="15"/>
      <c r="AF3" s="16">
        <f>COUNTIFS(DataRegularSeason20242025!$E$2:$E$1315,TotalTeamGames20242025!AE$1,DataRegularSeason20242025!$D$2:$D$1315,TotalTeamGames20242025!$A3,DataRegularSeason20242025!$N$2:$N$1315,1)</f>
        <v>0</v>
      </c>
      <c r="AG3" s="15"/>
      <c r="AH3" s="16">
        <f>COUNTIFS(DataRegularSeason20242025!$E$2:$E$1315,TotalTeamGames20242025!AG$1,DataRegularSeason20242025!$D$2:$D$1315,TotalTeamGames20242025!$A3,DataRegularSeason20242025!$N$2:$N$1315,1)</f>
        <v>1</v>
      </c>
      <c r="AI3" s="15"/>
      <c r="AJ3" s="16">
        <f>COUNTIFS(DataRegularSeason20242025!$E$2:$E$1315,TotalTeamGames20242025!AI$1,DataRegularSeason20242025!$D$2:$D$1315,TotalTeamGames20242025!$A3,DataRegularSeason20242025!$N$2:$N$1315,1)</f>
        <v>0</v>
      </c>
      <c r="AK3" s="15"/>
      <c r="AL3" s="16">
        <f>COUNTIFS(DataRegularSeason20242025!$E$2:$E$1315,TotalTeamGames20242025!AK$1,DataRegularSeason20242025!$D$2:$D$1315,TotalTeamGames20242025!$A3,DataRegularSeason20242025!$N$2:$N$1315,1)</f>
        <v>1</v>
      </c>
      <c r="AM3" s="15"/>
      <c r="AN3" s="16">
        <f>COUNTIFS(DataRegularSeason20242025!$E$2:$E$1315,TotalTeamGames20242025!AM$1,DataRegularSeason20242025!$D$2:$D$1315,TotalTeamGames20242025!$A3,DataRegularSeason20242025!$N$2:$N$1315,1)</f>
        <v>1</v>
      </c>
      <c r="AO3" s="15"/>
      <c r="AP3" s="16">
        <f>COUNTIFS(DataRegularSeason20242025!$E$2:$E$1315,TotalTeamGames20242025!AO$1,DataRegularSeason20242025!$D$2:$D$1315,TotalTeamGames20242025!$A3,DataRegularSeason20242025!$N$2:$N$1315,1)</f>
        <v>0</v>
      </c>
      <c r="AQ3" s="15"/>
      <c r="AR3" s="16">
        <f>COUNTIFS(DataRegularSeason20242025!$E$2:$E$1315,TotalTeamGames20242025!AQ$1,DataRegularSeason20242025!$D$2:$D$1315,TotalTeamGames20242025!$A3,DataRegularSeason20242025!$N$2:$N$1315,1)</f>
        <v>0</v>
      </c>
      <c r="AS3" s="15"/>
      <c r="AT3" s="16">
        <f>COUNTIFS(DataRegularSeason20242025!$E$2:$E$1315,TotalTeamGames20242025!AS$1,DataRegularSeason20242025!$D$2:$D$1315,TotalTeamGames20242025!$A3,DataRegularSeason20242025!$N$2:$N$1315,1)</f>
        <v>1</v>
      </c>
      <c r="AU3" s="15"/>
      <c r="AV3" s="16">
        <f>COUNTIFS(DataRegularSeason20242025!$E$2:$E$1315,TotalTeamGames20242025!AU$1,DataRegularSeason20242025!$D$2:$D$1315,TotalTeamGames20242025!$A3,DataRegularSeason20242025!$N$2:$N$1315,1)</f>
        <v>0</v>
      </c>
      <c r="AW3" s="15"/>
      <c r="AX3" s="16">
        <f>COUNTIFS(DataRegularSeason20242025!$E$2:$E$1315,TotalTeamGames20242025!AW$1,DataRegularSeason20242025!$D$2:$D$1315,TotalTeamGames20242025!$A3,DataRegularSeason20242025!$N$2:$N$1315,1)</f>
        <v>1</v>
      </c>
      <c r="AY3" s="15"/>
      <c r="AZ3" s="16">
        <f>COUNTIFS(DataRegularSeason20242025!$E$2:$E$1315,TotalTeamGames20242025!AY$1,DataRegularSeason20242025!$D$2:$D$1315,TotalTeamGames20242025!$A3,DataRegularSeason20242025!$N$2:$N$1315,1)</f>
        <v>0</v>
      </c>
      <c r="BA3" s="15"/>
      <c r="BB3" s="16">
        <f>COUNTIFS(DataRegularSeason20242025!$E$2:$E$1315,TotalTeamGames20242025!BA$1,DataRegularSeason20242025!$D$2:$D$1315,TotalTeamGames20242025!$A3,DataRegularSeason20242025!$N$2:$N$1315,1)</f>
        <v>0</v>
      </c>
      <c r="BC3" s="15"/>
      <c r="BD3" s="16">
        <f>COUNTIFS(DataRegularSeason20242025!$E$2:$E$1315,TotalTeamGames20242025!BC$1,DataRegularSeason20242025!$D$2:$D$1315,TotalTeamGames20242025!$A3,DataRegularSeason20242025!$N$2:$N$1315,1)</f>
        <v>0</v>
      </c>
      <c r="BE3" s="15"/>
      <c r="BF3" s="16">
        <f>COUNTIFS(DataRegularSeason20242025!$E$2:$E$1315,TotalTeamGames20242025!BE$1,DataRegularSeason20242025!$D$2:$D$1315,TotalTeamGames20242025!$A3,DataRegularSeason20242025!$N$2:$N$1315,1)</f>
        <v>0</v>
      </c>
      <c r="BG3" s="15"/>
      <c r="BH3" s="16">
        <f>COUNTIFS(DataRegularSeason20242025!$E$2:$E$1315,TotalTeamGames20242025!BG$1,DataRegularSeason20242025!$D$2:$D$1315,TotalTeamGames20242025!$A3,DataRegularSeason20242025!$N$2:$N$1315,1)</f>
        <v>0</v>
      </c>
      <c r="BI3" s="15"/>
      <c r="BJ3" s="16">
        <f>COUNTIFS(DataRegularSeason20242025!$E$2:$E$1315,TotalTeamGames20242025!BI$1,DataRegularSeason20242025!$D$2:$D$1315,TotalTeamGames20242025!$A3,DataRegularSeason20242025!$N$2:$N$1315,1)</f>
        <v>1</v>
      </c>
      <c r="BK3" s="15"/>
      <c r="BL3" s="16">
        <f>COUNTIFS(DataRegularSeason20242025!$E$2:$E$1315,TotalTeamGames20242025!BK$1,DataRegularSeason20242025!$D$2:$D$1315,TotalTeamGames20242025!$A3,DataRegularSeason20242025!$N$2:$N$1315,1)</f>
        <v>0</v>
      </c>
      <c r="BM3" s="15"/>
      <c r="BN3" s="16">
        <f>COUNTIFS(DataRegularSeason20242025!$E$2:$E$1315,TotalTeamGames20242025!BM$1,DataRegularSeason20242025!$D$2:$D$1315,TotalTeamGames20242025!$A3,DataRegularSeason20242025!$N$2:$N$1315,1)</f>
        <v>0</v>
      </c>
      <c r="BO3" s="23">
        <f>SUM(C3:BN3)</f>
        <v>7</v>
      </c>
      <c r="BP3" s="52">
        <f>BO3+BO4</f>
        <v>10</v>
      </c>
      <c r="BQ3" s="48">
        <f>82-BP3</f>
        <v>72</v>
      </c>
    </row>
    <row r="4" spans="1:69" x14ac:dyDescent="0.25">
      <c r="A4" s="49"/>
      <c r="B4" s="17" t="s">
        <v>80</v>
      </c>
      <c r="C4" s="18"/>
      <c r="D4" s="20"/>
      <c r="E4" s="18">
        <f>COUNTIFS(DataRegularSeason20242025!$D$2:$D$1315,TotalTeamGames20242025!E$1,DataRegularSeason20242025!$E$2:$E$1315,TotalTeamGames20242025!$A3,DataRegularSeason20242025!$N$2:$N$1315,1)</f>
        <v>0</v>
      </c>
      <c r="F4" s="20"/>
      <c r="G4" s="18">
        <f>COUNTIFS(DataRegularSeason20242025!$D$2:$D$1315,TotalTeamGames20242025!G$1,DataRegularSeason20242025!$E$2:$E$1315,TotalTeamGames20242025!$A3,DataRegularSeason20242025!$N$2:$N$1315,1)</f>
        <v>0</v>
      </c>
      <c r="H4" s="20"/>
      <c r="I4" s="18">
        <f>COUNTIFS(DataRegularSeason20242025!$D$2:$D$1315,TotalTeamGames20242025!I$1,DataRegularSeason20242025!$E$2:$E$1315,TotalTeamGames20242025!$A3,DataRegularSeason20242025!$N$2:$N$1315,1)</f>
        <v>0</v>
      </c>
      <c r="J4" s="20"/>
      <c r="K4" s="18">
        <f>COUNTIFS(DataRegularSeason20242025!$D$2:$D$1315,TotalTeamGames20242025!K$1,DataRegularSeason20242025!$E$2:$E$1315,TotalTeamGames20242025!$A3,DataRegularSeason20242025!$N$2:$N$1315,1)</f>
        <v>0</v>
      </c>
      <c r="L4" s="20"/>
      <c r="M4" s="18">
        <f>COUNTIFS(DataRegularSeason20242025!$D$2:$D$1315,TotalTeamGames20242025!M$1,DataRegularSeason20242025!$E$2:$E$1315,TotalTeamGames20242025!$A3,DataRegularSeason20242025!$N$2:$N$1315,1)</f>
        <v>0</v>
      </c>
      <c r="N4" s="20"/>
      <c r="O4" s="18">
        <f>COUNTIFS(DataRegularSeason20242025!$D$2:$D$1315,TotalTeamGames20242025!O$1,DataRegularSeason20242025!$E$2:$E$1315,TotalTeamGames20242025!$A3,DataRegularSeason20242025!$N$2:$N$1315,1)</f>
        <v>0</v>
      </c>
      <c r="P4" s="20"/>
      <c r="Q4" s="18">
        <f>COUNTIFS(DataRegularSeason20242025!$D$2:$D$1315,TotalTeamGames20242025!Q$1,DataRegularSeason20242025!$E$2:$E$1315,TotalTeamGames20242025!$A3,DataRegularSeason20242025!$N$2:$N$1315,1)</f>
        <v>0</v>
      </c>
      <c r="R4" s="20"/>
      <c r="S4" s="18">
        <f>COUNTIFS(DataRegularSeason20242025!$D$2:$D$1315,TotalTeamGames20242025!S$1,DataRegularSeason20242025!$E$2:$E$1315,TotalTeamGames20242025!$A3,DataRegularSeason20242025!$N$2:$N$1315,1)</f>
        <v>0</v>
      </c>
      <c r="T4" s="20"/>
      <c r="U4" s="18">
        <f>COUNTIFS(DataRegularSeason20242025!$D$2:$D$1315,TotalTeamGames20242025!U$1,DataRegularSeason20242025!$E$2:$E$1315,TotalTeamGames20242025!$A3,DataRegularSeason20242025!$N$2:$N$1315,1)</f>
        <v>0</v>
      </c>
      <c r="V4" s="20"/>
      <c r="W4" s="18">
        <f>COUNTIFS(DataRegularSeason20242025!$D$2:$D$1315,TotalTeamGames20242025!W$1,DataRegularSeason20242025!$E$2:$E$1315,TotalTeamGames20242025!$A3,DataRegularSeason20242025!$N$2:$N$1315,1)</f>
        <v>0</v>
      </c>
      <c r="X4" s="20"/>
      <c r="Y4" s="18">
        <f>COUNTIFS(DataRegularSeason20242025!$D$2:$D$1315,TotalTeamGames20242025!Y$1,DataRegularSeason20242025!$E$2:$E$1315,TotalTeamGames20242025!$A3,DataRegularSeason20242025!$N$2:$N$1315,1)</f>
        <v>0</v>
      </c>
      <c r="Z4" s="20"/>
      <c r="AA4" s="18">
        <f>COUNTIFS(DataRegularSeason20242025!$D$2:$D$1315,TotalTeamGames20242025!AA$1,DataRegularSeason20242025!$E$2:$E$1315,TotalTeamGames20242025!$A3,DataRegularSeason20242025!$N$2:$N$1315,1)</f>
        <v>1</v>
      </c>
      <c r="AB4" s="20"/>
      <c r="AC4" s="18">
        <f>COUNTIFS(DataRegularSeason20242025!$D$2:$D$1315,TotalTeamGames20242025!AC$1,DataRegularSeason20242025!$E$2:$E$1315,TotalTeamGames20242025!$A3,DataRegularSeason20242025!$N$2:$N$1315,1)</f>
        <v>0</v>
      </c>
      <c r="AD4" s="20"/>
      <c r="AE4" s="18">
        <f>COUNTIFS(DataRegularSeason20242025!$D$2:$D$1315,TotalTeamGames20242025!AE$1,DataRegularSeason20242025!$E$2:$E$1315,TotalTeamGames20242025!$A3,DataRegularSeason20242025!$N$2:$N$1315,1)</f>
        <v>0</v>
      </c>
      <c r="AF4" s="20"/>
      <c r="AG4" s="18">
        <f>COUNTIFS(DataRegularSeason20242025!$D$2:$D$1315,TotalTeamGames20242025!AG$1,DataRegularSeason20242025!$E$2:$E$1315,TotalTeamGames20242025!$A3,DataRegularSeason20242025!$N$2:$N$1315,1)</f>
        <v>0</v>
      </c>
      <c r="AH4" s="20"/>
      <c r="AI4" s="18">
        <f>COUNTIFS(DataRegularSeason20242025!$D$2:$D$1315,TotalTeamGames20242025!AI$1,DataRegularSeason20242025!$E$2:$E$1315,TotalTeamGames20242025!$A3,DataRegularSeason20242025!$N$2:$N$1315,1)</f>
        <v>0</v>
      </c>
      <c r="AJ4" s="20"/>
      <c r="AK4" s="18">
        <f>COUNTIFS(DataRegularSeason20242025!$D$2:$D$1315,TotalTeamGames20242025!AK$1,DataRegularSeason20242025!$E$2:$E$1315,TotalTeamGames20242025!$A3,DataRegularSeason20242025!$N$2:$N$1315,1)</f>
        <v>0</v>
      </c>
      <c r="AL4" s="20"/>
      <c r="AM4" s="18">
        <f>COUNTIFS(DataRegularSeason20242025!$D$2:$D$1315,TotalTeamGames20242025!AM$1,DataRegularSeason20242025!$E$2:$E$1315,TotalTeamGames20242025!$A3,DataRegularSeason20242025!$N$2:$N$1315,1)</f>
        <v>0</v>
      </c>
      <c r="AN4" s="20"/>
      <c r="AO4" s="18">
        <f>COUNTIFS(DataRegularSeason20242025!$D$2:$D$1315,TotalTeamGames20242025!AO$1,DataRegularSeason20242025!$E$2:$E$1315,TotalTeamGames20242025!$A3,DataRegularSeason20242025!$N$2:$N$1315,1)</f>
        <v>0</v>
      </c>
      <c r="AP4" s="20"/>
      <c r="AQ4" s="18">
        <f>COUNTIFS(DataRegularSeason20242025!$D$2:$D$1315,TotalTeamGames20242025!AQ$1,DataRegularSeason20242025!$E$2:$E$1315,TotalTeamGames20242025!$A3,DataRegularSeason20242025!$N$2:$N$1315,1)</f>
        <v>0</v>
      </c>
      <c r="AR4" s="20"/>
      <c r="AS4" s="18">
        <f>COUNTIFS(DataRegularSeason20242025!$D$2:$D$1315,TotalTeamGames20242025!AS$1,DataRegularSeason20242025!$E$2:$E$1315,TotalTeamGames20242025!$A3,DataRegularSeason20242025!$N$2:$N$1315,1)</f>
        <v>0</v>
      </c>
      <c r="AT4" s="20"/>
      <c r="AU4" s="18">
        <f>COUNTIFS(DataRegularSeason20242025!$D$2:$D$1315,TotalTeamGames20242025!AU$1,DataRegularSeason20242025!$E$2:$E$1315,TotalTeamGames20242025!$A3,DataRegularSeason20242025!$N$2:$N$1315,1)</f>
        <v>0</v>
      </c>
      <c r="AV4" s="20"/>
      <c r="AW4" s="18">
        <f>COUNTIFS(DataRegularSeason20242025!$D$2:$D$1315,TotalTeamGames20242025!AW$1,DataRegularSeason20242025!$E$2:$E$1315,TotalTeamGames20242025!$A3,DataRegularSeason20242025!$N$2:$N$1315,1)</f>
        <v>1</v>
      </c>
      <c r="AX4" s="20"/>
      <c r="AY4" s="18">
        <f>COUNTIFS(DataRegularSeason20242025!$D$2:$D$1315,TotalTeamGames20242025!AY$1,DataRegularSeason20242025!$E$2:$E$1315,TotalTeamGames20242025!$A3,DataRegularSeason20242025!$N$2:$N$1315,1)</f>
        <v>0</v>
      </c>
      <c r="AZ4" s="20"/>
      <c r="BA4" s="18">
        <f>COUNTIFS(DataRegularSeason20242025!$D$2:$D$1315,TotalTeamGames20242025!BA$1,DataRegularSeason20242025!$E$2:$E$1315,TotalTeamGames20242025!$A3,DataRegularSeason20242025!$N$2:$N$1315,1)</f>
        <v>0</v>
      </c>
      <c r="BB4" s="20"/>
      <c r="BC4" s="18">
        <f>COUNTIFS(DataRegularSeason20242025!$D$2:$D$1315,TotalTeamGames20242025!BC$1,DataRegularSeason20242025!$E$2:$E$1315,TotalTeamGames20242025!$A3,DataRegularSeason20242025!$N$2:$N$1315,1)</f>
        <v>0</v>
      </c>
      <c r="BD4" s="20"/>
      <c r="BE4" s="18">
        <f>COUNTIFS(DataRegularSeason20242025!$D$2:$D$1315,TotalTeamGames20242025!BE$1,DataRegularSeason20242025!$E$2:$E$1315,TotalTeamGames20242025!$A3,DataRegularSeason20242025!$N$2:$N$1315,1)</f>
        <v>1</v>
      </c>
      <c r="BF4" s="20"/>
      <c r="BG4" s="18">
        <f>COUNTIFS(DataRegularSeason20242025!$D$2:$D$1315,TotalTeamGames20242025!BG$1,DataRegularSeason20242025!$E$2:$E$1315,TotalTeamGames20242025!$A3,DataRegularSeason20242025!$N$2:$N$1315,1)</f>
        <v>0</v>
      </c>
      <c r="BH4" s="20"/>
      <c r="BI4" s="18">
        <f>COUNTIFS(DataRegularSeason20242025!$D$2:$D$1315,TotalTeamGames20242025!BI$1,DataRegularSeason20242025!$E$2:$E$1315,TotalTeamGames20242025!$A3,DataRegularSeason20242025!$N$2:$N$1315,1)</f>
        <v>0</v>
      </c>
      <c r="BJ4" s="20"/>
      <c r="BK4" s="18">
        <f>COUNTIFS(DataRegularSeason20242025!$D$2:$D$1315,TotalTeamGames20242025!BK$1,DataRegularSeason20242025!$E$2:$E$1315,TotalTeamGames20242025!$A3,DataRegularSeason20242025!$N$2:$N$1315,1)</f>
        <v>0</v>
      </c>
      <c r="BL4" s="20"/>
      <c r="BM4" s="18">
        <f>COUNTIFS(DataRegularSeason20242025!$D$2:$D$1315,TotalTeamGames20242025!BM$1,DataRegularSeason20242025!$E$2:$E$1315,TotalTeamGames20242025!$A3,DataRegularSeason20242025!$N$2:$N$1315,1)</f>
        <v>0</v>
      </c>
      <c r="BN4" s="20"/>
      <c r="BO4" s="24">
        <f>SUM(C4:BN4)</f>
        <v>3</v>
      </c>
      <c r="BP4" s="52"/>
      <c r="BQ4" s="48"/>
    </row>
    <row r="5" spans="1:69" x14ac:dyDescent="0.25">
      <c r="A5" s="53" t="s">
        <v>16</v>
      </c>
      <c r="B5" s="16" t="s">
        <v>81</v>
      </c>
      <c r="C5" s="15"/>
      <c r="D5" s="16">
        <f>COUNTIFS(DataRegularSeason20242025!$E$2:$E$1315,TotalTeamGames20242025!C$1,DataRegularSeason20242025!$D$2:$D$1315,TotalTeamGames20242025!$A5,DataRegularSeason20242025!$N$2:$N$1315,1)</f>
        <v>0</v>
      </c>
      <c r="E5" s="15"/>
      <c r="F5" s="19"/>
      <c r="G5" s="15"/>
      <c r="H5" s="16">
        <f>COUNTIFS(DataRegularSeason20242025!$E$2:$E$1315,TotalTeamGames20242025!G$1,DataRegularSeason20242025!$D$2:$D$1315,TotalTeamGames20242025!$A5,DataRegularSeason20242025!$N$2:$N$1315,1)</f>
        <v>0</v>
      </c>
      <c r="I5" s="15"/>
      <c r="J5" s="16">
        <f>COUNTIFS(DataRegularSeason20242025!$E$2:$E$1315,TotalTeamGames20242025!I$1,DataRegularSeason20242025!$D$2:$D$1315,TotalTeamGames20242025!$A5,DataRegularSeason20242025!$N$2:$N$1315,1)</f>
        <v>1</v>
      </c>
      <c r="K5" s="15"/>
      <c r="L5" s="16">
        <f>COUNTIFS(DataRegularSeason20242025!$E$2:$E$1315,TotalTeamGames20242025!K$1,DataRegularSeason20242025!$D$2:$D$1315,TotalTeamGames20242025!$A5,DataRegularSeason20242025!$N$2:$N$1315,1)</f>
        <v>0</v>
      </c>
      <c r="M5" s="15"/>
      <c r="N5" s="16">
        <f>COUNTIFS(DataRegularSeason20242025!$E$2:$E$1315,TotalTeamGames20242025!M$1,DataRegularSeason20242025!$D$2:$D$1315,TotalTeamGames20242025!$A5,DataRegularSeason20242025!$N$2:$N$1315,1)</f>
        <v>0</v>
      </c>
      <c r="O5" s="15"/>
      <c r="P5" s="16">
        <f>COUNTIFS(DataRegularSeason20242025!$E$2:$E$1315,TotalTeamGames20242025!O$1,DataRegularSeason20242025!$D$2:$D$1315,TotalTeamGames20242025!$A5,DataRegularSeason20242025!$N$2:$N$1315,1)</f>
        <v>0</v>
      </c>
      <c r="Q5" s="15"/>
      <c r="R5" s="16">
        <f>COUNTIFS(DataRegularSeason20242025!$E$2:$E$1315,TotalTeamGames20242025!Q$1,DataRegularSeason20242025!$D$2:$D$1315,TotalTeamGames20242025!$A5,DataRegularSeason20242025!$N$2:$N$1315,1)</f>
        <v>1</v>
      </c>
      <c r="S5" s="15"/>
      <c r="T5" s="16">
        <f>COUNTIFS(DataRegularSeason20242025!$E$2:$E$1315,TotalTeamGames20242025!S$1,DataRegularSeason20242025!$D$2:$D$1315,TotalTeamGames20242025!$A5,DataRegularSeason20242025!$N$2:$N$1315,1)</f>
        <v>0</v>
      </c>
      <c r="U5" s="15"/>
      <c r="V5" s="16">
        <f>COUNTIFS(DataRegularSeason20242025!$E$2:$E$1315,TotalTeamGames20242025!U$1,DataRegularSeason20242025!$D$2:$D$1315,TotalTeamGames20242025!$A5,DataRegularSeason20242025!$N$2:$N$1315,1)</f>
        <v>0</v>
      </c>
      <c r="W5" s="15"/>
      <c r="X5" s="16">
        <f>COUNTIFS(DataRegularSeason20242025!$E$2:$E$1315,TotalTeamGames20242025!W$1,DataRegularSeason20242025!$D$2:$D$1315,TotalTeamGames20242025!$A5,DataRegularSeason20242025!$N$2:$N$1315,1)</f>
        <v>0</v>
      </c>
      <c r="Y5" s="15"/>
      <c r="Z5" s="16">
        <f>COUNTIFS(DataRegularSeason20242025!$E$2:$E$1315,TotalTeamGames20242025!Y$1,DataRegularSeason20242025!$D$2:$D$1315,TotalTeamGames20242025!$A5,DataRegularSeason20242025!$N$2:$N$1315,1)</f>
        <v>1</v>
      </c>
      <c r="AA5" s="15"/>
      <c r="AB5" s="16">
        <f>COUNTIFS(DataRegularSeason20242025!$E$2:$E$1315,TotalTeamGames20242025!AA$1,DataRegularSeason20242025!$D$2:$D$1315,TotalTeamGames20242025!$A5,DataRegularSeason20242025!$N$2:$N$1315,1)</f>
        <v>0</v>
      </c>
      <c r="AC5" s="15"/>
      <c r="AD5" s="16">
        <f>COUNTIFS(DataRegularSeason20242025!$E$2:$E$1315,TotalTeamGames20242025!AC$1,DataRegularSeason20242025!$D$2:$D$1315,TotalTeamGames20242025!$A5,DataRegularSeason20242025!$N$2:$N$1315,1)</f>
        <v>0</v>
      </c>
      <c r="AE5" s="15"/>
      <c r="AF5" s="16">
        <f>COUNTIFS(DataRegularSeason20242025!$E$2:$E$1315,TotalTeamGames20242025!AE$1,DataRegularSeason20242025!$D$2:$D$1315,TotalTeamGames20242025!$A5,DataRegularSeason20242025!$N$2:$N$1315,1)</f>
        <v>0</v>
      </c>
      <c r="AG5" s="15"/>
      <c r="AH5" s="16">
        <f>COUNTIFS(DataRegularSeason20242025!$E$2:$E$1315,TotalTeamGames20242025!AG$1,DataRegularSeason20242025!$D$2:$D$1315,TotalTeamGames20242025!$A5,DataRegularSeason20242025!$N$2:$N$1315,1)</f>
        <v>0</v>
      </c>
      <c r="AI5" s="15"/>
      <c r="AJ5" s="16">
        <f>COUNTIFS(DataRegularSeason20242025!$E$2:$E$1315,TotalTeamGames20242025!AI$1,DataRegularSeason20242025!$D$2:$D$1315,TotalTeamGames20242025!$A5,DataRegularSeason20242025!$N$2:$N$1315,1)</f>
        <v>1</v>
      </c>
      <c r="AK5" s="15"/>
      <c r="AL5" s="16">
        <f>COUNTIFS(DataRegularSeason20242025!$E$2:$E$1315,TotalTeamGames20242025!AK$1,DataRegularSeason20242025!$D$2:$D$1315,TotalTeamGames20242025!$A5,DataRegularSeason20242025!$N$2:$N$1315,1)</f>
        <v>0</v>
      </c>
      <c r="AM5" s="15"/>
      <c r="AN5" s="16">
        <f>COUNTIFS(DataRegularSeason20242025!$E$2:$E$1315,TotalTeamGames20242025!AM$1,DataRegularSeason20242025!$D$2:$D$1315,TotalTeamGames20242025!$A5,DataRegularSeason20242025!$N$2:$N$1315,1)</f>
        <v>0</v>
      </c>
      <c r="AO5" s="15"/>
      <c r="AP5" s="16">
        <f>COUNTIFS(DataRegularSeason20242025!$E$2:$E$1315,TotalTeamGames20242025!AO$1,DataRegularSeason20242025!$D$2:$D$1315,TotalTeamGames20242025!$A5,DataRegularSeason20242025!$N$2:$N$1315,1)</f>
        <v>0</v>
      </c>
      <c r="AQ5" s="15"/>
      <c r="AR5" s="16">
        <f>COUNTIFS(DataRegularSeason20242025!$E$2:$E$1315,TotalTeamGames20242025!AQ$1,DataRegularSeason20242025!$D$2:$D$1315,TotalTeamGames20242025!$A5,DataRegularSeason20242025!$N$2:$N$1315,1)</f>
        <v>0</v>
      </c>
      <c r="AS5" s="15"/>
      <c r="AT5" s="16">
        <f>COUNTIFS(DataRegularSeason20242025!$E$2:$E$1315,TotalTeamGames20242025!AS$1,DataRegularSeason20242025!$D$2:$D$1315,TotalTeamGames20242025!$A5,DataRegularSeason20242025!$N$2:$N$1315,1)</f>
        <v>0</v>
      </c>
      <c r="AU5" s="15"/>
      <c r="AV5" s="16">
        <f>COUNTIFS(DataRegularSeason20242025!$E$2:$E$1315,TotalTeamGames20242025!AU$1,DataRegularSeason20242025!$D$2:$D$1315,TotalTeamGames20242025!$A5,DataRegularSeason20242025!$N$2:$N$1315,1)</f>
        <v>0</v>
      </c>
      <c r="AW5" s="15"/>
      <c r="AX5" s="16">
        <f>COUNTIFS(DataRegularSeason20242025!$E$2:$E$1315,TotalTeamGames20242025!AW$1,DataRegularSeason20242025!$D$2:$D$1315,TotalTeamGames20242025!$A5,DataRegularSeason20242025!$N$2:$N$1315,1)</f>
        <v>0</v>
      </c>
      <c r="AY5" s="15"/>
      <c r="AZ5" s="16">
        <f>COUNTIFS(DataRegularSeason20242025!$E$2:$E$1315,TotalTeamGames20242025!AY$1,DataRegularSeason20242025!$D$2:$D$1315,TotalTeamGames20242025!$A5,DataRegularSeason20242025!$N$2:$N$1315,1)</f>
        <v>0</v>
      </c>
      <c r="BA5" s="15"/>
      <c r="BB5" s="16">
        <f>COUNTIFS(DataRegularSeason20242025!$E$2:$E$1315,TotalTeamGames20242025!BA$1,DataRegularSeason20242025!$D$2:$D$1315,TotalTeamGames20242025!$A5,DataRegularSeason20242025!$N$2:$N$1315,1)</f>
        <v>0</v>
      </c>
      <c r="BC5" s="15"/>
      <c r="BD5" s="16">
        <f>COUNTIFS(DataRegularSeason20242025!$E$2:$E$1315,TotalTeamGames20242025!BC$1,DataRegularSeason20242025!$D$2:$D$1315,TotalTeamGames20242025!$A5,DataRegularSeason20242025!$N$2:$N$1315,1)</f>
        <v>0</v>
      </c>
      <c r="BE5" s="15"/>
      <c r="BF5" s="16">
        <f>COUNTIFS(DataRegularSeason20242025!$E$2:$E$1315,TotalTeamGames20242025!BE$1,DataRegularSeason20242025!$D$2:$D$1315,TotalTeamGames20242025!$A5,DataRegularSeason20242025!$N$2:$N$1315,1)</f>
        <v>1</v>
      </c>
      <c r="BG5" s="15"/>
      <c r="BH5" s="16">
        <f>COUNTIFS(DataRegularSeason20242025!$E$2:$E$1315,TotalTeamGames20242025!BG$1,DataRegularSeason20242025!$D$2:$D$1315,TotalTeamGames20242025!$A5,DataRegularSeason20242025!$N$2:$N$1315,1)</f>
        <v>0</v>
      </c>
      <c r="BI5" s="15"/>
      <c r="BJ5" s="16">
        <f>COUNTIFS(DataRegularSeason20242025!$E$2:$E$1315,TotalTeamGames20242025!BI$1,DataRegularSeason20242025!$D$2:$D$1315,TotalTeamGames20242025!$A5,DataRegularSeason20242025!$N$2:$N$1315,1)</f>
        <v>0</v>
      </c>
      <c r="BK5" s="15"/>
      <c r="BL5" s="16">
        <f>COUNTIFS(DataRegularSeason20242025!$E$2:$E$1315,TotalTeamGames20242025!BK$1,DataRegularSeason20242025!$D$2:$D$1315,TotalTeamGames20242025!$A5,DataRegularSeason20242025!$N$2:$N$1315,1)</f>
        <v>0</v>
      </c>
      <c r="BM5" s="15"/>
      <c r="BN5" s="16">
        <f>COUNTIFS(DataRegularSeason20242025!$E$2:$E$1315,TotalTeamGames20242025!BM$1,DataRegularSeason20242025!$D$2:$D$1315,TotalTeamGames20242025!$A5,DataRegularSeason20242025!$N$2:$N$1315,1)</f>
        <v>0</v>
      </c>
      <c r="BO5" s="23">
        <f t="shared" ref="BO5:BO66" si="0">SUM(C5:BN5)</f>
        <v>5</v>
      </c>
      <c r="BP5" s="52">
        <f t="shared" ref="BP5" si="1">BO5+BO6</f>
        <v>11</v>
      </c>
      <c r="BQ5" s="48">
        <f t="shared" ref="BQ5" si="2">82-BP5</f>
        <v>71</v>
      </c>
    </row>
    <row r="6" spans="1:69" x14ac:dyDescent="0.25">
      <c r="A6" s="49"/>
      <c r="B6" s="17" t="s">
        <v>80</v>
      </c>
      <c r="C6" s="18">
        <f>COUNTIFS(DataRegularSeason20242025!$D$2:$D$1315,TotalTeamGames20242025!C$1,DataRegularSeason20242025!$E$2:$E$1315,TotalTeamGames20242025!$A5,DataRegularSeason20242025!$N$2:$N$1315,1)</f>
        <v>0</v>
      </c>
      <c r="D6" s="20"/>
      <c r="E6" s="18"/>
      <c r="F6" s="20"/>
      <c r="G6" s="18">
        <f>COUNTIFS(DataRegularSeason20242025!$D$2:$D$1315,TotalTeamGames20242025!G$1,DataRegularSeason20242025!$E$2:$E$1315,TotalTeamGames20242025!$A5,DataRegularSeason20242025!$N$2:$N$1315,1)</f>
        <v>0</v>
      </c>
      <c r="H6" s="20"/>
      <c r="I6" s="18">
        <f>COUNTIFS(DataRegularSeason20242025!$D$2:$D$1315,TotalTeamGames20242025!I$1,DataRegularSeason20242025!$E$2:$E$1315,TotalTeamGames20242025!$A5,DataRegularSeason20242025!$N$2:$N$1315,1)</f>
        <v>0</v>
      </c>
      <c r="J6" s="20"/>
      <c r="K6" s="18">
        <f>COUNTIFS(DataRegularSeason20242025!$D$2:$D$1315,TotalTeamGames20242025!K$1,DataRegularSeason20242025!$E$2:$E$1315,TotalTeamGames20242025!$A5,DataRegularSeason20242025!$N$2:$N$1315,1)</f>
        <v>0</v>
      </c>
      <c r="L6" s="20"/>
      <c r="M6" s="18">
        <f>COUNTIFS(DataRegularSeason20242025!$D$2:$D$1315,TotalTeamGames20242025!M$1,DataRegularSeason20242025!$E$2:$E$1315,TotalTeamGames20242025!$A5,DataRegularSeason20242025!$N$2:$N$1315,1)</f>
        <v>0</v>
      </c>
      <c r="N6" s="20"/>
      <c r="O6" s="18">
        <f>COUNTIFS(DataRegularSeason20242025!$D$2:$D$1315,TotalTeamGames20242025!O$1,DataRegularSeason20242025!$E$2:$E$1315,TotalTeamGames20242025!$A5,DataRegularSeason20242025!$N$2:$N$1315,1)</f>
        <v>0</v>
      </c>
      <c r="P6" s="20"/>
      <c r="Q6" s="18">
        <f>COUNTIFS(DataRegularSeason20242025!$D$2:$D$1315,TotalTeamGames20242025!Q$1,DataRegularSeason20242025!$E$2:$E$1315,TotalTeamGames20242025!$A5,DataRegularSeason20242025!$N$2:$N$1315,1)</f>
        <v>0</v>
      </c>
      <c r="R6" s="20"/>
      <c r="S6" s="18">
        <f>COUNTIFS(DataRegularSeason20242025!$D$2:$D$1315,TotalTeamGames20242025!S$1,DataRegularSeason20242025!$E$2:$E$1315,TotalTeamGames20242025!$A5,DataRegularSeason20242025!$N$2:$N$1315,1)</f>
        <v>1</v>
      </c>
      <c r="T6" s="20"/>
      <c r="U6" s="18">
        <f>COUNTIFS(DataRegularSeason20242025!$D$2:$D$1315,TotalTeamGames20242025!U$1,DataRegularSeason20242025!$E$2:$E$1315,TotalTeamGames20242025!$A5,DataRegularSeason20242025!$N$2:$N$1315,1)</f>
        <v>0</v>
      </c>
      <c r="V6" s="20"/>
      <c r="W6" s="18">
        <f>COUNTIFS(DataRegularSeason20242025!$D$2:$D$1315,TotalTeamGames20242025!W$1,DataRegularSeason20242025!$E$2:$E$1315,TotalTeamGames20242025!$A5,DataRegularSeason20242025!$N$2:$N$1315,1)</f>
        <v>0</v>
      </c>
      <c r="X6" s="20"/>
      <c r="Y6" s="18">
        <f>COUNTIFS(DataRegularSeason20242025!$D$2:$D$1315,TotalTeamGames20242025!Y$1,DataRegularSeason20242025!$E$2:$E$1315,TotalTeamGames20242025!$A5,DataRegularSeason20242025!$N$2:$N$1315,1)</f>
        <v>1</v>
      </c>
      <c r="Z6" s="20"/>
      <c r="AA6" s="18">
        <f>COUNTIFS(DataRegularSeason20242025!$D$2:$D$1315,TotalTeamGames20242025!AA$1,DataRegularSeason20242025!$E$2:$E$1315,TotalTeamGames20242025!$A5,DataRegularSeason20242025!$N$2:$N$1315,1)</f>
        <v>1</v>
      </c>
      <c r="AB6" s="20"/>
      <c r="AC6" s="18">
        <f>COUNTIFS(DataRegularSeason20242025!$D$2:$D$1315,TotalTeamGames20242025!AC$1,DataRegularSeason20242025!$E$2:$E$1315,TotalTeamGames20242025!$A5,DataRegularSeason20242025!$N$2:$N$1315,1)</f>
        <v>0</v>
      </c>
      <c r="AD6" s="20"/>
      <c r="AE6" s="18">
        <f>COUNTIFS(DataRegularSeason20242025!$D$2:$D$1315,TotalTeamGames20242025!AE$1,DataRegularSeason20242025!$E$2:$E$1315,TotalTeamGames20242025!$A5,DataRegularSeason20242025!$N$2:$N$1315,1)</f>
        <v>1</v>
      </c>
      <c r="AF6" s="20"/>
      <c r="AG6" s="18">
        <f>COUNTIFS(DataRegularSeason20242025!$D$2:$D$1315,TotalTeamGames20242025!AG$1,DataRegularSeason20242025!$E$2:$E$1315,TotalTeamGames20242025!$A5,DataRegularSeason20242025!$N$2:$N$1315,1)</f>
        <v>0</v>
      </c>
      <c r="AH6" s="20"/>
      <c r="AI6" s="18">
        <f>COUNTIFS(DataRegularSeason20242025!$D$2:$D$1315,TotalTeamGames20242025!AI$1,DataRegularSeason20242025!$E$2:$E$1315,TotalTeamGames20242025!$A5,DataRegularSeason20242025!$N$2:$N$1315,1)</f>
        <v>0</v>
      </c>
      <c r="AJ6" s="20"/>
      <c r="AK6" s="18">
        <f>COUNTIFS(DataRegularSeason20242025!$D$2:$D$1315,TotalTeamGames20242025!AK$1,DataRegularSeason20242025!$E$2:$E$1315,TotalTeamGames20242025!$A5,DataRegularSeason20242025!$N$2:$N$1315,1)</f>
        <v>0</v>
      </c>
      <c r="AL6" s="20"/>
      <c r="AM6" s="18">
        <f>COUNTIFS(DataRegularSeason20242025!$D$2:$D$1315,TotalTeamGames20242025!AM$1,DataRegularSeason20242025!$E$2:$E$1315,TotalTeamGames20242025!$A5,DataRegularSeason20242025!$N$2:$N$1315,1)</f>
        <v>0</v>
      </c>
      <c r="AN6" s="20"/>
      <c r="AO6" s="18">
        <f>COUNTIFS(DataRegularSeason20242025!$D$2:$D$1315,TotalTeamGames20242025!AO$1,DataRegularSeason20242025!$E$2:$E$1315,TotalTeamGames20242025!$A5,DataRegularSeason20242025!$N$2:$N$1315,1)</f>
        <v>0</v>
      </c>
      <c r="AP6" s="20"/>
      <c r="AQ6" s="18">
        <f>COUNTIFS(DataRegularSeason20242025!$D$2:$D$1315,TotalTeamGames20242025!AQ$1,DataRegularSeason20242025!$E$2:$E$1315,TotalTeamGames20242025!$A5,DataRegularSeason20242025!$N$2:$N$1315,1)</f>
        <v>1</v>
      </c>
      <c r="AR6" s="20"/>
      <c r="AS6" s="18">
        <f>COUNTIFS(DataRegularSeason20242025!$D$2:$D$1315,TotalTeamGames20242025!AS$1,DataRegularSeason20242025!$E$2:$E$1315,TotalTeamGames20242025!$A5,DataRegularSeason20242025!$N$2:$N$1315,1)</f>
        <v>0</v>
      </c>
      <c r="AT6" s="20"/>
      <c r="AU6" s="18">
        <f>COUNTIFS(DataRegularSeason20242025!$D$2:$D$1315,TotalTeamGames20242025!AU$1,DataRegularSeason20242025!$E$2:$E$1315,TotalTeamGames20242025!$A5,DataRegularSeason20242025!$N$2:$N$1315,1)</f>
        <v>0</v>
      </c>
      <c r="AV6" s="20"/>
      <c r="AW6" s="18">
        <f>COUNTIFS(DataRegularSeason20242025!$D$2:$D$1315,TotalTeamGames20242025!AW$1,DataRegularSeason20242025!$E$2:$E$1315,TotalTeamGames20242025!$A5,DataRegularSeason20242025!$N$2:$N$1315,1)</f>
        <v>0</v>
      </c>
      <c r="AX6" s="20"/>
      <c r="AY6" s="18">
        <f>COUNTIFS(DataRegularSeason20242025!$D$2:$D$1315,TotalTeamGames20242025!AY$1,DataRegularSeason20242025!$E$2:$E$1315,TotalTeamGames20242025!$A5,DataRegularSeason20242025!$N$2:$N$1315,1)</f>
        <v>0</v>
      </c>
      <c r="AZ6" s="20"/>
      <c r="BA6" s="18">
        <f>COUNTIFS(DataRegularSeason20242025!$D$2:$D$1315,TotalTeamGames20242025!BA$1,DataRegularSeason20242025!$E$2:$E$1315,TotalTeamGames20242025!$A5,DataRegularSeason20242025!$N$2:$N$1315,1)</f>
        <v>0</v>
      </c>
      <c r="BB6" s="20"/>
      <c r="BC6" s="18">
        <f>COUNTIFS(DataRegularSeason20242025!$D$2:$D$1315,TotalTeamGames20242025!BC$1,DataRegularSeason20242025!$E$2:$E$1315,TotalTeamGames20242025!$A5,DataRegularSeason20242025!$N$2:$N$1315,1)</f>
        <v>1</v>
      </c>
      <c r="BD6" s="20"/>
      <c r="BE6" s="18">
        <f>COUNTIFS(DataRegularSeason20242025!$D$2:$D$1315,TotalTeamGames20242025!BE$1,DataRegularSeason20242025!$E$2:$E$1315,TotalTeamGames20242025!$A5,DataRegularSeason20242025!$N$2:$N$1315,1)</f>
        <v>0</v>
      </c>
      <c r="BF6" s="20"/>
      <c r="BG6" s="18">
        <f>COUNTIFS(DataRegularSeason20242025!$D$2:$D$1315,TotalTeamGames20242025!BG$1,DataRegularSeason20242025!$E$2:$E$1315,TotalTeamGames20242025!$A5,DataRegularSeason20242025!$N$2:$N$1315,1)</f>
        <v>0</v>
      </c>
      <c r="BH6" s="20"/>
      <c r="BI6" s="18">
        <f>COUNTIFS(DataRegularSeason20242025!$D$2:$D$1315,TotalTeamGames20242025!BI$1,DataRegularSeason20242025!$E$2:$E$1315,TotalTeamGames20242025!$A5,DataRegularSeason20242025!$N$2:$N$1315,1)</f>
        <v>0</v>
      </c>
      <c r="BJ6" s="20"/>
      <c r="BK6" s="18">
        <f>COUNTIFS(DataRegularSeason20242025!$D$2:$D$1315,TotalTeamGames20242025!BK$1,DataRegularSeason20242025!$E$2:$E$1315,TotalTeamGames20242025!$A5,DataRegularSeason20242025!$N$2:$N$1315,1)</f>
        <v>0</v>
      </c>
      <c r="BL6" s="20"/>
      <c r="BM6" s="18">
        <f>COUNTIFS(DataRegularSeason20242025!$D$2:$D$1315,TotalTeamGames20242025!BM$1,DataRegularSeason20242025!$E$2:$E$1315,TotalTeamGames20242025!$A5,DataRegularSeason20242025!$N$2:$N$1315,1)</f>
        <v>0</v>
      </c>
      <c r="BN6" s="20"/>
      <c r="BO6" s="24">
        <f t="shared" si="0"/>
        <v>6</v>
      </c>
      <c r="BP6" s="52"/>
      <c r="BQ6" s="48"/>
    </row>
    <row r="7" spans="1:69" x14ac:dyDescent="0.25">
      <c r="A7" s="53" t="s">
        <v>29</v>
      </c>
      <c r="B7" s="16" t="s">
        <v>81</v>
      </c>
      <c r="C7" s="15"/>
      <c r="D7" s="16">
        <f>COUNTIFS(DataRegularSeason20242025!$E$2:$E$1315,TotalTeamGames20242025!C$1,DataRegularSeason20242025!$D$2:$D$1315,TotalTeamGames20242025!$A7,DataRegularSeason20242025!$N$2:$N$1315,1)</f>
        <v>0</v>
      </c>
      <c r="E7" s="15"/>
      <c r="F7" s="16">
        <f>COUNTIFS(DataRegularSeason20242025!$E$2:$E$1315,TotalTeamGames20242025!E$1,DataRegularSeason20242025!$D$2:$D$1315,TotalTeamGames20242025!$A7,DataRegularSeason20242025!$N$2:$N$1315,1)</f>
        <v>0</v>
      </c>
      <c r="G7" s="15"/>
      <c r="H7" s="19"/>
      <c r="I7" s="15"/>
      <c r="J7" s="16">
        <f>COUNTIFS(DataRegularSeason20242025!$E$2:$E$1315,TotalTeamGames20242025!I$1,DataRegularSeason20242025!$D$2:$D$1315,TotalTeamGames20242025!$A7,DataRegularSeason20242025!$N$2:$N$1315,1)</f>
        <v>0</v>
      </c>
      <c r="K7" s="15"/>
      <c r="L7" s="16">
        <f>COUNTIFS(DataRegularSeason20242025!$E$2:$E$1315,TotalTeamGames20242025!K$1,DataRegularSeason20242025!$D$2:$D$1315,TotalTeamGames20242025!$A7,DataRegularSeason20242025!$N$2:$N$1315,1)</f>
        <v>1</v>
      </c>
      <c r="M7" s="15"/>
      <c r="N7" s="16">
        <f>COUNTIFS(DataRegularSeason20242025!$E$2:$E$1315,TotalTeamGames20242025!M$1,DataRegularSeason20242025!$D$2:$D$1315,TotalTeamGames20242025!$A7,DataRegularSeason20242025!$N$2:$N$1315,1)</f>
        <v>0</v>
      </c>
      <c r="O7" s="15"/>
      <c r="P7" s="16">
        <f>COUNTIFS(DataRegularSeason20242025!$E$2:$E$1315,TotalTeamGames20242025!O$1,DataRegularSeason20242025!$D$2:$D$1315,TotalTeamGames20242025!$A7,DataRegularSeason20242025!$N$2:$N$1315,1)</f>
        <v>1</v>
      </c>
      <c r="Q7" s="15"/>
      <c r="R7" s="16">
        <f>COUNTIFS(DataRegularSeason20242025!$E$2:$E$1315,TotalTeamGames20242025!Q$1,DataRegularSeason20242025!$D$2:$D$1315,TotalTeamGames20242025!$A7,DataRegularSeason20242025!$N$2:$N$1315,1)</f>
        <v>0</v>
      </c>
      <c r="S7" s="15"/>
      <c r="T7" s="16">
        <f>COUNTIFS(DataRegularSeason20242025!$E$2:$E$1315,TotalTeamGames20242025!S$1,DataRegularSeason20242025!$D$2:$D$1315,TotalTeamGames20242025!$A7,DataRegularSeason20242025!$N$2:$N$1315,1)</f>
        <v>0</v>
      </c>
      <c r="U7" s="15"/>
      <c r="V7" s="16">
        <f>COUNTIFS(DataRegularSeason20242025!$E$2:$E$1315,TotalTeamGames20242025!U$1,DataRegularSeason20242025!$D$2:$D$1315,TotalTeamGames20242025!$A7,DataRegularSeason20242025!$N$2:$N$1315,1)</f>
        <v>0</v>
      </c>
      <c r="W7" s="15"/>
      <c r="X7" s="16">
        <f>COUNTIFS(DataRegularSeason20242025!$E$2:$E$1315,TotalTeamGames20242025!W$1,DataRegularSeason20242025!$D$2:$D$1315,TotalTeamGames20242025!$A7,DataRegularSeason20242025!$N$2:$N$1315,1)</f>
        <v>0</v>
      </c>
      <c r="Y7" s="15"/>
      <c r="Z7" s="16">
        <f>COUNTIFS(DataRegularSeason20242025!$E$2:$E$1315,TotalTeamGames20242025!Y$1,DataRegularSeason20242025!$D$2:$D$1315,TotalTeamGames20242025!$A7,DataRegularSeason20242025!$N$2:$N$1315,1)</f>
        <v>0</v>
      </c>
      <c r="AA7" s="15"/>
      <c r="AB7" s="16">
        <f>COUNTIFS(DataRegularSeason20242025!$E$2:$E$1315,TotalTeamGames20242025!AA$1,DataRegularSeason20242025!$D$2:$D$1315,TotalTeamGames20242025!$A7,DataRegularSeason20242025!$N$2:$N$1315,1)</f>
        <v>0</v>
      </c>
      <c r="AC7" s="15"/>
      <c r="AD7" s="16">
        <f>COUNTIFS(DataRegularSeason20242025!$E$2:$E$1315,TotalTeamGames20242025!AC$1,DataRegularSeason20242025!$D$2:$D$1315,TotalTeamGames20242025!$A7,DataRegularSeason20242025!$N$2:$N$1315,1)</f>
        <v>0</v>
      </c>
      <c r="AE7" s="15"/>
      <c r="AF7" s="16">
        <f>COUNTIFS(DataRegularSeason20242025!$E$2:$E$1315,TotalTeamGames20242025!AE$1,DataRegularSeason20242025!$D$2:$D$1315,TotalTeamGames20242025!$A7,DataRegularSeason20242025!$N$2:$N$1315,1)</f>
        <v>0</v>
      </c>
      <c r="AG7" s="15"/>
      <c r="AH7" s="16">
        <f>COUNTIFS(DataRegularSeason20242025!$E$2:$E$1315,TotalTeamGames20242025!AG$1,DataRegularSeason20242025!$D$2:$D$1315,TotalTeamGames20242025!$A7,DataRegularSeason20242025!$N$2:$N$1315,1)</f>
        <v>1</v>
      </c>
      <c r="AI7" s="15"/>
      <c r="AJ7" s="16">
        <f>COUNTIFS(DataRegularSeason20242025!$E$2:$E$1315,TotalTeamGames20242025!AI$1,DataRegularSeason20242025!$D$2:$D$1315,TotalTeamGames20242025!$A7,DataRegularSeason20242025!$N$2:$N$1315,1)</f>
        <v>0</v>
      </c>
      <c r="AK7" s="15"/>
      <c r="AL7" s="16">
        <f>COUNTIFS(DataRegularSeason20242025!$E$2:$E$1315,TotalTeamGames20242025!AK$1,DataRegularSeason20242025!$D$2:$D$1315,TotalTeamGames20242025!$A7,DataRegularSeason20242025!$N$2:$N$1315,1)</f>
        <v>0</v>
      </c>
      <c r="AM7" s="15"/>
      <c r="AN7" s="16">
        <f>COUNTIFS(DataRegularSeason20242025!$E$2:$E$1315,TotalTeamGames20242025!AM$1,DataRegularSeason20242025!$D$2:$D$1315,TotalTeamGames20242025!$A7,DataRegularSeason20242025!$N$2:$N$1315,1)</f>
        <v>0</v>
      </c>
      <c r="AO7" s="15"/>
      <c r="AP7" s="16">
        <f>COUNTIFS(DataRegularSeason20242025!$E$2:$E$1315,TotalTeamGames20242025!AO$1,DataRegularSeason20242025!$D$2:$D$1315,TotalTeamGames20242025!$A7,DataRegularSeason20242025!$N$2:$N$1315,1)</f>
        <v>0</v>
      </c>
      <c r="AQ7" s="15"/>
      <c r="AR7" s="16">
        <f>COUNTIFS(DataRegularSeason20242025!$E$2:$E$1315,TotalTeamGames20242025!AQ$1,DataRegularSeason20242025!$D$2:$D$1315,TotalTeamGames20242025!$A7,DataRegularSeason20242025!$N$2:$N$1315,1)</f>
        <v>0</v>
      </c>
      <c r="AS7" s="15"/>
      <c r="AT7" s="16">
        <f>COUNTIFS(DataRegularSeason20242025!$E$2:$E$1315,TotalTeamGames20242025!AS$1,DataRegularSeason20242025!$D$2:$D$1315,TotalTeamGames20242025!$A7,DataRegularSeason20242025!$N$2:$N$1315,1)</f>
        <v>1</v>
      </c>
      <c r="AU7" s="15"/>
      <c r="AV7" s="16">
        <f>COUNTIFS(DataRegularSeason20242025!$E$2:$E$1315,TotalTeamGames20242025!AU$1,DataRegularSeason20242025!$D$2:$D$1315,TotalTeamGames20242025!$A7,DataRegularSeason20242025!$N$2:$N$1315,1)</f>
        <v>0</v>
      </c>
      <c r="AW7" s="15"/>
      <c r="AX7" s="16">
        <f>COUNTIFS(DataRegularSeason20242025!$E$2:$E$1315,TotalTeamGames20242025!AW$1,DataRegularSeason20242025!$D$2:$D$1315,TotalTeamGames20242025!$A7,DataRegularSeason20242025!$N$2:$N$1315,1)</f>
        <v>0</v>
      </c>
      <c r="AY7" s="15"/>
      <c r="AZ7" s="16">
        <f>COUNTIFS(DataRegularSeason20242025!$E$2:$E$1315,TotalTeamGames20242025!AY$1,DataRegularSeason20242025!$D$2:$D$1315,TotalTeamGames20242025!$A7,DataRegularSeason20242025!$N$2:$N$1315,1)</f>
        <v>0</v>
      </c>
      <c r="BA7" s="15"/>
      <c r="BB7" s="16">
        <f>COUNTIFS(DataRegularSeason20242025!$E$2:$E$1315,TotalTeamGames20242025!BA$1,DataRegularSeason20242025!$D$2:$D$1315,TotalTeamGames20242025!$A7,DataRegularSeason20242025!$N$2:$N$1315,1)</f>
        <v>0</v>
      </c>
      <c r="BC7" s="15"/>
      <c r="BD7" s="16">
        <f>COUNTIFS(DataRegularSeason20242025!$E$2:$E$1315,TotalTeamGames20242025!BC$1,DataRegularSeason20242025!$D$2:$D$1315,TotalTeamGames20242025!$A7,DataRegularSeason20242025!$N$2:$N$1315,1)</f>
        <v>0</v>
      </c>
      <c r="BE7" s="15"/>
      <c r="BF7" s="16">
        <f>COUNTIFS(DataRegularSeason20242025!$E$2:$E$1315,TotalTeamGames20242025!BE$1,DataRegularSeason20242025!$D$2:$D$1315,TotalTeamGames20242025!$A7,DataRegularSeason20242025!$N$2:$N$1315,1)</f>
        <v>0</v>
      </c>
      <c r="BG7" s="15"/>
      <c r="BH7" s="16">
        <f>COUNTIFS(DataRegularSeason20242025!$E$2:$E$1315,TotalTeamGames20242025!BG$1,DataRegularSeason20242025!$D$2:$D$1315,TotalTeamGames20242025!$A7,DataRegularSeason20242025!$N$2:$N$1315,1)</f>
        <v>0</v>
      </c>
      <c r="BI7" s="15"/>
      <c r="BJ7" s="16">
        <f>COUNTIFS(DataRegularSeason20242025!$E$2:$E$1315,TotalTeamGames20242025!BI$1,DataRegularSeason20242025!$D$2:$D$1315,TotalTeamGames20242025!$A7,DataRegularSeason20242025!$N$2:$N$1315,1)</f>
        <v>0</v>
      </c>
      <c r="BK7" s="15"/>
      <c r="BL7" s="16">
        <f>COUNTIFS(DataRegularSeason20242025!$E$2:$E$1315,TotalTeamGames20242025!BK$1,DataRegularSeason20242025!$D$2:$D$1315,TotalTeamGames20242025!$A7,DataRegularSeason20242025!$N$2:$N$1315,1)</f>
        <v>0</v>
      </c>
      <c r="BM7" s="15"/>
      <c r="BN7" s="16">
        <f>COUNTIFS(DataRegularSeason20242025!$E$2:$E$1315,TotalTeamGames20242025!BM$1,DataRegularSeason20242025!$D$2:$D$1315,TotalTeamGames20242025!$A7,DataRegularSeason20242025!$N$2:$N$1315,1)</f>
        <v>0</v>
      </c>
      <c r="BO7" s="23">
        <f t="shared" si="0"/>
        <v>4</v>
      </c>
      <c r="BP7" s="52">
        <f t="shared" ref="BP7" si="3">BO7+BO8</f>
        <v>10</v>
      </c>
      <c r="BQ7" s="48">
        <f t="shared" ref="BQ7" si="4">82-BP7</f>
        <v>72</v>
      </c>
    </row>
    <row r="8" spans="1:69" x14ac:dyDescent="0.25">
      <c r="A8" s="49"/>
      <c r="B8" s="17" t="s">
        <v>80</v>
      </c>
      <c r="C8" s="18">
        <f>COUNTIFS(DataRegularSeason20242025!$D$2:$D$1315,TotalTeamGames20242025!C$1,DataRegularSeason20242025!$E$2:$E$1315,TotalTeamGames20242025!$A7,DataRegularSeason20242025!$N$2:$N$1315,1)</f>
        <v>0</v>
      </c>
      <c r="D8" s="20"/>
      <c r="E8" s="18">
        <f>COUNTIFS(DataRegularSeason20242025!$D$2:$D$1315,TotalTeamGames20242025!E$1,DataRegularSeason20242025!$E$2:$E$1315,TotalTeamGames20242025!$A7,DataRegularSeason20242025!$N$2:$N$1315,1)</f>
        <v>0</v>
      </c>
      <c r="F8" s="20"/>
      <c r="G8" s="18"/>
      <c r="H8" s="20"/>
      <c r="I8" s="18">
        <f>COUNTIFS(DataRegularSeason20242025!$D$2:$D$1315,TotalTeamGames20242025!I$1,DataRegularSeason20242025!$E$2:$E$1315,TotalTeamGames20242025!$A7,DataRegularSeason20242025!$N$2:$N$1315,1)</f>
        <v>0</v>
      </c>
      <c r="J8" s="20"/>
      <c r="K8" s="18">
        <f>COUNTIFS(DataRegularSeason20242025!$D$2:$D$1315,TotalTeamGames20242025!K$1,DataRegularSeason20242025!$E$2:$E$1315,TotalTeamGames20242025!$A7,DataRegularSeason20242025!$N$2:$N$1315,1)</f>
        <v>0</v>
      </c>
      <c r="L8" s="20"/>
      <c r="M8" s="18">
        <f>COUNTIFS(DataRegularSeason20242025!$D$2:$D$1315,TotalTeamGames20242025!M$1,DataRegularSeason20242025!$E$2:$E$1315,TotalTeamGames20242025!$A7,DataRegularSeason20242025!$N$2:$N$1315,1)</f>
        <v>0</v>
      </c>
      <c r="N8" s="20"/>
      <c r="O8" s="18">
        <f>COUNTIFS(DataRegularSeason20242025!$D$2:$D$1315,TotalTeamGames20242025!O$1,DataRegularSeason20242025!$E$2:$E$1315,TotalTeamGames20242025!$A7,DataRegularSeason20242025!$N$2:$N$1315,1)</f>
        <v>0</v>
      </c>
      <c r="P8" s="20"/>
      <c r="Q8" s="18">
        <f>COUNTIFS(DataRegularSeason20242025!$D$2:$D$1315,TotalTeamGames20242025!Q$1,DataRegularSeason20242025!$E$2:$E$1315,TotalTeamGames20242025!$A7,DataRegularSeason20242025!$N$2:$N$1315,1)</f>
        <v>0</v>
      </c>
      <c r="R8" s="20"/>
      <c r="S8" s="18">
        <f>COUNTIFS(DataRegularSeason20242025!$D$2:$D$1315,TotalTeamGames20242025!S$1,DataRegularSeason20242025!$E$2:$E$1315,TotalTeamGames20242025!$A7,DataRegularSeason20242025!$N$2:$N$1315,1)</f>
        <v>1</v>
      </c>
      <c r="T8" s="20"/>
      <c r="U8" s="18">
        <f>COUNTIFS(DataRegularSeason20242025!$D$2:$D$1315,TotalTeamGames20242025!U$1,DataRegularSeason20242025!$E$2:$E$1315,TotalTeamGames20242025!$A7,DataRegularSeason20242025!$N$2:$N$1315,1)</f>
        <v>1</v>
      </c>
      <c r="V8" s="20"/>
      <c r="W8" s="18">
        <f>COUNTIFS(DataRegularSeason20242025!$D$2:$D$1315,TotalTeamGames20242025!W$1,DataRegularSeason20242025!$E$2:$E$1315,TotalTeamGames20242025!$A7,DataRegularSeason20242025!$N$2:$N$1315,1)</f>
        <v>0</v>
      </c>
      <c r="X8" s="20"/>
      <c r="Y8" s="18">
        <f>COUNTIFS(DataRegularSeason20242025!$D$2:$D$1315,TotalTeamGames20242025!Y$1,DataRegularSeason20242025!$E$2:$E$1315,TotalTeamGames20242025!$A7,DataRegularSeason20242025!$N$2:$N$1315,1)</f>
        <v>2</v>
      </c>
      <c r="Z8" s="20"/>
      <c r="AA8" s="18">
        <f>COUNTIFS(DataRegularSeason20242025!$D$2:$D$1315,TotalTeamGames20242025!AA$1,DataRegularSeason20242025!$E$2:$E$1315,TotalTeamGames20242025!$A7,DataRegularSeason20242025!$N$2:$N$1315,1)</f>
        <v>1</v>
      </c>
      <c r="AB8" s="20"/>
      <c r="AC8" s="18">
        <f>COUNTIFS(DataRegularSeason20242025!$D$2:$D$1315,TotalTeamGames20242025!AC$1,DataRegularSeason20242025!$E$2:$E$1315,TotalTeamGames20242025!$A7,DataRegularSeason20242025!$N$2:$N$1315,1)</f>
        <v>0</v>
      </c>
      <c r="AD8" s="20"/>
      <c r="AE8" s="18">
        <f>COUNTIFS(DataRegularSeason20242025!$D$2:$D$1315,TotalTeamGames20242025!AE$1,DataRegularSeason20242025!$E$2:$E$1315,TotalTeamGames20242025!$A7,DataRegularSeason20242025!$N$2:$N$1315,1)</f>
        <v>0</v>
      </c>
      <c r="AF8" s="20"/>
      <c r="AG8" s="18">
        <f>COUNTIFS(DataRegularSeason20242025!$D$2:$D$1315,TotalTeamGames20242025!AG$1,DataRegularSeason20242025!$E$2:$E$1315,TotalTeamGames20242025!$A7,DataRegularSeason20242025!$N$2:$N$1315,1)</f>
        <v>1</v>
      </c>
      <c r="AH8" s="20"/>
      <c r="AI8" s="18">
        <f>COUNTIFS(DataRegularSeason20242025!$D$2:$D$1315,TotalTeamGames20242025!AI$1,DataRegularSeason20242025!$E$2:$E$1315,TotalTeamGames20242025!$A7,DataRegularSeason20242025!$N$2:$N$1315,1)</f>
        <v>0</v>
      </c>
      <c r="AJ8" s="20"/>
      <c r="AK8" s="18">
        <f>COUNTIFS(DataRegularSeason20242025!$D$2:$D$1315,TotalTeamGames20242025!AK$1,DataRegularSeason20242025!$E$2:$E$1315,TotalTeamGames20242025!$A7,DataRegularSeason20242025!$N$2:$N$1315,1)</f>
        <v>0</v>
      </c>
      <c r="AL8" s="20"/>
      <c r="AM8" s="18">
        <f>COUNTIFS(DataRegularSeason20242025!$D$2:$D$1315,TotalTeamGames20242025!AM$1,DataRegularSeason20242025!$E$2:$E$1315,TotalTeamGames20242025!$A7,DataRegularSeason20242025!$N$2:$N$1315,1)</f>
        <v>0</v>
      </c>
      <c r="AN8" s="20"/>
      <c r="AO8" s="18">
        <f>COUNTIFS(DataRegularSeason20242025!$D$2:$D$1315,TotalTeamGames20242025!AO$1,DataRegularSeason20242025!$E$2:$E$1315,TotalTeamGames20242025!$A7,DataRegularSeason20242025!$N$2:$N$1315,1)</f>
        <v>0</v>
      </c>
      <c r="AP8" s="20"/>
      <c r="AQ8" s="18">
        <f>COUNTIFS(DataRegularSeason20242025!$D$2:$D$1315,TotalTeamGames20242025!AQ$1,DataRegularSeason20242025!$E$2:$E$1315,TotalTeamGames20242025!$A7,DataRegularSeason20242025!$N$2:$N$1315,1)</f>
        <v>0</v>
      </c>
      <c r="AR8" s="20"/>
      <c r="AS8" s="18">
        <f>COUNTIFS(DataRegularSeason20242025!$D$2:$D$1315,TotalTeamGames20242025!AS$1,DataRegularSeason20242025!$E$2:$E$1315,TotalTeamGames20242025!$A7,DataRegularSeason20242025!$N$2:$N$1315,1)</f>
        <v>0</v>
      </c>
      <c r="AT8" s="20"/>
      <c r="AU8" s="18">
        <f>COUNTIFS(DataRegularSeason20242025!$D$2:$D$1315,TotalTeamGames20242025!AU$1,DataRegularSeason20242025!$E$2:$E$1315,TotalTeamGames20242025!$A7,DataRegularSeason20242025!$N$2:$N$1315,1)</f>
        <v>0</v>
      </c>
      <c r="AV8" s="20"/>
      <c r="AW8" s="18">
        <f>COUNTIFS(DataRegularSeason20242025!$D$2:$D$1315,TotalTeamGames20242025!AW$1,DataRegularSeason20242025!$E$2:$E$1315,TotalTeamGames20242025!$A7,DataRegularSeason20242025!$N$2:$N$1315,1)</f>
        <v>0</v>
      </c>
      <c r="AX8" s="20"/>
      <c r="AY8" s="18">
        <f>COUNTIFS(DataRegularSeason20242025!$D$2:$D$1315,TotalTeamGames20242025!AY$1,DataRegularSeason20242025!$E$2:$E$1315,TotalTeamGames20242025!$A7,DataRegularSeason20242025!$N$2:$N$1315,1)</f>
        <v>0</v>
      </c>
      <c r="AZ8" s="20"/>
      <c r="BA8" s="18">
        <f>COUNTIFS(DataRegularSeason20242025!$D$2:$D$1315,TotalTeamGames20242025!BA$1,DataRegularSeason20242025!$E$2:$E$1315,TotalTeamGames20242025!$A7,DataRegularSeason20242025!$N$2:$N$1315,1)</f>
        <v>0</v>
      </c>
      <c r="BB8" s="20"/>
      <c r="BC8" s="18">
        <f>COUNTIFS(DataRegularSeason20242025!$D$2:$D$1315,TotalTeamGames20242025!BC$1,DataRegularSeason20242025!$E$2:$E$1315,TotalTeamGames20242025!$A7,DataRegularSeason20242025!$N$2:$N$1315,1)</f>
        <v>0</v>
      </c>
      <c r="BD8" s="20"/>
      <c r="BE8" s="18">
        <f>COUNTIFS(DataRegularSeason20242025!$D$2:$D$1315,TotalTeamGames20242025!BE$1,DataRegularSeason20242025!$E$2:$E$1315,TotalTeamGames20242025!$A7,DataRegularSeason20242025!$N$2:$N$1315,1)</f>
        <v>0</v>
      </c>
      <c r="BF8" s="20"/>
      <c r="BG8" s="18">
        <f>COUNTIFS(DataRegularSeason20242025!$D$2:$D$1315,TotalTeamGames20242025!BG$1,DataRegularSeason20242025!$E$2:$E$1315,TotalTeamGames20242025!$A7,DataRegularSeason20242025!$N$2:$N$1315,1)</f>
        <v>0</v>
      </c>
      <c r="BH8" s="20"/>
      <c r="BI8" s="18">
        <f>COUNTIFS(DataRegularSeason20242025!$D$2:$D$1315,TotalTeamGames20242025!BI$1,DataRegularSeason20242025!$E$2:$E$1315,TotalTeamGames20242025!$A7,DataRegularSeason20242025!$N$2:$N$1315,1)</f>
        <v>0</v>
      </c>
      <c r="BJ8" s="20"/>
      <c r="BK8" s="18">
        <f>COUNTIFS(DataRegularSeason20242025!$D$2:$D$1315,TotalTeamGames20242025!BK$1,DataRegularSeason20242025!$E$2:$E$1315,TotalTeamGames20242025!$A7,DataRegularSeason20242025!$N$2:$N$1315,1)</f>
        <v>0</v>
      </c>
      <c r="BL8" s="20"/>
      <c r="BM8" s="18">
        <f>COUNTIFS(DataRegularSeason20242025!$D$2:$D$1315,TotalTeamGames20242025!BM$1,DataRegularSeason20242025!$E$2:$E$1315,TotalTeamGames20242025!$A7,DataRegularSeason20242025!$N$2:$N$1315,1)</f>
        <v>0</v>
      </c>
      <c r="BN8" s="20"/>
      <c r="BO8" s="24">
        <f t="shared" si="0"/>
        <v>6</v>
      </c>
      <c r="BP8" s="52"/>
      <c r="BQ8" s="48"/>
    </row>
    <row r="9" spans="1:69" x14ac:dyDescent="0.25">
      <c r="A9" s="53" t="s">
        <v>44</v>
      </c>
      <c r="B9" s="16" t="s">
        <v>81</v>
      </c>
      <c r="C9" s="15"/>
      <c r="D9" s="16">
        <f>COUNTIFS(DataRegularSeason20242025!$E$2:$E$1315,TotalTeamGames20242025!C$1,DataRegularSeason20242025!$D$2:$D$1315,TotalTeamGames20242025!$A9,DataRegularSeason20242025!$N$2:$N$1315,1)</f>
        <v>0</v>
      </c>
      <c r="E9" s="15"/>
      <c r="F9" s="16">
        <f>COUNTIFS(DataRegularSeason20242025!$E$2:$E$1315,TotalTeamGames20242025!E$1,DataRegularSeason20242025!$D$2:$D$1315,TotalTeamGames20242025!$A9,DataRegularSeason20242025!$N$2:$N$1315,1)</f>
        <v>0</v>
      </c>
      <c r="G9" s="15"/>
      <c r="H9" s="16">
        <f>COUNTIFS(DataRegularSeason20242025!$E$2:$E$1315,TotalTeamGames20242025!G$1,DataRegularSeason20242025!$D$2:$D$1315,TotalTeamGames20242025!$A9,DataRegularSeason20242025!$N$2:$N$1315,1)</f>
        <v>0</v>
      </c>
      <c r="I9" s="15"/>
      <c r="J9" s="19"/>
      <c r="K9" s="15"/>
      <c r="L9" s="16">
        <f>COUNTIFS(DataRegularSeason20242025!$E$2:$E$1315,TotalTeamGames20242025!K$1,DataRegularSeason20242025!$D$2:$D$1315,TotalTeamGames20242025!$A9,DataRegularSeason20242025!$N$2:$N$1315,1)</f>
        <v>0</v>
      </c>
      <c r="M9" s="15"/>
      <c r="N9" s="16">
        <f>COUNTIFS(DataRegularSeason20242025!$E$2:$E$1315,TotalTeamGames20242025!M$1,DataRegularSeason20242025!$D$2:$D$1315,TotalTeamGames20242025!$A9,DataRegularSeason20242025!$N$2:$N$1315,1)</f>
        <v>1</v>
      </c>
      <c r="O9" s="15"/>
      <c r="P9" s="16">
        <f>COUNTIFS(DataRegularSeason20242025!$E$2:$E$1315,TotalTeamGames20242025!O$1,DataRegularSeason20242025!$D$2:$D$1315,TotalTeamGames20242025!$A9,DataRegularSeason20242025!$N$2:$N$1315,1)</f>
        <v>0</v>
      </c>
      <c r="Q9" s="15"/>
      <c r="R9" s="16">
        <f>COUNTIFS(DataRegularSeason20242025!$E$2:$E$1315,TotalTeamGames20242025!Q$1,DataRegularSeason20242025!$D$2:$D$1315,TotalTeamGames20242025!$A9,DataRegularSeason20242025!$N$2:$N$1315,1)</f>
        <v>0</v>
      </c>
      <c r="S9" s="15"/>
      <c r="T9" s="16">
        <f>COUNTIFS(DataRegularSeason20242025!$E$2:$E$1315,TotalTeamGames20242025!S$1,DataRegularSeason20242025!$D$2:$D$1315,TotalTeamGames20242025!$A9,DataRegularSeason20242025!$N$2:$N$1315,1)</f>
        <v>0</v>
      </c>
      <c r="U9" s="15"/>
      <c r="V9" s="16">
        <f>COUNTIFS(DataRegularSeason20242025!$E$2:$E$1315,TotalTeamGames20242025!U$1,DataRegularSeason20242025!$D$2:$D$1315,TotalTeamGames20242025!$A9,DataRegularSeason20242025!$N$2:$N$1315,1)</f>
        <v>0</v>
      </c>
      <c r="W9" s="15"/>
      <c r="X9" s="16">
        <f>COUNTIFS(DataRegularSeason20242025!$E$2:$E$1315,TotalTeamGames20242025!W$1,DataRegularSeason20242025!$D$2:$D$1315,TotalTeamGames20242025!$A9,DataRegularSeason20242025!$N$2:$N$1315,1)</f>
        <v>1</v>
      </c>
      <c r="Y9" s="15"/>
      <c r="Z9" s="16">
        <f>COUNTIFS(DataRegularSeason20242025!$E$2:$E$1315,TotalTeamGames20242025!Y$1,DataRegularSeason20242025!$D$2:$D$1315,TotalTeamGames20242025!$A9,DataRegularSeason20242025!$N$2:$N$1315,1)</f>
        <v>0</v>
      </c>
      <c r="AA9" s="15"/>
      <c r="AB9" s="16">
        <f>COUNTIFS(DataRegularSeason20242025!$E$2:$E$1315,TotalTeamGames20242025!AA$1,DataRegularSeason20242025!$D$2:$D$1315,TotalTeamGames20242025!$A9,DataRegularSeason20242025!$N$2:$N$1315,1)</f>
        <v>0</v>
      </c>
      <c r="AC9" s="15"/>
      <c r="AD9" s="16">
        <f>COUNTIFS(DataRegularSeason20242025!$E$2:$E$1315,TotalTeamGames20242025!AC$1,DataRegularSeason20242025!$D$2:$D$1315,TotalTeamGames20242025!$A9,DataRegularSeason20242025!$N$2:$N$1315,1)</f>
        <v>0</v>
      </c>
      <c r="AE9" s="15"/>
      <c r="AF9" s="16">
        <f>COUNTIFS(DataRegularSeason20242025!$E$2:$E$1315,TotalTeamGames20242025!AE$1,DataRegularSeason20242025!$D$2:$D$1315,TotalTeamGames20242025!$A9,DataRegularSeason20242025!$N$2:$N$1315,1)</f>
        <v>0</v>
      </c>
      <c r="AG9" s="15"/>
      <c r="AH9" s="16">
        <f>COUNTIFS(DataRegularSeason20242025!$E$2:$E$1315,TotalTeamGames20242025!AG$1,DataRegularSeason20242025!$D$2:$D$1315,TotalTeamGames20242025!$A9,DataRegularSeason20242025!$N$2:$N$1315,1)</f>
        <v>0</v>
      </c>
      <c r="AI9" s="15"/>
      <c r="AJ9" s="16">
        <f>COUNTIFS(DataRegularSeason20242025!$E$2:$E$1315,TotalTeamGames20242025!AI$1,DataRegularSeason20242025!$D$2:$D$1315,TotalTeamGames20242025!$A9,DataRegularSeason20242025!$N$2:$N$1315,1)</f>
        <v>0</v>
      </c>
      <c r="AK9" s="15"/>
      <c r="AL9" s="16">
        <f>COUNTIFS(DataRegularSeason20242025!$E$2:$E$1315,TotalTeamGames20242025!AK$1,DataRegularSeason20242025!$D$2:$D$1315,TotalTeamGames20242025!$A9,DataRegularSeason20242025!$N$2:$N$1315,1)</f>
        <v>0</v>
      </c>
      <c r="AM9" s="15"/>
      <c r="AN9" s="16">
        <f>COUNTIFS(DataRegularSeason20242025!$E$2:$E$1315,TotalTeamGames20242025!AM$1,DataRegularSeason20242025!$D$2:$D$1315,TotalTeamGames20242025!$A9,DataRegularSeason20242025!$N$2:$N$1315,1)</f>
        <v>0</v>
      </c>
      <c r="AO9" s="15"/>
      <c r="AP9" s="16">
        <f>COUNTIFS(DataRegularSeason20242025!$E$2:$E$1315,TotalTeamGames20242025!AO$1,DataRegularSeason20242025!$D$2:$D$1315,TotalTeamGames20242025!$A9,DataRegularSeason20242025!$N$2:$N$1315,1)</f>
        <v>0</v>
      </c>
      <c r="AQ9" s="15"/>
      <c r="AR9" s="16">
        <f>COUNTIFS(DataRegularSeason20242025!$E$2:$E$1315,TotalTeamGames20242025!AQ$1,DataRegularSeason20242025!$D$2:$D$1315,TotalTeamGames20242025!$A9,DataRegularSeason20242025!$N$2:$N$1315,1)</f>
        <v>0</v>
      </c>
      <c r="AS9" s="15"/>
      <c r="AT9" s="16">
        <f>COUNTIFS(DataRegularSeason20242025!$E$2:$E$1315,TotalTeamGames20242025!AS$1,DataRegularSeason20242025!$D$2:$D$1315,TotalTeamGames20242025!$A9,DataRegularSeason20242025!$N$2:$N$1315,1)</f>
        <v>1</v>
      </c>
      <c r="AU9" s="15"/>
      <c r="AV9" s="16">
        <f>COUNTIFS(DataRegularSeason20242025!$E$2:$E$1315,TotalTeamGames20242025!AU$1,DataRegularSeason20242025!$D$2:$D$1315,TotalTeamGames20242025!$A9,DataRegularSeason20242025!$N$2:$N$1315,1)</f>
        <v>1</v>
      </c>
      <c r="AW9" s="15"/>
      <c r="AX9" s="16">
        <f>COUNTIFS(DataRegularSeason20242025!$E$2:$E$1315,TotalTeamGames20242025!AW$1,DataRegularSeason20242025!$D$2:$D$1315,TotalTeamGames20242025!$A9,DataRegularSeason20242025!$N$2:$N$1315,1)</f>
        <v>0</v>
      </c>
      <c r="AY9" s="15"/>
      <c r="AZ9" s="16">
        <f>COUNTIFS(DataRegularSeason20242025!$E$2:$E$1315,TotalTeamGames20242025!AY$1,DataRegularSeason20242025!$D$2:$D$1315,TotalTeamGames20242025!$A9,DataRegularSeason20242025!$N$2:$N$1315,1)</f>
        <v>1</v>
      </c>
      <c r="BA9" s="15"/>
      <c r="BB9" s="16">
        <f>COUNTIFS(DataRegularSeason20242025!$E$2:$E$1315,TotalTeamGames20242025!BA$1,DataRegularSeason20242025!$D$2:$D$1315,TotalTeamGames20242025!$A9,DataRegularSeason20242025!$N$2:$N$1315,1)</f>
        <v>0</v>
      </c>
      <c r="BC9" s="15"/>
      <c r="BD9" s="16">
        <f>COUNTIFS(DataRegularSeason20242025!$E$2:$E$1315,TotalTeamGames20242025!BC$1,DataRegularSeason20242025!$D$2:$D$1315,TotalTeamGames20242025!$A9,DataRegularSeason20242025!$N$2:$N$1315,1)</f>
        <v>0</v>
      </c>
      <c r="BE9" s="15"/>
      <c r="BF9" s="16">
        <f>COUNTIFS(DataRegularSeason20242025!$E$2:$E$1315,TotalTeamGames20242025!BE$1,DataRegularSeason20242025!$D$2:$D$1315,TotalTeamGames20242025!$A9,DataRegularSeason20242025!$N$2:$N$1315,1)</f>
        <v>0</v>
      </c>
      <c r="BG9" s="15"/>
      <c r="BH9" s="16">
        <f>COUNTIFS(DataRegularSeason20242025!$E$2:$E$1315,TotalTeamGames20242025!BG$1,DataRegularSeason20242025!$D$2:$D$1315,TotalTeamGames20242025!$A9,DataRegularSeason20242025!$N$2:$N$1315,1)</f>
        <v>1</v>
      </c>
      <c r="BI9" s="15"/>
      <c r="BJ9" s="16">
        <f>COUNTIFS(DataRegularSeason20242025!$E$2:$E$1315,TotalTeamGames20242025!BI$1,DataRegularSeason20242025!$D$2:$D$1315,TotalTeamGames20242025!$A9,DataRegularSeason20242025!$N$2:$N$1315,1)</f>
        <v>0</v>
      </c>
      <c r="BK9" s="15"/>
      <c r="BL9" s="16">
        <f>COUNTIFS(DataRegularSeason20242025!$E$2:$E$1315,TotalTeamGames20242025!BK$1,DataRegularSeason20242025!$D$2:$D$1315,TotalTeamGames20242025!$A9,DataRegularSeason20242025!$N$2:$N$1315,1)</f>
        <v>0</v>
      </c>
      <c r="BM9" s="15"/>
      <c r="BN9" s="16">
        <f>COUNTIFS(DataRegularSeason20242025!$E$2:$E$1315,TotalTeamGames20242025!BM$1,DataRegularSeason20242025!$D$2:$D$1315,TotalTeamGames20242025!$A9,DataRegularSeason20242025!$N$2:$N$1315,1)</f>
        <v>0</v>
      </c>
      <c r="BO9" s="23">
        <f t="shared" si="0"/>
        <v>6</v>
      </c>
      <c r="BP9" s="52">
        <f t="shared" ref="BP9" si="5">BO9+BO10</f>
        <v>9</v>
      </c>
      <c r="BQ9" s="48">
        <f t="shared" ref="BQ9" si="6">82-BP9</f>
        <v>73</v>
      </c>
    </row>
    <row r="10" spans="1:69" x14ac:dyDescent="0.25">
      <c r="A10" s="49"/>
      <c r="B10" s="17" t="s">
        <v>80</v>
      </c>
      <c r="C10" s="18">
        <f>COUNTIFS(DataRegularSeason20242025!$D$2:$D$1315,TotalTeamGames20242025!C$1,DataRegularSeason20242025!$E$2:$E$1315,TotalTeamGames20242025!$A9,DataRegularSeason20242025!$N$2:$N$1315,1)</f>
        <v>0</v>
      </c>
      <c r="D10" s="20"/>
      <c r="E10" s="18">
        <f>COUNTIFS(DataRegularSeason20242025!$D$2:$D$1315,TotalTeamGames20242025!E$1,DataRegularSeason20242025!$E$2:$E$1315,TotalTeamGames20242025!$A9,DataRegularSeason20242025!$N$2:$N$1315,1)</f>
        <v>1</v>
      </c>
      <c r="F10" s="20"/>
      <c r="G10" s="18">
        <f>COUNTIFS(DataRegularSeason20242025!$D$2:$D$1315,TotalTeamGames20242025!G$1,DataRegularSeason20242025!$E$2:$E$1315,TotalTeamGames20242025!$A9,DataRegularSeason20242025!$N$2:$N$1315,1)</f>
        <v>0</v>
      </c>
      <c r="H10" s="20"/>
      <c r="I10" s="18"/>
      <c r="J10" s="20"/>
      <c r="K10" s="18">
        <f>COUNTIFS(DataRegularSeason20242025!$D$2:$D$1315,TotalTeamGames20242025!K$1,DataRegularSeason20242025!$E$2:$E$1315,TotalTeamGames20242025!$A9,DataRegularSeason20242025!$N$2:$N$1315,1)</f>
        <v>0</v>
      </c>
      <c r="L10" s="20"/>
      <c r="M10" s="18">
        <f>COUNTIFS(DataRegularSeason20242025!$D$2:$D$1315,TotalTeamGames20242025!M$1,DataRegularSeason20242025!$E$2:$E$1315,TotalTeamGames20242025!$A9,DataRegularSeason20242025!$N$2:$N$1315,1)</f>
        <v>0</v>
      </c>
      <c r="N10" s="20"/>
      <c r="O10" s="18">
        <f>COUNTIFS(DataRegularSeason20242025!$D$2:$D$1315,TotalTeamGames20242025!O$1,DataRegularSeason20242025!$E$2:$E$1315,TotalTeamGames20242025!$A9,DataRegularSeason20242025!$N$2:$N$1315,1)</f>
        <v>0</v>
      </c>
      <c r="P10" s="20"/>
      <c r="Q10" s="18">
        <f>COUNTIFS(DataRegularSeason20242025!$D$2:$D$1315,TotalTeamGames20242025!Q$1,DataRegularSeason20242025!$E$2:$E$1315,TotalTeamGames20242025!$A9,DataRegularSeason20242025!$N$2:$N$1315,1)</f>
        <v>0</v>
      </c>
      <c r="R10" s="20"/>
      <c r="S10" s="18">
        <f>COUNTIFS(DataRegularSeason20242025!$D$2:$D$1315,TotalTeamGames20242025!S$1,DataRegularSeason20242025!$E$2:$E$1315,TotalTeamGames20242025!$A9,DataRegularSeason20242025!$N$2:$N$1315,1)</f>
        <v>0</v>
      </c>
      <c r="T10" s="20"/>
      <c r="U10" s="18">
        <f>COUNTIFS(DataRegularSeason20242025!$D$2:$D$1315,TotalTeamGames20242025!U$1,DataRegularSeason20242025!$E$2:$E$1315,TotalTeamGames20242025!$A9,DataRegularSeason20242025!$N$2:$N$1315,1)</f>
        <v>0</v>
      </c>
      <c r="V10" s="20"/>
      <c r="W10" s="18">
        <f>COUNTIFS(DataRegularSeason20242025!$D$2:$D$1315,TotalTeamGames20242025!W$1,DataRegularSeason20242025!$E$2:$E$1315,TotalTeamGames20242025!$A9,DataRegularSeason20242025!$N$2:$N$1315,1)</f>
        <v>0</v>
      </c>
      <c r="X10" s="20"/>
      <c r="Y10" s="18">
        <f>COUNTIFS(DataRegularSeason20242025!$D$2:$D$1315,TotalTeamGames20242025!Y$1,DataRegularSeason20242025!$E$2:$E$1315,TotalTeamGames20242025!$A9,DataRegularSeason20242025!$N$2:$N$1315,1)</f>
        <v>0</v>
      </c>
      <c r="Z10" s="20"/>
      <c r="AA10" s="18">
        <f>COUNTIFS(DataRegularSeason20242025!$D$2:$D$1315,TotalTeamGames20242025!AA$1,DataRegularSeason20242025!$E$2:$E$1315,TotalTeamGames20242025!$A9,DataRegularSeason20242025!$N$2:$N$1315,1)</f>
        <v>0</v>
      </c>
      <c r="AB10" s="20"/>
      <c r="AC10" s="18">
        <f>COUNTIFS(DataRegularSeason20242025!$D$2:$D$1315,TotalTeamGames20242025!AC$1,DataRegularSeason20242025!$E$2:$E$1315,TotalTeamGames20242025!$A9,DataRegularSeason20242025!$N$2:$N$1315,1)</f>
        <v>0</v>
      </c>
      <c r="AD10" s="20"/>
      <c r="AE10" s="18">
        <f>COUNTIFS(DataRegularSeason20242025!$D$2:$D$1315,TotalTeamGames20242025!AE$1,DataRegularSeason20242025!$E$2:$E$1315,TotalTeamGames20242025!$A9,DataRegularSeason20242025!$N$2:$N$1315,1)</f>
        <v>0</v>
      </c>
      <c r="AF10" s="20"/>
      <c r="AG10" s="18">
        <f>COUNTIFS(DataRegularSeason20242025!$D$2:$D$1315,TotalTeamGames20242025!AG$1,DataRegularSeason20242025!$E$2:$E$1315,TotalTeamGames20242025!$A9,DataRegularSeason20242025!$N$2:$N$1315,1)</f>
        <v>1</v>
      </c>
      <c r="AH10" s="20"/>
      <c r="AI10" s="18">
        <f>COUNTIFS(DataRegularSeason20242025!$D$2:$D$1315,TotalTeamGames20242025!AI$1,DataRegularSeason20242025!$E$2:$E$1315,TotalTeamGames20242025!$A9,DataRegularSeason20242025!$N$2:$N$1315,1)</f>
        <v>0</v>
      </c>
      <c r="AJ10" s="20"/>
      <c r="AK10" s="18">
        <f>COUNTIFS(DataRegularSeason20242025!$D$2:$D$1315,TotalTeamGames20242025!AK$1,DataRegularSeason20242025!$E$2:$E$1315,TotalTeamGames20242025!$A9,DataRegularSeason20242025!$N$2:$N$1315,1)</f>
        <v>0</v>
      </c>
      <c r="AL10" s="20"/>
      <c r="AM10" s="18">
        <f>COUNTIFS(DataRegularSeason20242025!$D$2:$D$1315,TotalTeamGames20242025!AM$1,DataRegularSeason20242025!$E$2:$E$1315,TotalTeamGames20242025!$A9,DataRegularSeason20242025!$N$2:$N$1315,1)</f>
        <v>0</v>
      </c>
      <c r="AN10" s="20"/>
      <c r="AO10" s="18">
        <f>COUNTIFS(DataRegularSeason20242025!$D$2:$D$1315,TotalTeamGames20242025!AO$1,DataRegularSeason20242025!$E$2:$E$1315,TotalTeamGames20242025!$A9,DataRegularSeason20242025!$N$2:$N$1315,1)</f>
        <v>0</v>
      </c>
      <c r="AP10" s="20"/>
      <c r="AQ10" s="18">
        <f>COUNTIFS(DataRegularSeason20242025!$D$2:$D$1315,TotalTeamGames20242025!AQ$1,DataRegularSeason20242025!$E$2:$E$1315,TotalTeamGames20242025!$A9,DataRegularSeason20242025!$N$2:$N$1315,1)</f>
        <v>0</v>
      </c>
      <c r="AR10" s="20"/>
      <c r="AS10" s="18">
        <f>COUNTIFS(DataRegularSeason20242025!$D$2:$D$1315,TotalTeamGames20242025!AS$1,DataRegularSeason20242025!$E$2:$E$1315,TotalTeamGames20242025!$A9,DataRegularSeason20242025!$N$2:$N$1315,1)</f>
        <v>0</v>
      </c>
      <c r="AT10" s="20"/>
      <c r="AU10" s="18">
        <f>COUNTIFS(DataRegularSeason20242025!$D$2:$D$1315,TotalTeamGames20242025!AU$1,DataRegularSeason20242025!$E$2:$E$1315,TotalTeamGames20242025!$A9,DataRegularSeason20242025!$N$2:$N$1315,1)</f>
        <v>0</v>
      </c>
      <c r="AV10" s="20"/>
      <c r="AW10" s="18">
        <f>COUNTIFS(DataRegularSeason20242025!$D$2:$D$1315,TotalTeamGames20242025!AW$1,DataRegularSeason20242025!$E$2:$E$1315,TotalTeamGames20242025!$A9,DataRegularSeason20242025!$N$2:$N$1315,1)</f>
        <v>0</v>
      </c>
      <c r="AX10" s="20"/>
      <c r="AY10" s="18">
        <f>COUNTIFS(DataRegularSeason20242025!$D$2:$D$1315,TotalTeamGames20242025!AY$1,DataRegularSeason20242025!$E$2:$E$1315,TotalTeamGames20242025!$A9,DataRegularSeason20242025!$N$2:$N$1315,1)</f>
        <v>0</v>
      </c>
      <c r="AZ10" s="20"/>
      <c r="BA10" s="18">
        <f>COUNTIFS(DataRegularSeason20242025!$D$2:$D$1315,TotalTeamGames20242025!BA$1,DataRegularSeason20242025!$E$2:$E$1315,TotalTeamGames20242025!$A9,DataRegularSeason20242025!$N$2:$N$1315,1)</f>
        <v>1</v>
      </c>
      <c r="BB10" s="20"/>
      <c r="BC10" s="18">
        <f>COUNTIFS(DataRegularSeason20242025!$D$2:$D$1315,TotalTeamGames20242025!BC$1,DataRegularSeason20242025!$E$2:$E$1315,TotalTeamGames20242025!$A9,DataRegularSeason20242025!$N$2:$N$1315,1)</f>
        <v>0</v>
      </c>
      <c r="BD10" s="20"/>
      <c r="BE10" s="18">
        <f>COUNTIFS(DataRegularSeason20242025!$D$2:$D$1315,TotalTeamGames20242025!BE$1,DataRegularSeason20242025!$E$2:$E$1315,TotalTeamGames20242025!$A9,DataRegularSeason20242025!$N$2:$N$1315,1)</f>
        <v>0</v>
      </c>
      <c r="BF10" s="20"/>
      <c r="BG10" s="18">
        <f>COUNTIFS(DataRegularSeason20242025!$D$2:$D$1315,TotalTeamGames20242025!BG$1,DataRegularSeason20242025!$E$2:$E$1315,TotalTeamGames20242025!$A9,DataRegularSeason20242025!$N$2:$N$1315,1)</f>
        <v>0</v>
      </c>
      <c r="BH10" s="20"/>
      <c r="BI10" s="18">
        <f>COUNTIFS(DataRegularSeason20242025!$D$2:$D$1315,TotalTeamGames20242025!BI$1,DataRegularSeason20242025!$E$2:$E$1315,TotalTeamGames20242025!$A9,DataRegularSeason20242025!$N$2:$N$1315,1)</f>
        <v>0</v>
      </c>
      <c r="BJ10" s="20"/>
      <c r="BK10" s="18">
        <f>COUNTIFS(DataRegularSeason20242025!$D$2:$D$1315,TotalTeamGames20242025!BK$1,DataRegularSeason20242025!$E$2:$E$1315,TotalTeamGames20242025!$A9,DataRegularSeason20242025!$N$2:$N$1315,1)</f>
        <v>0</v>
      </c>
      <c r="BL10" s="20"/>
      <c r="BM10" s="18">
        <f>COUNTIFS(DataRegularSeason20242025!$D$2:$D$1315,TotalTeamGames20242025!BM$1,DataRegularSeason20242025!$E$2:$E$1315,TotalTeamGames20242025!$A9,DataRegularSeason20242025!$N$2:$N$1315,1)</f>
        <v>0</v>
      </c>
      <c r="BN10" s="20"/>
      <c r="BO10" s="24">
        <f t="shared" si="0"/>
        <v>3</v>
      </c>
      <c r="BP10" s="52"/>
      <c r="BQ10" s="48"/>
    </row>
    <row r="11" spans="1:69" x14ac:dyDescent="0.25">
      <c r="A11" s="53" t="s">
        <v>36</v>
      </c>
      <c r="B11" s="16" t="s">
        <v>81</v>
      </c>
      <c r="C11" s="15"/>
      <c r="D11" s="16">
        <f>COUNTIFS(DataRegularSeason20242025!$E$2:$E$1315,TotalTeamGames20242025!C$1,DataRegularSeason20242025!$D$2:$D$1315,TotalTeamGames20242025!$A11,DataRegularSeason20242025!$N$2:$N$1315,1)</f>
        <v>0</v>
      </c>
      <c r="E11" s="15"/>
      <c r="F11" s="16">
        <f>COUNTIFS(DataRegularSeason20242025!$E$2:$E$1315,TotalTeamGames20242025!E$1,DataRegularSeason20242025!$D$2:$D$1315,TotalTeamGames20242025!$A11,DataRegularSeason20242025!$N$2:$N$1315,1)</f>
        <v>0</v>
      </c>
      <c r="G11" s="15"/>
      <c r="H11" s="16">
        <f>COUNTIFS(DataRegularSeason20242025!$E$2:$E$1315,TotalTeamGames20242025!G$1,DataRegularSeason20242025!$D$2:$D$1315,TotalTeamGames20242025!$A11,DataRegularSeason20242025!$N$2:$N$1315,1)</f>
        <v>0</v>
      </c>
      <c r="I11" s="15"/>
      <c r="J11" s="16">
        <f>COUNTIFS(DataRegularSeason20242025!$E$2:$E$1315,TotalTeamGames20242025!I$1,DataRegularSeason20242025!$D$2:$D$1315,TotalTeamGames20242025!$A11,DataRegularSeason20242025!$N$2:$N$1315,1)</f>
        <v>0</v>
      </c>
      <c r="K11" s="15"/>
      <c r="L11" s="19"/>
      <c r="M11" s="15"/>
      <c r="N11" s="16">
        <f>COUNTIFS(DataRegularSeason20242025!$E$2:$E$1315,TotalTeamGames20242025!M$1,DataRegularSeason20242025!$D$2:$D$1315,TotalTeamGames20242025!$A11,DataRegularSeason20242025!$N$2:$N$1315,1)</f>
        <v>0</v>
      </c>
      <c r="O11" s="15"/>
      <c r="P11" s="16">
        <f>COUNTIFS(DataRegularSeason20242025!$E$2:$E$1315,TotalTeamGames20242025!O$1,DataRegularSeason20242025!$D$2:$D$1315,TotalTeamGames20242025!$A11,DataRegularSeason20242025!$N$2:$N$1315,1)</f>
        <v>0</v>
      </c>
      <c r="Q11" s="15"/>
      <c r="R11" s="16">
        <f>COUNTIFS(DataRegularSeason20242025!$E$2:$E$1315,TotalTeamGames20242025!Q$1,DataRegularSeason20242025!$D$2:$D$1315,TotalTeamGames20242025!$A11,DataRegularSeason20242025!$N$2:$N$1315,1)</f>
        <v>1</v>
      </c>
      <c r="S11" s="15"/>
      <c r="T11" s="16">
        <f>COUNTIFS(DataRegularSeason20242025!$E$2:$E$1315,TotalTeamGames20242025!S$1,DataRegularSeason20242025!$D$2:$D$1315,TotalTeamGames20242025!$A11,DataRegularSeason20242025!$N$2:$N$1315,1)</f>
        <v>0</v>
      </c>
      <c r="U11" s="15"/>
      <c r="V11" s="16">
        <f>COUNTIFS(DataRegularSeason20242025!$E$2:$E$1315,TotalTeamGames20242025!U$1,DataRegularSeason20242025!$D$2:$D$1315,TotalTeamGames20242025!$A11,DataRegularSeason20242025!$N$2:$N$1315,1)</f>
        <v>0</v>
      </c>
      <c r="W11" s="15"/>
      <c r="X11" s="16">
        <f>COUNTIFS(DataRegularSeason20242025!$E$2:$E$1315,TotalTeamGames20242025!W$1,DataRegularSeason20242025!$D$2:$D$1315,TotalTeamGames20242025!$A11,DataRegularSeason20242025!$N$2:$N$1315,1)</f>
        <v>0</v>
      </c>
      <c r="Y11" s="15"/>
      <c r="Z11" s="16">
        <f>COUNTIFS(DataRegularSeason20242025!$E$2:$E$1315,TotalTeamGames20242025!Y$1,DataRegularSeason20242025!$D$2:$D$1315,TotalTeamGames20242025!$A11,DataRegularSeason20242025!$N$2:$N$1315,1)</f>
        <v>0</v>
      </c>
      <c r="AA11" s="15"/>
      <c r="AB11" s="16">
        <f>COUNTIFS(DataRegularSeason20242025!$E$2:$E$1315,TotalTeamGames20242025!AA$1,DataRegularSeason20242025!$D$2:$D$1315,TotalTeamGames20242025!$A11,DataRegularSeason20242025!$N$2:$N$1315,1)</f>
        <v>0</v>
      </c>
      <c r="AC11" s="15"/>
      <c r="AD11" s="16">
        <f>COUNTIFS(DataRegularSeason20242025!$E$2:$E$1315,TotalTeamGames20242025!AC$1,DataRegularSeason20242025!$D$2:$D$1315,TotalTeamGames20242025!$A11,DataRegularSeason20242025!$N$2:$N$1315,1)</f>
        <v>1</v>
      </c>
      <c r="AE11" s="15"/>
      <c r="AF11" s="16">
        <f>COUNTIFS(DataRegularSeason20242025!$E$2:$E$1315,TotalTeamGames20242025!AE$1,DataRegularSeason20242025!$D$2:$D$1315,TotalTeamGames20242025!$A11,DataRegularSeason20242025!$N$2:$N$1315,1)</f>
        <v>0</v>
      </c>
      <c r="AG11" s="15"/>
      <c r="AH11" s="16">
        <f>COUNTIFS(DataRegularSeason20242025!$E$2:$E$1315,TotalTeamGames20242025!AG$1,DataRegularSeason20242025!$D$2:$D$1315,TotalTeamGames20242025!$A11,DataRegularSeason20242025!$N$2:$N$1315,1)</f>
        <v>0</v>
      </c>
      <c r="AI11" s="15"/>
      <c r="AJ11" s="16">
        <f>COUNTIFS(DataRegularSeason20242025!$E$2:$E$1315,TotalTeamGames20242025!AI$1,DataRegularSeason20242025!$D$2:$D$1315,TotalTeamGames20242025!$A11,DataRegularSeason20242025!$N$2:$N$1315,1)</f>
        <v>1</v>
      </c>
      <c r="AK11" s="15"/>
      <c r="AL11" s="16">
        <f>COUNTIFS(DataRegularSeason20242025!$E$2:$E$1315,TotalTeamGames20242025!AK$1,DataRegularSeason20242025!$D$2:$D$1315,TotalTeamGames20242025!$A11,DataRegularSeason20242025!$N$2:$N$1315,1)</f>
        <v>0</v>
      </c>
      <c r="AM11" s="15"/>
      <c r="AN11" s="16">
        <f>COUNTIFS(DataRegularSeason20242025!$E$2:$E$1315,TotalTeamGames20242025!AM$1,DataRegularSeason20242025!$D$2:$D$1315,TotalTeamGames20242025!$A11,DataRegularSeason20242025!$N$2:$N$1315,1)</f>
        <v>0</v>
      </c>
      <c r="AO11" s="15"/>
      <c r="AP11" s="16">
        <f>COUNTIFS(DataRegularSeason20242025!$E$2:$E$1315,TotalTeamGames20242025!AO$1,DataRegularSeason20242025!$D$2:$D$1315,TotalTeamGames20242025!$A11,DataRegularSeason20242025!$N$2:$N$1315,1)</f>
        <v>0</v>
      </c>
      <c r="AQ11" s="15"/>
      <c r="AR11" s="16">
        <f>COUNTIFS(DataRegularSeason20242025!$E$2:$E$1315,TotalTeamGames20242025!AQ$1,DataRegularSeason20242025!$D$2:$D$1315,TotalTeamGames20242025!$A11,DataRegularSeason20242025!$N$2:$N$1315,1)</f>
        <v>0</v>
      </c>
      <c r="AS11" s="15"/>
      <c r="AT11" s="16">
        <f>COUNTIFS(DataRegularSeason20242025!$E$2:$E$1315,TotalTeamGames20242025!AS$1,DataRegularSeason20242025!$D$2:$D$1315,TotalTeamGames20242025!$A11,DataRegularSeason20242025!$N$2:$N$1315,1)</f>
        <v>0</v>
      </c>
      <c r="AU11" s="15"/>
      <c r="AV11" s="16">
        <f>COUNTIFS(DataRegularSeason20242025!$E$2:$E$1315,TotalTeamGames20242025!AU$1,DataRegularSeason20242025!$D$2:$D$1315,TotalTeamGames20242025!$A11,DataRegularSeason20242025!$N$2:$N$1315,1)</f>
        <v>0</v>
      </c>
      <c r="AW11" s="15"/>
      <c r="AX11" s="16">
        <f>COUNTIFS(DataRegularSeason20242025!$E$2:$E$1315,TotalTeamGames20242025!AW$1,DataRegularSeason20242025!$D$2:$D$1315,TotalTeamGames20242025!$A11,DataRegularSeason20242025!$N$2:$N$1315,1)</f>
        <v>0</v>
      </c>
      <c r="AY11" s="15"/>
      <c r="AZ11" s="16">
        <f>COUNTIFS(DataRegularSeason20242025!$E$2:$E$1315,TotalTeamGames20242025!AY$1,DataRegularSeason20242025!$D$2:$D$1315,TotalTeamGames20242025!$A11,DataRegularSeason20242025!$N$2:$N$1315,1)</f>
        <v>0</v>
      </c>
      <c r="BA11" s="15"/>
      <c r="BB11" s="16">
        <f>COUNTIFS(DataRegularSeason20242025!$E$2:$E$1315,TotalTeamGames20242025!BA$1,DataRegularSeason20242025!$D$2:$D$1315,TotalTeamGames20242025!$A11,DataRegularSeason20242025!$N$2:$N$1315,1)</f>
        <v>0</v>
      </c>
      <c r="BC11" s="15"/>
      <c r="BD11" s="16">
        <f>COUNTIFS(DataRegularSeason20242025!$E$2:$E$1315,TotalTeamGames20242025!BC$1,DataRegularSeason20242025!$D$2:$D$1315,TotalTeamGames20242025!$A11,DataRegularSeason20242025!$N$2:$N$1315,1)</f>
        <v>0</v>
      </c>
      <c r="BE11" s="15"/>
      <c r="BF11" s="16">
        <f>COUNTIFS(DataRegularSeason20242025!$E$2:$E$1315,TotalTeamGames20242025!BE$1,DataRegularSeason20242025!$D$2:$D$1315,TotalTeamGames20242025!$A11,DataRegularSeason20242025!$N$2:$N$1315,1)</f>
        <v>0</v>
      </c>
      <c r="BG11" s="15"/>
      <c r="BH11" s="16">
        <f>COUNTIFS(DataRegularSeason20242025!$E$2:$E$1315,TotalTeamGames20242025!BG$1,DataRegularSeason20242025!$D$2:$D$1315,TotalTeamGames20242025!$A11,DataRegularSeason20242025!$N$2:$N$1315,1)</f>
        <v>0</v>
      </c>
      <c r="BI11" s="15"/>
      <c r="BJ11" s="16">
        <f>COUNTIFS(DataRegularSeason20242025!$E$2:$E$1315,TotalTeamGames20242025!BI$1,DataRegularSeason20242025!$D$2:$D$1315,TotalTeamGames20242025!$A11,DataRegularSeason20242025!$N$2:$N$1315,1)</f>
        <v>0</v>
      </c>
      <c r="BK11" s="15"/>
      <c r="BL11" s="16">
        <f>COUNTIFS(DataRegularSeason20242025!$E$2:$E$1315,TotalTeamGames20242025!BK$1,DataRegularSeason20242025!$D$2:$D$1315,TotalTeamGames20242025!$A11,DataRegularSeason20242025!$N$2:$N$1315,1)</f>
        <v>0</v>
      </c>
      <c r="BM11" s="15"/>
      <c r="BN11" s="16">
        <f>COUNTIFS(DataRegularSeason20242025!$E$2:$E$1315,TotalTeamGames20242025!BM$1,DataRegularSeason20242025!$D$2:$D$1315,TotalTeamGames20242025!$A11,DataRegularSeason20242025!$N$2:$N$1315,1)</f>
        <v>0</v>
      </c>
      <c r="BO11" s="23">
        <f t="shared" si="0"/>
        <v>3</v>
      </c>
      <c r="BP11" s="52">
        <f t="shared" ref="BP11" si="7">BO11+BO12</f>
        <v>9</v>
      </c>
      <c r="BQ11" s="48">
        <f t="shared" ref="BQ11" si="8">82-BP11</f>
        <v>73</v>
      </c>
    </row>
    <row r="12" spans="1:69" x14ac:dyDescent="0.25">
      <c r="A12" s="49"/>
      <c r="B12" s="17" t="s">
        <v>80</v>
      </c>
      <c r="C12" s="18">
        <f>COUNTIFS(DataRegularSeason20242025!$D$2:$D$1315,TotalTeamGames20242025!C$1,DataRegularSeason20242025!$E$2:$E$1315,TotalTeamGames20242025!$A11,DataRegularSeason20242025!$N$2:$N$1315,1)</f>
        <v>0</v>
      </c>
      <c r="D12" s="20"/>
      <c r="E12" s="18">
        <f>COUNTIFS(DataRegularSeason20242025!$D$2:$D$1315,TotalTeamGames20242025!E$1,DataRegularSeason20242025!$E$2:$E$1315,TotalTeamGames20242025!$A11,DataRegularSeason20242025!$N$2:$N$1315,1)</f>
        <v>0</v>
      </c>
      <c r="F12" s="20"/>
      <c r="G12" s="18">
        <f>COUNTIFS(DataRegularSeason20242025!$D$2:$D$1315,TotalTeamGames20242025!G$1,DataRegularSeason20242025!$E$2:$E$1315,TotalTeamGames20242025!$A11,DataRegularSeason20242025!$N$2:$N$1315,1)</f>
        <v>1</v>
      </c>
      <c r="H12" s="20"/>
      <c r="I12" s="18">
        <f>COUNTIFS(DataRegularSeason20242025!$D$2:$D$1315,TotalTeamGames20242025!I$1,DataRegularSeason20242025!$E$2:$E$1315,TotalTeamGames20242025!$A11,DataRegularSeason20242025!$N$2:$N$1315,1)</f>
        <v>0</v>
      </c>
      <c r="J12" s="20"/>
      <c r="K12" s="18"/>
      <c r="L12" s="20"/>
      <c r="M12" s="18">
        <f>COUNTIFS(DataRegularSeason20242025!$D$2:$D$1315,TotalTeamGames20242025!M$1,DataRegularSeason20242025!$E$2:$E$1315,TotalTeamGames20242025!$A11,DataRegularSeason20242025!$N$2:$N$1315,1)</f>
        <v>0</v>
      </c>
      <c r="N12" s="20"/>
      <c r="O12" s="18">
        <f>COUNTIFS(DataRegularSeason20242025!$D$2:$D$1315,TotalTeamGames20242025!O$1,DataRegularSeason20242025!$E$2:$E$1315,TotalTeamGames20242025!$A11,DataRegularSeason20242025!$N$2:$N$1315,1)</f>
        <v>0</v>
      </c>
      <c r="P12" s="20"/>
      <c r="Q12" s="18">
        <f>COUNTIFS(DataRegularSeason20242025!$D$2:$D$1315,TotalTeamGames20242025!Q$1,DataRegularSeason20242025!$E$2:$E$1315,TotalTeamGames20242025!$A11,DataRegularSeason20242025!$N$2:$N$1315,1)</f>
        <v>0</v>
      </c>
      <c r="R12" s="20"/>
      <c r="S12" s="18">
        <f>COUNTIFS(DataRegularSeason20242025!$D$2:$D$1315,TotalTeamGames20242025!S$1,DataRegularSeason20242025!$E$2:$E$1315,TotalTeamGames20242025!$A11,DataRegularSeason20242025!$N$2:$N$1315,1)</f>
        <v>0</v>
      </c>
      <c r="T12" s="20"/>
      <c r="U12" s="18">
        <f>COUNTIFS(DataRegularSeason20242025!$D$2:$D$1315,TotalTeamGames20242025!U$1,DataRegularSeason20242025!$E$2:$E$1315,TotalTeamGames20242025!$A11,DataRegularSeason20242025!$N$2:$N$1315,1)</f>
        <v>0</v>
      </c>
      <c r="V12" s="20"/>
      <c r="W12" s="18">
        <f>COUNTIFS(DataRegularSeason20242025!$D$2:$D$1315,TotalTeamGames20242025!W$1,DataRegularSeason20242025!$E$2:$E$1315,TotalTeamGames20242025!$A11,DataRegularSeason20242025!$N$2:$N$1315,1)</f>
        <v>1</v>
      </c>
      <c r="X12" s="20"/>
      <c r="Y12" s="18">
        <f>COUNTIFS(DataRegularSeason20242025!$D$2:$D$1315,TotalTeamGames20242025!Y$1,DataRegularSeason20242025!$E$2:$E$1315,TotalTeamGames20242025!$A11,DataRegularSeason20242025!$N$2:$N$1315,1)</f>
        <v>1</v>
      </c>
      <c r="Z12" s="20"/>
      <c r="AA12" s="18">
        <f>COUNTIFS(DataRegularSeason20242025!$D$2:$D$1315,TotalTeamGames20242025!AA$1,DataRegularSeason20242025!$E$2:$E$1315,TotalTeamGames20242025!$A11,DataRegularSeason20242025!$N$2:$N$1315,1)</f>
        <v>0</v>
      </c>
      <c r="AB12" s="20"/>
      <c r="AC12" s="18">
        <f>COUNTIFS(DataRegularSeason20242025!$D$2:$D$1315,TotalTeamGames20242025!AC$1,DataRegularSeason20242025!$E$2:$E$1315,TotalTeamGames20242025!$A11,DataRegularSeason20242025!$N$2:$N$1315,1)</f>
        <v>1</v>
      </c>
      <c r="AD12" s="20"/>
      <c r="AE12" s="18">
        <f>COUNTIFS(DataRegularSeason20242025!$D$2:$D$1315,TotalTeamGames20242025!AE$1,DataRegularSeason20242025!$E$2:$E$1315,TotalTeamGames20242025!$A11,DataRegularSeason20242025!$N$2:$N$1315,1)</f>
        <v>0</v>
      </c>
      <c r="AF12" s="20"/>
      <c r="AG12" s="18">
        <f>COUNTIFS(DataRegularSeason20242025!$D$2:$D$1315,TotalTeamGames20242025!AG$1,DataRegularSeason20242025!$E$2:$E$1315,TotalTeamGames20242025!$A11,DataRegularSeason20242025!$N$2:$N$1315,1)</f>
        <v>0</v>
      </c>
      <c r="AH12" s="20"/>
      <c r="AI12" s="18">
        <f>COUNTIFS(DataRegularSeason20242025!$D$2:$D$1315,TotalTeamGames20242025!AI$1,DataRegularSeason20242025!$E$2:$E$1315,TotalTeamGames20242025!$A11,DataRegularSeason20242025!$N$2:$N$1315,1)</f>
        <v>0</v>
      </c>
      <c r="AJ12" s="20"/>
      <c r="AK12" s="18">
        <f>COUNTIFS(DataRegularSeason20242025!$D$2:$D$1315,TotalTeamGames20242025!AK$1,DataRegularSeason20242025!$E$2:$E$1315,TotalTeamGames20242025!$A11,DataRegularSeason20242025!$N$2:$N$1315,1)</f>
        <v>1</v>
      </c>
      <c r="AL12" s="20"/>
      <c r="AM12" s="18">
        <f>COUNTIFS(DataRegularSeason20242025!$D$2:$D$1315,TotalTeamGames20242025!AM$1,DataRegularSeason20242025!$E$2:$E$1315,TotalTeamGames20242025!$A11,DataRegularSeason20242025!$N$2:$N$1315,1)</f>
        <v>0</v>
      </c>
      <c r="AN12" s="20"/>
      <c r="AO12" s="18">
        <f>COUNTIFS(DataRegularSeason20242025!$D$2:$D$1315,TotalTeamGames20242025!AO$1,DataRegularSeason20242025!$E$2:$E$1315,TotalTeamGames20242025!$A11,DataRegularSeason20242025!$N$2:$N$1315,1)</f>
        <v>0</v>
      </c>
      <c r="AP12" s="20"/>
      <c r="AQ12" s="18">
        <f>COUNTIFS(DataRegularSeason20242025!$D$2:$D$1315,TotalTeamGames20242025!AQ$1,DataRegularSeason20242025!$E$2:$E$1315,TotalTeamGames20242025!$A11,DataRegularSeason20242025!$N$2:$N$1315,1)</f>
        <v>0</v>
      </c>
      <c r="AR12" s="20"/>
      <c r="AS12" s="18">
        <f>COUNTIFS(DataRegularSeason20242025!$D$2:$D$1315,TotalTeamGames20242025!AS$1,DataRegularSeason20242025!$E$2:$E$1315,TotalTeamGames20242025!$A11,DataRegularSeason20242025!$N$2:$N$1315,1)</f>
        <v>0</v>
      </c>
      <c r="AT12" s="20"/>
      <c r="AU12" s="18">
        <f>COUNTIFS(DataRegularSeason20242025!$D$2:$D$1315,TotalTeamGames20242025!AU$1,DataRegularSeason20242025!$E$2:$E$1315,TotalTeamGames20242025!$A11,DataRegularSeason20242025!$N$2:$N$1315,1)</f>
        <v>0</v>
      </c>
      <c r="AV12" s="20"/>
      <c r="AW12" s="18">
        <f>COUNTIFS(DataRegularSeason20242025!$D$2:$D$1315,TotalTeamGames20242025!AW$1,DataRegularSeason20242025!$E$2:$E$1315,TotalTeamGames20242025!$A11,DataRegularSeason20242025!$N$2:$N$1315,1)</f>
        <v>0</v>
      </c>
      <c r="AX12" s="20"/>
      <c r="AY12" s="18">
        <f>COUNTIFS(DataRegularSeason20242025!$D$2:$D$1315,TotalTeamGames20242025!AY$1,DataRegularSeason20242025!$E$2:$E$1315,TotalTeamGames20242025!$A11,DataRegularSeason20242025!$N$2:$N$1315,1)</f>
        <v>0</v>
      </c>
      <c r="AZ12" s="20"/>
      <c r="BA12" s="18">
        <f>COUNTIFS(DataRegularSeason20242025!$D$2:$D$1315,TotalTeamGames20242025!BA$1,DataRegularSeason20242025!$E$2:$E$1315,TotalTeamGames20242025!$A11,DataRegularSeason20242025!$N$2:$N$1315,1)</f>
        <v>0</v>
      </c>
      <c r="BB12" s="20"/>
      <c r="BC12" s="18">
        <f>COUNTIFS(DataRegularSeason20242025!$D$2:$D$1315,TotalTeamGames20242025!BC$1,DataRegularSeason20242025!$E$2:$E$1315,TotalTeamGames20242025!$A11,DataRegularSeason20242025!$N$2:$N$1315,1)</f>
        <v>1</v>
      </c>
      <c r="BD12" s="20"/>
      <c r="BE12" s="18">
        <f>COUNTIFS(DataRegularSeason20242025!$D$2:$D$1315,TotalTeamGames20242025!BE$1,DataRegularSeason20242025!$E$2:$E$1315,TotalTeamGames20242025!$A11,DataRegularSeason20242025!$N$2:$N$1315,1)</f>
        <v>0</v>
      </c>
      <c r="BF12" s="20"/>
      <c r="BG12" s="18">
        <f>COUNTIFS(DataRegularSeason20242025!$D$2:$D$1315,TotalTeamGames20242025!BG$1,DataRegularSeason20242025!$E$2:$E$1315,TotalTeamGames20242025!$A11,DataRegularSeason20242025!$N$2:$N$1315,1)</f>
        <v>0</v>
      </c>
      <c r="BH12" s="20"/>
      <c r="BI12" s="18">
        <f>COUNTIFS(DataRegularSeason20242025!$D$2:$D$1315,TotalTeamGames20242025!BI$1,DataRegularSeason20242025!$E$2:$E$1315,TotalTeamGames20242025!$A11,DataRegularSeason20242025!$N$2:$N$1315,1)</f>
        <v>0</v>
      </c>
      <c r="BJ12" s="20"/>
      <c r="BK12" s="18">
        <f>COUNTIFS(DataRegularSeason20242025!$D$2:$D$1315,TotalTeamGames20242025!BK$1,DataRegularSeason20242025!$E$2:$E$1315,TotalTeamGames20242025!$A11,DataRegularSeason20242025!$N$2:$N$1315,1)</f>
        <v>0</v>
      </c>
      <c r="BL12" s="20"/>
      <c r="BM12" s="18">
        <f>COUNTIFS(DataRegularSeason20242025!$D$2:$D$1315,TotalTeamGames20242025!BM$1,DataRegularSeason20242025!$E$2:$E$1315,TotalTeamGames20242025!$A11,DataRegularSeason20242025!$N$2:$N$1315,1)</f>
        <v>0</v>
      </c>
      <c r="BN12" s="20"/>
      <c r="BO12" s="24">
        <f t="shared" si="0"/>
        <v>6</v>
      </c>
      <c r="BP12" s="52"/>
      <c r="BQ12" s="48"/>
    </row>
    <row r="13" spans="1:69" x14ac:dyDescent="0.25">
      <c r="A13" s="53" t="s">
        <v>24</v>
      </c>
      <c r="B13" s="16" t="s">
        <v>81</v>
      </c>
      <c r="C13" s="15"/>
      <c r="D13" s="16">
        <f>COUNTIFS(DataRegularSeason20242025!$E$2:$E$1315,TotalTeamGames20242025!C$1,DataRegularSeason20242025!$D$2:$D$1315,TotalTeamGames20242025!$A13,DataRegularSeason20242025!$N$2:$N$1315,1)</f>
        <v>0</v>
      </c>
      <c r="E13" s="15"/>
      <c r="F13" s="16">
        <f>COUNTIFS(DataRegularSeason20242025!$E$2:$E$1315,TotalTeamGames20242025!E$1,DataRegularSeason20242025!$D$2:$D$1315,TotalTeamGames20242025!$A13,DataRegularSeason20242025!$N$2:$N$1315,1)</f>
        <v>0</v>
      </c>
      <c r="G13" s="15"/>
      <c r="H13" s="16">
        <f>COUNTIFS(DataRegularSeason20242025!$E$2:$E$1315,TotalTeamGames20242025!G$1,DataRegularSeason20242025!$D$2:$D$1315,TotalTeamGames20242025!$A13,DataRegularSeason20242025!$N$2:$N$1315,1)</f>
        <v>0</v>
      </c>
      <c r="I13" s="15"/>
      <c r="J13" s="16">
        <f>COUNTIFS(DataRegularSeason20242025!$E$2:$E$1315,TotalTeamGames20242025!I$1,DataRegularSeason20242025!$D$2:$D$1315,TotalTeamGames20242025!$A13,DataRegularSeason20242025!$N$2:$N$1315,1)</f>
        <v>0</v>
      </c>
      <c r="K13" s="15"/>
      <c r="L13" s="16">
        <f>COUNTIFS(DataRegularSeason20242025!$E$2:$E$1315,TotalTeamGames20242025!K$1,DataRegularSeason20242025!$D$2:$D$1315,TotalTeamGames20242025!$A13,DataRegularSeason20242025!$N$2:$N$1315,1)</f>
        <v>0</v>
      </c>
      <c r="M13" s="15"/>
      <c r="N13" s="19"/>
      <c r="O13" s="15"/>
      <c r="P13" s="16">
        <f>COUNTIFS(DataRegularSeason20242025!$E$2:$E$1315,TotalTeamGames20242025!O$1,DataRegularSeason20242025!$D$2:$D$1315,TotalTeamGames20242025!$A13,DataRegularSeason20242025!$N$2:$N$1315,1)</f>
        <v>0</v>
      </c>
      <c r="Q13" s="15"/>
      <c r="R13" s="16">
        <f>COUNTIFS(DataRegularSeason20242025!$E$2:$E$1315,TotalTeamGames20242025!Q$1,DataRegularSeason20242025!$D$2:$D$1315,TotalTeamGames20242025!$A13,DataRegularSeason20242025!$N$2:$N$1315,1)</f>
        <v>0</v>
      </c>
      <c r="S13" s="15"/>
      <c r="T13" s="16">
        <f>COUNTIFS(DataRegularSeason20242025!$E$2:$E$1315,TotalTeamGames20242025!S$1,DataRegularSeason20242025!$D$2:$D$1315,TotalTeamGames20242025!$A13,DataRegularSeason20242025!$N$2:$N$1315,1)</f>
        <v>0</v>
      </c>
      <c r="U13" s="15"/>
      <c r="V13" s="16">
        <f>COUNTIFS(DataRegularSeason20242025!$E$2:$E$1315,TotalTeamGames20242025!U$1,DataRegularSeason20242025!$D$2:$D$1315,TotalTeamGames20242025!$A13,DataRegularSeason20242025!$N$2:$N$1315,1)</f>
        <v>0</v>
      </c>
      <c r="W13" s="15"/>
      <c r="X13" s="16">
        <f>COUNTIFS(DataRegularSeason20242025!$E$2:$E$1315,TotalTeamGames20242025!W$1,DataRegularSeason20242025!$D$2:$D$1315,TotalTeamGames20242025!$A13,DataRegularSeason20242025!$N$2:$N$1315,1)</f>
        <v>1</v>
      </c>
      <c r="Y13" s="15"/>
      <c r="Z13" s="16">
        <f>COUNTIFS(DataRegularSeason20242025!$E$2:$E$1315,TotalTeamGames20242025!Y$1,DataRegularSeason20242025!$D$2:$D$1315,TotalTeamGames20242025!$A13,DataRegularSeason20242025!$N$2:$N$1315,1)</f>
        <v>0</v>
      </c>
      <c r="AA13" s="15"/>
      <c r="AB13" s="16">
        <f>COUNTIFS(DataRegularSeason20242025!$E$2:$E$1315,TotalTeamGames20242025!AA$1,DataRegularSeason20242025!$D$2:$D$1315,TotalTeamGames20242025!$A13,DataRegularSeason20242025!$N$2:$N$1315,1)</f>
        <v>0</v>
      </c>
      <c r="AC13" s="15"/>
      <c r="AD13" s="16">
        <f>COUNTIFS(DataRegularSeason20242025!$E$2:$E$1315,TotalTeamGames20242025!AC$1,DataRegularSeason20242025!$D$2:$D$1315,TotalTeamGames20242025!$A13,DataRegularSeason20242025!$N$2:$N$1315,1)</f>
        <v>0</v>
      </c>
      <c r="AE13" s="15"/>
      <c r="AF13" s="16">
        <f>COUNTIFS(DataRegularSeason20242025!$E$2:$E$1315,TotalTeamGames20242025!AE$1,DataRegularSeason20242025!$D$2:$D$1315,TotalTeamGames20242025!$A13,DataRegularSeason20242025!$N$2:$N$1315,1)</f>
        <v>0</v>
      </c>
      <c r="AG13" s="15"/>
      <c r="AH13" s="16">
        <f>COUNTIFS(DataRegularSeason20242025!$E$2:$E$1315,TotalTeamGames20242025!AG$1,DataRegularSeason20242025!$D$2:$D$1315,TotalTeamGames20242025!$A13,DataRegularSeason20242025!$N$2:$N$1315,1)</f>
        <v>0</v>
      </c>
      <c r="AI13" s="15"/>
      <c r="AJ13" s="16">
        <f>COUNTIFS(DataRegularSeason20242025!$E$2:$E$1315,TotalTeamGames20242025!AI$1,DataRegularSeason20242025!$D$2:$D$1315,TotalTeamGames20242025!$A13,DataRegularSeason20242025!$N$2:$N$1315,1)</f>
        <v>0</v>
      </c>
      <c r="AK13" s="15"/>
      <c r="AL13" s="16">
        <f>COUNTIFS(DataRegularSeason20242025!$E$2:$E$1315,TotalTeamGames20242025!AK$1,DataRegularSeason20242025!$D$2:$D$1315,TotalTeamGames20242025!$A13,DataRegularSeason20242025!$N$2:$N$1315,1)</f>
        <v>0</v>
      </c>
      <c r="AM13" s="15"/>
      <c r="AN13" s="16">
        <f>COUNTIFS(DataRegularSeason20242025!$E$2:$E$1315,TotalTeamGames20242025!AM$1,DataRegularSeason20242025!$D$2:$D$1315,TotalTeamGames20242025!$A13,DataRegularSeason20242025!$N$2:$N$1315,1)</f>
        <v>0</v>
      </c>
      <c r="AO13" s="15"/>
      <c r="AP13" s="16">
        <f>COUNTIFS(DataRegularSeason20242025!$E$2:$E$1315,TotalTeamGames20242025!AO$1,DataRegularSeason20242025!$D$2:$D$1315,TotalTeamGames20242025!$A13,DataRegularSeason20242025!$N$2:$N$1315,1)</f>
        <v>0</v>
      </c>
      <c r="AQ13" s="15"/>
      <c r="AR13" s="16">
        <f>COUNTIFS(DataRegularSeason20242025!$E$2:$E$1315,TotalTeamGames20242025!AQ$1,DataRegularSeason20242025!$D$2:$D$1315,TotalTeamGames20242025!$A13,DataRegularSeason20242025!$N$2:$N$1315,1)</f>
        <v>0</v>
      </c>
      <c r="AS13" s="15"/>
      <c r="AT13" s="16">
        <f>COUNTIFS(DataRegularSeason20242025!$E$2:$E$1315,TotalTeamGames20242025!AS$1,DataRegularSeason20242025!$D$2:$D$1315,TotalTeamGames20242025!$A13,DataRegularSeason20242025!$N$2:$N$1315,1)</f>
        <v>0</v>
      </c>
      <c r="AU13" s="15"/>
      <c r="AV13" s="16">
        <f>COUNTIFS(DataRegularSeason20242025!$E$2:$E$1315,TotalTeamGames20242025!AU$1,DataRegularSeason20242025!$D$2:$D$1315,TotalTeamGames20242025!$A13,DataRegularSeason20242025!$N$2:$N$1315,1)</f>
        <v>1</v>
      </c>
      <c r="AW13" s="15"/>
      <c r="AX13" s="16">
        <f>COUNTIFS(DataRegularSeason20242025!$E$2:$E$1315,TotalTeamGames20242025!AW$1,DataRegularSeason20242025!$D$2:$D$1315,TotalTeamGames20242025!$A13,DataRegularSeason20242025!$N$2:$N$1315,1)</f>
        <v>0</v>
      </c>
      <c r="AY13" s="15"/>
      <c r="AZ13" s="16">
        <f>COUNTIFS(DataRegularSeason20242025!$E$2:$E$1315,TotalTeamGames20242025!AY$1,DataRegularSeason20242025!$D$2:$D$1315,TotalTeamGames20242025!$A13,DataRegularSeason20242025!$N$2:$N$1315,1)</f>
        <v>0</v>
      </c>
      <c r="BA13" s="15"/>
      <c r="BB13" s="16">
        <f>COUNTIFS(DataRegularSeason20242025!$E$2:$E$1315,TotalTeamGames20242025!BA$1,DataRegularSeason20242025!$D$2:$D$1315,TotalTeamGames20242025!$A13,DataRegularSeason20242025!$N$2:$N$1315,1)</f>
        <v>0</v>
      </c>
      <c r="BC13" s="15"/>
      <c r="BD13" s="16">
        <f>COUNTIFS(DataRegularSeason20242025!$E$2:$E$1315,TotalTeamGames20242025!BC$1,DataRegularSeason20242025!$D$2:$D$1315,TotalTeamGames20242025!$A13,DataRegularSeason20242025!$N$2:$N$1315,1)</f>
        <v>0</v>
      </c>
      <c r="BE13" s="15"/>
      <c r="BF13" s="16">
        <f>COUNTIFS(DataRegularSeason20242025!$E$2:$E$1315,TotalTeamGames20242025!BE$1,DataRegularSeason20242025!$D$2:$D$1315,TotalTeamGames20242025!$A13,DataRegularSeason20242025!$N$2:$N$1315,1)</f>
        <v>1</v>
      </c>
      <c r="BG13" s="15"/>
      <c r="BH13" s="16">
        <f>COUNTIFS(DataRegularSeason20242025!$E$2:$E$1315,TotalTeamGames20242025!BG$1,DataRegularSeason20242025!$D$2:$D$1315,TotalTeamGames20242025!$A13,DataRegularSeason20242025!$N$2:$N$1315,1)</f>
        <v>1</v>
      </c>
      <c r="BI13" s="15"/>
      <c r="BJ13" s="16">
        <f>COUNTIFS(DataRegularSeason20242025!$E$2:$E$1315,TotalTeamGames20242025!BI$1,DataRegularSeason20242025!$D$2:$D$1315,TotalTeamGames20242025!$A13,DataRegularSeason20242025!$N$2:$N$1315,1)</f>
        <v>1</v>
      </c>
      <c r="BK13" s="15"/>
      <c r="BL13" s="16">
        <f>COUNTIFS(DataRegularSeason20242025!$E$2:$E$1315,TotalTeamGames20242025!BK$1,DataRegularSeason20242025!$D$2:$D$1315,TotalTeamGames20242025!$A13,DataRegularSeason20242025!$N$2:$N$1315,1)</f>
        <v>0</v>
      </c>
      <c r="BM13" s="15"/>
      <c r="BN13" s="16">
        <f>COUNTIFS(DataRegularSeason20242025!$E$2:$E$1315,TotalTeamGames20242025!BM$1,DataRegularSeason20242025!$D$2:$D$1315,TotalTeamGames20242025!$A13,DataRegularSeason20242025!$N$2:$N$1315,1)</f>
        <v>0</v>
      </c>
      <c r="BO13" s="23">
        <f t="shared" si="0"/>
        <v>5</v>
      </c>
      <c r="BP13" s="52">
        <f t="shared" ref="BP13" si="9">BO13+BO14</f>
        <v>10</v>
      </c>
      <c r="BQ13" s="48">
        <f t="shared" ref="BQ13" si="10">82-BP13</f>
        <v>72</v>
      </c>
    </row>
    <row r="14" spans="1:69" x14ac:dyDescent="0.25">
      <c r="A14" s="49"/>
      <c r="B14" s="17" t="s">
        <v>80</v>
      </c>
      <c r="C14" s="18">
        <f>COUNTIFS(DataRegularSeason20242025!$D$2:$D$1315,TotalTeamGames20242025!C$1,DataRegularSeason20242025!$E$2:$E$1315,TotalTeamGames20242025!$A13,DataRegularSeason20242025!$N$2:$N$1315,1)</f>
        <v>0</v>
      </c>
      <c r="D14" s="20"/>
      <c r="E14" s="18">
        <f>COUNTIFS(DataRegularSeason20242025!$D$2:$D$1315,TotalTeamGames20242025!E$1,DataRegularSeason20242025!$E$2:$E$1315,TotalTeamGames20242025!$A13,DataRegularSeason20242025!$N$2:$N$1315,1)</f>
        <v>0</v>
      </c>
      <c r="F14" s="20"/>
      <c r="G14" s="18">
        <f>COUNTIFS(DataRegularSeason20242025!$D$2:$D$1315,TotalTeamGames20242025!G$1,DataRegularSeason20242025!$E$2:$E$1315,TotalTeamGames20242025!$A13,DataRegularSeason20242025!$N$2:$N$1315,1)</f>
        <v>0</v>
      </c>
      <c r="H14" s="20"/>
      <c r="I14" s="18">
        <f>COUNTIFS(DataRegularSeason20242025!$D$2:$D$1315,TotalTeamGames20242025!I$1,DataRegularSeason20242025!$E$2:$E$1315,TotalTeamGames20242025!$A13,DataRegularSeason20242025!$N$2:$N$1315,1)</f>
        <v>1</v>
      </c>
      <c r="J14" s="20"/>
      <c r="K14" s="18">
        <f>COUNTIFS(DataRegularSeason20242025!$D$2:$D$1315,TotalTeamGames20242025!K$1,DataRegularSeason20242025!$E$2:$E$1315,TotalTeamGames20242025!$A13,DataRegularSeason20242025!$N$2:$N$1315,1)</f>
        <v>0</v>
      </c>
      <c r="L14" s="20"/>
      <c r="M14" s="18"/>
      <c r="N14" s="20"/>
      <c r="O14" s="18">
        <f>COUNTIFS(DataRegularSeason20242025!$D$2:$D$1315,TotalTeamGames20242025!O$1,DataRegularSeason20242025!$E$2:$E$1315,TotalTeamGames20242025!$A13,DataRegularSeason20242025!$N$2:$N$1315,1)</f>
        <v>1</v>
      </c>
      <c r="P14" s="20"/>
      <c r="Q14" s="18">
        <f>COUNTIFS(DataRegularSeason20242025!$D$2:$D$1315,TotalTeamGames20242025!Q$1,DataRegularSeason20242025!$E$2:$E$1315,TotalTeamGames20242025!$A13,DataRegularSeason20242025!$N$2:$N$1315,1)</f>
        <v>0</v>
      </c>
      <c r="R14" s="20"/>
      <c r="S14" s="18">
        <f>COUNTIFS(DataRegularSeason20242025!$D$2:$D$1315,TotalTeamGames20242025!S$1,DataRegularSeason20242025!$E$2:$E$1315,TotalTeamGames20242025!$A13,DataRegularSeason20242025!$N$2:$N$1315,1)</f>
        <v>0</v>
      </c>
      <c r="T14" s="20"/>
      <c r="U14" s="18">
        <f>COUNTIFS(DataRegularSeason20242025!$D$2:$D$1315,TotalTeamGames20242025!U$1,DataRegularSeason20242025!$E$2:$E$1315,TotalTeamGames20242025!$A13,DataRegularSeason20242025!$N$2:$N$1315,1)</f>
        <v>0</v>
      </c>
      <c r="V14" s="20"/>
      <c r="W14" s="18">
        <f>COUNTIFS(DataRegularSeason20242025!$D$2:$D$1315,TotalTeamGames20242025!W$1,DataRegularSeason20242025!$E$2:$E$1315,TotalTeamGames20242025!$A13,DataRegularSeason20242025!$N$2:$N$1315,1)</f>
        <v>0</v>
      </c>
      <c r="X14" s="20"/>
      <c r="Y14" s="18">
        <f>COUNTIFS(DataRegularSeason20242025!$D$2:$D$1315,TotalTeamGames20242025!Y$1,DataRegularSeason20242025!$E$2:$E$1315,TotalTeamGames20242025!$A13,DataRegularSeason20242025!$N$2:$N$1315,1)</f>
        <v>0</v>
      </c>
      <c r="Z14" s="20"/>
      <c r="AA14" s="18">
        <f>COUNTIFS(DataRegularSeason20242025!$D$2:$D$1315,TotalTeamGames20242025!AA$1,DataRegularSeason20242025!$E$2:$E$1315,TotalTeamGames20242025!$A13,DataRegularSeason20242025!$N$2:$N$1315,1)</f>
        <v>0</v>
      </c>
      <c r="AB14" s="20"/>
      <c r="AC14" s="18">
        <f>COUNTIFS(DataRegularSeason20242025!$D$2:$D$1315,TotalTeamGames20242025!AC$1,DataRegularSeason20242025!$E$2:$E$1315,TotalTeamGames20242025!$A13,DataRegularSeason20242025!$N$2:$N$1315,1)</f>
        <v>0</v>
      </c>
      <c r="AD14" s="20"/>
      <c r="AE14" s="18">
        <f>COUNTIFS(DataRegularSeason20242025!$D$2:$D$1315,TotalTeamGames20242025!AE$1,DataRegularSeason20242025!$E$2:$E$1315,TotalTeamGames20242025!$A13,DataRegularSeason20242025!$N$2:$N$1315,1)</f>
        <v>0</v>
      </c>
      <c r="AF14" s="20"/>
      <c r="AG14" s="18">
        <f>COUNTIFS(DataRegularSeason20242025!$D$2:$D$1315,TotalTeamGames20242025!AG$1,DataRegularSeason20242025!$E$2:$E$1315,TotalTeamGames20242025!$A13,DataRegularSeason20242025!$N$2:$N$1315,1)</f>
        <v>0</v>
      </c>
      <c r="AH14" s="20"/>
      <c r="AI14" s="18">
        <f>COUNTIFS(DataRegularSeason20242025!$D$2:$D$1315,TotalTeamGames20242025!AI$1,DataRegularSeason20242025!$E$2:$E$1315,TotalTeamGames20242025!$A13,DataRegularSeason20242025!$N$2:$N$1315,1)</f>
        <v>0</v>
      </c>
      <c r="AJ14" s="20"/>
      <c r="AK14" s="18">
        <f>COUNTIFS(DataRegularSeason20242025!$D$2:$D$1315,TotalTeamGames20242025!AK$1,DataRegularSeason20242025!$E$2:$E$1315,TotalTeamGames20242025!$A13,DataRegularSeason20242025!$N$2:$N$1315,1)</f>
        <v>0</v>
      </c>
      <c r="AL14" s="20"/>
      <c r="AM14" s="18">
        <f>COUNTIFS(DataRegularSeason20242025!$D$2:$D$1315,TotalTeamGames20242025!AM$1,DataRegularSeason20242025!$E$2:$E$1315,TotalTeamGames20242025!$A13,DataRegularSeason20242025!$N$2:$N$1315,1)</f>
        <v>0</v>
      </c>
      <c r="AN14" s="20"/>
      <c r="AO14" s="18">
        <f>COUNTIFS(DataRegularSeason20242025!$D$2:$D$1315,TotalTeamGames20242025!AO$1,DataRegularSeason20242025!$E$2:$E$1315,TotalTeamGames20242025!$A13,DataRegularSeason20242025!$N$2:$N$1315,1)</f>
        <v>0</v>
      </c>
      <c r="AP14" s="20"/>
      <c r="AQ14" s="18">
        <f>COUNTIFS(DataRegularSeason20242025!$D$2:$D$1315,TotalTeamGames20242025!AQ$1,DataRegularSeason20242025!$E$2:$E$1315,TotalTeamGames20242025!$A13,DataRegularSeason20242025!$N$2:$N$1315,1)</f>
        <v>1</v>
      </c>
      <c r="AR14" s="20"/>
      <c r="AS14" s="18">
        <f>COUNTIFS(DataRegularSeason20242025!$D$2:$D$1315,TotalTeamGames20242025!AS$1,DataRegularSeason20242025!$E$2:$E$1315,TotalTeamGames20242025!$A13,DataRegularSeason20242025!$N$2:$N$1315,1)</f>
        <v>1</v>
      </c>
      <c r="AT14" s="20"/>
      <c r="AU14" s="18">
        <f>COUNTIFS(DataRegularSeason20242025!$D$2:$D$1315,TotalTeamGames20242025!AU$1,DataRegularSeason20242025!$E$2:$E$1315,TotalTeamGames20242025!$A13,DataRegularSeason20242025!$N$2:$N$1315,1)</f>
        <v>0</v>
      </c>
      <c r="AV14" s="20"/>
      <c r="AW14" s="18">
        <f>COUNTIFS(DataRegularSeason20242025!$D$2:$D$1315,TotalTeamGames20242025!AW$1,DataRegularSeason20242025!$E$2:$E$1315,TotalTeamGames20242025!$A13,DataRegularSeason20242025!$N$2:$N$1315,1)</f>
        <v>0</v>
      </c>
      <c r="AX14" s="20"/>
      <c r="AY14" s="18">
        <f>COUNTIFS(DataRegularSeason20242025!$D$2:$D$1315,TotalTeamGames20242025!AY$1,DataRegularSeason20242025!$E$2:$E$1315,TotalTeamGames20242025!$A13,DataRegularSeason20242025!$N$2:$N$1315,1)</f>
        <v>0</v>
      </c>
      <c r="AZ14" s="20"/>
      <c r="BA14" s="18">
        <f>COUNTIFS(DataRegularSeason20242025!$D$2:$D$1315,TotalTeamGames20242025!BA$1,DataRegularSeason20242025!$E$2:$E$1315,TotalTeamGames20242025!$A13,DataRegularSeason20242025!$N$2:$N$1315,1)</f>
        <v>0</v>
      </c>
      <c r="BB14" s="20"/>
      <c r="BC14" s="18">
        <f>COUNTIFS(DataRegularSeason20242025!$D$2:$D$1315,TotalTeamGames20242025!BC$1,DataRegularSeason20242025!$E$2:$E$1315,TotalTeamGames20242025!$A13,DataRegularSeason20242025!$N$2:$N$1315,1)</f>
        <v>0</v>
      </c>
      <c r="BD14" s="20"/>
      <c r="BE14" s="18">
        <f>COUNTIFS(DataRegularSeason20242025!$D$2:$D$1315,TotalTeamGames20242025!BE$1,DataRegularSeason20242025!$E$2:$E$1315,TotalTeamGames20242025!$A13,DataRegularSeason20242025!$N$2:$N$1315,1)</f>
        <v>0</v>
      </c>
      <c r="BF14" s="20"/>
      <c r="BG14" s="18">
        <f>COUNTIFS(DataRegularSeason20242025!$D$2:$D$1315,TotalTeamGames20242025!BG$1,DataRegularSeason20242025!$E$2:$E$1315,TotalTeamGames20242025!$A13,DataRegularSeason20242025!$N$2:$N$1315,1)</f>
        <v>0</v>
      </c>
      <c r="BH14" s="20"/>
      <c r="BI14" s="18">
        <f>COUNTIFS(DataRegularSeason20242025!$D$2:$D$1315,TotalTeamGames20242025!BI$1,DataRegularSeason20242025!$E$2:$E$1315,TotalTeamGames20242025!$A13,DataRegularSeason20242025!$N$2:$N$1315,1)</f>
        <v>0</v>
      </c>
      <c r="BJ14" s="20"/>
      <c r="BK14" s="18">
        <f>COUNTIFS(DataRegularSeason20242025!$D$2:$D$1315,TotalTeamGames20242025!BK$1,DataRegularSeason20242025!$E$2:$E$1315,TotalTeamGames20242025!$A13,DataRegularSeason20242025!$N$2:$N$1315,1)</f>
        <v>1</v>
      </c>
      <c r="BL14" s="20"/>
      <c r="BM14" s="18">
        <f>COUNTIFS(DataRegularSeason20242025!$D$2:$D$1315,TotalTeamGames20242025!BM$1,DataRegularSeason20242025!$E$2:$E$1315,TotalTeamGames20242025!$A13,DataRegularSeason20242025!$N$2:$N$1315,1)</f>
        <v>0</v>
      </c>
      <c r="BN14" s="20"/>
      <c r="BO14" s="24">
        <f t="shared" si="0"/>
        <v>5</v>
      </c>
      <c r="BP14" s="52"/>
      <c r="BQ14" s="48"/>
    </row>
    <row r="15" spans="1:69" x14ac:dyDescent="0.25">
      <c r="A15" s="53" t="s">
        <v>17</v>
      </c>
      <c r="B15" s="16" t="s">
        <v>81</v>
      </c>
      <c r="C15" s="15"/>
      <c r="D15" s="16">
        <f>COUNTIFS(DataRegularSeason20242025!$E$2:$E$1315,TotalTeamGames20242025!C$1,DataRegularSeason20242025!$D$2:$D$1315,TotalTeamGames20242025!$A15,DataRegularSeason20242025!$N$2:$N$1315,1)</f>
        <v>0</v>
      </c>
      <c r="E15" s="15"/>
      <c r="F15" s="16">
        <f>COUNTIFS(DataRegularSeason20242025!$E$2:$E$1315,TotalTeamGames20242025!E$1,DataRegularSeason20242025!$D$2:$D$1315,TotalTeamGames20242025!$A15,DataRegularSeason20242025!$N$2:$N$1315,1)</f>
        <v>0</v>
      </c>
      <c r="G15" s="15"/>
      <c r="H15" s="16">
        <f>COUNTIFS(DataRegularSeason20242025!$E$2:$E$1315,TotalTeamGames20242025!G$1,DataRegularSeason20242025!$D$2:$D$1315,TotalTeamGames20242025!$A15,DataRegularSeason20242025!$N$2:$N$1315,1)</f>
        <v>0</v>
      </c>
      <c r="I15" s="15"/>
      <c r="J15" s="16">
        <f>COUNTIFS(DataRegularSeason20242025!$E$2:$E$1315,TotalTeamGames20242025!I$1,DataRegularSeason20242025!$D$2:$D$1315,TotalTeamGames20242025!$A15,DataRegularSeason20242025!$N$2:$N$1315,1)</f>
        <v>0</v>
      </c>
      <c r="K15" s="15"/>
      <c r="L15" s="16">
        <f>COUNTIFS(DataRegularSeason20242025!$E$2:$E$1315,TotalTeamGames20242025!K$1,DataRegularSeason20242025!$D$2:$D$1315,TotalTeamGames20242025!$A15,DataRegularSeason20242025!$N$2:$N$1315,1)</f>
        <v>0</v>
      </c>
      <c r="M15" s="15"/>
      <c r="N15" s="16">
        <f>COUNTIFS(DataRegularSeason20242025!$E$2:$E$1315,TotalTeamGames20242025!M$1,DataRegularSeason20242025!$D$2:$D$1315,TotalTeamGames20242025!$A15,DataRegularSeason20242025!$N$2:$N$1315,1)</f>
        <v>1</v>
      </c>
      <c r="O15" s="15"/>
      <c r="P15" s="19"/>
      <c r="Q15" s="15"/>
      <c r="R15" s="16">
        <f>COUNTIFS(DataRegularSeason20242025!$E$2:$E$1315,TotalTeamGames20242025!Q$1,DataRegularSeason20242025!$D$2:$D$1315,TotalTeamGames20242025!$A15,DataRegularSeason20242025!$N$2:$N$1315,1)</f>
        <v>1</v>
      </c>
      <c r="S15" s="15"/>
      <c r="T15" s="16">
        <f>COUNTIFS(DataRegularSeason20242025!$E$2:$E$1315,TotalTeamGames20242025!S$1,DataRegularSeason20242025!$D$2:$D$1315,TotalTeamGames20242025!$A15,DataRegularSeason20242025!$N$2:$N$1315,1)</f>
        <v>1</v>
      </c>
      <c r="U15" s="15"/>
      <c r="V15" s="16">
        <f>COUNTIFS(DataRegularSeason20242025!$E$2:$E$1315,TotalTeamGames20242025!U$1,DataRegularSeason20242025!$D$2:$D$1315,TotalTeamGames20242025!$A15,DataRegularSeason20242025!$N$2:$N$1315,1)</f>
        <v>0</v>
      </c>
      <c r="W15" s="15"/>
      <c r="X15" s="16">
        <f>COUNTIFS(DataRegularSeason20242025!$E$2:$E$1315,TotalTeamGames20242025!W$1,DataRegularSeason20242025!$D$2:$D$1315,TotalTeamGames20242025!$A15,DataRegularSeason20242025!$N$2:$N$1315,1)</f>
        <v>1</v>
      </c>
      <c r="Y15" s="15"/>
      <c r="Z15" s="16">
        <f>COUNTIFS(DataRegularSeason20242025!$E$2:$E$1315,TotalTeamGames20242025!Y$1,DataRegularSeason20242025!$D$2:$D$1315,TotalTeamGames20242025!$A15,DataRegularSeason20242025!$N$2:$N$1315,1)</f>
        <v>0</v>
      </c>
      <c r="AA15" s="15"/>
      <c r="AB15" s="16">
        <f>COUNTIFS(DataRegularSeason20242025!$E$2:$E$1315,TotalTeamGames20242025!AA$1,DataRegularSeason20242025!$D$2:$D$1315,TotalTeamGames20242025!$A15,DataRegularSeason20242025!$N$2:$N$1315,1)</f>
        <v>0</v>
      </c>
      <c r="AC15" s="15"/>
      <c r="AD15" s="16">
        <f>COUNTIFS(DataRegularSeason20242025!$E$2:$E$1315,TotalTeamGames20242025!AC$1,DataRegularSeason20242025!$D$2:$D$1315,TotalTeamGames20242025!$A15,DataRegularSeason20242025!$N$2:$N$1315,1)</f>
        <v>0</v>
      </c>
      <c r="AE15" s="15"/>
      <c r="AF15" s="16">
        <f>COUNTIFS(DataRegularSeason20242025!$E$2:$E$1315,TotalTeamGames20242025!AE$1,DataRegularSeason20242025!$D$2:$D$1315,TotalTeamGames20242025!$A15,DataRegularSeason20242025!$N$2:$N$1315,1)</f>
        <v>0</v>
      </c>
      <c r="AG15" s="15"/>
      <c r="AH15" s="16">
        <f>COUNTIFS(DataRegularSeason20242025!$E$2:$E$1315,TotalTeamGames20242025!AG$1,DataRegularSeason20242025!$D$2:$D$1315,TotalTeamGames20242025!$A15,DataRegularSeason20242025!$N$2:$N$1315,1)</f>
        <v>0</v>
      </c>
      <c r="AI15" s="15"/>
      <c r="AJ15" s="16">
        <f>COUNTIFS(DataRegularSeason20242025!$E$2:$E$1315,TotalTeamGames20242025!AI$1,DataRegularSeason20242025!$D$2:$D$1315,TotalTeamGames20242025!$A15,DataRegularSeason20242025!$N$2:$N$1315,1)</f>
        <v>0</v>
      </c>
      <c r="AK15" s="15"/>
      <c r="AL15" s="16">
        <f>COUNTIFS(DataRegularSeason20242025!$E$2:$E$1315,TotalTeamGames20242025!AK$1,DataRegularSeason20242025!$D$2:$D$1315,TotalTeamGames20242025!$A15,DataRegularSeason20242025!$N$2:$N$1315,1)</f>
        <v>0</v>
      </c>
      <c r="AM15" s="15"/>
      <c r="AN15" s="16">
        <f>COUNTIFS(DataRegularSeason20242025!$E$2:$E$1315,TotalTeamGames20242025!AM$1,DataRegularSeason20242025!$D$2:$D$1315,TotalTeamGames20242025!$A15,DataRegularSeason20242025!$N$2:$N$1315,1)</f>
        <v>0</v>
      </c>
      <c r="AO15" s="15"/>
      <c r="AP15" s="16">
        <f>COUNTIFS(DataRegularSeason20242025!$E$2:$E$1315,TotalTeamGames20242025!AO$1,DataRegularSeason20242025!$D$2:$D$1315,TotalTeamGames20242025!$A15,DataRegularSeason20242025!$N$2:$N$1315,1)</f>
        <v>0</v>
      </c>
      <c r="AQ15" s="15"/>
      <c r="AR15" s="16">
        <f>COUNTIFS(DataRegularSeason20242025!$E$2:$E$1315,TotalTeamGames20242025!AQ$1,DataRegularSeason20242025!$D$2:$D$1315,TotalTeamGames20242025!$A15,DataRegularSeason20242025!$N$2:$N$1315,1)</f>
        <v>0</v>
      </c>
      <c r="AS15" s="15"/>
      <c r="AT15" s="16">
        <f>COUNTIFS(DataRegularSeason20242025!$E$2:$E$1315,TotalTeamGames20242025!AS$1,DataRegularSeason20242025!$D$2:$D$1315,TotalTeamGames20242025!$A15,DataRegularSeason20242025!$N$2:$N$1315,1)</f>
        <v>0</v>
      </c>
      <c r="AU15" s="15"/>
      <c r="AV15" s="16">
        <f>COUNTIFS(DataRegularSeason20242025!$E$2:$E$1315,TotalTeamGames20242025!AU$1,DataRegularSeason20242025!$D$2:$D$1315,TotalTeamGames20242025!$A15,DataRegularSeason20242025!$N$2:$N$1315,1)</f>
        <v>0</v>
      </c>
      <c r="AW15" s="15"/>
      <c r="AX15" s="16">
        <f>COUNTIFS(DataRegularSeason20242025!$E$2:$E$1315,TotalTeamGames20242025!AW$1,DataRegularSeason20242025!$D$2:$D$1315,TotalTeamGames20242025!$A15,DataRegularSeason20242025!$N$2:$N$1315,1)</f>
        <v>1</v>
      </c>
      <c r="AY15" s="15"/>
      <c r="AZ15" s="16">
        <f>COUNTIFS(DataRegularSeason20242025!$E$2:$E$1315,TotalTeamGames20242025!AY$1,DataRegularSeason20242025!$D$2:$D$1315,TotalTeamGames20242025!$A15,DataRegularSeason20242025!$N$2:$N$1315,1)</f>
        <v>0</v>
      </c>
      <c r="BA15" s="15"/>
      <c r="BB15" s="16">
        <f>COUNTIFS(DataRegularSeason20242025!$E$2:$E$1315,TotalTeamGames20242025!BA$1,DataRegularSeason20242025!$D$2:$D$1315,TotalTeamGames20242025!$A15,DataRegularSeason20242025!$N$2:$N$1315,1)</f>
        <v>0</v>
      </c>
      <c r="BC15" s="15"/>
      <c r="BD15" s="16">
        <f>COUNTIFS(DataRegularSeason20242025!$E$2:$E$1315,TotalTeamGames20242025!BC$1,DataRegularSeason20242025!$D$2:$D$1315,TotalTeamGames20242025!$A15,DataRegularSeason20242025!$N$2:$N$1315,1)</f>
        <v>0</v>
      </c>
      <c r="BE15" s="15"/>
      <c r="BF15" s="16">
        <f>COUNTIFS(DataRegularSeason20242025!$E$2:$E$1315,TotalTeamGames20242025!BE$1,DataRegularSeason20242025!$D$2:$D$1315,TotalTeamGames20242025!$A15,DataRegularSeason20242025!$N$2:$N$1315,1)</f>
        <v>1</v>
      </c>
      <c r="BG15" s="15"/>
      <c r="BH15" s="16">
        <f>COUNTIFS(DataRegularSeason20242025!$E$2:$E$1315,TotalTeamGames20242025!BG$1,DataRegularSeason20242025!$D$2:$D$1315,TotalTeamGames20242025!$A15,DataRegularSeason20242025!$N$2:$N$1315,1)</f>
        <v>0</v>
      </c>
      <c r="BI15" s="15"/>
      <c r="BJ15" s="16">
        <f>COUNTIFS(DataRegularSeason20242025!$E$2:$E$1315,TotalTeamGames20242025!BI$1,DataRegularSeason20242025!$D$2:$D$1315,TotalTeamGames20242025!$A15,DataRegularSeason20242025!$N$2:$N$1315,1)</f>
        <v>0</v>
      </c>
      <c r="BK15" s="15"/>
      <c r="BL15" s="16">
        <f>COUNTIFS(DataRegularSeason20242025!$E$2:$E$1315,TotalTeamGames20242025!BK$1,DataRegularSeason20242025!$D$2:$D$1315,TotalTeamGames20242025!$A15,DataRegularSeason20242025!$N$2:$N$1315,1)</f>
        <v>1</v>
      </c>
      <c r="BM15" s="15"/>
      <c r="BN15" s="16">
        <f>COUNTIFS(DataRegularSeason20242025!$E$2:$E$1315,TotalTeamGames20242025!BM$1,DataRegularSeason20242025!$D$2:$D$1315,TotalTeamGames20242025!$A15,DataRegularSeason20242025!$N$2:$N$1315,1)</f>
        <v>0</v>
      </c>
      <c r="BO15" s="23">
        <f t="shared" si="0"/>
        <v>7</v>
      </c>
      <c r="BP15" s="52">
        <f t="shared" ref="BP15" si="11">BO15+BO16</f>
        <v>11</v>
      </c>
      <c r="BQ15" s="48">
        <f t="shared" ref="BQ15" si="12">82-BP15</f>
        <v>71</v>
      </c>
    </row>
    <row r="16" spans="1:69" x14ac:dyDescent="0.25">
      <c r="A16" s="49"/>
      <c r="B16" s="17" t="s">
        <v>80</v>
      </c>
      <c r="C16" s="18">
        <f>COUNTIFS(DataRegularSeason20242025!$D$2:$D$1315,TotalTeamGames20242025!C$1,DataRegularSeason20242025!$E$2:$E$1315,TotalTeamGames20242025!$A15,DataRegularSeason20242025!$N$2:$N$1315,1)</f>
        <v>0</v>
      </c>
      <c r="D16" s="20"/>
      <c r="E16" s="18">
        <f>COUNTIFS(DataRegularSeason20242025!$D$2:$D$1315,TotalTeamGames20242025!E$1,DataRegularSeason20242025!$E$2:$E$1315,TotalTeamGames20242025!$A15,DataRegularSeason20242025!$N$2:$N$1315,1)</f>
        <v>0</v>
      </c>
      <c r="F16" s="20"/>
      <c r="G16" s="18">
        <f>COUNTIFS(DataRegularSeason20242025!$D$2:$D$1315,TotalTeamGames20242025!G$1,DataRegularSeason20242025!$E$2:$E$1315,TotalTeamGames20242025!$A15,DataRegularSeason20242025!$N$2:$N$1315,1)</f>
        <v>1</v>
      </c>
      <c r="H16" s="20"/>
      <c r="I16" s="18">
        <f>COUNTIFS(DataRegularSeason20242025!$D$2:$D$1315,TotalTeamGames20242025!I$1,DataRegularSeason20242025!$E$2:$E$1315,TotalTeamGames20242025!$A15,DataRegularSeason20242025!$N$2:$N$1315,1)</f>
        <v>0</v>
      </c>
      <c r="J16" s="20"/>
      <c r="K16" s="18">
        <f>COUNTIFS(DataRegularSeason20242025!$D$2:$D$1315,TotalTeamGames20242025!K$1,DataRegularSeason20242025!$E$2:$E$1315,TotalTeamGames20242025!$A15,DataRegularSeason20242025!$N$2:$N$1315,1)</f>
        <v>0</v>
      </c>
      <c r="L16" s="20"/>
      <c r="M16" s="18">
        <f>COUNTIFS(DataRegularSeason20242025!$D$2:$D$1315,TotalTeamGames20242025!M$1,DataRegularSeason20242025!$E$2:$E$1315,TotalTeamGames20242025!$A15,DataRegularSeason20242025!$N$2:$N$1315,1)</f>
        <v>0</v>
      </c>
      <c r="N16" s="20"/>
      <c r="O16" s="18"/>
      <c r="P16" s="20"/>
      <c r="Q16" s="18">
        <f>COUNTIFS(DataRegularSeason20242025!$D$2:$D$1315,TotalTeamGames20242025!Q$1,DataRegularSeason20242025!$E$2:$E$1315,TotalTeamGames20242025!$A15,DataRegularSeason20242025!$N$2:$N$1315,1)</f>
        <v>0</v>
      </c>
      <c r="R16" s="20"/>
      <c r="S16" s="18">
        <f>COUNTIFS(DataRegularSeason20242025!$D$2:$D$1315,TotalTeamGames20242025!S$1,DataRegularSeason20242025!$E$2:$E$1315,TotalTeamGames20242025!$A15,DataRegularSeason20242025!$N$2:$N$1315,1)</f>
        <v>0</v>
      </c>
      <c r="T16" s="20"/>
      <c r="U16" s="18">
        <f>COUNTIFS(DataRegularSeason20242025!$D$2:$D$1315,TotalTeamGames20242025!U$1,DataRegularSeason20242025!$E$2:$E$1315,TotalTeamGames20242025!$A15,DataRegularSeason20242025!$N$2:$N$1315,1)</f>
        <v>0</v>
      </c>
      <c r="V16" s="20"/>
      <c r="W16" s="18">
        <f>COUNTIFS(DataRegularSeason20242025!$D$2:$D$1315,TotalTeamGames20242025!W$1,DataRegularSeason20242025!$E$2:$E$1315,TotalTeamGames20242025!$A15,DataRegularSeason20242025!$N$2:$N$1315,1)</f>
        <v>0</v>
      </c>
      <c r="X16" s="20"/>
      <c r="Y16" s="18">
        <f>COUNTIFS(DataRegularSeason20242025!$D$2:$D$1315,TotalTeamGames20242025!Y$1,DataRegularSeason20242025!$E$2:$E$1315,TotalTeamGames20242025!$A15,DataRegularSeason20242025!$N$2:$N$1315,1)</f>
        <v>0</v>
      </c>
      <c r="Z16" s="20"/>
      <c r="AA16" s="18">
        <f>COUNTIFS(DataRegularSeason20242025!$D$2:$D$1315,TotalTeamGames20242025!AA$1,DataRegularSeason20242025!$E$2:$E$1315,TotalTeamGames20242025!$A15,DataRegularSeason20242025!$N$2:$N$1315,1)</f>
        <v>0</v>
      </c>
      <c r="AB16" s="20"/>
      <c r="AC16" s="18">
        <f>COUNTIFS(DataRegularSeason20242025!$D$2:$D$1315,TotalTeamGames20242025!AC$1,DataRegularSeason20242025!$E$2:$E$1315,TotalTeamGames20242025!$A15,DataRegularSeason20242025!$N$2:$N$1315,1)</f>
        <v>0</v>
      </c>
      <c r="AD16" s="20"/>
      <c r="AE16" s="18">
        <f>COUNTIFS(DataRegularSeason20242025!$D$2:$D$1315,TotalTeamGames20242025!AE$1,DataRegularSeason20242025!$E$2:$E$1315,TotalTeamGames20242025!$A15,DataRegularSeason20242025!$N$2:$N$1315,1)</f>
        <v>0</v>
      </c>
      <c r="AF16" s="20"/>
      <c r="AG16" s="18">
        <f>COUNTIFS(DataRegularSeason20242025!$D$2:$D$1315,TotalTeamGames20242025!AG$1,DataRegularSeason20242025!$E$2:$E$1315,TotalTeamGames20242025!$A15,DataRegularSeason20242025!$N$2:$N$1315,1)</f>
        <v>0</v>
      </c>
      <c r="AH16" s="20"/>
      <c r="AI16" s="18">
        <f>COUNTIFS(DataRegularSeason20242025!$D$2:$D$1315,TotalTeamGames20242025!AI$1,DataRegularSeason20242025!$E$2:$E$1315,TotalTeamGames20242025!$A15,DataRegularSeason20242025!$N$2:$N$1315,1)</f>
        <v>1</v>
      </c>
      <c r="AJ16" s="20"/>
      <c r="AK16" s="18">
        <f>COUNTIFS(DataRegularSeason20242025!$D$2:$D$1315,TotalTeamGames20242025!AK$1,DataRegularSeason20242025!$E$2:$E$1315,TotalTeamGames20242025!$A15,DataRegularSeason20242025!$N$2:$N$1315,1)</f>
        <v>0</v>
      </c>
      <c r="AL16" s="20"/>
      <c r="AM16" s="18">
        <f>COUNTIFS(DataRegularSeason20242025!$D$2:$D$1315,TotalTeamGames20242025!AM$1,DataRegularSeason20242025!$E$2:$E$1315,TotalTeamGames20242025!$A15,DataRegularSeason20242025!$N$2:$N$1315,1)</f>
        <v>0</v>
      </c>
      <c r="AN16" s="20"/>
      <c r="AO16" s="18">
        <f>COUNTIFS(DataRegularSeason20242025!$D$2:$D$1315,TotalTeamGames20242025!AO$1,DataRegularSeason20242025!$E$2:$E$1315,TotalTeamGames20242025!$A15,DataRegularSeason20242025!$N$2:$N$1315,1)</f>
        <v>0</v>
      </c>
      <c r="AP16" s="20"/>
      <c r="AQ16" s="18">
        <f>COUNTIFS(DataRegularSeason20242025!$D$2:$D$1315,TotalTeamGames20242025!AQ$1,DataRegularSeason20242025!$E$2:$E$1315,TotalTeamGames20242025!$A15,DataRegularSeason20242025!$N$2:$N$1315,1)</f>
        <v>0</v>
      </c>
      <c r="AR16" s="20"/>
      <c r="AS16" s="18">
        <f>COUNTIFS(DataRegularSeason20242025!$D$2:$D$1315,TotalTeamGames20242025!AS$1,DataRegularSeason20242025!$E$2:$E$1315,TotalTeamGames20242025!$A15,DataRegularSeason20242025!$N$2:$N$1315,1)</f>
        <v>0</v>
      </c>
      <c r="AT16" s="20"/>
      <c r="AU16" s="18">
        <f>COUNTIFS(DataRegularSeason20242025!$D$2:$D$1315,TotalTeamGames20242025!AU$1,DataRegularSeason20242025!$E$2:$E$1315,TotalTeamGames20242025!$A15,DataRegularSeason20242025!$N$2:$N$1315,1)</f>
        <v>0</v>
      </c>
      <c r="AV16" s="20"/>
      <c r="AW16" s="18">
        <f>COUNTIFS(DataRegularSeason20242025!$D$2:$D$1315,TotalTeamGames20242025!AW$1,DataRegularSeason20242025!$E$2:$E$1315,TotalTeamGames20242025!$A15,DataRegularSeason20242025!$N$2:$N$1315,1)</f>
        <v>1</v>
      </c>
      <c r="AX16" s="20"/>
      <c r="AY16" s="18">
        <f>COUNTIFS(DataRegularSeason20242025!$D$2:$D$1315,TotalTeamGames20242025!AY$1,DataRegularSeason20242025!$E$2:$E$1315,TotalTeamGames20242025!$A15,DataRegularSeason20242025!$N$2:$N$1315,1)</f>
        <v>0</v>
      </c>
      <c r="AZ16" s="20"/>
      <c r="BA16" s="18">
        <f>COUNTIFS(DataRegularSeason20242025!$D$2:$D$1315,TotalTeamGames20242025!BA$1,DataRegularSeason20242025!$E$2:$E$1315,TotalTeamGames20242025!$A15,DataRegularSeason20242025!$N$2:$N$1315,1)</f>
        <v>0</v>
      </c>
      <c r="BB16" s="20"/>
      <c r="BC16" s="18">
        <f>COUNTIFS(DataRegularSeason20242025!$D$2:$D$1315,TotalTeamGames20242025!BC$1,DataRegularSeason20242025!$E$2:$E$1315,TotalTeamGames20242025!$A15,DataRegularSeason20242025!$N$2:$N$1315,1)</f>
        <v>0</v>
      </c>
      <c r="BD16" s="20"/>
      <c r="BE16" s="18">
        <f>COUNTIFS(DataRegularSeason20242025!$D$2:$D$1315,TotalTeamGames20242025!BE$1,DataRegularSeason20242025!$E$2:$E$1315,TotalTeamGames20242025!$A15,DataRegularSeason20242025!$N$2:$N$1315,1)</f>
        <v>0</v>
      </c>
      <c r="BF16" s="20"/>
      <c r="BG16" s="18">
        <f>COUNTIFS(DataRegularSeason20242025!$D$2:$D$1315,TotalTeamGames20242025!BG$1,DataRegularSeason20242025!$E$2:$E$1315,TotalTeamGames20242025!$A15,DataRegularSeason20242025!$N$2:$N$1315,1)</f>
        <v>1</v>
      </c>
      <c r="BH16" s="20"/>
      <c r="BI16" s="18">
        <f>COUNTIFS(DataRegularSeason20242025!$D$2:$D$1315,TotalTeamGames20242025!BI$1,DataRegularSeason20242025!$E$2:$E$1315,TotalTeamGames20242025!$A15,DataRegularSeason20242025!$N$2:$N$1315,1)</f>
        <v>0</v>
      </c>
      <c r="BJ16" s="20"/>
      <c r="BK16" s="18">
        <f>COUNTIFS(DataRegularSeason20242025!$D$2:$D$1315,TotalTeamGames20242025!BK$1,DataRegularSeason20242025!$E$2:$E$1315,TotalTeamGames20242025!$A15,DataRegularSeason20242025!$N$2:$N$1315,1)</f>
        <v>0</v>
      </c>
      <c r="BL16" s="20"/>
      <c r="BM16" s="18">
        <f>COUNTIFS(DataRegularSeason20242025!$D$2:$D$1315,TotalTeamGames20242025!BM$1,DataRegularSeason20242025!$E$2:$E$1315,TotalTeamGames20242025!$A15,DataRegularSeason20242025!$N$2:$N$1315,1)</f>
        <v>0</v>
      </c>
      <c r="BN16" s="20"/>
      <c r="BO16" s="24">
        <f t="shared" si="0"/>
        <v>4</v>
      </c>
      <c r="BP16" s="52"/>
      <c r="BQ16" s="48"/>
    </row>
    <row r="17" spans="1:69" x14ac:dyDescent="0.25">
      <c r="A17" s="53" t="s">
        <v>26</v>
      </c>
      <c r="B17" s="16" t="s">
        <v>81</v>
      </c>
      <c r="C17" s="15"/>
      <c r="D17" s="16">
        <f>COUNTIFS(DataRegularSeason20242025!$E$2:$E$1315,TotalTeamGames20242025!C$1,DataRegularSeason20242025!$D$2:$D$1315,TotalTeamGames20242025!$A17,DataRegularSeason20242025!$N$2:$N$1315,1)</f>
        <v>0</v>
      </c>
      <c r="E17" s="15"/>
      <c r="F17" s="16">
        <f>COUNTIFS(DataRegularSeason20242025!$E$2:$E$1315,TotalTeamGames20242025!E$1,DataRegularSeason20242025!$D$2:$D$1315,TotalTeamGames20242025!$A17,DataRegularSeason20242025!$N$2:$N$1315,1)</f>
        <v>0</v>
      </c>
      <c r="G17" s="15"/>
      <c r="H17" s="16">
        <f>COUNTIFS(DataRegularSeason20242025!$E$2:$E$1315,TotalTeamGames20242025!G$1,DataRegularSeason20242025!$D$2:$D$1315,TotalTeamGames20242025!$A17,DataRegularSeason20242025!$N$2:$N$1315,1)</f>
        <v>0</v>
      </c>
      <c r="I17" s="15"/>
      <c r="J17" s="16">
        <f>COUNTIFS(DataRegularSeason20242025!$E$2:$E$1315,TotalTeamGames20242025!I$1,DataRegularSeason20242025!$D$2:$D$1315,TotalTeamGames20242025!$A17,DataRegularSeason20242025!$N$2:$N$1315,1)</f>
        <v>0</v>
      </c>
      <c r="K17" s="15"/>
      <c r="L17" s="16">
        <f>COUNTIFS(DataRegularSeason20242025!$E$2:$E$1315,TotalTeamGames20242025!K$1,DataRegularSeason20242025!$D$2:$D$1315,TotalTeamGames20242025!$A17,DataRegularSeason20242025!$N$2:$N$1315,1)</f>
        <v>0</v>
      </c>
      <c r="M17" s="15"/>
      <c r="N17" s="16">
        <f>COUNTIFS(DataRegularSeason20242025!$E$2:$E$1315,TotalTeamGames20242025!M$1,DataRegularSeason20242025!$D$2:$D$1315,TotalTeamGames20242025!$A17,DataRegularSeason20242025!$N$2:$N$1315,1)</f>
        <v>0</v>
      </c>
      <c r="O17" s="15"/>
      <c r="P17" s="16">
        <f>COUNTIFS(DataRegularSeason20242025!$E$2:$E$1315,TotalTeamGames20242025!O$1,DataRegularSeason20242025!$D$2:$D$1315,TotalTeamGames20242025!$A17,DataRegularSeason20242025!$N$2:$N$1315,1)</f>
        <v>0</v>
      </c>
      <c r="Q17" s="15"/>
      <c r="R17" s="19"/>
      <c r="S17" s="15"/>
      <c r="T17" s="16">
        <f>COUNTIFS(DataRegularSeason20242025!$E$2:$E$1315,TotalTeamGames20242025!S$1,DataRegularSeason20242025!$D$2:$D$1315,TotalTeamGames20242025!$A17,DataRegularSeason20242025!$N$2:$N$1315,1)</f>
        <v>0</v>
      </c>
      <c r="U17" s="15"/>
      <c r="V17" s="16">
        <f>COUNTIFS(DataRegularSeason20242025!$E$2:$E$1315,TotalTeamGames20242025!U$1,DataRegularSeason20242025!$D$2:$D$1315,TotalTeamGames20242025!$A17,DataRegularSeason20242025!$N$2:$N$1315,1)</f>
        <v>0</v>
      </c>
      <c r="W17" s="15"/>
      <c r="X17" s="16">
        <f>COUNTIFS(DataRegularSeason20242025!$E$2:$E$1315,TotalTeamGames20242025!W$1,DataRegularSeason20242025!$D$2:$D$1315,TotalTeamGames20242025!$A17,DataRegularSeason20242025!$N$2:$N$1315,1)</f>
        <v>0</v>
      </c>
      <c r="Y17" s="15"/>
      <c r="Z17" s="16">
        <f>COUNTIFS(DataRegularSeason20242025!$E$2:$E$1315,TotalTeamGames20242025!Y$1,DataRegularSeason20242025!$D$2:$D$1315,TotalTeamGames20242025!$A17,DataRegularSeason20242025!$N$2:$N$1315,1)</f>
        <v>0</v>
      </c>
      <c r="AA17" s="15"/>
      <c r="AB17" s="16">
        <f>COUNTIFS(DataRegularSeason20242025!$E$2:$E$1315,TotalTeamGames20242025!AA$1,DataRegularSeason20242025!$D$2:$D$1315,TotalTeamGames20242025!$A17,DataRegularSeason20242025!$N$2:$N$1315,1)</f>
        <v>0</v>
      </c>
      <c r="AC17" s="15"/>
      <c r="AD17" s="16">
        <f>COUNTIFS(DataRegularSeason20242025!$E$2:$E$1315,TotalTeamGames20242025!AC$1,DataRegularSeason20242025!$D$2:$D$1315,TotalTeamGames20242025!$A17,DataRegularSeason20242025!$N$2:$N$1315,1)</f>
        <v>0</v>
      </c>
      <c r="AE17" s="15"/>
      <c r="AF17" s="16">
        <f>COUNTIFS(DataRegularSeason20242025!$E$2:$E$1315,TotalTeamGames20242025!AE$1,DataRegularSeason20242025!$D$2:$D$1315,TotalTeamGames20242025!$A17,DataRegularSeason20242025!$N$2:$N$1315,1)</f>
        <v>0</v>
      </c>
      <c r="AG17" s="15"/>
      <c r="AH17" s="16">
        <f>COUNTIFS(DataRegularSeason20242025!$E$2:$E$1315,TotalTeamGames20242025!AG$1,DataRegularSeason20242025!$D$2:$D$1315,TotalTeamGames20242025!$A17,DataRegularSeason20242025!$N$2:$N$1315,1)</f>
        <v>0</v>
      </c>
      <c r="AI17" s="15"/>
      <c r="AJ17" s="16">
        <f>COUNTIFS(DataRegularSeason20242025!$E$2:$E$1315,TotalTeamGames20242025!AI$1,DataRegularSeason20242025!$D$2:$D$1315,TotalTeamGames20242025!$A17,DataRegularSeason20242025!$N$2:$N$1315,1)</f>
        <v>0</v>
      </c>
      <c r="AK17" s="15"/>
      <c r="AL17" s="16">
        <f>COUNTIFS(DataRegularSeason20242025!$E$2:$E$1315,TotalTeamGames20242025!AK$1,DataRegularSeason20242025!$D$2:$D$1315,TotalTeamGames20242025!$A17,DataRegularSeason20242025!$N$2:$N$1315,1)</f>
        <v>0</v>
      </c>
      <c r="AM17" s="15"/>
      <c r="AN17" s="16">
        <f>COUNTIFS(DataRegularSeason20242025!$E$2:$E$1315,TotalTeamGames20242025!AM$1,DataRegularSeason20242025!$D$2:$D$1315,TotalTeamGames20242025!$A17,DataRegularSeason20242025!$N$2:$N$1315,1)</f>
        <v>0</v>
      </c>
      <c r="AO17" s="15"/>
      <c r="AP17" s="16">
        <f>COUNTIFS(DataRegularSeason20242025!$E$2:$E$1315,TotalTeamGames20242025!AO$1,DataRegularSeason20242025!$D$2:$D$1315,TotalTeamGames20242025!$A17,DataRegularSeason20242025!$N$2:$N$1315,1)</f>
        <v>0</v>
      </c>
      <c r="AQ17" s="15"/>
      <c r="AR17" s="16">
        <f>COUNTIFS(DataRegularSeason20242025!$E$2:$E$1315,TotalTeamGames20242025!AQ$1,DataRegularSeason20242025!$D$2:$D$1315,TotalTeamGames20242025!$A17,DataRegularSeason20242025!$N$2:$N$1315,1)</f>
        <v>0</v>
      </c>
      <c r="AS17" s="15"/>
      <c r="AT17" s="16">
        <f>COUNTIFS(DataRegularSeason20242025!$E$2:$E$1315,TotalTeamGames20242025!AS$1,DataRegularSeason20242025!$D$2:$D$1315,TotalTeamGames20242025!$A17,DataRegularSeason20242025!$N$2:$N$1315,1)</f>
        <v>0</v>
      </c>
      <c r="AU17" s="15"/>
      <c r="AV17" s="16">
        <f>COUNTIFS(DataRegularSeason20242025!$E$2:$E$1315,TotalTeamGames20242025!AU$1,DataRegularSeason20242025!$D$2:$D$1315,TotalTeamGames20242025!$A17,DataRegularSeason20242025!$N$2:$N$1315,1)</f>
        <v>1</v>
      </c>
      <c r="AW17" s="15"/>
      <c r="AX17" s="16">
        <f>COUNTIFS(DataRegularSeason20242025!$E$2:$E$1315,TotalTeamGames20242025!AW$1,DataRegularSeason20242025!$D$2:$D$1315,TotalTeamGames20242025!$A17,DataRegularSeason20242025!$N$2:$N$1315,1)</f>
        <v>1</v>
      </c>
      <c r="AY17" s="15"/>
      <c r="AZ17" s="16">
        <f>COUNTIFS(DataRegularSeason20242025!$E$2:$E$1315,TotalTeamGames20242025!AY$1,DataRegularSeason20242025!$D$2:$D$1315,TotalTeamGames20242025!$A17,DataRegularSeason20242025!$N$2:$N$1315,1)</f>
        <v>0</v>
      </c>
      <c r="BA17" s="15"/>
      <c r="BB17" s="16">
        <f>COUNTIFS(DataRegularSeason20242025!$E$2:$E$1315,TotalTeamGames20242025!BA$1,DataRegularSeason20242025!$D$2:$D$1315,TotalTeamGames20242025!$A17,DataRegularSeason20242025!$N$2:$N$1315,1)</f>
        <v>0</v>
      </c>
      <c r="BC17" s="15"/>
      <c r="BD17" s="16">
        <f>COUNTIFS(DataRegularSeason20242025!$E$2:$E$1315,TotalTeamGames20242025!BC$1,DataRegularSeason20242025!$D$2:$D$1315,TotalTeamGames20242025!$A17,DataRegularSeason20242025!$N$2:$N$1315,1)</f>
        <v>0</v>
      </c>
      <c r="BE17" s="15"/>
      <c r="BF17" s="16">
        <f>COUNTIFS(DataRegularSeason20242025!$E$2:$E$1315,TotalTeamGames20242025!BE$1,DataRegularSeason20242025!$D$2:$D$1315,TotalTeamGames20242025!$A17,DataRegularSeason20242025!$N$2:$N$1315,1)</f>
        <v>1</v>
      </c>
      <c r="BG17" s="15"/>
      <c r="BH17" s="16">
        <f>COUNTIFS(DataRegularSeason20242025!$E$2:$E$1315,TotalTeamGames20242025!BG$1,DataRegularSeason20242025!$D$2:$D$1315,TotalTeamGames20242025!$A17,DataRegularSeason20242025!$N$2:$N$1315,1)</f>
        <v>0</v>
      </c>
      <c r="BI17" s="15"/>
      <c r="BJ17" s="16">
        <f>COUNTIFS(DataRegularSeason20242025!$E$2:$E$1315,TotalTeamGames20242025!BI$1,DataRegularSeason20242025!$D$2:$D$1315,TotalTeamGames20242025!$A17,DataRegularSeason20242025!$N$2:$N$1315,1)</f>
        <v>1</v>
      </c>
      <c r="BK17" s="15"/>
      <c r="BL17" s="16">
        <f>COUNTIFS(DataRegularSeason20242025!$E$2:$E$1315,TotalTeamGames20242025!BK$1,DataRegularSeason20242025!$D$2:$D$1315,TotalTeamGames20242025!$A17,DataRegularSeason20242025!$N$2:$N$1315,1)</f>
        <v>0</v>
      </c>
      <c r="BM17" s="15"/>
      <c r="BN17" s="16">
        <f>COUNTIFS(DataRegularSeason20242025!$E$2:$E$1315,TotalTeamGames20242025!BM$1,DataRegularSeason20242025!$D$2:$D$1315,TotalTeamGames20242025!$A17,DataRegularSeason20242025!$N$2:$N$1315,1)</f>
        <v>0</v>
      </c>
      <c r="BO17" s="23">
        <f t="shared" si="0"/>
        <v>4</v>
      </c>
      <c r="BP17" s="52">
        <f t="shared" ref="BP17" si="13">BO17+BO18</f>
        <v>11</v>
      </c>
      <c r="BQ17" s="48">
        <f t="shared" ref="BQ17" si="14">82-BP17</f>
        <v>71</v>
      </c>
    </row>
    <row r="18" spans="1:69" x14ac:dyDescent="0.25">
      <c r="A18" s="49"/>
      <c r="B18" s="17" t="s">
        <v>80</v>
      </c>
      <c r="C18" s="18">
        <f>COUNTIFS(DataRegularSeason20242025!$D$2:$D$1315,TotalTeamGames20242025!C$1,DataRegularSeason20242025!$E$2:$E$1315,TotalTeamGames20242025!$A17,DataRegularSeason20242025!$N$2:$N$1315,1)</f>
        <v>1</v>
      </c>
      <c r="D18" s="20"/>
      <c r="E18" s="18">
        <f>COUNTIFS(DataRegularSeason20242025!$D$2:$D$1315,TotalTeamGames20242025!E$1,DataRegularSeason20242025!$E$2:$E$1315,TotalTeamGames20242025!$A17,DataRegularSeason20242025!$N$2:$N$1315,1)</f>
        <v>1</v>
      </c>
      <c r="F18" s="20"/>
      <c r="G18" s="18">
        <f>COUNTIFS(DataRegularSeason20242025!$D$2:$D$1315,TotalTeamGames20242025!G$1,DataRegularSeason20242025!$E$2:$E$1315,TotalTeamGames20242025!$A17,DataRegularSeason20242025!$N$2:$N$1315,1)</f>
        <v>0</v>
      </c>
      <c r="H18" s="20"/>
      <c r="I18" s="18">
        <f>COUNTIFS(DataRegularSeason20242025!$D$2:$D$1315,TotalTeamGames20242025!I$1,DataRegularSeason20242025!$E$2:$E$1315,TotalTeamGames20242025!$A17,DataRegularSeason20242025!$N$2:$N$1315,1)</f>
        <v>0</v>
      </c>
      <c r="J18" s="20"/>
      <c r="K18" s="18">
        <f>COUNTIFS(DataRegularSeason20242025!$D$2:$D$1315,TotalTeamGames20242025!K$1,DataRegularSeason20242025!$E$2:$E$1315,TotalTeamGames20242025!$A17,DataRegularSeason20242025!$N$2:$N$1315,1)</f>
        <v>1</v>
      </c>
      <c r="L18" s="20"/>
      <c r="M18" s="18">
        <f>COUNTIFS(DataRegularSeason20242025!$D$2:$D$1315,TotalTeamGames20242025!M$1,DataRegularSeason20242025!$E$2:$E$1315,TotalTeamGames20242025!$A17,DataRegularSeason20242025!$N$2:$N$1315,1)</f>
        <v>0</v>
      </c>
      <c r="N18" s="20"/>
      <c r="O18" s="18">
        <f>COUNTIFS(DataRegularSeason20242025!$D$2:$D$1315,TotalTeamGames20242025!O$1,DataRegularSeason20242025!$E$2:$E$1315,TotalTeamGames20242025!$A17,DataRegularSeason20242025!$N$2:$N$1315,1)</f>
        <v>1</v>
      </c>
      <c r="P18" s="20"/>
      <c r="Q18" s="18"/>
      <c r="R18" s="20"/>
      <c r="S18" s="18">
        <f>COUNTIFS(DataRegularSeason20242025!$D$2:$D$1315,TotalTeamGames20242025!S$1,DataRegularSeason20242025!$E$2:$E$1315,TotalTeamGames20242025!$A17,DataRegularSeason20242025!$N$2:$N$1315,1)</f>
        <v>0</v>
      </c>
      <c r="T18" s="20"/>
      <c r="U18" s="18">
        <f>COUNTIFS(DataRegularSeason20242025!$D$2:$D$1315,TotalTeamGames20242025!U$1,DataRegularSeason20242025!$E$2:$E$1315,TotalTeamGames20242025!$A17,DataRegularSeason20242025!$N$2:$N$1315,1)</f>
        <v>0</v>
      </c>
      <c r="V18" s="20"/>
      <c r="W18" s="18">
        <f>COUNTIFS(DataRegularSeason20242025!$D$2:$D$1315,TotalTeamGames20242025!W$1,DataRegularSeason20242025!$E$2:$E$1315,TotalTeamGames20242025!$A17,DataRegularSeason20242025!$N$2:$N$1315,1)</f>
        <v>0</v>
      </c>
      <c r="X18" s="20"/>
      <c r="Y18" s="18">
        <f>COUNTIFS(DataRegularSeason20242025!$D$2:$D$1315,TotalTeamGames20242025!Y$1,DataRegularSeason20242025!$E$2:$E$1315,TotalTeamGames20242025!$A17,DataRegularSeason20242025!$N$2:$N$1315,1)</f>
        <v>0</v>
      </c>
      <c r="Z18" s="20"/>
      <c r="AA18" s="18">
        <f>COUNTIFS(DataRegularSeason20242025!$D$2:$D$1315,TotalTeamGames20242025!AA$1,DataRegularSeason20242025!$E$2:$E$1315,TotalTeamGames20242025!$A17,DataRegularSeason20242025!$N$2:$N$1315,1)</f>
        <v>0</v>
      </c>
      <c r="AB18" s="20"/>
      <c r="AC18" s="18">
        <f>COUNTIFS(DataRegularSeason20242025!$D$2:$D$1315,TotalTeamGames20242025!AC$1,DataRegularSeason20242025!$E$2:$E$1315,TotalTeamGames20242025!$A17,DataRegularSeason20242025!$N$2:$N$1315,1)</f>
        <v>0</v>
      </c>
      <c r="AD18" s="20"/>
      <c r="AE18" s="18">
        <f>COUNTIFS(DataRegularSeason20242025!$D$2:$D$1315,TotalTeamGames20242025!AE$1,DataRegularSeason20242025!$E$2:$E$1315,TotalTeamGames20242025!$A17,DataRegularSeason20242025!$N$2:$N$1315,1)</f>
        <v>0</v>
      </c>
      <c r="AF18" s="20"/>
      <c r="AG18" s="18">
        <f>COUNTIFS(DataRegularSeason20242025!$D$2:$D$1315,TotalTeamGames20242025!AG$1,DataRegularSeason20242025!$E$2:$E$1315,TotalTeamGames20242025!$A17,DataRegularSeason20242025!$N$2:$N$1315,1)</f>
        <v>0</v>
      </c>
      <c r="AH18" s="20"/>
      <c r="AI18" s="18">
        <f>COUNTIFS(DataRegularSeason20242025!$D$2:$D$1315,TotalTeamGames20242025!AI$1,DataRegularSeason20242025!$E$2:$E$1315,TotalTeamGames20242025!$A17,DataRegularSeason20242025!$N$2:$N$1315,1)</f>
        <v>0</v>
      </c>
      <c r="AJ18" s="20"/>
      <c r="AK18" s="18">
        <f>COUNTIFS(DataRegularSeason20242025!$D$2:$D$1315,TotalTeamGames20242025!AK$1,DataRegularSeason20242025!$E$2:$E$1315,TotalTeamGames20242025!$A17,DataRegularSeason20242025!$N$2:$N$1315,1)</f>
        <v>1</v>
      </c>
      <c r="AL18" s="20"/>
      <c r="AM18" s="18">
        <f>COUNTIFS(DataRegularSeason20242025!$D$2:$D$1315,TotalTeamGames20242025!AM$1,DataRegularSeason20242025!$E$2:$E$1315,TotalTeamGames20242025!$A17,DataRegularSeason20242025!$N$2:$N$1315,1)</f>
        <v>0</v>
      </c>
      <c r="AN18" s="20"/>
      <c r="AO18" s="18">
        <f>COUNTIFS(DataRegularSeason20242025!$D$2:$D$1315,TotalTeamGames20242025!AO$1,DataRegularSeason20242025!$E$2:$E$1315,TotalTeamGames20242025!$A17,DataRegularSeason20242025!$N$2:$N$1315,1)</f>
        <v>1</v>
      </c>
      <c r="AP18" s="20"/>
      <c r="AQ18" s="18">
        <f>COUNTIFS(DataRegularSeason20242025!$D$2:$D$1315,TotalTeamGames20242025!AQ$1,DataRegularSeason20242025!$E$2:$E$1315,TotalTeamGames20242025!$A17,DataRegularSeason20242025!$N$2:$N$1315,1)</f>
        <v>0</v>
      </c>
      <c r="AR18" s="20"/>
      <c r="AS18" s="18">
        <f>COUNTIFS(DataRegularSeason20242025!$D$2:$D$1315,TotalTeamGames20242025!AS$1,DataRegularSeason20242025!$E$2:$E$1315,TotalTeamGames20242025!$A17,DataRegularSeason20242025!$N$2:$N$1315,1)</f>
        <v>0</v>
      </c>
      <c r="AT18" s="20"/>
      <c r="AU18" s="18">
        <f>COUNTIFS(DataRegularSeason20242025!$D$2:$D$1315,TotalTeamGames20242025!AU$1,DataRegularSeason20242025!$E$2:$E$1315,TotalTeamGames20242025!$A17,DataRegularSeason20242025!$N$2:$N$1315,1)</f>
        <v>0</v>
      </c>
      <c r="AV18" s="20"/>
      <c r="AW18" s="18">
        <f>COUNTIFS(DataRegularSeason20242025!$D$2:$D$1315,TotalTeamGames20242025!AW$1,DataRegularSeason20242025!$E$2:$E$1315,TotalTeamGames20242025!$A17,DataRegularSeason20242025!$N$2:$N$1315,1)</f>
        <v>0</v>
      </c>
      <c r="AX18" s="20"/>
      <c r="AY18" s="18">
        <f>COUNTIFS(DataRegularSeason20242025!$D$2:$D$1315,TotalTeamGames20242025!AY$1,DataRegularSeason20242025!$E$2:$E$1315,TotalTeamGames20242025!$A17,DataRegularSeason20242025!$N$2:$N$1315,1)</f>
        <v>0</v>
      </c>
      <c r="AZ18" s="20"/>
      <c r="BA18" s="18">
        <f>COUNTIFS(DataRegularSeason20242025!$D$2:$D$1315,TotalTeamGames20242025!BA$1,DataRegularSeason20242025!$E$2:$E$1315,TotalTeamGames20242025!$A17,DataRegularSeason20242025!$N$2:$N$1315,1)</f>
        <v>1</v>
      </c>
      <c r="BB18" s="20"/>
      <c r="BC18" s="18">
        <f>COUNTIFS(DataRegularSeason20242025!$D$2:$D$1315,TotalTeamGames20242025!BC$1,DataRegularSeason20242025!$E$2:$E$1315,TotalTeamGames20242025!$A17,DataRegularSeason20242025!$N$2:$N$1315,1)</f>
        <v>0</v>
      </c>
      <c r="BD18" s="20"/>
      <c r="BE18" s="18">
        <f>COUNTIFS(DataRegularSeason20242025!$D$2:$D$1315,TotalTeamGames20242025!BE$1,DataRegularSeason20242025!$E$2:$E$1315,TotalTeamGames20242025!$A17,DataRegularSeason20242025!$N$2:$N$1315,1)</f>
        <v>0</v>
      </c>
      <c r="BF18" s="20"/>
      <c r="BG18" s="18">
        <f>COUNTIFS(DataRegularSeason20242025!$D$2:$D$1315,TotalTeamGames20242025!BG$1,DataRegularSeason20242025!$E$2:$E$1315,TotalTeamGames20242025!$A17,DataRegularSeason20242025!$N$2:$N$1315,1)</f>
        <v>0</v>
      </c>
      <c r="BH18" s="20"/>
      <c r="BI18" s="18">
        <f>COUNTIFS(DataRegularSeason20242025!$D$2:$D$1315,TotalTeamGames20242025!BI$1,DataRegularSeason20242025!$E$2:$E$1315,TotalTeamGames20242025!$A17,DataRegularSeason20242025!$N$2:$N$1315,1)</f>
        <v>0</v>
      </c>
      <c r="BJ18" s="20"/>
      <c r="BK18" s="18">
        <f>COUNTIFS(DataRegularSeason20242025!$D$2:$D$1315,TotalTeamGames20242025!BK$1,DataRegularSeason20242025!$E$2:$E$1315,TotalTeamGames20242025!$A17,DataRegularSeason20242025!$N$2:$N$1315,1)</f>
        <v>0</v>
      </c>
      <c r="BL18" s="20"/>
      <c r="BM18" s="18">
        <f>COUNTIFS(DataRegularSeason20242025!$D$2:$D$1315,TotalTeamGames20242025!BM$1,DataRegularSeason20242025!$E$2:$E$1315,TotalTeamGames20242025!$A17,DataRegularSeason20242025!$N$2:$N$1315,1)</f>
        <v>0</v>
      </c>
      <c r="BN18" s="20"/>
      <c r="BO18" s="24">
        <f t="shared" si="0"/>
        <v>7</v>
      </c>
      <c r="BP18" s="52"/>
      <c r="BQ18" s="48"/>
    </row>
    <row r="19" spans="1:69" x14ac:dyDescent="0.25">
      <c r="A19" s="53" t="s">
        <v>34</v>
      </c>
      <c r="B19" s="16" t="s">
        <v>81</v>
      </c>
      <c r="C19" s="15"/>
      <c r="D19" s="16">
        <f>COUNTIFS(DataRegularSeason20242025!$E$2:$E$1315,TotalTeamGames20242025!C$1,DataRegularSeason20242025!$D$2:$D$1315,TotalTeamGames20242025!$A19,DataRegularSeason20242025!$N$2:$N$1315,1)</f>
        <v>0</v>
      </c>
      <c r="E19" s="15"/>
      <c r="F19" s="16">
        <f>COUNTIFS(DataRegularSeason20242025!$E$2:$E$1315,TotalTeamGames20242025!E$1,DataRegularSeason20242025!$D$2:$D$1315,TotalTeamGames20242025!$A19,DataRegularSeason20242025!$N$2:$N$1315,1)</f>
        <v>1</v>
      </c>
      <c r="G19" s="15"/>
      <c r="H19" s="16">
        <f>COUNTIFS(DataRegularSeason20242025!$E$2:$E$1315,TotalTeamGames20242025!G$1,DataRegularSeason20242025!$D$2:$D$1315,TotalTeamGames20242025!$A19,DataRegularSeason20242025!$N$2:$N$1315,1)</f>
        <v>1</v>
      </c>
      <c r="I19" s="15"/>
      <c r="J19" s="16">
        <f>COUNTIFS(DataRegularSeason20242025!$E$2:$E$1315,TotalTeamGames20242025!I$1,DataRegularSeason20242025!$D$2:$D$1315,TotalTeamGames20242025!$A19,DataRegularSeason20242025!$N$2:$N$1315,1)</f>
        <v>0</v>
      </c>
      <c r="K19" s="15"/>
      <c r="L19" s="16">
        <f>COUNTIFS(DataRegularSeason20242025!$E$2:$E$1315,TotalTeamGames20242025!K$1,DataRegularSeason20242025!$D$2:$D$1315,TotalTeamGames20242025!$A19,DataRegularSeason20242025!$N$2:$N$1315,1)</f>
        <v>0</v>
      </c>
      <c r="M19" s="15"/>
      <c r="N19" s="16">
        <f>COUNTIFS(DataRegularSeason20242025!$E$2:$E$1315,TotalTeamGames20242025!M$1,DataRegularSeason20242025!$D$2:$D$1315,TotalTeamGames20242025!$A19,DataRegularSeason20242025!$N$2:$N$1315,1)</f>
        <v>0</v>
      </c>
      <c r="O19" s="15"/>
      <c r="P19" s="16">
        <f>COUNTIFS(DataRegularSeason20242025!$E$2:$E$1315,TotalTeamGames20242025!O$1,DataRegularSeason20242025!$D$2:$D$1315,TotalTeamGames20242025!$A19,DataRegularSeason20242025!$N$2:$N$1315,1)</f>
        <v>0</v>
      </c>
      <c r="Q19" s="15"/>
      <c r="R19" s="16">
        <f>COUNTIFS(DataRegularSeason20242025!$E$2:$E$1315,TotalTeamGames20242025!Q$1,DataRegularSeason20242025!$D$2:$D$1315,TotalTeamGames20242025!$A19,DataRegularSeason20242025!$N$2:$N$1315,1)</f>
        <v>0</v>
      </c>
      <c r="S19" s="15"/>
      <c r="T19" s="19"/>
      <c r="U19" s="15"/>
      <c r="V19" s="16">
        <f>COUNTIFS(DataRegularSeason20242025!$E$2:$E$1315,TotalTeamGames20242025!U$1,DataRegularSeason20242025!$D$2:$D$1315,TotalTeamGames20242025!$A19,DataRegularSeason20242025!$N$2:$N$1315,1)</f>
        <v>0</v>
      </c>
      <c r="W19" s="15"/>
      <c r="X19" s="16">
        <f>COUNTIFS(DataRegularSeason20242025!$E$2:$E$1315,TotalTeamGames20242025!W$1,DataRegularSeason20242025!$D$2:$D$1315,TotalTeamGames20242025!$A19,DataRegularSeason20242025!$N$2:$N$1315,1)</f>
        <v>0</v>
      </c>
      <c r="Y19" s="15"/>
      <c r="Z19" s="16">
        <f>COUNTIFS(DataRegularSeason20242025!$E$2:$E$1315,TotalTeamGames20242025!Y$1,DataRegularSeason20242025!$D$2:$D$1315,TotalTeamGames20242025!$A19,DataRegularSeason20242025!$N$2:$N$1315,1)</f>
        <v>0</v>
      </c>
      <c r="AA19" s="15"/>
      <c r="AB19" s="16">
        <f>COUNTIFS(DataRegularSeason20242025!$E$2:$E$1315,TotalTeamGames20242025!AA$1,DataRegularSeason20242025!$D$2:$D$1315,TotalTeamGames20242025!$A19,DataRegularSeason20242025!$N$2:$N$1315,1)</f>
        <v>0</v>
      </c>
      <c r="AC19" s="15"/>
      <c r="AD19" s="16">
        <f>COUNTIFS(DataRegularSeason20242025!$E$2:$E$1315,TotalTeamGames20242025!AC$1,DataRegularSeason20242025!$D$2:$D$1315,TotalTeamGames20242025!$A19,DataRegularSeason20242025!$N$2:$N$1315,1)</f>
        <v>0</v>
      </c>
      <c r="AE19" s="15"/>
      <c r="AF19" s="16">
        <f>COUNTIFS(DataRegularSeason20242025!$E$2:$E$1315,TotalTeamGames20242025!AE$1,DataRegularSeason20242025!$D$2:$D$1315,TotalTeamGames20242025!$A19,DataRegularSeason20242025!$N$2:$N$1315,1)</f>
        <v>0</v>
      </c>
      <c r="AG19" s="15"/>
      <c r="AH19" s="16">
        <f>COUNTIFS(DataRegularSeason20242025!$E$2:$E$1315,TotalTeamGames20242025!AG$1,DataRegularSeason20242025!$D$2:$D$1315,TotalTeamGames20242025!$A19,DataRegularSeason20242025!$N$2:$N$1315,1)</f>
        <v>0</v>
      </c>
      <c r="AI19" s="15"/>
      <c r="AJ19" s="16">
        <f>COUNTIFS(DataRegularSeason20242025!$E$2:$E$1315,TotalTeamGames20242025!AI$1,DataRegularSeason20242025!$D$2:$D$1315,TotalTeamGames20242025!$A19,DataRegularSeason20242025!$N$2:$N$1315,1)</f>
        <v>1</v>
      </c>
      <c r="AK19" s="15"/>
      <c r="AL19" s="16">
        <f>COUNTIFS(DataRegularSeason20242025!$E$2:$E$1315,TotalTeamGames20242025!AK$1,DataRegularSeason20242025!$D$2:$D$1315,TotalTeamGames20242025!$A19,DataRegularSeason20242025!$N$2:$N$1315,1)</f>
        <v>0</v>
      </c>
      <c r="AM19" s="15"/>
      <c r="AN19" s="16">
        <f>COUNTIFS(DataRegularSeason20242025!$E$2:$E$1315,TotalTeamGames20242025!AM$1,DataRegularSeason20242025!$D$2:$D$1315,TotalTeamGames20242025!$A19,DataRegularSeason20242025!$N$2:$N$1315,1)</f>
        <v>0</v>
      </c>
      <c r="AO19" s="15"/>
      <c r="AP19" s="16">
        <f>COUNTIFS(DataRegularSeason20242025!$E$2:$E$1315,TotalTeamGames20242025!AO$1,DataRegularSeason20242025!$D$2:$D$1315,TotalTeamGames20242025!$A19,DataRegularSeason20242025!$N$2:$N$1315,1)</f>
        <v>0</v>
      </c>
      <c r="AQ19" s="15"/>
      <c r="AR19" s="16">
        <f>COUNTIFS(DataRegularSeason20242025!$E$2:$E$1315,TotalTeamGames20242025!AQ$1,DataRegularSeason20242025!$D$2:$D$1315,TotalTeamGames20242025!$A19,DataRegularSeason20242025!$N$2:$N$1315,1)</f>
        <v>0</v>
      </c>
      <c r="AS19" s="15"/>
      <c r="AT19" s="16">
        <f>COUNTIFS(DataRegularSeason20242025!$E$2:$E$1315,TotalTeamGames20242025!AS$1,DataRegularSeason20242025!$D$2:$D$1315,TotalTeamGames20242025!$A19,DataRegularSeason20242025!$N$2:$N$1315,1)</f>
        <v>0</v>
      </c>
      <c r="AU19" s="15"/>
      <c r="AV19" s="16">
        <f>COUNTIFS(DataRegularSeason20242025!$E$2:$E$1315,TotalTeamGames20242025!AU$1,DataRegularSeason20242025!$D$2:$D$1315,TotalTeamGames20242025!$A19,DataRegularSeason20242025!$N$2:$N$1315,1)</f>
        <v>0</v>
      </c>
      <c r="AW19" s="15"/>
      <c r="AX19" s="16">
        <f>COUNTIFS(DataRegularSeason20242025!$E$2:$E$1315,TotalTeamGames20242025!AW$1,DataRegularSeason20242025!$D$2:$D$1315,TotalTeamGames20242025!$A19,DataRegularSeason20242025!$N$2:$N$1315,1)</f>
        <v>0</v>
      </c>
      <c r="AY19" s="15"/>
      <c r="AZ19" s="16">
        <f>COUNTIFS(DataRegularSeason20242025!$E$2:$E$1315,TotalTeamGames20242025!AY$1,DataRegularSeason20242025!$D$2:$D$1315,TotalTeamGames20242025!$A19,DataRegularSeason20242025!$N$2:$N$1315,1)</f>
        <v>0</v>
      </c>
      <c r="BA19" s="15"/>
      <c r="BB19" s="16">
        <f>COUNTIFS(DataRegularSeason20242025!$E$2:$E$1315,TotalTeamGames20242025!BA$1,DataRegularSeason20242025!$D$2:$D$1315,TotalTeamGames20242025!$A19,DataRegularSeason20242025!$N$2:$N$1315,1)</f>
        <v>0</v>
      </c>
      <c r="BC19" s="15"/>
      <c r="BD19" s="16">
        <f>COUNTIFS(DataRegularSeason20242025!$E$2:$E$1315,TotalTeamGames20242025!BC$1,DataRegularSeason20242025!$D$2:$D$1315,TotalTeamGames20242025!$A19,DataRegularSeason20242025!$N$2:$N$1315,1)</f>
        <v>0</v>
      </c>
      <c r="BE19" s="15"/>
      <c r="BF19" s="16">
        <f>COUNTIFS(DataRegularSeason20242025!$E$2:$E$1315,TotalTeamGames20242025!BE$1,DataRegularSeason20242025!$D$2:$D$1315,TotalTeamGames20242025!$A19,DataRegularSeason20242025!$N$2:$N$1315,1)</f>
        <v>0</v>
      </c>
      <c r="BG19" s="15"/>
      <c r="BH19" s="16">
        <f>COUNTIFS(DataRegularSeason20242025!$E$2:$E$1315,TotalTeamGames20242025!BG$1,DataRegularSeason20242025!$D$2:$D$1315,TotalTeamGames20242025!$A19,DataRegularSeason20242025!$N$2:$N$1315,1)</f>
        <v>0</v>
      </c>
      <c r="BI19" s="15"/>
      <c r="BJ19" s="16">
        <f>COUNTIFS(DataRegularSeason20242025!$E$2:$E$1315,TotalTeamGames20242025!BI$1,DataRegularSeason20242025!$D$2:$D$1315,TotalTeamGames20242025!$A19,DataRegularSeason20242025!$N$2:$N$1315,1)</f>
        <v>0</v>
      </c>
      <c r="BK19" s="15"/>
      <c r="BL19" s="16">
        <f>COUNTIFS(DataRegularSeason20242025!$E$2:$E$1315,TotalTeamGames20242025!BK$1,DataRegularSeason20242025!$D$2:$D$1315,TotalTeamGames20242025!$A19,DataRegularSeason20242025!$N$2:$N$1315,1)</f>
        <v>0</v>
      </c>
      <c r="BM19" s="15"/>
      <c r="BN19" s="16">
        <f>COUNTIFS(DataRegularSeason20242025!$E$2:$E$1315,TotalTeamGames20242025!BM$1,DataRegularSeason20242025!$D$2:$D$1315,TotalTeamGames20242025!$A19,DataRegularSeason20242025!$N$2:$N$1315,1)</f>
        <v>1</v>
      </c>
      <c r="BO19" s="23">
        <f t="shared" si="0"/>
        <v>4</v>
      </c>
      <c r="BP19" s="52">
        <f t="shared" ref="BP19" si="15">BO19+BO20</f>
        <v>9</v>
      </c>
      <c r="BQ19" s="48">
        <f t="shared" ref="BQ19" si="16">82-BP19</f>
        <v>73</v>
      </c>
    </row>
    <row r="20" spans="1:69" x14ac:dyDescent="0.25">
      <c r="A20" s="49"/>
      <c r="B20" s="17" t="s">
        <v>80</v>
      </c>
      <c r="C20" s="18">
        <f>COUNTIFS(DataRegularSeason20242025!$D$2:$D$1315,TotalTeamGames20242025!C$1,DataRegularSeason20242025!$E$2:$E$1315,TotalTeamGames20242025!$A19,DataRegularSeason20242025!$N$2:$N$1315,1)</f>
        <v>0</v>
      </c>
      <c r="D20" s="20"/>
      <c r="E20" s="18">
        <f>COUNTIFS(DataRegularSeason20242025!$D$2:$D$1315,TotalTeamGames20242025!E$1,DataRegularSeason20242025!$E$2:$E$1315,TotalTeamGames20242025!$A19,DataRegularSeason20242025!$N$2:$N$1315,1)</f>
        <v>0</v>
      </c>
      <c r="F20" s="20"/>
      <c r="G20" s="18">
        <f>COUNTIFS(DataRegularSeason20242025!$D$2:$D$1315,TotalTeamGames20242025!G$1,DataRegularSeason20242025!$E$2:$E$1315,TotalTeamGames20242025!$A19,DataRegularSeason20242025!$N$2:$N$1315,1)</f>
        <v>0</v>
      </c>
      <c r="H20" s="20"/>
      <c r="I20" s="18">
        <f>COUNTIFS(DataRegularSeason20242025!$D$2:$D$1315,TotalTeamGames20242025!I$1,DataRegularSeason20242025!$E$2:$E$1315,TotalTeamGames20242025!$A19,DataRegularSeason20242025!$N$2:$N$1315,1)</f>
        <v>0</v>
      </c>
      <c r="J20" s="20"/>
      <c r="K20" s="18">
        <f>COUNTIFS(DataRegularSeason20242025!$D$2:$D$1315,TotalTeamGames20242025!K$1,DataRegularSeason20242025!$E$2:$E$1315,TotalTeamGames20242025!$A19,DataRegularSeason20242025!$N$2:$N$1315,1)</f>
        <v>0</v>
      </c>
      <c r="L20" s="20"/>
      <c r="M20" s="18">
        <f>COUNTIFS(DataRegularSeason20242025!$D$2:$D$1315,TotalTeamGames20242025!M$1,DataRegularSeason20242025!$E$2:$E$1315,TotalTeamGames20242025!$A19,DataRegularSeason20242025!$N$2:$N$1315,1)</f>
        <v>0</v>
      </c>
      <c r="N20" s="20"/>
      <c r="O20" s="18">
        <f>COUNTIFS(DataRegularSeason20242025!$D$2:$D$1315,TotalTeamGames20242025!O$1,DataRegularSeason20242025!$E$2:$E$1315,TotalTeamGames20242025!$A19,DataRegularSeason20242025!$N$2:$N$1315,1)</f>
        <v>1</v>
      </c>
      <c r="P20" s="20"/>
      <c r="Q20" s="18">
        <f>COUNTIFS(DataRegularSeason20242025!$D$2:$D$1315,TotalTeamGames20242025!Q$1,DataRegularSeason20242025!$E$2:$E$1315,TotalTeamGames20242025!$A19,DataRegularSeason20242025!$N$2:$N$1315,1)</f>
        <v>0</v>
      </c>
      <c r="R20" s="20"/>
      <c r="S20" s="18"/>
      <c r="T20" s="20"/>
      <c r="U20" s="18">
        <f>COUNTIFS(DataRegularSeason20242025!$D$2:$D$1315,TotalTeamGames20242025!U$1,DataRegularSeason20242025!$E$2:$E$1315,TotalTeamGames20242025!$A19,DataRegularSeason20242025!$N$2:$N$1315,1)</f>
        <v>0</v>
      </c>
      <c r="V20" s="20"/>
      <c r="W20" s="18">
        <f>COUNTIFS(DataRegularSeason20242025!$D$2:$D$1315,TotalTeamGames20242025!W$1,DataRegularSeason20242025!$E$2:$E$1315,TotalTeamGames20242025!$A19,DataRegularSeason20242025!$N$2:$N$1315,1)</f>
        <v>1</v>
      </c>
      <c r="X20" s="20"/>
      <c r="Y20" s="18">
        <f>COUNTIFS(DataRegularSeason20242025!$D$2:$D$1315,TotalTeamGames20242025!Y$1,DataRegularSeason20242025!$E$2:$E$1315,TotalTeamGames20242025!$A19,DataRegularSeason20242025!$N$2:$N$1315,1)</f>
        <v>0</v>
      </c>
      <c r="Z20" s="20"/>
      <c r="AA20" s="18">
        <f>COUNTIFS(DataRegularSeason20242025!$D$2:$D$1315,TotalTeamGames20242025!AA$1,DataRegularSeason20242025!$E$2:$E$1315,TotalTeamGames20242025!$A19,DataRegularSeason20242025!$N$2:$N$1315,1)</f>
        <v>0</v>
      </c>
      <c r="AB20" s="20"/>
      <c r="AC20" s="18">
        <f>COUNTIFS(DataRegularSeason20242025!$D$2:$D$1315,TotalTeamGames20242025!AC$1,DataRegularSeason20242025!$E$2:$E$1315,TotalTeamGames20242025!$A19,DataRegularSeason20242025!$N$2:$N$1315,1)</f>
        <v>0</v>
      </c>
      <c r="AD20" s="20"/>
      <c r="AE20" s="18">
        <f>COUNTIFS(DataRegularSeason20242025!$D$2:$D$1315,TotalTeamGames20242025!AE$1,DataRegularSeason20242025!$E$2:$E$1315,TotalTeamGames20242025!$A19,DataRegularSeason20242025!$N$2:$N$1315,1)</f>
        <v>0</v>
      </c>
      <c r="AF20" s="20"/>
      <c r="AG20" s="18">
        <f>COUNTIFS(DataRegularSeason20242025!$D$2:$D$1315,TotalTeamGames20242025!AG$1,DataRegularSeason20242025!$E$2:$E$1315,TotalTeamGames20242025!$A19,DataRegularSeason20242025!$N$2:$N$1315,1)</f>
        <v>0</v>
      </c>
      <c r="AH20" s="20"/>
      <c r="AI20" s="18">
        <f>COUNTIFS(DataRegularSeason20242025!$D$2:$D$1315,TotalTeamGames20242025!AI$1,DataRegularSeason20242025!$E$2:$E$1315,TotalTeamGames20242025!$A19,DataRegularSeason20242025!$N$2:$N$1315,1)</f>
        <v>0</v>
      </c>
      <c r="AJ20" s="20"/>
      <c r="AK20" s="18">
        <f>COUNTIFS(DataRegularSeason20242025!$D$2:$D$1315,TotalTeamGames20242025!AK$1,DataRegularSeason20242025!$E$2:$E$1315,TotalTeamGames20242025!$A19,DataRegularSeason20242025!$N$2:$N$1315,1)</f>
        <v>1</v>
      </c>
      <c r="AL20" s="20"/>
      <c r="AM20" s="18">
        <f>COUNTIFS(DataRegularSeason20242025!$D$2:$D$1315,TotalTeamGames20242025!AM$1,DataRegularSeason20242025!$E$2:$E$1315,TotalTeamGames20242025!$A19,DataRegularSeason20242025!$N$2:$N$1315,1)</f>
        <v>0</v>
      </c>
      <c r="AN20" s="20"/>
      <c r="AO20" s="18">
        <f>COUNTIFS(DataRegularSeason20242025!$D$2:$D$1315,TotalTeamGames20242025!AO$1,DataRegularSeason20242025!$E$2:$E$1315,TotalTeamGames20242025!$A19,DataRegularSeason20242025!$N$2:$N$1315,1)</f>
        <v>0</v>
      </c>
      <c r="AP20" s="20"/>
      <c r="AQ20" s="18">
        <f>COUNTIFS(DataRegularSeason20242025!$D$2:$D$1315,TotalTeamGames20242025!AQ$1,DataRegularSeason20242025!$E$2:$E$1315,TotalTeamGames20242025!$A19,DataRegularSeason20242025!$N$2:$N$1315,1)</f>
        <v>0</v>
      </c>
      <c r="AR20" s="20"/>
      <c r="AS20" s="18">
        <f>COUNTIFS(DataRegularSeason20242025!$D$2:$D$1315,TotalTeamGames20242025!AS$1,DataRegularSeason20242025!$E$2:$E$1315,TotalTeamGames20242025!$A19,DataRegularSeason20242025!$N$2:$N$1315,1)</f>
        <v>0</v>
      </c>
      <c r="AT20" s="20"/>
      <c r="AU20" s="18">
        <f>COUNTIFS(DataRegularSeason20242025!$D$2:$D$1315,TotalTeamGames20242025!AU$1,DataRegularSeason20242025!$E$2:$E$1315,TotalTeamGames20242025!$A19,DataRegularSeason20242025!$N$2:$N$1315,1)</f>
        <v>1</v>
      </c>
      <c r="AV20" s="20"/>
      <c r="AW20" s="18">
        <f>COUNTIFS(DataRegularSeason20242025!$D$2:$D$1315,TotalTeamGames20242025!AW$1,DataRegularSeason20242025!$E$2:$E$1315,TotalTeamGames20242025!$A19,DataRegularSeason20242025!$N$2:$N$1315,1)</f>
        <v>1</v>
      </c>
      <c r="AX20" s="20"/>
      <c r="AY20" s="18">
        <f>COUNTIFS(DataRegularSeason20242025!$D$2:$D$1315,TotalTeamGames20242025!AY$1,DataRegularSeason20242025!$E$2:$E$1315,TotalTeamGames20242025!$A19,DataRegularSeason20242025!$N$2:$N$1315,1)</f>
        <v>0</v>
      </c>
      <c r="AZ20" s="20"/>
      <c r="BA20" s="18">
        <f>COUNTIFS(DataRegularSeason20242025!$D$2:$D$1315,TotalTeamGames20242025!BA$1,DataRegularSeason20242025!$E$2:$E$1315,TotalTeamGames20242025!$A19,DataRegularSeason20242025!$N$2:$N$1315,1)</f>
        <v>0</v>
      </c>
      <c r="BB20" s="20"/>
      <c r="BC20" s="18">
        <f>COUNTIFS(DataRegularSeason20242025!$D$2:$D$1315,TotalTeamGames20242025!BC$1,DataRegularSeason20242025!$E$2:$E$1315,TotalTeamGames20242025!$A19,DataRegularSeason20242025!$N$2:$N$1315,1)</f>
        <v>0</v>
      </c>
      <c r="BD20" s="20"/>
      <c r="BE20" s="18">
        <f>COUNTIFS(DataRegularSeason20242025!$D$2:$D$1315,TotalTeamGames20242025!BE$1,DataRegularSeason20242025!$E$2:$E$1315,TotalTeamGames20242025!$A19,DataRegularSeason20242025!$N$2:$N$1315,1)</f>
        <v>0</v>
      </c>
      <c r="BF20" s="20"/>
      <c r="BG20" s="18">
        <f>COUNTIFS(DataRegularSeason20242025!$D$2:$D$1315,TotalTeamGames20242025!BG$1,DataRegularSeason20242025!$E$2:$E$1315,TotalTeamGames20242025!$A19,DataRegularSeason20242025!$N$2:$N$1315,1)</f>
        <v>0</v>
      </c>
      <c r="BH20" s="20"/>
      <c r="BI20" s="18">
        <f>COUNTIFS(DataRegularSeason20242025!$D$2:$D$1315,TotalTeamGames20242025!BI$1,DataRegularSeason20242025!$E$2:$E$1315,TotalTeamGames20242025!$A19,DataRegularSeason20242025!$N$2:$N$1315,1)</f>
        <v>0</v>
      </c>
      <c r="BJ20" s="20"/>
      <c r="BK20" s="18">
        <f>COUNTIFS(DataRegularSeason20242025!$D$2:$D$1315,TotalTeamGames20242025!BK$1,DataRegularSeason20242025!$E$2:$E$1315,TotalTeamGames20242025!$A19,DataRegularSeason20242025!$N$2:$N$1315,1)</f>
        <v>0</v>
      </c>
      <c r="BL20" s="20"/>
      <c r="BM20" s="18">
        <f>COUNTIFS(DataRegularSeason20242025!$D$2:$D$1315,TotalTeamGames20242025!BM$1,DataRegularSeason20242025!$E$2:$E$1315,TotalTeamGames20242025!$A19,DataRegularSeason20242025!$N$2:$N$1315,1)</f>
        <v>0</v>
      </c>
      <c r="BN20" s="20"/>
      <c r="BO20" s="24">
        <f t="shared" si="0"/>
        <v>5</v>
      </c>
      <c r="BP20" s="52"/>
      <c r="BQ20" s="48"/>
    </row>
    <row r="21" spans="1:69" x14ac:dyDescent="0.25">
      <c r="A21" s="53" t="s">
        <v>31</v>
      </c>
      <c r="B21" s="16" t="s">
        <v>81</v>
      </c>
      <c r="C21" s="15"/>
      <c r="D21" s="16">
        <f>COUNTIFS(DataRegularSeason20242025!$E$2:$E$1315,TotalTeamGames20242025!C$1,DataRegularSeason20242025!$D$2:$D$1315,TotalTeamGames20242025!$A21,DataRegularSeason20242025!$N$2:$N$1315,1)</f>
        <v>0</v>
      </c>
      <c r="E21" s="15"/>
      <c r="F21" s="16">
        <f>COUNTIFS(DataRegularSeason20242025!$E$2:$E$1315,TotalTeamGames20242025!E$1,DataRegularSeason20242025!$D$2:$D$1315,TotalTeamGames20242025!$A21,DataRegularSeason20242025!$N$2:$N$1315,1)</f>
        <v>0</v>
      </c>
      <c r="G21" s="15"/>
      <c r="H21" s="16">
        <f>COUNTIFS(DataRegularSeason20242025!$E$2:$E$1315,TotalTeamGames20242025!G$1,DataRegularSeason20242025!$D$2:$D$1315,TotalTeamGames20242025!$A21,DataRegularSeason20242025!$N$2:$N$1315,1)</f>
        <v>1</v>
      </c>
      <c r="I21" s="15"/>
      <c r="J21" s="16">
        <f>COUNTIFS(DataRegularSeason20242025!$E$2:$E$1315,TotalTeamGames20242025!I$1,DataRegularSeason20242025!$D$2:$D$1315,TotalTeamGames20242025!$A21,DataRegularSeason20242025!$N$2:$N$1315,1)</f>
        <v>0</v>
      </c>
      <c r="K21" s="15"/>
      <c r="L21" s="16">
        <f>COUNTIFS(DataRegularSeason20242025!$E$2:$E$1315,TotalTeamGames20242025!K$1,DataRegularSeason20242025!$D$2:$D$1315,TotalTeamGames20242025!$A21,DataRegularSeason20242025!$N$2:$N$1315,1)</f>
        <v>0</v>
      </c>
      <c r="M21" s="15"/>
      <c r="N21" s="16">
        <f>COUNTIFS(DataRegularSeason20242025!$E$2:$E$1315,TotalTeamGames20242025!M$1,DataRegularSeason20242025!$D$2:$D$1315,TotalTeamGames20242025!$A21,DataRegularSeason20242025!$N$2:$N$1315,1)</f>
        <v>0</v>
      </c>
      <c r="O21" s="15"/>
      <c r="P21" s="16">
        <f>COUNTIFS(DataRegularSeason20242025!$E$2:$E$1315,TotalTeamGames20242025!O$1,DataRegularSeason20242025!$D$2:$D$1315,TotalTeamGames20242025!$A21,DataRegularSeason20242025!$N$2:$N$1315,1)</f>
        <v>0</v>
      </c>
      <c r="Q21" s="15"/>
      <c r="R21" s="16">
        <f>COUNTIFS(DataRegularSeason20242025!$E$2:$E$1315,TotalTeamGames20242025!Q$1,DataRegularSeason20242025!$D$2:$D$1315,TotalTeamGames20242025!$A21,DataRegularSeason20242025!$N$2:$N$1315,1)</f>
        <v>0</v>
      </c>
      <c r="S21" s="15"/>
      <c r="T21" s="16">
        <f>COUNTIFS(DataRegularSeason20242025!$E$2:$E$1315,TotalTeamGames20242025!S$1,DataRegularSeason20242025!$D$2:$D$1315,TotalTeamGames20242025!$A21,DataRegularSeason20242025!$N$2:$N$1315,1)</f>
        <v>0</v>
      </c>
      <c r="U21" s="15"/>
      <c r="V21" s="19"/>
      <c r="W21" s="15"/>
      <c r="X21" s="16">
        <f>COUNTIFS(DataRegularSeason20242025!$E$2:$E$1315,TotalTeamGames20242025!W$1,DataRegularSeason20242025!$D$2:$D$1315,TotalTeamGames20242025!$A21,DataRegularSeason20242025!$N$2:$N$1315,1)</f>
        <v>0</v>
      </c>
      <c r="Y21" s="15"/>
      <c r="Z21" s="16">
        <f>COUNTIFS(DataRegularSeason20242025!$E$2:$E$1315,TotalTeamGames20242025!Y$1,DataRegularSeason20242025!$D$2:$D$1315,TotalTeamGames20242025!$A21,DataRegularSeason20242025!$N$2:$N$1315,1)</f>
        <v>0</v>
      </c>
      <c r="AA21" s="15"/>
      <c r="AB21" s="16">
        <f>COUNTIFS(DataRegularSeason20242025!$E$2:$E$1315,TotalTeamGames20242025!AA$1,DataRegularSeason20242025!$D$2:$D$1315,TotalTeamGames20242025!$A21,DataRegularSeason20242025!$N$2:$N$1315,1)</f>
        <v>0</v>
      </c>
      <c r="AC21" s="15"/>
      <c r="AD21" s="16">
        <f>COUNTIFS(DataRegularSeason20242025!$E$2:$E$1315,TotalTeamGames20242025!AC$1,DataRegularSeason20242025!$D$2:$D$1315,TotalTeamGames20242025!$A21,DataRegularSeason20242025!$N$2:$N$1315,1)</f>
        <v>0</v>
      </c>
      <c r="AE21" s="15"/>
      <c r="AF21" s="16">
        <f>COUNTIFS(DataRegularSeason20242025!$E$2:$E$1315,TotalTeamGames20242025!AE$1,DataRegularSeason20242025!$D$2:$D$1315,TotalTeamGames20242025!$A21,DataRegularSeason20242025!$N$2:$N$1315,1)</f>
        <v>0</v>
      </c>
      <c r="AG21" s="15"/>
      <c r="AH21" s="16">
        <f>COUNTIFS(DataRegularSeason20242025!$E$2:$E$1315,TotalTeamGames20242025!AG$1,DataRegularSeason20242025!$D$2:$D$1315,TotalTeamGames20242025!$A21,DataRegularSeason20242025!$N$2:$N$1315,1)</f>
        <v>0</v>
      </c>
      <c r="AI21" s="15"/>
      <c r="AJ21" s="16">
        <f>COUNTIFS(DataRegularSeason20242025!$E$2:$E$1315,TotalTeamGames20242025!AI$1,DataRegularSeason20242025!$D$2:$D$1315,TotalTeamGames20242025!$A21,DataRegularSeason20242025!$N$2:$N$1315,1)</f>
        <v>1</v>
      </c>
      <c r="AK21" s="15"/>
      <c r="AL21" s="16">
        <f>COUNTIFS(DataRegularSeason20242025!$E$2:$E$1315,TotalTeamGames20242025!AK$1,DataRegularSeason20242025!$D$2:$D$1315,TotalTeamGames20242025!$A21,DataRegularSeason20242025!$N$2:$N$1315,1)</f>
        <v>1</v>
      </c>
      <c r="AM21" s="15"/>
      <c r="AN21" s="16">
        <f>COUNTIFS(DataRegularSeason20242025!$E$2:$E$1315,TotalTeamGames20242025!AM$1,DataRegularSeason20242025!$D$2:$D$1315,TotalTeamGames20242025!$A21,DataRegularSeason20242025!$N$2:$N$1315,1)</f>
        <v>1</v>
      </c>
      <c r="AO21" s="15"/>
      <c r="AP21" s="16">
        <f>COUNTIFS(DataRegularSeason20242025!$E$2:$E$1315,TotalTeamGames20242025!AO$1,DataRegularSeason20242025!$D$2:$D$1315,TotalTeamGames20242025!$A21,DataRegularSeason20242025!$N$2:$N$1315,1)</f>
        <v>0</v>
      </c>
      <c r="AQ21" s="15"/>
      <c r="AR21" s="16">
        <f>COUNTIFS(DataRegularSeason20242025!$E$2:$E$1315,TotalTeamGames20242025!AQ$1,DataRegularSeason20242025!$D$2:$D$1315,TotalTeamGames20242025!$A21,DataRegularSeason20242025!$N$2:$N$1315,1)</f>
        <v>0</v>
      </c>
      <c r="AS21" s="15"/>
      <c r="AT21" s="16">
        <f>COUNTIFS(DataRegularSeason20242025!$E$2:$E$1315,TotalTeamGames20242025!AS$1,DataRegularSeason20242025!$D$2:$D$1315,TotalTeamGames20242025!$A21,DataRegularSeason20242025!$N$2:$N$1315,1)</f>
        <v>0</v>
      </c>
      <c r="AU21" s="15"/>
      <c r="AV21" s="16">
        <f>COUNTIFS(DataRegularSeason20242025!$E$2:$E$1315,TotalTeamGames20242025!AU$1,DataRegularSeason20242025!$D$2:$D$1315,TotalTeamGames20242025!$A21,DataRegularSeason20242025!$N$2:$N$1315,1)</f>
        <v>0</v>
      </c>
      <c r="AW21" s="15"/>
      <c r="AX21" s="16">
        <f>COUNTIFS(DataRegularSeason20242025!$E$2:$E$1315,TotalTeamGames20242025!AW$1,DataRegularSeason20242025!$D$2:$D$1315,TotalTeamGames20242025!$A21,DataRegularSeason20242025!$N$2:$N$1315,1)</f>
        <v>0</v>
      </c>
      <c r="AY21" s="15"/>
      <c r="AZ21" s="16">
        <f>COUNTIFS(DataRegularSeason20242025!$E$2:$E$1315,TotalTeamGames20242025!AY$1,DataRegularSeason20242025!$D$2:$D$1315,TotalTeamGames20242025!$A21,DataRegularSeason20242025!$N$2:$N$1315,1)</f>
        <v>0</v>
      </c>
      <c r="BA21" s="15"/>
      <c r="BB21" s="16">
        <f>COUNTIFS(DataRegularSeason20242025!$E$2:$E$1315,TotalTeamGames20242025!BA$1,DataRegularSeason20242025!$D$2:$D$1315,TotalTeamGames20242025!$A21,DataRegularSeason20242025!$N$2:$N$1315,1)</f>
        <v>0</v>
      </c>
      <c r="BC21" s="15"/>
      <c r="BD21" s="16">
        <f>COUNTIFS(DataRegularSeason20242025!$E$2:$E$1315,TotalTeamGames20242025!BC$1,DataRegularSeason20242025!$D$2:$D$1315,TotalTeamGames20242025!$A21,DataRegularSeason20242025!$N$2:$N$1315,1)</f>
        <v>0</v>
      </c>
      <c r="BE21" s="15"/>
      <c r="BF21" s="16">
        <f>COUNTIFS(DataRegularSeason20242025!$E$2:$E$1315,TotalTeamGames20242025!BE$1,DataRegularSeason20242025!$D$2:$D$1315,TotalTeamGames20242025!$A21,DataRegularSeason20242025!$N$2:$N$1315,1)</f>
        <v>0</v>
      </c>
      <c r="BG21" s="15"/>
      <c r="BH21" s="16">
        <f>COUNTIFS(DataRegularSeason20242025!$E$2:$E$1315,TotalTeamGames20242025!BG$1,DataRegularSeason20242025!$D$2:$D$1315,TotalTeamGames20242025!$A21,DataRegularSeason20242025!$N$2:$N$1315,1)</f>
        <v>0</v>
      </c>
      <c r="BI21" s="15"/>
      <c r="BJ21" s="16">
        <f>COUNTIFS(DataRegularSeason20242025!$E$2:$E$1315,TotalTeamGames20242025!BI$1,DataRegularSeason20242025!$D$2:$D$1315,TotalTeamGames20242025!$A21,DataRegularSeason20242025!$N$2:$N$1315,1)</f>
        <v>0</v>
      </c>
      <c r="BK21" s="15"/>
      <c r="BL21" s="16">
        <f>COUNTIFS(DataRegularSeason20242025!$E$2:$E$1315,TotalTeamGames20242025!BK$1,DataRegularSeason20242025!$D$2:$D$1315,TotalTeamGames20242025!$A21,DataRegularSeason20242025!$N$2:$N$1315,1)</f>
        <v>0</v>
      </c>
      <c r="BM21" s="15"/>
      <c r="BN21" s="16">
        <f>COUNTIFS(DataRegularSeason20242025!$E$2:$E$1315,TotalTeamGames20242025!BM$1,DataRegularSeason20242025!$D$2:$D$1315,TotalTeamGames20242025!$A21,DataRegularSeason20242025!$N$2:$N$1315,1)</f>
        <v>0</v>
      </c>
      <c r="BO21" s="23">
        <f t="shared" si="0"/>
        <v>4</v>
      </c>
      <c r="BP21" s="52">
        <f t="shared" ref="BP21" si="17">BO21+BO22</f>
        <v>10</v>
      </c>
      <c r="BQ21" s="48">
        <f t="shared" ref="BQ21" si="18">82-BP21</f>
        <v>72</v>
      </c>
    </row>
    <row r="22" spans="1:69" x14ac:dyDescent="0.25">
      <c r="A22" s="49"/>
      <c r="B22" s="17" t="s">
        <v>80</v>
      </c>
      <c r="C22" s="18">
        <f>COUNTIFS(DataRegularSeason20242025!$D$2:$D$1315,TotalTeamGames20242025!C$1,DataRegularSeason20242025!$E$2:$E$1315,TotalTeamGames20242025!$A21,DataRegularSeason20242025!$N$2:$N$1315,1)</f>
        <v>0</v>
      </c>
      <c r="D22" s="20"/>
      <c r="E22" s="18">
        <f>COUNTIFS(DataRegularSeason20242025!$D$2:$D$1315,TotalTeamGames20242025!E$1,DataRegularSeason20242025!$E$2:$E$1315,TotalTeamGames20242025!$A21,DataRegularSeason20242025!$N$2:$N$1315,1)</f>
        <v>0</v>
      </c>
      <c r="F22" s="20"/>
      <c r="G22" s="18">
        <f>COUNTIFS(DataRegularSeason20242025!$D$2:$D$1315,TotalTeamGames20242025!G$1,DataRegularSeason20242025!$E$2:$E$1315,TotalTeamGames20242025!$A21,DataRegularSeason20242025!$N$2:$N$1315,1)</f>
        <v>0</v>
      </c>
      <c r="H22" s="20"/>
      <c r="I22" s="18">
        <f>COUNTIFS(DataRegularSeason20242025!$D$2:$D$1315,TotalTeamGames20242025!I$1,DataRegularSeason20242025!$E$2:$E$1315,TotalTeamGames20242025!$A21,DataRegularSeason20242025!$N$2:$N$1315,1)</f>
        <v>0</v>
      </c>
      <c r="J22" s="20"/>
      <c r="K22" s="18">
        <f>COUNTIFS(DataRegularSeason20242025!$D$2:$D$1315,TotalTeamGames20242025!K$1,DataRegularSeason20242025!$E$2:$E$1315,TotalTeamGames20242025!$A21,DataRegularSeason20242025!$N$2:$N$1315,1)</f>
        <v>0</v>
      </c>
      <c r="L22" s="20"/>
      <c r="M22" s="18">
        <f>COUNTIFS(DataRegularSeason20242025!$D$2:$D$1315,TotalTeamGames20242025!M$1,DataRegularSeason20242025!$E$2:$E$1315,TotalTeamGames20242025!$A21,DataRegularSeason20242025!$N$2:$N$1315,1)</f>
        <v>0</v>
      </c>
      <c r="N22" s="20"/>
      <c r="O22" s="18">
        <f>COUNTIFS(DataRegularSeason20242025!$D$2:$D$1315,TotalTeamGames20242025!O$1,DataRegularSeason20242025!$E$2:$E$1315,TotalTeamGames20242025!$A21,DataRegularSeason20242025!$N$2:$N$1315,1)</f>
        <v>0</v>
      </c>
      <c r="P22" s="20"/>
      <c r="Q22" s="18">
        <f>COUNTIFS(DataRegularSeason20242025!$D$2:$D$1315,TotalTeamGames20242025!Q$1,DataRegularSeason20242025!$E$2:$E$1315,TotalTeamGames20242025!$A21,DataRegularSeason20242025!$N$2:$N$1315,1)</f>
        <v>0</v>
      </c>
      <c r="R22" s="20"/>
      <c r="S22" s="18">
        <f>COUNTIFS(DataRegularSeason20242025!$D$2:$D$1315,TotalTeamGames20242025!S$1,DataRegularSeason20242025!$E$2:$E$1315,TotalTeamGames20242025!$A21,DataRegularSeason20242025!$N$2:$N$1315,1)</f>
        <v>0</v>
      </c>
      <c r="T22" s="20"/>
      <c r="U22" s="18"/>
      <c r="V22" s="20"/>
      <c r="W22" s="18">
        <f>COUNTIFS(DataRegularSeason20242025!$D$2:$D$1315,TotalTeamGames20242025!W$1,DataRegularSeason20242025!$E$2:$E$1315,TotalTeamGames20242025!$A21,DataRegularSeason20242025!$N$2:$N$1315,1)</f>
        <v>1</v>
      </c>
      <c r="X22" s="20"/>
      <c r="Y22" s="18">
        <f>COUNTIFS(DataRegularSeason20242025!$D$2:$D$1315,TotalTeamGames20242025!Y$1,DataRegularSeason20242025!$E$2:$E$1315,TotalTeamGames20242025!$A21,DataRegularSeason20242025!$N$2:$N$1315,1)</f>
        <v>0</v>
      </c>
      <c r="Z22" s="20"/>
      <c r="AA22" s="18">
        <f>COUNTIFS(DataRegularSeason20242025!$D$2:$D$1315,TotalTeamGames20242025!AA$1,DataRegularSeason20242025!$E$2:$E$1315,TotalTeamGames20242025!$A21,DataRegularSeason20242025!$N$2:$N$1315,1)</f>
        <v>0</v>
      </c>
      <c r="AB22" s="20"/>
      <c r="AC22" s="18">
        <f>COUNTIFS(DataRegularSeason20242025!$D$2:$D$1315,TotalTeamGames20242025!AC$1,DataRegularSeason20242025!$E$2:$E$1315,TotalTeamGames20242025!$A21,DataRegularSeason20242025!$N$2:$N$1315,1)</f>
        <v>0</v>
      </c>
      <c r="AD22" s="20"/>
      <c r="AE22" s="18">
        <f>COUNTIFS(DataRegularSeason20242025!$D$2:$D$1315,TotalTeamGames20242025!AE$1,DataRegularSeason20242025!$E$2:$E$1315,TotalTeamGames20242025!$A21,DataRegularSeason20242025!$N$2:$N$1315,1)</f>
        <v>0</v>
      </c>
      <c r="AF22" s="20"/>
      <c r="AG22" s="18">
        <f>COUNTIFS(DataRegularSeason20242025!$D$2:$D$1315,TotalTeamGames20242025!AG$1,DataRegularSeason20242025!$E$2:$E$1315,TotalTeamGames20242025!$A21,DataRegularSeason20242025!$N$2:$N$1315,1)</f>
        <v>1</v>
      </c>
      <c r="AH22" s="20"/>
      <c r="AI22" s="18">
        <f>COUNTIFS(DataRegularSeason20242025!$D$2:$D$1315,TotalTeamGames20242025!AI$1,DataRegularSeason20242025!$E$2:$E$1315,TotalTeamGames20242025!$A21,DataRegularSeason20242025!$N$2:$N$1315,1)</f>
        <v>1</v>
      </c>
      <c r="AJ22" s="20"/>
      <c r="AK22" s="18">
        <f>COUNTIFS(DataRegularSeason20242025!$D$2:$D$1315,TotalTeamGames20242025!AK$1,DataRegularSeason20242025!$E$2:$E$1315,TotalTeamGames20242025!$A21,DataRegularSeason20242025!$N$2:$N$1315,1)</f>
        <v>0</v>
      </c>
      <c r="AL22" s="20"/>
      <c r="AM22" s="18">
        <f>COUNTIFS(DataRegularSeason20242025!$D$2:$D$1315,TotalTeamGames20242025!AM$1,DataRegularSeason20242025!$E$2:$E$1315,TotalTeamGames20242025!$A21,DataRegularSeason20242025!$N$2:$N$1315,1)</f>
        <v>1</v>
      </c>
      <c r="AN22" s="20"/>
      <c r="AO22" s="18">
        <f>COUNTIFS(DataRegularSeason20242025!$D$2:$D$1315,TotalTeamGames20242025!AO$1,DataRegularSeason20242025!$E$2:$E$1315,TotalTeamGames20242025!$A21,DataRegularSeason20242025!$N$2:$N$1315,1)</f>
        <v>0</v>
      </c>
      <c r="AP22" s="20"/>
      <c r="AQ22" s="18">
        <f>COUNTIFS(DataRegularSeason20242025!$D$2:$D$1315,TotalTeamGames20242025!AQ$1,DataRegularSeason20242025!$E$2:$E$1315,TotalTeamGames20242025!$A21,DataRegularSeason20242025!$N$2:$N$1315,1)</f>
        <v>0</v>
      </c>
      <c r="AR22" s="20"/>
      <c r="AS22" s="18">
        <f>COUNTIFS(DataRegularSeason20242025!$D$2:$D$1315,TotalTeamGames20242025!AS$1,DataRegularSeason20242025!$E$2:$E$1315,TotalTeamGames20242025!$A21,DataRegularSeason20242025!$N$2:$N$1315,1)</f>
        <v>1</v>
      </c>
      <c r="AT22" s="20"/>
      <c r="AU22" s="18">
        <f>COUNTIFS(DataRegularSeason20242025!$D$2:$D$1315,TotalTeamGames20242025!AU$1,DataRegularSeason20242025!$E$2:$E$1315,TotalTeamGames20242025!$A21,DataRegularSeason20242025!$N$2:$N$1315,1)</f>
        <v>0</v>
      </c>
      <c r="AV22" s="20"/>
      <c r="AW22" s="18">
        <f>COUNTIFS(DataRegularSeason20242025!$D$2:$D$1315,TotalTeamGames20242025!AW$1,DataRegularSeason20242025!$E$2:$E$1315,TotalTeamGames20242025!$A21,DataRegularSeason20242025!$N$2:$N$1315,1)</f>
        <v>0</v>
      </c>
      <c r="AX22" s="20"/>
      <c r="AY22" s="18">
        <f>COUNTIFS(DataRegularSeason20242025!$D$2:$D$1315,TotalTeamGames20242025!AY$1,DataRegularSeason20242025!$E$2:$E$1315,TotalTeamGames20242025!$A21,DataRegularSeason20242025!$N$2:$N$1315,1)</f>
        <v>0</v>
      </c>
      <c r="AZ22" s="20"/>
      <c r="BA22" s="18">
        <f>COUNTIFS(DataRegularSeason20242025!$D$2:$D$1315,TotalTeamGames20242025!BA$1,DataRegularSeason20242025!$E$2:$E$1315,TotalTeamGames20242025!$A21,DataRegularSeason20242025!$N$2:$N$1315,1)</f>
        <v>0</v>
      </c>
      <c r="BB22" s="20"/>
      <c r="BC22" s="18">
        <f>COUNTIFS(DataRegularSeason20242025!$D$2:$D$1315,TotalTeamGames20242025!BC$1,DataRegularSeason20242025!$E$2:$E$1315,TotalTeamGames20242025!$A21,DataRegularSeason20242025!$N$2:$N$1315,1)</f>
        <v>0</v>
      </c>
      <c r="BD22" s="20"/>
      <c r="BE22" s="18">
        <f>COUNTIFS(DataRegularSeason20242025!$D$2:$D$1315,TotalTeamGames20242025!BE$1,DataRegularSeason20242025!$E$2:$E$1315,TotalTeamGames20242025!$A21,DataRegularSeason20242025!$N$2:$N$1315,1)</f>
        <v>0</v>
      </c>
      <c r="BF22" s="20"/>
      <c r="BG22" s="18">
        <f>COUNTIFS(DataRegularSeason20242025!$D$2:$D$1315,TotalTeamGames20242025!BG$1,DataRegularSeason20242025!$E$2:$E$1315,TotalTeamGames20242025!$A21,DataRegularSeason20242025!$N$2:$N$1315,1)</f>
        <v>0</v>
      </c>
      <c r="BH22" s="20"/>
      <c r="BI22" s="18">
        <f>COUNTIFS(DataRegularSeason20242025!$D$2:$D$1315,TotalTeamGames20242025!BI$1,DataRegularSeason20242025!$E$2:$E$1315,TotalTeamGames20242025!$A21,DataRegularSeason20242025!$N$2:$N$1315,1)</f>
        <v>0</v>
      </c>
      <c r="BJ22" s="20"/>
      <c r="BK22" s="18">
        <f>COUNTIFS(DataRegularSeason20242025!$D$2:$D$1315,TotalTeamGames20242025!BK$1,DataRegularSeason20242025!$E$2:$E$1315,TotalTeamGames20242025!$A21,DataRegularSeason20242025!$N$2:$N$1315,1)</f>
        <v>1</v>
      </c>
      <c r="BL22" s="20"/>
      <c r="BM22" s="18">
        <f>COUNTIFS(DataRegularSeason20242025!$D$2:$D$1315,TotalTeamGames20242025!BM$1,DataRegularSeason20242025!$E$2:$E$1315,TotalTeamGames20242025!$A21,DataRegularSeason20242025!$N$2:$N$1315,1)</f>
        <v>0</v>
      </c>
      <c r="BN22" s="20"/>
      <c r="BO22" s="24">
        <f t="shared" si="0"/>
        <v>6</v>
      </c>
      <c r="BP22" s="52"/>
      <c r="BQ22" s="48"/>
    </row>
    <row r="23" spans="1:69" x14ac:dyDescent="0.25">
      <c r="A23" s="53" t="s">
        <v>23</v>
      </c>
      <c r="B23" s="16" t="s">
        <v>81</v>
      </c>
      <c r="C23" s="15"/>
      <c r="D23" s="16">
        <f>COUNTIFS(DataRegularSeason20242025!$E$2:$E$1315,TotalTeamGames20242025!C$1,DataRegularSeason20242025!$D$2:$D$1315,TotalTeamGames20242025!$A23,DataRegularSeason20242025!$N$2:$N$1315,1)</f>
        <v>0</v>
      </c>
      <c r="E23" s="15"/>
      <c r="F23" s="16">
        <f>COUNTIFS(DataRegularSeason20242025!$E$2:$E$1315,TotalTeamGames20242025!E$1,DataRegularSeason20242025!$D$2:$D$1315,TotalTeamGames20242025!$A23,DataRegularSeason20242025!$N$2:$N$1315,1)</f>
        <v>0</v>
      </c>
      <c r="G23" s="15"/>
      <c r="H23" s="16">
        <f>COUNTIFS(DataRegularSeason20242025!$E$2:$E$1315,TotalTeamGames20242025!G$1,DataRegularSeason20242025!$D$2:$D$1315,TotalTeamGames20242025!$A23,DataRegularSeason20242025!$N$2:$N$1315,1)</f>
        <v>0</v>
      </c>
      <c r="I23" s="15"/>
      <c r="J23" s="16">
        <f>COUNTIFS(DataRegularSeason20242025!$E$2:$E$1315,TotalTeamGames20242025!I$1,DataRegularSeason20242025!$D$2:$D$1315,TotalTeamGames20242025!$A23,DataRegularSeason20242025!$N$2:$N$1315,1)</f>
        <v>0</v>
      </c>
      <c r="K23" s="15"/>
      <c r="L23" s="16">
        <f>COUNTIFS(DataRegularSeason20242025!$E$2:$E$1315,TotalTeamGames20242025!K$1,DataRegularSeason20242025!$D$2:$D$1315,TotalTeamGames20242025!$A23,DataRegularSeason20242025!$N$2:$N$1315,1)</f>
        <v>1</v>
      </c>
      <c r="M23" s="15"/>
      <c r="N23" s="16">
        <f>COUNTIFS(DataRegularSeason20242025!$E$2:$E$1315,TotalTeamGames20242025!M$1,DataRegularSeason20242025!$D$2:$D$1315,TotalTeamGames20242025!$A23,DataRegularSeason20242025!$N$2:$N$1315,1)</f>
        <v>0</v>
      </c>
      <c r="O23" s="15"/>
      <c r="P23" s="16">
        <f>COUNTIFS(DataRegularSeason20242025!$E$2:$E$1315,TotalTeamGames20242025!O$1,DataRegularSeason20242025!$D$2:$D$1315,TotalTeamGames20242025!$A23,DataRegularSeason20242025!$N$2:$N$1315,1)</f>
        <v>0</v>
      </c>
      <c r="Q23" s="15"/>
      <c r="R23" s="16">
        <f>COUNTIFS(DataRegularSeason20242025!$E$2:$E$1315,TotalTeamGames20242025!Q$1,DataRegularSeason20242025!$D$2:$D$1315,TotalTeamGames20242025!$A23,DataRegularSeason20242025!$N$2:$N$1315,1)</f>
        <v>0</v>
      </c>
      <c r="S23" s="15"/>
      <c r="T23" s="16">
        <f>COUNTIFS(DataRegularSeason20242025!$E$2:$E$1315,TotalTeamGames20242025!S$1,DataRegularSeason20242025!$D$2:$D$1315,TotalTeamGames20242025!$A23,DataRegularSeason20242025!$N$2:$N$1315,1)</f>
        <v>1</v>
      </c>
      <c r="U23" s="15"/>
      <c r="V23" s="16">
        <f>COUNTIFS(DataRegularSeason20242025!$E$2:$E$1315,TotalTeamGames20242025!U$1,DataRegularSeason20242025!$D$2:$D$1315,TotalTeamGames20242025!$A23,DataRegularSeason20242025!$N$2:$N$1315,1)</f>
        <v>1</v>
      </c>
      <c r="W23" s="15"/>
      <c r="X23" s="19"/>
      <c r="Y23" s="15"/>
      <c r="Z23" s="16">
        <f>COUNTIFS(DataRegularSeason20242025!$E$2:$E$1315,TotalTeamGames20242025!Y$1,DataRegularSeason20242025!$D$2:$D$1315,TotalTeamGames20242025!$A23,DataRegularSeason20242025!$N$2:$N$1315,1)</f>
        <v>0</v>
      </c>
      <c r="AA23" s="15"/>
      <c r="AB23" s="16">
        <f>COUNTIFS(DataRegularSeason20242025!$E$2:$E$1315,TotalTeamGames20242025!AA$1,DataRegularSeason20242025!$D$2:$D$1315,TotalTeamGames20242025!$A23,DataRegularSeason20242025!$N$2:$N$1315,1)</f>
        <v>0</v>
      </c>
      <c r="AC23" s="15"/>
      <c r="AD23" s="16">
        <f>COUNTIFS(DataRegularSeason20242025!$E$2:$E$1315,TotalTeamGames20242025!AC$1,DataRegularSeason20242025!$D$2:$D$1315,TotalTeamGames20242025!$A23,DataRegularSeason20242025!$N$2:$N$1315,1)</f>
        <v>0</v>
      </c>
      <c r="AE23" s="15"/>
      <c r="AF23" s="16">
        <f>COUNTIFS(DataRegularSeason20242025!$E$2:$E$1315,TotalTeamGames20242025!AE$1,DataRegularSeason20242025!$D$2:$D$1315,TotalTeamGames20242025!$A23,DataRegularSeason20242025!$N$2:$N$1315,1)</f>
        <v>0</v>
      </c>
      <c r="AG23" s="15"/>
      <c r="AH23" s="16">
        <f>COUNTIFS(DataRegularSeason20242025!$E$2:$E$1315,TotalTeamGames20242025!AG$1,DataRegularSeason20242025!$D$2:$D$1315,TotalTeamGames20242025!$A23,DataRegularSeason20242025!$N$2:$N$1315,1)</f>
        <v>0</v>
      </c>
      <c r="AI23" s="15"/>
      <c r="AJ23" s="16">
        <f>COUNTIFS(DataRegularSeason20242025!$E$2:$E$1315,TotalTeamGames20242025!AI$1,DataRegularSeason20242025!$D$2:$D$1315,TotalTeamGames20242025!$A23,DataRegularSeason20242025!$N$2:$N$1315,1)</f>
        <v>2</v>
      </c>
      <c r="AK23" s="15"/>
      <c r="AL23" s="16">
        <f>COUNTIFS(DataRegularSeason20242025!$E$2:$E$1315,TotalTeamGames20242025!AK$1,DataRegularSeason20242025!$D$2:$D$1315,TotalTeamGames20242025!$A23,DataRegularSeason20242025!$N$2:$N$1315,1)</f>
        <v>0</v>
      </c>
      <c r="AM23" s="15"/>
      <c r="AN23" s="16">
        <f>COUNTIFS(DataRegularSeason20242025!$E$2:$E$1315,TotalTeamGames20242025!AM$1,DataRegularSeason20242025!$D$2:$D$1315,TotalTeamGames20242025!$A23,DataRegularSeason20242025!$N$2:$N$1315,1)</f>
        <v>0</v>
      </c>
      <c r="AO23" s="15"/>
      <c r="AP23" s="16">
        <f>COUNTIFS(DataRegularSeason20242025!$E$2:$E$1315,TotalTeamGames20242025!AO$1,DataRegularSeason20242025!$D$2:$D$1315,TotalTeamGames20242025!$A23,DataRegularSeason20242025!$N$2:$N$1315,1)</f>
        <v>0</v>
      </c>
      <c r="AQ23" s="15"/>
      <c r="AR23" s="16">
        <f>COUNTIFS(DataRegularSeason20242025!$E$2:$E$1315,TotalTeamGames20242025!AQ$1,DataRegularSeason20242025!$D$2:$D$1315,TotalTeamGames20242025!$A23,DataRegularSeason20242025!$N$2:$N$1315,1)</f>
        <v>0</v>
      </c>
      <c r="AS23" s="15"/>
      <c r="AT23" s="16">
        <f>COUNTIFS(DataRegularSeason20242025!$E$2:$E$1315,TotalTeamGames20242025!AS$1,DataRegularSeason20242025!$D$2:$D$1315,TotalTeamGames20242025!$A23,DataRegularSeason20242025!$N$2:$N$1315,1)</f>
        <v>0</v>
      </c>
      <c r="AU23" s="15"/>
      <c r="AV23" s="16">
        <f>COUNTIFS(DataRegularSeason20242025!$E$2:$E$1315,TotalTeamGames20242025!AU$1,DataRegularSeason20242025!$D$2:$D$1315,TotalTeamGames20242025!$A23,DataRegularSeason20242025!$N$2:$N$1315,1)</f>
        <v>0</v>
      </c>
      <c r="AW23" s="15"/>
      <c r="AX23" s="16">
        <f>COUNTIFS(DataRegularSeason20242025!$E$2:$E$1315,TotalTeamGames20242025!AW$1,DataRegularSeason20242025!$D$2:$D$1315,TotalTeamGames20242025!$A23,DataRegularSeason20242025!$N$2:$N$1315,1)</f>
        <v>0</v>
      </c>
      <c r="AY23" s="15"/>
      <c r="AZ23" s="16">
        <f>COUNTIFS(DataRegularSeason20242025!$E$2:$E$1315,TotalTeamGames20242025!AY$1,DataRegularSeason20242025!$D$2:$D$1315,TotalTeamGames20242025!$A23,DataRegularSeason20242025!$N$2:$N$1315,1)</f>
        <v>0</v>
      </c>
      <c r="BA23" s="15"/>
      <c r="BB23" s="16">
        <f>COUNTIFS(DataRegularSeason20242025!$E$2:$E$1315,TotalTeamGames20242025!BA$1,DataRegularSeason20242025!$D$2:$D$1315,TotalTeamGames20242025!$A23,DataRegularSeason20242025!$N$2:$N$1315,1)</f>
        <v>0</v>
      </c>
      <c r="BC23" s="15"/>
      <c r="BD23" s="16">
        <f>COUNTIFS(DataRegularSeason20242025!$E$2:$E$1315,TotalTeamGames20242025!BC$1,DataRegularSeason20242025!$D$2:$D$1315,TotalTeamGames20242025!$A23,DataRegularSeason20242025!$N$2:$N$1315,1)</f>
        <v>0</v>
      </c>
      <c r="BE23" s="15"/>
      <c r="BF23" s="16">
        <f>COUNTIFS(DataRegularSeason20242025!$E$2:$E$1315,TotalTeamGames20242025!BE$1,DataRegularSeason20242025!$D$2:$D$1315,TotalTeamGames20242025!$A23,DataRegularSeason20242025!$N$2:$N$1315,1)</f>
        <v>0</v>
      </c>
      <c r="BG23" s="15"/>
      <c r="BH23" s="16">
        <f>COUNTIFS(DataRegularSeason20242025!$E$2:$E$1315,TotalTeamGames20242025!BG$1,DataRegularSeason20242025!$D$2:$D$1315,TotalTeamGames20242025!$A23,DataRegularSeason20242025!$N$2:$N$1315,1)</f>
        <v>0</v>
      </c>
      <c r="BI23" s="15"/>
      <c r="BJ23" s="16">
        <f>COUNTIFS(DataRegularSeason20242025!$E$2:$E$1315,TotalTeamGames20242025!BI$1,DataRegularSeason20242025!$D$2:$D$1315,TotalTeamGames20242025!$A23,DataRegularSeason20242025!$N$2:$N$1315,1)</f>
        <v>0</v>
      </c>
      <c r="BK23" s="15"/>
      <c r="BL23" s="16">
        <f>COUNTIFS(DataRegularSeason20242025!$E$2:$E$1315,TotalTeamGames20242025!BK$1,DataRegularSeason20242025!$D$2:$D$1315,TotalTeamGames20242025!$A23,DataRegularSeason20242025!$N$2:$N$1315,1)</f>
        <v>0</v>
      </c>
      <c r="BM23" s="15"/>
      <c r="BN23" s="16">
        <f>COUNTIFS(DataRegularSeason20242025!$E$2:$E$1315,TotalTeamGames20242025!BM$1,DataRegularSeason20242025!$D$2:$D$1315,TotalTeamGames20242025!$A23,DataRegularSeason20242025!$N$2:$N$1315,1)</f>
        <v>0</v>
      </c>
      <c r="BO23" s="23">
        <f t="shared" si="0"/>
        <v>5</v>
      </c>
      <c r="BP23" s="52">
        <f t="shared" ref="BP23" si="19">BO23+BO24</f>
        <v>11</v>
      </c>
      <c r="BQ23" s="48">
        <f t="shared" ref="BQ23" si="20">82-BP23</f>
        <v>71</v>
      </c>
    </row>
    <row r="24" spans="1:69" x14ac:dyDescent="0.25">
      <c r="A24" s="49"/>
      <c r="B24" s="17" t="s">
        <v>80</v>
      </c>
      <c r="C24" s="18">
        <f>COUNTIFS(DataRegularSeason20242025!$D$2:$D$1315,TotalTeamGames20242025!C$1,DataRegularSeason20242025!$E$2:$E$1315,TotalTeamGames20242025!$A23,DataRegularSeason20242025!$N$2:$N$1315,1)</f>
        <v>0</v>
      </c>
      <c r="D24" s="20"/>
      <c r="E24" s="18">
        <f>COUNTIFS(DataRegularSeason20242025!$D$2:$D$1315,TotalTeamGames20242025!E$1,DataRegularSeason20242025!$E$2:$E$1315,TotalTeamGames20242025!$A23,DataRegularSeason20242025!$N$2:$N$1315,1)</f>
        <v>0</v>
      </c>
      <c r="F24" s="20"/>
      <c r="G24" s="18">
        <f>COUNTIFS(DataRegularSeason20242025!$D$2:$D$1315,TotalTeamGames20242025!G$1,DataRegularSeason20242025!$E$2:$E$1315,TotalTeamGames20242025!$A23,DataRegularSeason20242025!$N$2:$N$1315,1)</f>
        <v>0</v>
      </c>
      <c r="H24" s="20"/>
      <c r="I24" s="18">
        <f>COUNTIFS(DataRegularSeason20242025!$D$2:$D$1315,TotalTeamGames20242025!I$1,DataRegularSeason20242025!$E$2:$E$1315,TotalTeamGames20242025!$A23,DataRegularSeason20242025!$N$2:$N$1315,1)</f>
        <v>1</v>
      </c>
      <c r="J24" s="20"/>
      <c r="K24" s="18">
        <f>COUNTIFS(DataRegularSeason20242025!$D$2:$D$1315,TotalTeamGames20242025!K$1,DataRegularSeason20242025!$E$2:$E$1315,TotalTeamGames20242025!$A23,DataRegularSeason20242025!$N$2:$N$1315,1)</f>
        <v>0</v>
      </c>
      <c r="L24" s="20"/>
      <c r="M24" s="18">
        <f>COUNTIFS(DataRegularSeason20242025!$D$2:$D$1315,TotalTeamGames20242025!M$1,DataRegularSeason20242025!$E$2:$E$1315,TotalTeamGames20242025!$A23,DataRegularSeason20242025!$N$2:$N$1315,1)</f>
        <v>1</v>
      </c>
      <c r="N24" s="20"/>
      <c r="O24" s="18">
        <f>COUNTIFS(DataRegularSeason20242025!$D$2:$D$1315,TotalTeamGames20242025!O$1,DataRegularSeason20242025!$E$2:$E$1315,TotalTeamGames20242025!$A23,DataRegularSeason20242025!$N$2:$N$1315,1)</f>
        <v>1</v>
      </c>
      <c r="P24" s="20"/>
      <c r="Q24" s="18">
        <f>COUNTIFS(DataRegularSeason20242025!$D$2:$D$1315,TotalTeamGames20242025!Q$1,DataRegularSeason20242025!$E$2:$E$1315,TotalTeamGames20242025!$A23,DataRegularSeason20242025!$N$2:$N$1315,1)</f>
        <v>0</v>
      </c>
      <c r="R24" s="20"/>
      <c r="S24" s="18">
        <f>COUNTIFS(DataRegularSeason20242025!$D$2:$D$1315,TotalTeamGames20242025!S$1,DataRegularSeason20242025!$E$2:$E$1315,TotalTeamGames20242025!$A23,DataRegularSeason20242025!$N$2:$N$1315,1)</f>
        <v>0</v>
      </c>
      <c r="T24" s="20"/>
      <c r="U24" s="18">
        <f>COUNTIFS(DataRegularSeason20242025!$D$2:$D$1315,TotalTeamGames20242025!U$1,DataRegularSeason20242025!$E$2:$E$1315,TotalTeamGames20242025!$A23,DataRegularSeason20242025!$N$2:$N$1315,1)</f>
        <v>0</v>
      </c>
      <c r="V24" s="20"/>
      <c r="W24" s="18"/>
      <c r="X24" s="20"/>
      <c r="Y24" s="18">
        <f>COUNTIFS(DataRegularSeason20242025!$D$2:$D$1315,TotalTeamGames20242025!Y$1,DataRegularSeason20242025!$E$2:$E$1315,TotalTeamGames20242025!$A23,DataRegularSeason20242025!$N$2:$N$1315,1)</f>
        <v>0</v>
      </c>
      <c r="Z24" s="20"/>
      <c r="AA24" s="18">
        <f>COUNTIFS(DataRegularSeason20242025!$D$2:$D$1315,TotalTeamGames20242025!AA$1,DataRegularSeason20242025!$E$2:$E$1315,TotalTeamGames20242025!$A23,DataRegularSeason20242025!$N$2:$N$1315,1)</f>
        <v>0</v>
      </c>
      <c r="AB24" s="20"/>
      <c r="AC24" s="18">
        <f>COUNTIFS(DataRegularSeason20242025!$D$2:$D$1315,TotalTeamGames20242025!AC$1,DataRegularSeason20242025!$E$2:$E$1315,TotalTeamGames20242025!$A23,DataRegularSeason20242025!$N$2:$N$1315,1)</f>
        <v>0</v>
      </c>
      <c r="AD24" s="20"/>
      <c r="AE24" s="18">
        <f>COUNTIFS(DataRegularSeason20242025!$D$2:$D$1315,TotalTeamGames20242025!AE$1,DataRegularSeason20242025!$E$2:$E$1315,TotalTeamGames20242025!$A23,DataRegularSeason20242025!$N$2:$N$1315,1)</f>
        <v>0</v>
      </c>
      <c r="AF24" s="20"/>
      <c r="AG24" s="18">
        <f>COUNTIFS(DataRegularSeason20242025!$D$2:$D$1315,TotalTeamGames20242025!AG$1,DataRegularSeason20242025!$E$2:$E$1315,TotalTeamGames20242025!$A23,DataRegularSeason20242025!$N$2:$N$1315,1)</f>
        <v>0</v>
      </c>
      <c r="AH24" s="20"/>
      <c r="AI24" s="18">
        <f>COUNTIFS(DataRegularSeason20242025!$D$2:$D$1315,TotalTeamGames20242025!AI$1,DataRegularSeason20242025!$E$2:$E$1315,TotalTeamGames20242025!$A23,DataRegularSeason20242025!$N$2:$N$1315,1)</f>
        <v>0</v>
      </c>
      <c r="AJ24" s="20"/>
      <c r="AK24" s="18">
        <f>COUNTIFS(DataRegularSeason20242025!$D$2:$D$1315,TotalTeamGames20242025!AK$1,DataRegularSeason20242025!$E$2:$E$1315,TotalTeamGames20242025!$A23,DataRegularSeason20242025!$N$2:$N$1315,1)</f>
        <v>0</v>
      </c>
      <c r="AL24" s="20"/>
      <c r="AM24" s="18">
        <f>COUNTIFS(DataRegularSeason20242025!$D$2:$D$1315,TotalTeamGames20242025!AM$1,DataRegularSeason20242025!$E$2:$E$1315,TotalTeamGames20242025!$A23,DataRegularSeason20242025!$N$2:$N$1315,1)</f>
        <v>0</v>
      </c>
      <c r="AN24" s="20"/>
      <c r="AO24" s="18">
        <f>COUNTIFS(DataRegularSeason20242025!$D$2:$D$1315,TotalTeamGames20242025!AO$1,DataRegularSeason20242025!$E$2:$E$1315,TotalTeamGames20242025!$A23,DataRegularSeason20242025!$N$2:$N$1315,1)</f>
        <v>0</v>
      </c>
      <c r="AP24" s="20"/>
      <c r="AQ24" s="18">
        <f>COUNTIFS(DataRegularSeason20242025!$D$2:$D$1315,TotalTeamGames20242025!AQ$1,DataRegularSeason20242025!$E$2:$E$1315,TotalTeamGames20242025!$A23,DataRegularSeason20242025!$N$2:$N$1315,1)</f>
        <v>1</v>
      </c>
      <c r="AR24" s="20"/>
      <c r="AS24" s="18">
        <f>COUNTIFS(DataRegularSeason20242025!$D$2:$D$1315,TotalTeamGames20242025!AS$1,DataRegularSeason20242025!$E$2:$E$1315,TotalTeamGames20242025!$A23,DataRegularSeason20242025!$N$2:$N$1315,1)</f>
        <v>1</v>
      </c>
      <c r="AT24" s="20"/>
      <c r="AU24" s="18">
        <f>COUNTIFS(DataRegularSeason20242025!$D$2:$D$1315,TotalTeamGames20242025!AU$1,DataRegularSeason20242025!$E$2:$E$1315,TotalTeamGames20242025!$A23,DataRegularSeason20242025!$N$2:$N$1315,1)</f>
        <v>0</v>
      </c>
      <c r="AV24" s="20"/>
      <c r="AW24" s="18">
        <f>COUNTIFS(DataRegularSeason20242025!$D$2:$D$1315,TotalTeamGames20242025!AW$1,DataRegularSeason20242025!$E$2:$E$1315,TotalTeamGames20242025!$A23,DataRegularSeason20242025!$N$2:$N$1315,1)</f>
        <v>0</v>
      </c>
      <c r="AX24" s="20"/>
      <c r="AY24" s="18">
        <f>COUNTIFS(DataRegularSeason20242025!$D$2:$D$1315,TotalTeamGames20242025!AY$1,DataRegularSeason20242025!$E$2:$E$1315,TotalTeamGames20242025!$A23,DataRegularSeason20242025!$N$2:$N$1315,1)</f>
        <v>0</v>
      </c>
      <c r="AZ24" s="20"/>
      <c r="BA24" s="18">
        <f>COUNTIFS(DataRegularSeason20242025!$D$2:$D$1315,TotalTeamGames20242025!BA$1,DataRegularSeason20242025!$E$2:$E$1315,TotalTeamGames20242025!$A23,DataRegularSeason20242025!$N$2:$N$1315,1)</f>
        <v>0</v>
      </c>
      <c r="BB24" s="20"/>
      <c r="BC24" s="18">
        <f>COUNTIFS(DataRegularSeason20242025!$D$2:$D$1315,TotalTeamGames20242025!BC$1,DataRegularSeason20242025!$E$2:$E$1315,TotalTeamGames20242025!$A23,DataRegularSeason20242025!$N$2:$N$1315,1)</f>
        <v>0</v>
      </c>
      <c r="BD24" s="20"/>
      <c r="BE24" s="18">
        <f>COUNTIFS(DataRegularSeason20242025!$D$2:$D$1315,TotalTeamGames20242025!BE$1,DataRegularSeason20242025!$E$2:$E$1315,TotalTeamGames20242025!$A23,DataRegularSeason20242025!$N$2:$N$1315,1)</f>
        <v>0</v>
      </c>
      <c r="BF24" s="20"/>
      <c r="BG24" s="18">
        <f>COUNTIFS(DataRegularSeason20242025!$D$2:$D$1315,TotalTeamGames20242025!BG$1,DataRegularSeason20242025!$E$2:$E$1315,TotalTeamGames20242025!$A23,DataRegularSeason20242025!$N$2:$N$1315,1)</f>
        <v>0</v>
      </c>
      <c r="BH24" s="20"/>
      <c r="BI24" s="18">
        <f>COUNTIFS(DataRegularSeason20242025!$D$2:$D$1315,TotalTeamGames20242025!BI$1,DataRegularSeason20242025!$E$2:$E$1315,TotalTeamGames20242025!$A23,DataRegularSeason20242025!$N$2:$N$1315,1)</f>
        <v>0</v>
      </c>
      <c r="BJ24" s="20"/>
      <c r="BK24" s="18">
        <f>COUNTIFS(DataRegularSeason20242025!$D$2:$D$1315,TotalTeamGames20242025!BK$1,DataRegularSeason20242025!$E$2:$E$1315,TotalTeamGames20242025!$A23,DataRegularSeason20242025!$N$2:$N$1315,1)</f>
        <v>1</v>
      </c>
      <c r="BL24" s="20"/>
      <c r="BM24" s="18">
        <f>COUNTIFS(DataRegularSeason20242025!$D$2:$D$1315,TotalTeamGames20242025!BM$1,DataRegularSeason20242025!$E$2:$E$1315,TotalTeamGames20242025!$A23,DataRegularSeason20242025!$N$2:$N$1315,1)</f>
        <v>0</v>
      </c>
      <c r="BN24" s="20"/>
      <c r="BO24" s="24">
        <f t="shared" si="0"/>
        <v>6</v>
      </c>
      <c r="BP24" s="52"/>
      <c r="BQ24" s="48"/>
    </row>
    <row r="25" spans="1:69" x14ac:dyDescent="0.25">
      <c r="A25" s="53" t="s">
        <v>14</v>
      </c>
      <c r="B25" s="16" t="s">
        <v>81</v>
      </c>
      <c r="C25" s="15"/>
      <c r="D25" s="16">
        <f>COUNTIFS(DataRegularSeason20242025!$E$2:$E$1315,TotalTeamGames20242025!C$1,DataRegularSeason20242025!$D$2:$D$1315,TotalTeamGames20242025!$A25,DataRegularSeason20242025!$N$2:$N$1315,1)</f>
        <v>0</v>
      </c>
      <c r="E25" s="15"/>
      <c r="F25" s="16">
        <f>COUNTIFS(DataRegularSeason20242025!$E$2:$E$1315,TotalTeamGames20242025!E$1,DataRegularSeason20242025!$D$2:$D$1315,TotalTeamGames20242025!$A25,DataRegularSeason20242025!$N$2:$N$1315,1)</f>
        <v>1</v>
      </c>
      <c r="G25" s="15"/>
      <c r="H25" s="16">
        <f>COUNTIFS(DataRegularSeason20242025!$E$2:$E$1315,TotalTeamGames20242025!G$1,DataRegularSeason20242025!$D$2:$D$1315,TotalTeamGames20242025!$A25,DataRegularSeason20242025!$N$2:$N$1315,1)</f>
        <v>2</v>
      </c>
      <c r="I25" s="15"/>
      <c r="J25" s="16">
        <f>COUNTIFS(DataRegularSeason20242025!$E$2:$E$1315,TotalTeamGames20242025!I$1,DataRegularSeason20242025!$D$2:$D$1315,TotalTeamGames20242025!$A25,DataRegularSeason20242025!$N$2:$N$1315,1)</f>
        <v>0</v>
      </c>
      <c r="K25" s="15"/>
      <c r="L25" s="16">
        <f>COUNTIFS(DataRegularSeason20242025!$E$2:$E$1315,TotalTeamGames20242025!K$1,DataRegularSeason20242025!$D$2:$D$1315,TotalTeamGames20242025!$A25,DataRegularSeason20242025!$N$2:$N$1315,1)</f>
        <v>1</v>
      </c>
      <c r="M25" s="15"/>
      <c r="N25" s="16">
        <f>COUNTIFS(DataRegularSeason20242025!$E$2:$E$1315,TotalTeamGames20242025!M$1,DataRegularSeason20242025!$D$2:$D$1315,TotalTeamGames20242025!$A25,DataRegularSeason20242025!$N$2:$N$1315,1)</f>
        <v>0</v>
      </c>
      <c r="O25" s="15"/>
      <c r="P25" s="16">
        <f>COUNTIFS(DataRegularSeason20242025!$E$2:$E$1315,TotalTeamGames20242025!O$1,DataRegularSeason20242025!$D$2:$D$1315,TotalTeamGames20242025!$A25,DataRegularSeason20242025!$N$2:$N$1315,1)</f>
        <v>0</v>
      </c>
      <c r="Q25" s="15"/>
      <c r="R25" s="16">
        <f>COUNTIFS(DataRegularSeason20242025!$E$2:$E$1315,TotalTeamGames20242025!Q$1,DataRegularSeason20242025!$D$2:$D$1315,TotalTeamGames20242025!$A25,DataRegularSeason20242025!$N$2:$N$1315,1)</f>
        <v>0</v>
      </c>
      <c r="S25" s="15"/>
      <c r="T25" s="16">
        <f>COUNTIFS(DataRegularSeason20242025!$E$2:$E$1315,TotalTeamGames20242025!S$1,DataRegularSeason20242025!$D$2:$D$1315,TotalTeamGames20242025!$A25,DataRegularSeason20242025!$N$2:$N$1315,1)</f>
        <v>0</v>
      </c>
      <c r="U25" s="15"/>
      <c r="V25" s="16">
        <f>COUNTIFS(DataRegularSeason20242025!$E$2:$E$1315,TotalTeamGames20242025!U$1,DataRegularSeason20242025!$D$2:$D$1315,TotalTeamGames20242025!$A25,DataRegularSeason20242025!$N$2:$N$1315,1)</f>
        <v>0</v>
      </c>
      <c r="W25" s="15"/>
      <c r="X25" s="16">
        <f>COUNTIFS(DataRegularSeason20242025!$E$2:$E$1315,TotalTeamGames20242025!W$1,DataRegularSeason20242025!$D$2:$D$1315,TotalTeamGames20242025!$A25,DataRegularSeason20242025!$N$2:$N$1315,1)</f>
        <v>0</v>
      </c>
      <c r="Y25" s="15"/>
      <c r="Z25" s="19"/>
      <c r="AA25" s="15"/>
      <c r="AB25" s="16">
        <f>COUNTIFS(DataRegularSeason20242025!$E$2:$E$1315,TotalTeamGames20242025!AA$1,DataRegularSeason20242025!$D$2:$D$1315,TotalTeamGames20242025!$A25,DataRegularSeason20242025!$N$2:$N$1315,1)</f>
        <v>0</v>
      </c>
      <c r="AC25" s="15"/>
      <c r="AD25" s="16">
        <f>COUNTIFS(DataRegularSeason20242025!$E$2:$E$1315,TotalTeamGames20242025!AC$1,DataRegularSeason20242025!$D$2:$D$1315,TotalTeamGames20242025!$A25,DataRegularSeason20242025!$N$2:$N$1315,1)</f>
        <v>0</v>
      </c>
      <c r="AE25" s="15"/>
      <c r="AF25" s="16">
        <f>COUNTIFS(DataRegularSeason20242025!$E$2:$E$1315,TotalTeamGames20242025!AE$1,DataRegularSeason20242025!$D$2:$D$1315,TotalTeamGames20242025!$A25,DataRegularSeason20242025!$N$2:$N$1315,1)</f>
        <v>0</v>
      </c>
      <c r="AG25" s="15"/>
      <c r="AH25" s="16">
        <f>COUNTIFS(DataRegularSeason20242025!$E$2:$E$1315,TotalTeamGames20242025!AG$1,DataRegularSeason20242025!$D$2:$D$1315,TotalTeamGames20242025!$A25,DataRegularSeason20242025!$N$2:$N$1315,1)</f>
        <v>0</v>
      </c>
      <c r="AI25" s="15"/>
      <c r="AJ25" s="16">
        <f>COUNTIFS(DataRegularSeason20242025!$E$2:$E$1315,TotalTeamGames20242025!AI$1,DataRegularSeason20242025!$D$2:$D$1315,TotalTeamGames20242025!$A25,DataRegularSeason20242025!$N$2:$N$1315,1)</f>
        <v>0</v>
      </c>
      <c r="AK25" s="15"/>
      <c r="AL25" s="16">
        <f>COUNTIFS(DataRegularSeason20242025!$E$2:$E$1315,TotalTeamGames20242025!AK$1,DataRegularSeason20242025!$D$2:$D$1315,TotalTeamGames20242025!$A25,DataRegularSeason20242025!$N$2:$N$1315,1)</f>
        <v>1</v>
      </c>
      <c r="AM25" s="15"/>
      <c r="AN25" s="16">
        <f>COUNTIFS(DataRegularSeason20242025!$E$2:$E$1315,TotalTeamGames20242025!AM$1,DataRegularSeason20242025!$D$2:$D$1315,TotalTeamGames20242025!$A25,DataRegularSeason20242025!$N$2:$N$1315,1)</f>
        <v>1</v>
      </c>
      <c r="AO25" s="15"/>
      <c r="AP25" s="16">
        <f>COUNTIFS(DataRegularSeason20242025!$E$2:$E$1315,TotalTeamGames20242025!AO$1,DataRegularSeason20242025!$D$2:$D$1315,TotalTeamGames20242025!$A25,DataRegularSeason20242025!$N$2:$N$1315,1)</f>
        <v>1</v>
      </c>
      <c r="AQ25" s="15"/>
      <c r="AR25" s="16">
        <f>COUNTIFS(DataRegularSeason20242025!$E$2:$E$1315,TotalTeamGames20242025!AQ$1,DataRegularSeason20242025!$D$2:$D$1315,TotalTeamGames20242025!$A25,DataRegularSeason20242025!$N$2:$N$1315,1)</f>
        <v>0</v>
      </c>
      <c r="AS25" s="15"/>
      <c r="AT25" s="16">
        <f>COUNTIFS(DataRegularSeason20242025!$E$2:$E$1315,TotalTeamGames20242025!AS$1,DataRegularSeason20242025!$D$2:$D$1315,TotalTeamGames20242025!$A25,DataRegularSeason20242025!$N$2:$N$1315,1)</f>
        <v>0</v>
      </c>
      <c r="AU25" s="15"/>
      <c r="AV25" s="16">
        <f>COUNTIFS(DataRegularSeason20242025!$E$2:$E$1315,TotalTeamGames20242025!AU$1,DataRegularSeason20242025!$D$2:$D$1315,TotalTeamGames20242025!$A25,DataRegularSeason20242025!$N$2:$N$1315,1)</f>
        <v>0</v>
      </c>
      <c r="AW25" s="15"/>
      <c r="AX25" s="16">
        <f>COUNTIFS(DataRegularSeason20242025!$E$2:$E$1315,TotalTeamGames20242025!AW$1,DataRegularSeason20242025!$D$2:$D$1315,TotalTeamGames20242025!$A25,DataRegularSeason20242025!$N$2:$N$1315,1)</f>
        <v>0</v>
      </c>
      <c r="AY25" s="15"/>
      <c r="AZ25" s="16">
        <f>COUNTIFS(DataRegularSeason20242025!$E$2:$E$1315,TotalTeamGames20242025!AY$1,DataRegularSeason20242025!$D$2:$D$1315,TotalTeamGames20242025!$A25,DataRegularSeason20242025!$N$2:$N$1315,1)</f>
        <v>0</v>
      </c>
      <c r="BA25" s="15"/>
      <c r="BB25" s="16">
        <f>COUNTIFS(DataRegularSeason20242025!$E$2:$E$1315,TotalTeamGames20242025!BA$1,DataRegularSeason20242025!$D$2:$D$1315,TotalTeamGames20242025!$A25,DataRegularSeason20242025!$N$2:$N$1315,1)</f>
        <v>0</v>
      </c>
      <c r="BC25" s="15"/>
      <c r="BD25" s="16">
        <f>COUNTIFS(DataRegularSeason20242025!$E$2:$E$1315,TotalTeamGames20242025!BC$1,DataRegularSeason20242025!$D$2:$D$1315,TotalTeamGames20242025!$A25,DataRegularSeason20242025!$N$2:$N$1315,1)</f>
        <v>0</v>
      </c>
      <c r="BE25" s="15"/>
      <c r="BF25" s="16">
        <f>COUNTIFS(DataRegularSeason20242025!$E$2:$E$1315,TotalTeamGames20242025!BE$1,DataRegularSeason20242025!$D$2:$D$1315,TotalTeamGames20242025!$A25,DataRegularSeason20242025!$N$2:$N$1315,1)</f>
        <v>0</v>
      </c>
      <c r="BG25" s="15"/>
      <c r="BH25" s="16">
        <f>COUNTIFS(DataRegularSeason20242025!$E$2:$E$1315,TotalTeamGames20242025!BG$1,DataRegularSeason20242025!$D$2:$D$1315,TotalTeamGames20242025!$A25,DataRegularSeason20242025!$N$2:$N$1315,1)</f>
        <v>0</v>
      </c>
      <c r="BI25" s="15"/>
      <c r="BJ25" s="16">
        <f>COUNTIFS(DataRegularSeason20242025!$E$2:$E$1315,TotalTeamGames20242025!BI$1,DataRegularSeason20242025!$D$2:$D$1315,TotalTeamGames20242025!$A25,DataRegularSeason20242025!$N$2:$N$1315,1)</f>
        <v>0</v>
      </c>
      <c r="BK25" s="15"/>
      <c r="BL25" s="16">
        <f>COUNTIFS(DataRegularSeason20242025!$E$2:$E$1315,TotalTeamGames20242025!BK$1,DataRegularSeason20242025!$D$2:$D$1315,TotalTeamGames20242025!$A25,DataRegularSeason20242025!$N$2:$N$1315,1)</f>
        <v>0</v>
      </c>
      <c r="BM25" s="15"/>
      <c r="BN25" s="16">
        <f>COUNTIFS(DataRegularSeason20242025!$E$2:$E$1315,TotalTeamGames20242025!BM$1,DataRegularSeason20242025!$D$2:$D$1315,TotalTeamGames20242025!$A25,DataRegularSeason20242025!$N$2:$N$1315,1)</f>
        <v>0</v>
      </c>
      <c r="BO25" s="23">
        <f t="shared" si="0"/>
        <v>7</v>
      </c>
      <c r="BP25" s="52">
        <f t="shared" ref="BP25" si="21">BO25+BO26</f>
        <v>11</v>
      </c>
      <c r="BQ25" s="48">
        <f t="shared" ref="BQ25" si="22">82-BP25</f>
        <v>71</v>
      </c>
    </row>
    <row r="26" spans="1:69" x14ac:dyDescent="0.25">
      <c r="A26" s="49"/>
      <c r="B26" s="17" t="s">
        <v>80</v>
      </c>
      <c r="C26" s="18">
        <f>COUNTIFS(DataRegularSeason20242025!$D$2:$D$1315,TotalTeamGames20242025!C$1,DataRegularSeason20242025!$E$2:$E$1315,TotalTeamGames20242025!$A25,DataRegularSeason20242025!$N$2:$N$1315,1)</f>
        <v>0</v>
      </c>
      <c r="D26" s="20"/>
      <c r="E26" s="18">
        <f>COUNTIFS(DataRegularSeason20242025!$D$2:$D$1315,TotalTeamGames20242025!E$1,DataRegularSeason20242025!$E$2:$E$1315,TotalTeamGames20242025!$A25,DataRegularSeason20242025!$N$2:$N$1315,1)</f>
        <v>1</v>
      </c>
      <c r="F26" s="20"/>
      <c r="G26" s="18">
        <f>COUNTIFS(DataRegularSeason20242025!$D$2:$D$1315,TotalTeamGames20242025!G$1,DataRegularSeason20242025!$E$2:$E$1315,TotalTeamGames20242025!$A25,DataRegularSeason20242025!$N$2:$N$1315,1)</f>
        <v>0</v>
      </c>
      <c r="H26" s="20"/>
      <c r="I26" s="18">
        <f>COUNTIFS(DataRegularSeason20242025!$D$2:$D$1315,TotalTeamGames20242025!I$1,DataRegularSeason20242025!$E$2:$E$1315,TotalTeamGames20242025!$A25,DataRegularSeason20242025!$N$2:$N$1315,1)</f>
        <v>0</v>
      </c>
      <c r="J26" s="20"/>
      <c r="K26" s="18">
        <f>COUNTIFS(DataRegularSeason20242025!$D$2:$D$1315,TotalTeamGames20242025!K$1,DataRegularSeason20242025!$E$2:$E$1315,TotalTeamGames20242025!$A25,DataRegularSeason20242025!$N$2:$N$1315,1)</f>
        <v>0</v>
      </c>
      <c r="L26" s="20"/>
      <c r="M26" s="18">
        <f>COUNTIFS(DataRegularSeason20242025!$D$2:$D$1315,TotalTeamGames20242025!M$1,DataRegularSeason20242025!$E$2:$E$1315,TotalTeamGames20242025!$A25,DataRegularSeason20242025!$N$2:$N$1315,1)</f>
        <v>0</v>
      </c>
      <c r="N26" s="20"/>
      <c r="O26" s="18">
        <f>COUNTIFS(DataRegularSeason20242025!$D$2:$D$1315,TotalTeamGames20242025!O$1,DataRegularSeason20242025!$E$2:$E$1315,TotalTeamGames20242025!$A25,DataRegularSeason20242025!$N$2:$N$1315,1)</f>
        <v>0</v>
      </c>
      <c r="P26" s="20"/>
      <c r="Q26" s="18">
        <f>COUNTIFS(DataRegularSeason20242025!$D$2:$D$1315,TotalTeamGames20242025!Q$1,DataRegularSeason20242025!$E$2:$E$1315,TotalTeamGames20242025!$A25,DataRegularSeason20242025!$N$2:$N$1315,1)</f>
        <v>0</v>
      </c>
      <c r="R26" s="20"/>
      <c r="S26" s="18">
        <f>COUNTIFS(DataRegularSeason20242025!$D$2:$D$1315,TotalTeamGames20242025!S$1,DataRegularSeason20242025!$E$2:$E$1315,TotalTeamGames20242025!$A25,DataRegularSeason20242025!$N$2:$N$1315,1)</f>
        <v>0</v>
      </c>
      <c r="T26" s="20"/>
      <c r="U26" s="18">
        <f>COUNTIFS(DataRegularSeason20242025!$D$2:$D$1315,TotalTeamGames20242025!U$1,DataRegularSeason20242025!$E$2:$E$1315,TotalTeamGames20242025!$A25,DataRegularSeason20242025!$N$2:$N$1315,1)</f>
        <v>0</v>
      </c>
      <c r="V26" s="20"/>
      <c r="W26" s="18">
        <f>COUNTIFS(DataRegularSeason20242025!$D$2:$D$1315,TotalTeamGames20242025!W$1,DataRegularSeason20242025!$E$2:$E$1315,TotalTeamGames20242025!$A25,DataRegularSeason20242025!$N$2:$N$1315,1)</f>
        <v>0</v>
      </c>
      <c r="X26" s="20"/>
      <c r="Y26" s="18"/>
      <c r="Z26" s="20"/>
      <c r="AA26" s="18">
        <f>COUNTIFS(DataRegularSeason20242025!$D$2:$D$1315,TotalTeamGames20242025!AA$1,DataRegularSeason20242025!$E$2:$E$1315,TotalTeamGames20242025!$A25,DataRegularSeason20242025!$N$2:$N$1315,1)</f>
        <v>0</v>
      </c>
      <c r="AB26" s="20"/>
      <c r="AC26" s="18">
        <f>COUNTIFS(DataRegularSeason20242025!$D$2:$D$1315,TotalTeamGames20242025!AC$1,DataRegularSeason20242025!$E$2:$E$1315,TotalTeamGames20242025!$A25,DataRegularSeason20242025!$N$2:$N$1315,1)</f>
        <v>1</v>
      </c>
      <c r="AD26" s="20"/>
      <c r="AE26" s="18">
        <f>COUNTIFS(DataRegularSeason20242025!$D$2:$D$1315,TotalTeamGames20242025!AE$1,DataRegularSeason20242025!$E$2:$E$1315,TotalTeamGames20242025!$A25,DataRegularSeason20242025!$N$2:$N$1315,1)</f>
        <v>0</v>
      </c>
      <c r="AF26" s="20"/>
      <c r="AG26" s="18">
        <f>COUNTIFS(DataRegularSeason20242025!$D$2:$D$1315,TotalTeamGames20242025!AG$1,DataRegularSeason20242025!$E$2:$E$1315,TotalTeamGames20242025!$A25,DataRegularSeason20242025!$N$2:$N$1315,1)</f>
        <v>0</v>
      </c>
      <c r="AH26" s="20"/>
      <c r="AI26" s="18">
        <f>COUNTIFS(DataRegularSeason20242025!$D$2:$D$1315,TotalTeamGames20242025!AI$1,DataRegularSeason20242025!$E$2:$E$1315,TotalTeamGames20242025!$A25,DataRegularSeason20242025!$N$2:$N$1315,1)</f>
        <v>0</v>
      </c>
      <c r="AJ26" s="20"/>
      <c r="AK26" s="18">
        <f>COUNTIFS(DataRegularSeason20242025!$D$2:$D$1315,TotalTeamGames20242025!AK$1,DataRegularSeason20242025!$E$2:$E$1315,TotalTeamGames20242025!$A25,DataRegularSeason20242025!$N$2:$N$1315,1)</f>
        <v>0</v>
      </c>
      <c r="AL26" s="20"/>
      <c r="AM26" s="18">
        <f>COUNTIFS(DataRegularSeason20242025!$D$2:$D$1315,TotalTeamGames20242025!AM$1,DataRegularSeason20242025!$E$2:$E$1315,TotalTeamGames20242025!$A25,DataRegularSeason20242025!$N$2:$N$1315,1)</f>
        <v>0</v>
      </c>
      <c r="AN26" s="20"/>
      <c r="AO26" s="18">
        <f>COUNTIFS(DataRegularSeason20242025!$D$2:$D$1315,TotalTeamGames20242025!AO$1,DataRegularSeason20242025!$E$2:$E$1315,TotalTeamGames20242025!$A25,DataRegularSeason20242025!$N$2:$N$1315,1)</f>
        <v>0</v>
      </c>
      <c r="AP26" s="20"/>
      <c r="AQ26" s="18">
        <f>COUNTIFS(DataRegularSeason20242025!$D$2:$D$1315,TotalTeamGames20242025!AQ$1,DataRegularSeason20242025!$E$2:$E$1315,TotalTeamGames20242025!$A25,DataRegularSeason20242025!$N$2:$N$1315,1)</f>
        <v>0</v>
      </c>
      <c r="AR26" s="20"/>
      <c r="AS26" s="18">
        <f>COUNTIFS(DataRegularSeason20242025!$D$2:$D$1315,TotalTeamGames20242025!AS$1,DataRegularSeason20242025!$E$2:$E$1315,TotalTeamGames20242025!$A25,DataRegularSeason20242025!$N$2:$N$1315,1)</f>
        <v>0</v>
      </c>
      <c r="AT26" s="20"/>
      <c r="AU26" s="18">
        <f>COUNTIFS(DataRegularSeason20242025!$D$2:$D$1315,TotalTeamGames20242025!AU$1,DataRegularSeason20242025!$E$2:$E$1315,TotalTeamGames20242025!$A25,DataRegularSeason20242025!$N$2:$N$1315,1)</f>
        <v>0</v>
      </c>
      <c r="AV26" s="20"/>
      <c r="AW26" s="18">
        <f>COUNTIFS(DataRegularSeason20242025!$D$2:$D$1315,TotalTeamGames20242025!AW$1,DataRegularSeason20242025!$E$2:$E$1315,TotalTeamGames20242025!$A25,DataRegularSeason20242025!$N$2:$N$1315,1)</f>
        <v>0</v>
      </c>
      <c r="AX26" s="20"/>
      <c r="AY26" s="18">
        <f>COUNTIFS(DataRegularSeason20242025!$D$2:$D$1315,TotalTeamGames20242025!AY$1,DataRegularSeason20242025!$E$2:$E$1315,TotalTeamGames20242025!$A25,DataRegularSeason20242025!$N$2:$N$1315,1)</f>
        <v>0</v>
      </c>
      <c r="AZ26" s="20"/>
      <c r="BA26" s="18">
        <f>COUNTIFS(DataRegularSeason20242025!$D$2:$D$1315,TotalTeamGames20242025!BA$1,DataRegularSeason20242025!$E$2:$E$1315,TotalTeamGames20242025!$A25,DataRegularSeason20242025!$N$2:$N$1315,1)</f>
        <v>0</v>
      </c>
      <c r="BB26" s="20"/>
      <c r="BC26" s="18">
        <f>COUNTIFS(DataRegularSeason20242025!$D$2:$D$1315,TotalTeamGames20242025!BC$1,DataRegularSeason20242025!$E$2:$E$1315,TotalTeamGames20242025!$A25,DataRegularSeason20242025!$N$2:$N$1315,1)</f>
        <v>0</v>
      </c>
      <c r="BD26" s="20"/>
      <c r="BE26" s="18">
        <f>COUNTIFS(DataRegularSeason20242025!$D$2:$D$1315,TotalTeamGames20242025!BE$1,DataRegularSeason20242025!$E$2:$E$1315,TotalTeamGames20242025!$A25,DataRegularSeason20242025!$N$2:$N$1315,1)</f>
        <v>0</v>
      </c>
      <c r="BF26" s="20"/>
      <c r="BG26" s="18">
        <f>COUNTIFS(DataRegularSeason20242025!$D$2:$D$1315,TotalTeamGames20242025!BG$1,DataRegularSeason20242025!$E$2:$E$1315,TotalTeamGames20242025!$A25,DataRegularSeason20242025!$N$2:$N$1315,1)</f>
        <v>1</v>
      </c>
      <c r="BH26" s="20"/>
      <c r="BI26" s="18">
        <f>COUNTIFS(DataRegularSeason20242025!$D$2:$D$1315,TotalTeamGames20242025!BI$1,DataRegularSeason20242025!$E$2:$E$1315,TotalTeamGames20242025!$A25,DataRegularSeason20242025!$N$2:$N$1315,1)</f>
        <v>1</v>
      </c>
      <c r="BJ26" s="20"/>
      <c r="BK26" s="18">
        <f>COUNTIFS(DataRegularSeason20242025!$D$2:$D$1315,TotalTeamGames20242025!BK$1,DataRegularSeason20242025!$E$2:$E$1315,TotalTeamGames20242025!$A25,DataRegularSeason20242025!$N$2:$N$1315,1)</f>
        <v>0</v>
      </c>
      <c r="BL26" s="20"/>
      <c r="BM26" s="18">
        <f>COUNTIFS(DataRegularSeason20242025!$D$2:$D$1315,TotalTeamGames20242025!BM$1,DataRegularSeason20242025!$E$2:$E$1315,TotalTeamGames20242025!$A25,DataRegularSeason20242025!$N$2:$N$1315,1)</f>
        <v>0</v>
      </c>
      <c r="BN26" s="20"/>
      <c r="BO26" s="24">
        <f t="shared" si="0"/>
        <v>4</v>
      </c>
      <c r="BP26" s="52"/>
      <c r="BQ26" s="48"/>
    </row>
    <row r="27" spans="1:69" x14ac:dyDescent="0.25">
      <c r="A27" s="53" t="s">
        <v>28</v>
      </c>
      <c r="B27" s="16" t="s">
        <v>81</v>
      </c>
      <c r="C27" s="15"/>
      <c r="D27" s="16">
        <f>COUNTIFS(DataRegularSeason20242025!$E$2:$E$1315,TotalTeamGames20242025!C$1,DataRegularSeason20242025!$D$2:$D$1315,TotalTeamGames20242025!$A27,DataRegularSeason20242025!$N$2:$N$1315,1)</f>
        <v>1</v>
      </c>
      <c r="E27" s="15"/>
      <c r="F27" s="16">
        <f>COUNTIFS(DataRegularSeason20242025!$E$2:$E$1315,TotalTeamGames20242025!E$1,DataRegularSeason20242025!$D$2:$D$1315,TotalTeamGames20242025!$A27,DataRegularSeason20242025!$N$2:$N$1315,1)</f>
        <v>1</v>
      </c>
      <c r="G27" s="15"/>
      <c r="H27" s="16">
        <f>COUNTIFS(DataRegularSeason20242025!$E$2:$E$1315,TotalTeamGames20242025!G$1,DataRegularSeason20242025!$D$2:$D$1315,TotalTeamGames20242025!$A27,DataRegularSeason20242025!$N$2:$N$1315,1)</f>
        <v>1</v>
      </c>
      <c r="I27" s="15"/>
      <c r="J27" s="16">
        <f>COUNTIFS(DataRegularSeason20242025!$E$2:$E$1315,TotalTeamGames20242025!I$1,DataRegularSeason20242025!$D$2:$D$1315,TotalTeamGames20242025!$A27,DataRegularSeason20242025!$N$2:$N$1315,1)</f>
        <v>0</v>
      </c>
      <c r="K27" s="15"/>
      <c r="L27" s="16">
        <f>COUNTIFS(DataRegularSeason20242025!$E$2:$E$1315,TotalTeamGames20242025!K$1,DataRegularSeason20242025!$D$2:$D$1315,TotalTeamGames20242025!$A27,DataRegularSeason20242025!$N$2:$N$1315,1)</f>
        <v>0</v>
      </c>
      <c r="M27" s="15"/>
      <c r="N27" s="16">
        <f>COUNTIFS(DataRegularSeason20242025!$E$2:$E$1315,TotalTeamGames20242025!M$1,DataRegularSeason20242025!$D$2:$D$1315,TotalTeamGames20242025!$A27,DataRegularSeason20242025!$N$2:$N$1315,1)</f>
        <v>0</v>
      </c>
      <c r="O27" s="15"/>
      <c r="P27" s="16">
        <f>COUNTIFS(DataRegularSeason20242025!$E$2:$E$1315,TotalTeamGames20242025!O$1,DataRegularSeason20242025!$D$2:$D$1315,TotalTeamGames20242025!$A27,DataRegularSeason20242025!$N$2:$N$1315,1)</f>
        <v>0</v>
      </c>
      <c r="Q27" s="15"/>
      <c r="R27" s="16">
        <f>COUNTIFS(DataRegularSeason20242025!$E$2:$E$1315,TotalTeamGames20242025!Q$1,DataRegularSeason20242025!$D$2:$D$1315,TotalTeamGames20242025!$A27,DataRegularSeason20242025!$N$2:$N$1315,1)</f>
        <v>0</v>
      </c>
      <c r="S27" s="15"/>
      <c r="T27" s="16">
        <f>COUNTIFS(DataRegularSeason20242025!$E$2:$E$1315,TotalTeamGames20242025!S$1,DataRegularSeason20242025!$D$2:$D$1315,TotalTeamGames20242025!$A27,DataRegularSeason20242025!$N$2:$N$1315,1)</f>
        <v>0</v>
      </c>
      <c r="U27" s="15"/>
      <c r="V27" s="16">
        <f>COUNTIFS(DataRegularSeason20242025!$E$2:$E$1315,TotalTeamGames20242025!U$1,DataRegularSeason20242025!$D$2:$D$1315,TotalTeamGames20242025!$A27,DataRegularSeason20242025!$N$2:$N$1315,1)</f>
        <v>0</v>
      </c>
      <c r="W27" s="15"/>
      <c r="X27" s="16">
        <f>COUNTIFS(DataRegularSeason20242025!$E$2:$E$1315,TotalTeamGames20242025!W$1,DataRegularSeason20242025!$D$2:$D$1315,TotalTeamGames20242025!$A27,DataRegularSeason20242025!$N$2:$N$1315,1)</f>
        <v>0</v>
      </c>
      <c r="Y27" s="15"/>
      <c r="Z27" s="16">
        <f>COUNTIFS(DataRegularSeason20242025!$E$2:$E$1315,TotalTeamGames20242025!Y$1,DataRegularSeason20242025!$D$2:$D$1315,TotalTeamGames20242025!$A27,DataRegularSeason20242025!$N$2:$N$1315,1)</f>
        <v>0</v>
      </c>
      <c r="AA27" s="15"/>
      <c r="AB27" s="19"/>
      <c r="AC27" s="15"/>
      <c r="AD27" s="16">
        <f>COUNTIFS(DataRegularSeason20242025!$E$2:$E$1315,TotalTeamGames20242025!AC$1,DataRegularSeason20242025!$D$2:$D$1315,TotalTeamGames20242025!$A27,DataRegularSeason20242025!$N$2:$N$1315,1)</f>
        <v>0</v>
      </c>
      <c r="AE27" s="15"/>
      <c r="AF27" s="16">
        <f>COUNTIFS(DataRegularSeason20242025!$E$2:$E$1315,TotalTeamGames20242025!AE$1,DataRegularSeason20242025!$D$2:$D$1315,TotalTeamGames20242025!$A27,DataRegularSeason20242025!$N$2:$N$1315,1)</f>
        <v>1</v>
      </c>
      <c r="AG27" s="15"/>
      <c r="AH27" s="16">
        <f>COUNTIFS(DataRegularSeason20242025!$E$2:$E$1315,TotalTeamGames20242025!AG$1,DataRegularSeason20242025!$D$2:$D$1315,TotalTeamGames20242025!$A27,DataRegularSeason20242025!$N$2:$N$1315,1)</f>
        <v>0</v>
      </c>
      <c r="AI27" s="15"/>
      <c r="AJ27" s="16">
        <f>COUNTIFS(DataRegularSeason20242025!$E$2:$E$1315,TotalTeamGames20242025!AI$1,DataRegularSeason20242025!$D$2:$D$1315,TotalTeamGames20242025!$A27,DataRegularSeason20242025!$N$2:$N$1315,1)</f>
        <v>0</v>
      </c>
      <c r="AK27" s="15"/>
      <c r="AL27" s="16">
        <f>COUNTIFS(DataRegularSeason20242025!$E$2:$E$1315,TotalTeamGames20242025!AK$1,DataRegularSeason20242025!$D$2:$D$1315,TotalTeamGames20242025!$A27,DataRegularSeason20242025!$N$2:$N$1315,1)</f>
        <v>0</v>
      </c>
      <c r="AM27" s="15"/>
      <c r="AN27" s="16">
        <f>COUNTIFS(DataRegularSeason20242025!$E$2:$E$1315,TotalTeamGames20242025!AM$1,DataRegularSeason20242025!$D$2:$D$1315,TotalTeamGames20242025!$A27,DataRegularSeason20242025!$N$2:$N$1315,1)</f>
        <v>0</v>
      </c>
      <c r="AO27" s="15"/>
      <c r="AP27" s="16">
        <f>COUNTIFS(DataRegularSeason20242025!$E$2:$E$1315,TotalTeamGames20242025!AO$1,DataRegularSeason20242025!$D$2:$D$1315,TotalTeamGames20242025!$A27,DataRegularSeason20242025!$N$2:$N$1315,1)</f>
        <v>1</v>
      </c>
      <c r="AQ27" s="15"/>
      <c r="AR27" s="16">
        <f>COUNTIFS(DataRegularSeason20242025!$E$2:$E$1315,TotalTeamGames20242025!AQ$1,DataRegularSeason20242025!$D$2:$D$1315,TotalTeamGames20242025!$A27,DataRegularSeason20242025!$N$2:$N$1315,1)</f>
        <v>0</v>
      </c>
      <c r="AS27" s="15"/>
      <c r="AT27" s="16">
        <f>COUNTIFS(DataRegularSeason20242025!$E$2:$E$1315,TotalTeamGames20242025!AS$1,DataRegularSeason20242025!$D$2:$D$1315,TotalTeamGames20242025!$A27,DataRegularSeason20242025!$N$2:$N$1315,1)</f>
        <v>0</v>
      </c>
      <c r="AU27" s="15"/>
      <c r="AV27" s="16">
        <f>COUNTIFS(DataRegularSeason20242025!$E$2:$E$1315,TotalTeamGames20242025!AU$1,DataRegularSeason20242025!$D$2:$D$1315,TotalTeamGames20242025!$A27,DataRegularSeason20242025!$N$2:$N$1315,1)</f>
        <v>0</v>
      </c>
      <c r="AW27" s="15"/>
      <c r="AX27" s="16">
        <f>COUNTIFS(DataRegularSeason20242025!$E$2:$E$1315,TotalTeamGames20242025!AW$1,DataRegularSeason20242025!$D$2:$D$1315,TotalTeamGames20242025!$A27,DataRegularSeason20242025!$N$2:$N$1315,1)</f>
        <v>1</v>
      </c>
      <c r="AY27" s="15"/>
      <c r="AZ27" s="16">
        <f>COUNTIFS(DataRegularSeason20242025!$E$2:$E$1315,TotalTeamGames20242025!AY$1,DataRegularSeason20242025!$D$2:$D$1315,TotalTeamGames20242025!$A27,DataRegularSeason20242025!$N$2:$N$1315,1)</f>
        <v>0</v>
      </c>
      <c r="BA27" s="15"/>
      <c r="BB27" s="16">
        <f>COUNTIFS(DataRegularSeason20242025!$E$2:$E$1315,TotalTeamGames20242025!BA$1,DataRegularSeason20242025!$D$2:$D$1315,TotalTeamGames20242025!$A27,DataRegularSeason20242025!$N$2:$N$1315,1)</f>
        <v>0</v>
      </c>
      <c r="BC27" s="15"/>
      <c r="BD27" s="16">
        <f>COUNTIFS(DataRegularSeason20242025!$E$2:$E$1315,TotalTeamGames20242025!BC$1,DataRegularSeason20242025!$D$2:$D$1315,TotalTeamGames20242025!$A27,DataRegularSeason20242025!$N$2:$N$1315,1)</f>
        <v>1</v>
      </c>
      <c r="BE27" s="15"/>
      <c r="BF27" s="16">
        <f>COUNTIFS(DataRegularSeason20242025!$E$2:$E$1315,TotalTeamGames20242025!BE$1,DataRegularSeason20242025!$D$2:$D$1315,TotalTeamGames20242025!$A27,DataRegularSeason20242025!$N$2:$N$1315,1)</f>
        <v>0</v>
      </c>
      <c r="BG27" s="15"/>
      <c r="BH27" s="16">
        <f>COUNTIFS(DataRegularSeason20242025!$E$2:$E$1315,TotalTeamGames20242025!BG$1,DataRegularSeason20242025!$D$2:$D$1315,TotalTeamGames20242025!$A27,DataRegularSeason20242025!$N$2:$N$1315,1)</f>
        <v>0</v>
      </c>
      <c r="BI27" s="15"/>
      <c r="BJ27" s="16">
        <f>COUNTIFS(DataRegularSeason20242025!$E$2:$E$1315,TotalTeamGames20242025!BI$1,DataRegularSeason20242025!$D$2:$D$1315,TotalTeamGames20242025!$A27,DataRegularSeason20242025!$N$2:$N$1315,1)</f>
        <v>1</v>
      </c>
      <c r="BK27" s="15"/>
      <c r="BL27" s="16">
        <f>COUNTIFS(DataRegularSeason20242025!$E$2:$E$1315,TotalTeamGames20242025!BK$1,DataRegularSeason20242025!$D$2:$D$1315,TotalTeamGames20242025!$A27,DataRegularSeason20242025!$N$2:$N$1315,1)</f>
        <v>0</v>
      </c>
      <c r="BM27" s="15"/>
      <c r="BN27" s="16">
        <f>COUNTIFS(DataRegularSeason20242025!$E$2:$E$1315,TotalTeamGames20242025!BM$1,DataRegularSeason20242025!$D$2:$D$1315,TotalTeamGames20242025!$A27,DataRegularSeason20242025!$N$2:$N$1315,1)</f>
        <v>0</v>
      </c>
      <c r="BO27" s="23">
        <f t="shared" si="0"/>
        <v>8</v>
      </c>
      <c r="BP27" s="52">
        <f t="shared" ref="BP27" si="23">BO27+BO28</f>
        <v>11</v>
      </c>
      <c r="BQ27" s="48">
        <f t="shared" ref="BQ27" si="24">82-BP27</f>
        <v>71</v>
      </c>
    </row>
    <row r="28" spans="1:69" x14ac:dyDescent="0.25">
      <c r="A28" s="49"/>
      <c r="B28" s="17" t="s">
        <v>80</v>
      </c>
      <c r="C28" s="18">
        <f>COUNTIFS(DataRegularSeason20242025!$D$2:$D$1315,TotalTeamGames20242025!C$1,DataRegularSeason20242025!$E$2:$E$1315,TotalTeamGames20242025!$A27,DataRegularSeason20242025!$N$2:$N$1315,1)</f>
        <v>0</v>
      </c>
      <c r="D28" s="20"/>
      <c r="E28" s="18">
        <f>COUNTIFS(DataRegularSeason20242025!$D$2:$D$1315,TotalTeamGames20242025!E$1,DataRegularSeason20242025!$E$2:$E$1315,TotalTeamGames20242025!$A27,DataRegularSeason20242025!$N$2:$N$1315,1)</f>
        <v>0</v>
      </c>
      <c r="F28" s="20"/>
      <c r="G28" s="18">
        <f>COUNTIFS(DataRegularSeason20242025!$D$2:$D$1315,TotalTeamGames20242025!G$1,DataRegularSeason20242025!$E$2:$E$1315,TotalTeamGames20242025!$A27,DataRegularSeason20242025!$N$2:$N$1315,1)</f>
        <v>0</v>
      </c>
      <c r="H28" s="20"/>
      <c r="I28" s="18">
        <f>COUNTIFS(DataRegularSeason20242025!$D$2:$D$1315,TotalTeamGames20242025!I$1,DataRegularSeason20242025!$E$2:$E$1315,TotalTeamGames20242025!$A27,DataRegularSeason20242025!$N$2:$N$1315,1)</f>
        <v>0</v>
      </c>
      <c r="J28" s="20"/>
      <c r="K28" s="18">
        <f>COUNTIFS(DataRegularSeason20242025!$D$2:$D$1315,TotalTeamGames20242025!K$1,DataRegularSeason20242025!$E$2:$E$1315,TotalTeamGames20242025!$A27,DataRegularSeason20242025!$N$2:$N$1315,1)</f>
        <v>0</v>
      </c>
      <c r="L28" s="20"/>
      <c r="M28" s="18">
        <f>COUNTIFS(DataRegularSeason20242025!$D$2:$D$1315,TotalTeamGames20242025!M$1,DataRegularSeason20242025!$E$2:$E$1315,TotalTeamGames20242025!$A27,DataRegularSeason20242025!$N$2:$N$1315,1)</f>
        <v>0</v>
      </c>
      <c r="N28" s="20"/>
      <c r="O28" s="18">
        <f>COUNTIFS(DataRegularSeason20242025!$D$2:$D$1315,TotalTeamGames20242025!O$1,DataRegularSeason20242025!$E$2:$E$1315,TotalTeamGames20242025!$A27,DataRegularSeason20242025!$N$2:$N$1315,1)</f>
        <v>0</v>
      </c>
      <c r="P28" s="20"/>
      <c r="Q28" s="18">
        <f>COUNTIFS(DataRegularSeason20242025!$D$2:$D$1315,TotalTeamGames20242025!Q$1,DataRegularSeason20242025!$E$2:$E$1315,TotalTeamGames20242025!$A27,DataRegularSeason20242025!$N$2:$N$1315,1)</f>
        <v>0</v>
      </c>
      <c r="R28" s="20"/>
      <c r="S28" s="18">
        <f>COUNTIFS(DataRegularSeason20242025!$D$2:$D$1315,TotalTeamGames20242025!S$1,DataRegularSeason20242025!$E$2:$E$1315,TotalTeamGames20242025!$A27,DataRegularSeason20242025!$N$2:$N$1315,1)</f>
        <v>0</v>
      </c>
      <c r="T28" s="20"/>
      <c r="U28" s="18">
        <f>COUNTIFS(DataRegularSeason20242025!$D$2:$D$1315,TotalTeamGames20242025!U$1,DataRegularSeason20242025!$E$2:$E$1315,TotalTeamGames20242025!$A27,DataRegularSeason20242025!$N$2:$N$1315,1)</f>
        <v>0</v>
      </c>
      <c r="V28" s="20"/>
      <c r="W28" s="18">
        <f>COUNTIFS(DataRegularSeason20242025!$D$2:$D$1315,TotalTeamGames20242025!W$1,DataRegularSeason20242025!$E$2:$E$1315,TotalTeamGames20242025!$A27,DataRegularSeason20242025!$N$2:$N$1315,1)</f>
        <v>0</v>
      </c>
      <c r="X28" s="20"/>
      <c r="Y28" s="18">
        <f>COUNTIFS(DataRegularSeason20242025!$D$2:$D$1315,TotalTeamGames20242025!Y$1,DataRegularSeason20242025!$E$2:$E$1315,TotalTeamGames20242025!$A27,DataRegularSeason20242025!$N$2:$N$1315,1)</f>
        <v>0</v>
      </c>
      <c r="Z28" s="20"/>
      <c r="AA28" s="18"/>
      <c r="AB28" s="20"/>
      <c r="AC28" s="18">
        <f>COUNTIFS(DataRegularSeason20242025!$D$2:$D$1315,TotalTeamGames20242025!AC$1,DataRegularSeason20242025!$E$2:$E$1315,TotalTeamGames20242025!$A27,DataRegularSeason20242025!$N$2:$N$1315,1)</f>
        <v>0</v>
      </c>
      <c r="AD28" s="20"/>
      <c r="AE28" s="18">
        <f>COUNTIFS(DataRegularSeason20242025!$D$2:$D$1315,TotalTeamGames20242025!AE$1,DataRegularSeason20242025!$E$2:$E$1315,TotalTeamGames20242025!$A27,DataRegularSeason20242025!$N$2:$N$1315,1)</f>
        <v>0</v>
      </c>
      <c r="AF28" s="20"/>
      <c r="AG28" s="18">
        <f>COUNTIFS(DataRegularSeason20242025!$D$2:$D$1315,TotalTeamGames20242025!AG$1,DataRegularSeason20242025!$E$2:$E$1315,TotalTeamGames20242025!$A27,DataRegularSeason20242025!$N$2:$N$1315,1)</f>
        <v>0</v>
      </c>
      <c r="AH28" s="20"/>
      <c r="AI28" s="18">
        <f>COUNTIFS(DataRegularSeason20242025!$D$2:$D$1315,TotalTeamGames20242025!AI$1,DataRegularSeason20242025!$E$2:$E$1315,TotalTeamGames20242025!$A27,DataRegularSeason20242025!$N$2:$N$1315,1)</f>
        <v>0</v>
      </c>
      <c r="AJ28" s="20"/>
      <c r="AK28" s="18">
        <f>COUNTIFS(DataRegularSeason20242025!$D$2:$D$1315,TotalTeamGames20242025!AK$1,DataRegularSeason20242025!$E$2:$E$1315,TotalTeamGames20242025!$A27,DataRegularSeason20242025!$N$2:$N$1315,1)</f>
        <v>0</v>
      </c>
      <c r="AL28" s="20"/>
      <c r="AM28" s="18">
        <f>COUNTIFS(DataRegularSeason20242025!$D$2:$D$1315,TotalTeamGames20242025!AM$1,DataRegularSeason20242025!$E$2:$E$1315,TotalTeamGames20242025!$A27,DataRegularSeason20242025!$N$2:$N$1315,1)</f>
        <v>0</v>
      </c>
      <c r="AN28" s="20"/>
      <c r="AO28" s="18">
        <f>COUNTIFS(DataRegularSeason20242025!$D$2:$D$1315,TotalTeamGames20242025!AO$1,DataRegularSeason20242025!$E$2:$E$1315,TotalTeamGames20242025!$A27,DataRegularSeason20242025!$N$2:$N$1315,1)</f>
        <v>0</v>
      </c>
      <c r="AP28" s="20"/>
      <c r="AQ28" s="18">
        <f>COUNTIFS(DataRegularSeason20242025!$D$2:$D$1315,TotalTeamGames20242025!AQ$1,DataRegularSeason20242025!$E$2:$E$1315,TotalTeamGames20242025!$A27,DataRegularSeason20242025!$N$2:$N$1315,1)</f>
        <v>0</v>
      </c>
      <c r="AR28" s="20"/>
      <c r="AS28" s="18">
        <f>COUNTIFS(DataRegularSeason20242025!$D$2:$D$1315,TotalTeamGames20242025!AS$1,DataRegularSeason20242025!$E$2:$E$1315,TotalTeamGames20242025!$A27,DataRegularSeason20242025!$N$2:$N$1315,1)</f>
        <v>0</v>
      </c>
      <c r="AT28" s="20"/>
      <c r="AU28" s="18">
        <f>COUNTIFS(DataRegularSeason20242025!$D$2:$D$1315,TotalTeamGames20242025!AU$1,DataRegularSeason20242025!$E$2:$E$1315,TotalTeamGames20242025!$A27,DataRegularSeason20242025!$N$2:$N$1315,1)</f>
        <v>0</v>
      </c>
      <c r="AV28" s="20"/>
      <c r="AW28" s="18">
        <f>COUNTIFS(DataRegularSeason20242025!$D$2:$D$1315,TotalTeamGames20242025!AW$1,DataRegularSeason20242025!$E$2:$E$1315,TotalTeamGames20242025!$A27,DataRegularSeason20242025!$N$2:$N$1315,1)</f>
        <v>1</v>
      </c>
      <c r="AX28" s="20"/>
      <c r="AY28" s="18">
        <f>COUNTIFS(DataRegularSeason20242025!$D$2:$D$1315,TotalTeamGames20242025!AY$1,DataRegularSeason20242025!$E$2:$E$1315,TotalTeamGames20242025!$A27,DataRegularSeason20242025!$N$2:$N$1315,1)</f>
        <v>0</v>
      </c>
      <c r="AZ28" s="20"/>
      <c r="BA28" s="18">
        <f>COUNTIFS(DataRegularSeason20242025!$D$2:$D$1315,TotalTeamGames20242025!BA$1,DataRegularSeason20242025!$E$2:$E$1315,TotalTeamGames20242025!$A27,DataRegularSeason20242025!$N$2:$N$1315,1)</f>
        <v>0</v>
      </c>
      <c r="BB28" s="20"/>
      <c r="BC28" s="18">
        <f>COUNTIFS(DataRegularSeason20242025!$D$2:$D$1315,TotalTeamGames20242025!BC$1,DataRegularSeason20242025!$E$2:$E$1315,TotalTeamGames20242025!$A27,DataRegularSeason20242025!$N$2:$N$1315,1)</f>
        <v>0</v>
      </c>
      <c r="BD28" s="20"/>
      <c r="BE28" s="18">
        <f>COUNTIFS(DataRegularSeason20242025!$D$2:$D$1315,TotalTeamGames20242025!BE$1,DataRegularSeason20242025!$E$2:$E$1315,TotalTeamGames20242025!$A27,DataRegularSeason20242025!$N$2:$N$1315,1)</f>
        <v>1</v>
      </c>
      <c r="BF28" s="20"/>
      <c r="BG28" s="18">
        <f>COUNTIFS(DataRegularSeason20242025!$D$2:$D$1315,TotalTeamGames20242025!BG$1,DataRegularSeason20242025!$E$2:$E$1315,TotalTeamGames20242025!$A27,DataRegularSeason20242025!$N$2:$N$1315,1)</f>
        <v>0</v>
      </c>
      <c r="BH28" s="20"/>
      <c r="BI28" s="18">
        <f>COUNTIFS(DataRegularSeason20242025!$D$2:$D$1315,TotalTeamGames20242025!BI$1,DataRegularSeason20242025!$E$2:$E$1315,TotalTeamGames20242025!$A27,DataRegularSeason20242025!$N$2:$N$1315,1)</f>
        <v>1</v>
      </c>
      <c r="BJ28" s="20"/>
      <c r="BK28" s="18">
        <f>COUNTIFS(DataRegularSeason20242025!$D$2:$D$1315,TotalTeamGames20242025!BK$1,DataRegularSeason20242025!$E$2:$E$1315,TotalTeamGames20242025!$A27,DataRegularSeason20242025!$N$2:$N$1315,1)</f>
        <v>0</v>
      </c>
      <c r="BL28" s="20"/>
      <c r="BM28" s="18">
        <f>COUNTIFS(DataRegularSeason20242025!$D$2:$D$1315,TotalTeamGames20242025!BM$1,DataRegularSeason20242025!$E$2:$E$1315,TotalTeamGames20242025!$A27,DataRegularSeason20242025!$N$2:$N$1315,1)</f>
        <v>0</v>
      </c>
      <c r="BN28" s="20"/>
      <c r="BO28" s="24">
        <f t="shared" si="0"/>
        <v>3</v>
      </c>
      <c r="BP28" s="52"/>
      <c r="BQ28" s="48"/>
    </row>
    <row r="29" spans="1:69" x14ac:dyDescent="0.25">
      <c r="A29" s="53" t="s">
        <v>37</v>
      </c>
      <c r="B29" s="16" t="s">
        <v>81</v>
      </c>
      <c r="C29" s="15"/>
      <c r="D29" s="16">
        <f>COUNTIFS(DataRegularSeason20242025!$E$2:$E$1315,TotalTeamGames20242025!C$1,DataRegularSeason20242025!$D$2:$D$1315,TotalTeamGames20242025!$A29,DataRegularSeason20242025!$N$2:$N$1315,1)</f>
        <v>0</v>
      </c>
      <c r="E29" s="15"/>
      <c r="F29" s="16">
        <f>COUNTIFS(DataRegularSeason20242025!$E$2:$E$1315,TotalTeamGames20242025!E$1,DataRegularSeason20242025!$D$2:$D$1315,TotalTeamGames20242025!$A29,DataRegularSeason20242025!$N$2:$N$1315,1)</f>
        <v>0</v>
      </c>
      <c r="G29" s="15"/>
      <c r="H29" s="16">
        <f>COUNTIFS(DataRegularSeason20242025!$E$2:$E$1315,TotalTeamGames20242025!G$1,DataRegularSeason20242025!$D$2:$D$1315,TotalTeamGames20242025!$A29,DataRegularSeason20242025!$N$2:$N$1315,1)</f>
        <v>0</v>
      </c>
      <c r="I29" s="15"/>
      <c r="J29" s="16">
        <f>COUNTIFS(DataRegularSeason20242025!$E$2:$E$1315,TotalTeamGames20242025!I$1,DataRegularSeason20242025!$D$2:$D$1315,TotalTeamGames20242025!$A29,DataRegularSeason20242025!$N$2:$N$1315,1)</f>
        <v>0</v>
      </c>
      <c r="K29" s="15"/>
      <c r="L29" s="16">
        <f>COUNTIFS(DataRegularSeason20242025!$E$2:$E$1315,TotalTeamGames20242025!K$1,DataRegularSeason20242025!$D$2:$D$1315,TotalTeamGames20242025!$A29,DataRegularSeason20242025!$N$2:$N$1315,1)</f>
        <v>1</v>
      </c>
      <c r="M29" s="15"/>
      <c r="N29" s="16">
        <f>COUNTIFS(DataRegularSeason20242025!$E$2:$E$1315,TotalTeamGames20242025!M$1,DataRegularSeason20242025!$D$2:$D$1315,TotalTeamGames20242025!$A29,DataRegularSeason20242025!$N$2:$N$1315,1)</f>
        <v>0</v>
      </c>
      <c r="O29" s="15"/>
      <c r="P29" s="16">
        <f>COUNTIFS(DataRegularSeason20242025!$E$2:$E$1315,TotalTeamGames20242025!O$1,DataRegularSeason20242025!$D$2:$D$1315,TotalTeamGames20242025!$A29,DataRegularSeason20242025!$N$2:$N$1315,1)</f>
        <v>0</v>
      </c>
      <c r="Q29" s="15"/>
      <c r="R29" s="16">
        <f>COUNTIFS(DataRegularSeason20242025!$E$2:$E$1315,TotalTeamGames20242025!Q$1,DataRegularSeason20242025!$D$2:$D$1315,TotalTeamGames20242025!$A29,DataRegularSeason20242025!$N$2:$N$1315,1)</f>
        <v>0</v>
      </c>
      <c r="S29" s="15"/>
      <c r="T29" s="16">
        <f>COUNTIFS(DataRegularSeason20242025!$E$2:$E$1315,TotalTeamGames20242025!S$1,DataRegularSeason20242025!$D$2:$D$1315,TotalTeamGames20242025!$A29,DataRegularSeason20242025!$N$2:$N$1315,1)</f>
        <v>0</v>
      </c>
      <c r="U29" s="15"/>
      <c r="V29" s="16">
        <f>COUNTIFS(DataRegularSeason20242025!$E$2:$E$1315,TotalTeamGames20242025!U$1,DataRegularSeason20242025!$D$2:$D$1315,TotalTeamGames20242025!$A29,DataRegularSeason20242025!$N$2:$N$1315,1)</f>
        <v>0</v>
      </c>
      <c r="W29" s="15"/>
      <c r="X29" s="16">
        <f>COUNTIFS(DataRegularSeason20242025!$E$2:$E$1315,TotalTeamGames20242025!W$1,DataRegularSeason20242025!$D$2:$D$1315,TotalTeamGames20242025!$A29,DataRegularSeason20242025!$N$2:$N$1315,1)</f>
        <v>0</v>
      </c>
      <c r="Y29" s="15"/>
      <c r="Z29" s="16">
        <f>COUNTIFS(DataRegularSeason20242025!$E$2:$E$1315,TotalTeamGames20242025!Y$1,DataRegularSeason20242025!$D$2:$D$1315,TotalTeamGames20242025!$A29,DataRegularSeason20242025!$N$2:$N$1315,1)</f>
        <v>1</v>
      </c>
      <c r="AA29" s="15"/>
      <c r="AB29" s="16">
        <f>COUNTIFS(DataRegularSeason20242025!$E$2:$E$1315,TotalTeamGames20242025!AA$1,DataRegularSeason20242025!$D$2:$D$1315,TotalTeamGames20242025!$A29,DataRegularSeason20242025!$N$2:$N$1315,1)</f>
        <v>0</v>
      </c>
      <c r="AC29" s="15"/>
      <c r="AD29" s="19"/>
      <c r="AE29" s="15"/>
      <c r="AF29" s="16">
        <f>COUNTIFS(DataRegularSeason20242025!$E$2:$E$1315,TotalTeamGames20242025!AE$1,DataRegularSeason20242025!$D$2:$D$1315,TotalTeamGames20242025!$A29,DataRegularSeason20242025!$N$2:$N$1315,1)</f>
        <v>0</v>
      </c>
      <c r="AG29" s="15"/>
      <c r="AH29" s="16">
        <f>COUNTIFS(DataRegularSeason20242025!$E$2:$E$1315,TotalTeamGames20242025!AG$1,DataRegularSeason20242025!$D$2:$D$1315,TotalTeamGames20242025!$A29,DataRegularSeason20242025!$N$2:$N$1315,1)</f>
        <v>0</v>
      </c>
      <c r="AI29" s="15"/>
      <c r="AJ29" s="16">
        <f>COUNTIFS(DataRegularSeason20242025!$E$2:$E$1315,TotalTeamGames20242025!AI$1,DataRegularSeason20242025!$D$2:$D$1315,TotalTeamGames20242025!$A29,DataRegularSeason20242025!$N$2:$N$1315,1)</f>
        <v>0</v>
      </c>
      <c r="AK29" s="15"/>
      <c r="AL29" s="16">
        <f>COUNTIFS(DataRegularSeason20242025!$E$2:$E$1315,TotalTeamGames20242025!AK$1,DataRegularSeason20242025!$D$2:$D$1315,TotalTeamGames20242025!$A29,DataRegularSeason20242025!$N$2:$N$1315,1)</f>
        <v>0</v>
      </c>
      <c r="AM29" s="15"/>
      <c r="AN29" s="16">
        <f>COUNTIFS(DataRegularSeason20242025!$E$2:$E$1315,TotalTeamGames20242025!AM$1,DataRegularSeason20242025!$D$2:$D$1315,TotalTeamGames20242025!$A29,DataRegularSeason20242025!$N$2:$N$1315,1)</f>
        <v>0</v>
      </c>
      <c r="AO29" s="15"/>
      <c r="AP29" s="16">
        <f>COUNTIFS(DataRegularSeason20242025!$E$2:$E$1315,TotalTeamGames20242025!AO$1,DataRegularSeason20242025!$D$2:$D$1315,TotalTeamGames20242025!$A29,DataRegularSeason20242025!$N$2:$N$1315,1)</f>
        <v>0</v>
      </c>
      <c r="AQ29" s="15"/>
      <c r="AR29" s="16">
        <f>COUNTIFS(DataRegularSeason20242025!$E$2:$E$1315,TotalTeamGames20242025!AQ$1,DataRegularSeason20242025!$D$2:$D$1315,TotalTeamGames20242025!$A29,DataRegularSeason20242025!$N$2:$N$1315,1)</f>
        <v>1</v>
      </c>
      <c r="AS29" s="15"/>
      <c r="AT29" s="16">
        <f>COUNTIFS(DataRegularSeason20242025!$E$2:$E$1315,TotalTeamGames20242025!AS$1,DataRegularSeason20242025!$D$2:$D$1315,TotalTeamGames20242025!$A29,DataRegularSeason20242025!$N$2:$N$1315,1)</f>
        <v>1</v>
      </c>
      <c r="AU29" s="15"/>
      <c r="AV29" s="16">
        <f>COUNTIFS(DataRegularSeason20242025!$E$2:$E$1315,TotalTeamGames20242025!AU$1,DataRegularSeason20242025!$D$2:$D$1315,TotalTeamGames20242025!$A29,DataRegularSeason20242025!$N$2:$N$1315,1)</f>
        <v>0</v>
      </c>
      <c r="AW29" s="15"/>
      <c r="AX29" s="16">
        <f>COUNTIFS(DataRegularSeason20242025!$E$2:$E$1315,TotalTeamGames20242025!AW$1,DataRegularSeason20242025!$D$2:$D$1315,TotalTeamGames20242025!$A29,DataRegularSeason20242025!$N$2:$N$1315,1)</f>
        <v>0</v>
      </c>
      <c r="AY29" s="15"/>
      <c r="AZ29" s="16">
        <f>COUNTIFS(DataRegularSeason20242025!$E$2:$E$1315,TotalTeamGames20242025!AY$1,DataRegularSeason20242025!$D$2:$D$1315,TotalTeamGames20242025!$A29,DataRegularSeason20242025!$N$2:$N$1315,1)</f>
        <v>1</v>
      </c>
      <c r="BA29" s="15"/>
      <c r="BB29" s="16">
        <f>COUNTIFS(DataRegularSeason20242025!$E$2:$E$1315,TotalTeamGames20242025!BA$1,DataRegularSeason20242025!$D$2:$D$1315,TotalTeamGames20242025!$A29,DataRegularSeason20242025!$N$2:$N$1315,1)</f>
        <v>1</v>
      </c>
      <c r="BC29" s="15"/>
      <c r="BD29" s="16">
        <f>COUNTIFS(DataRegularSeason20242025!$E$2:$E$1315,TotalTeamGames20242025!BC$1,DataRegularSeason20242025!$D$2:$D$1315,TotalTeamGames20242025!$A29,DataRegularSeason20242025!$N$2:$N$1315,1)</f>
        <v>0</v>
      </c>
      <c r="BE29" s="15"/>
      <c r="BF29" s="16">
        <f>COUNTIFS(DataRegularSeason20242025!$E$2:$E$1315,TotalTeamGames20242025!BE$1,DataRegularSeason20242025!$D$2:$D$1315,TotalTeamGames20242025!$A29,DataRegularSeason20242025!$N$2:$N$1315,1)</f>
        <v>0</v>
      </c>
      <c r="BG29" s="15"/>
      <c r="BH29" s="16">
        <f>COUNTIFS(DataRegularSeason20242025!$E$2:$E$1315,TotalTeamGames20242025!BG$1,DataRegularSeason20242025!$D$2:$D$1315,TotalTeamGames20242025!$A29,DataRegularSeason20242025!$N$2:$N$1315,1)</f>
        <v>0</v>
      </c>
      <c r="BI29" s="15"/>
      <c r="BJ29" s="16">
        <f>COUNTIFS(DataRegularSeason20242025!$E$2:$E$1315,TotalTeamGames20242025!BI$1,DataRegularSeason20242025!$D$2:$D$1315,TotalTeamGames20242025!$A29,DataRegularSeason20242025!$N$2:$N$1315,1)</f>
        <v>0</v>
      </c>
      <c r="BK29" s="15"/>
      <c r="BL29" s="16">
        <f>COUNTIFS(DataRegularSeason20242025!$E$2:$E$1315,TotalTeamGames20242025!BK$1,DataRegularSeason20242025!$D$2:$D$1315,TotalTeamGames20242025!$A29,DataRegularSeason20242025!$N$2:$N$1315,1)</f>
        <v>1</v>
      </c>
      <c r="BM29" s="15"/>
      <c r="BN29" s="16">
        <f>COUNTIFS(DataRegularSeason20242025!$E$2:$E$1315,TotalTeamGames20242025!BM$1,DataRegularSeason20242025!$D$2:$D$1315,TotalTeamGames20242025!$A29,DataRegularSeason20242025!$N$2:$N$1315,1)</f>
        <v>0</v>
      </c>
      <c r="BO29" s="23">
        <f t="shared" si="0"/>
        <v>7</v>
      </c>
      <c r="BP29" s="52">
        <f t="shared" ref="BP29" si="25">BO29+BO30</f>
        <v>9</v>
      </c>
      <c r="BQ29" s="48">
        <f t="shared" ref="BQ29" si="26">82-BP29</f>
        <v>73</v>
      </c>
    </row>
    <row r="30" spans="1:69" x14ac:dyDescent="0.25">
      <c r="A30" s="49"/>
      <c r="B30" s="17" t="s">
        <v>80</v>
      </c>
      <c r="C30" s="18">
        <f>COUNTIFS(DataRegularSeason20242025!$D$2:$D$1315,TotalTeamGames20242025!C$1,DataRegularSeason20242025!$E$2:$E$1315,TotalTeamGames20242025!$A29,DataRegularSeason20242025!$N$2:$N$1315,1)</f>
        <v>0</v>
      </c>
      <c r="D30" s="20"/>
      <c r="E30" s="18">
        <f>COUNTIFS(DataRegularSeason20242025!$D$2:$D$1315,TotalTeamGames20242025!E$1,DataRegularSeason20242025!$E$2:$E$1315,TotalTeamGames20242025!$A29,DataRegularSeason20242025!$N$2:$N$1315,1)</f>
        <v>0</v>
      </c>
      <c r="F30" s="20"/>
      <c r="G30" s="18">
        <f>COUNTIFS(DataRegularSeason20242025!$D$2:$D$1315,TotalTeamGames20242025!G$1,DataRegularSeason20242025!$E$2:$E$1315,TotalTeamGames20242025!$A29,DataRegularSeason20242025!$N$2:$N$1315,1)</f>
        <v>0</v>
      </c>
      <c r="H30" s="20"/>
      <c r="I30" s="18">
        <f>COUNTIFS(DataRegularSeason20242025!$D$2:$D$1315,TotalTeamGames20242025!I$1,DataRegularSeason20242025!$E$2:$E$1315,TotalTeamGames20242025!$A29,DataRegularSeason20242025!$N$2:$N$1315,1)</f>
        <v>0</v>
      </c>
      <c r="J30" s="20"/>
      <c r="K30" s="18">
        <f>COUNTIFS(DataRegularSeason20242025!$D$2:$D$1315,TotalTeamGames20242025!K$1,DataRegularSeason20242025!$E$2:$E$1315,TotalTeamGames20242025!$A29,DataRegularSeason20242025!$N$2:$N$1315,1)</f>
        <v>1</v>
      </c>
      <c r="L30" s="20"/>
      <c r="M30" s="18">
        <f>COUNTIFS(DataRegularSeason20242025!$D$2:$D$1315,TotalTeamGames20242025!M$1,DataRegularSeason20242025!$E$2:$E$1315,TotalTeamGames20242025!$A29,DataRegularSeason20242025!$N$2:$N$1315,1)</f>
        <v>0</v>
      </c>
      <c r="N30" s="20"/>
      <c r="O30" s="18">
        <f>COUNTIFS(DataRegularSeason20242025!$D$2:$D$1315,TotalTeamGames20242025!O$1,DataRegularSeason20242025!$E$2:$E$1315,TotalTeamGames20242025!$A29,DataRegularSeason20242025!$N$2:$N$1315,1)</f>
        <v>0</v>
      </c>
      <c r="P30" s="20"/>
      <c r="Q30" s="18">
        <f>COUNTIFS(DataRegularSeason20242025!$D$2:$D$1315,TotalTeamGames20242025!Q$1,DataRegularSeason20242025!$E$2:$E$1315,TotalTeamGames20242025!$A29,DataRegularSeason20242025!$N$2:$N$1315,1)</f>
        <v>0</v>
      </c>
      <c r="R30" s="20"/>
      <c r="S30" s="18">
        <f>COUNTIFS(DataRegularSeason20242025!$D$2:$D$1315,TotalTeamGames20242025!S$1,DataRegularSeason20242025!$E$2:$E$1315,TotalTeamGames20242025!$A29,DataRegularSeason20242025!$N$2:$N$1315,1)</f>
        <v>0</v>
      </c>
      <c r="T30" s="20"/>
      <c r="U30" s="18">
        <f>COUNTIFS(DataRegularSeason20242025!$D$2:$D$1315,TotalTeamGames20242025!U$1,DataRegularSeason20242025!$E$2:$E$1315,TotalTeamGames20242025!$A29,DataRegularSeason20242025!$N$2:$N$1315,1)</f>
        <v>0</v>
      </c>
      <c r="V30" s="20"/>
      <c r="W30" s="18">
        <f>COUNTIFS(DataRegularSeason20242025!$D$2:$D$1315,TotalTeamGames20242025!W$1,DataRegularSeason20242025!$E$2:$E$1315,TotalTeamGames20242025!$A29,DataRegularSeason20242025!$N$2:$N$1315,1)</f>
        <v>0</v>
      </c>
      <c r="X30" s="20"/>
      <c r="Y30" s="18">
        <f>COUNTIFS(DataRegularSeason20242025!$D$2:$D$1315,TotalTeamGames20242025!Y$1,DataRegularSeason20242025!$E$2:$E$1315,TotalTeamGames20242025!$A29,DataRegularSeason20242025!$N$2:$N$1315,1)</f>
        <v>0</v>
      </c>
      <c r="Z30" s="20"/>
      <c r="AA30" s="18">
        <f>COUNTIFS(DataRegularSeason20242025!$D$2:$D$1315,TotalTeamGames20242025!AA$1,DataRegularSeason20242025!$E$2:$E$1315,TotalTeamGames20242025!$A29,DataRegularSeason20242025!$N$2:$N$1315,1)</f>
        <v>0</v>
      </c>
      <c r="AB30" s="20"/>
      <c r="AC30" s="18"/>
      <c r="AD30" s="20"/>
      <c r="AE30" s="18">
        <f>COUNTIFS(DataRegularSeason20242025!$D$2:$D$1315,TotalTeamGames20242025!AE$1,DataRegularSeason20242025!$E$2:$E$1315,TotalTeamGames20242025!$A29,DataRegularSeason20242025!$N$2:$N$1315,1)</f>
        <v>0</v>
      </c>
      <c r="AF30" s="20"/>
      <c r="AG30" s="18">
        <f>COUNTIFS(DataRegularSeason20242025!$D$2:$D$1315,TotalTeamGames20242025!AG$1,DataRegularSeason20242025!$E$2:$E$1315,TotalTeamGames20242025!$A29,DataRegularSeason20242025!$N$2:$N$1315,1)</f>
        <v>0</v>
      </c>
      <c r="AH30" s="20"/>
      <c r="AI30" s="18">
        <f>COUNTIFS(DataRegularSeason20242025!$D$2:$D$1315,TotalTeamGames20242025!AI$1,DataRegularSeason20242025!$E$2:$E$1315,TotalTeamGames20242025!$A29,DataRegularSeason20242025!$N$2:$N$1315,1)</f>
        <v>0</v>
      </c>
      <c r="AJ30" s="20"/>
      <c r="AK30" s="18">
        <f>COUNTIFS(DataRegularSeason20242025!$D$2:$D$1315,TotalTeamGames20242025!AK$1,DataRegularSeason20242025!$E$2:$E$1315,TotalTeamGames20242025!$A29,DataRegularSeason20242025!$N$2:$N$1315,1)</f>
        <v>0</v>
      </c>
      <c r="AL30" s="20"/>
      <c r="AM30" s="18">
        <f>COUNTIFS(DataRegularSeason20242025!$D$2:$D$1315,TotalTeamGames20242025!AM$1,DataRegularSeason20242025!$E$2:$E$1315,TotalTeamGames20242025!$A29,DataRegularSeason20242025!$N$2:$N$1315,1)</f>
        <v>0</v>
      </c>
      <c r="AN30" s="20"/>
      <c r="AO30" s="18">
        <f>COUNTIFS(DataRegularSeason20242025!$D$2:$D$1315,TotalTeamGames20242025!AO$1,DataRegularSeason20242025!$E$2:$E$1315,TotalTeamGames20242025!$A29,DataRegularSeason20242025!$N$2:$N$1315,1)</f>
        <v>0</v>
      </c>
      <c r="AP30" s="20"/>
      <c r="AQ30" s="18">
        <f>COUNTIFS(DataRegularSeason20242025!$D$2:$D$1315,TotalTeamGames20242025!AQ$1,DataRegularSeason20242025!$E$2:$E$1315,TotalTeamGames20242025!$A29,DataRegularSeason20242025!$N$2:$N$1315,1)</f>
        <v>0</v>
      </c>
      <c r="AR30" s="20"/>
      <c r="AS30" s="18">
        <f>COUNTIFS(DataRegularSeason20242025!$D$2:$D$1315,TotalTeamGames20242025!AS$1,DataRegularSeason20242025!$E$2:$E$1315,TotalTeamGames20242025!$A29,DataRegularSeason20242025!$N$2:$N$1315,1)</f>
        <v>0</v>
      </c>
      <c r="AT30" s="20"/>
      <c r="AU30" s="18">
        <f>COUNTIFS(DataRegularSeason20242025!$D$2:$D$1315,TotalTeamGames20242025!AU$1,DataRegularSeason20242025!$E$2:$E$1315,TotalTeamGames20242025!$A29,DataRegularSeason20242025!$N$2:$N$1315,1)</f>
        <v>1</v>
      </c>
      <c r="AV30" s="20"/>
      <c r="AW30" s="18">
        <f>COUNTIFS(DataRegularSeason20242025!$D$2:$D$1315,TotalTeamGames20242025!AW$1,DataRegularSeason20242025!$E$2:$E$1315,TotalTeamGames20242025!$A29,DataRegularSeason20242025!$N$2:$N$1315,1)</f>
        <v>0</v>
      </c>
      <c r="AX30" s="20"/>
      <c r="AY30" s="18">
        <f>COUNTIFS(DataRegularSeason20242025!$D$2:$D$1315,TotalTeamGames20242025!AY$1,DataRegularSeason20242025!$E$2:$E$1315,TotalTeamGames20242025!$A29,DataRegularSeason20242025!$N$2:$N$1315,1)</f>
        <v>0</v>
      </c>
      <c r="AZ30" s="20"/>
      <c r="BA30" s="18">
        <f>COUNTIFS(DataRegularSeason20242025!$D$2:$D$1315,TotalTeamGames20242025!BA$1,DataRegularSeason20242025!$E$2:$E$1315,TotalTeamGames20242025!$A29,DataRegularSeason20242025!$N$2:$N$1315,1)</f>
        <v>0</v>
      </c>
      <c r="BB30" s="20"/>
      <c r="BC30" s="18">
        <f>COUNTIFS(DataRegularSeason20242025!$D$2:$D$1315,TotalTeamGames20242025!BC$1,DataRegularSeason20242025!$E$2:$E$1315,TotalTeamGames20242025!$A29,DataRegularSeason20242025!$N$2:$N$1315,1)</f>
        <v>0</v>
      </c>
      <c r="BD30" s="20"/>
      <c r="BE30" s="18">
        <f>COUNTIFS(DataRegularSeason20242025!$D$2:$D$1315,TotalTeamGames20242025!BE$1,DataRegularSeason20242025!$E$2:$E$1315,TotalTeamGames20242025!$A29,DataRegularSeason20242025!$N$2:$N$1315,1)</f>
        <v>0</v>
      </c>
      <c r="BF30" s="20"/>
      <c r="BG30" s="18">
        <f>COUNTIFS(DataRegularSeason20242025!$D$2:$D$1315,TotalTeamGames20242025!BG$1,DataRegularSeason20242025!$E$2:$E$1315,TotalTeamGames20242025!$A29,DataRegularSeason20242025!$N$2:$N$1315,1)</f>
        <v>0</v>
      </c>
      <c r="BH30" s="20"/>
      <c r="BI30" s="18">
        <f>COUNTIFS(DataRegularSeason20242025!$D$2:$D$1315,TotalTeamGames20242025!BI$1,DataRegularSeason20242025!$E$2:$E$1315,TotalTeamGames20242025!$A29,DataRegularSeason20242025!$N$2:$N$1315,1)</f>
        <v>0</v>
      </c>
      <c r="BJ30" s="20"/>
      <c r="BK30" s="18">
        <f>COUNTIFS(DataRegularSeason20242025!$D$2:$D$1315,TotalTeamGames20242025!BK$1,DataRegularSeason20242025!$E$2:$E$1315,TotalTeamGames20242025!$A29,DataRegularSeason20242025!$N$2:$N$1315,1)</f>
        <v>0</v>
      </c>
      <c r="BL30" s="20"/>
      <c r="BM30" s="18">
        <f>COUNTIFS(DataRegularSeason20242025!$D$2:$D$1315,TotalTeamGames20242025!BM$1,DataRegularSeason20242025!$E$2:$E$1315,TotalTeamGames20242025!$A29,DataRegularSeason20242025!$N$2:$N$1315,1)</f>
        <v>0</v>
      </c>
      <c r="BN30" s="20"/>
      <c r="BO30" s="24">
        <f t="shared" si="0"/>
        <v>2</v>
      </c>
      <c r="BP30" s="52"/>
      <c r="BQ30" s="48"/>
    </row>
    <row r="31" spans="1:69" x14ac:dyDescent="0.25">
      <c r="A31" s="53" t="s">
        <v>19</v>
      </c>
      <c r="B31" s="16" t="s">
        <v>81</v>
      </c>
      <c r="C31" s="15"/>
      <c r="D31" s="16">
        <f>COUNTIFS(DataRegularSeason20242025!$E$2:$E$1315,TotalTeamGames20242025!C$1,DataRegularSeason20242025!$D$2:$D$1315,TotalTeamGames20242025!$A31,DataRegularSeason20242025!$N$2:$N$1315,1)</f>
        <v>0</v>
      </c>
      <c r="E31" s="15"/>
      <c r="F31" s="16">
        <f>COUNTIFS(DataRegularSeason20242025!$E$2:$E$1315,TotalTeamGames20242025!E$1,DataRegularSeason20242025!$D$2:$D$1315,TotalTeamGames20242025!$A31,DataRegularSeason20242025!$N$2:$N$1315,1)</f>
        <v>1</v>
      </c>
      <c r="G31" s="15"/>
      <c r="H31" s="16">
        <f>COUNTIFS(DataRegularSeason20242025!$E$2:$E$1315,TotalTeamGames20242025!G$1,DataRegularSeason20242025!$D$2:$D$1315,TotalTeamGames20242025!$A31,DataRegularSeason20242025!$N$2:$N$1315,1)</f>
        <v>0</v>
      </c>
      <c r="I31" s="15"/>
      <c r="J31" s="16">
        <f>COUNTIFS(DataRegularSeason20242025!$E$2:$E$1315,TotalTeamGames20242025!I$1,DataRegularSeason20242025!$D$2:$D$1315,TotalTeamGames20242025!$A31,DataRegularSeason20242025!$N$2:$N$1315,1)</f>
        <v>0</v>
      </c>
      <c r="K31" s="15"/>
      <c r="L31" s="16">
        <f>COUNTIFS(DataRegularSeason20242025!$E$2:$E$1315,TotalTeamGames20242025!K$1,DataRegularSeason20242025!$D$2:$D$1315,TotalTeamGames20242025!$A31,DataRegularSeason20242025!$N$2:$N$1315,1)</f>
        <v>0</v>
      </c>
      <c r="M31" s="15"/>
      <c r="N31" s="16">
        <f>COUNTIFS(DataRegularSeason20242025!$E$2:$E$1315,TotalTeamGames20242025!M$1,DataRegularSeason20242025!$D$2:$D$1315,TotalTeamGames20242025!$A31,DataRegularSeason20242025!$N$2:$N$1315,1)</f>
        <v>0</v>
      </c>
      <c r="O31" s="15"/>
      <c r="P31" s="16">
        <f>COUNTIFS(DataRegularSeason20242025!$E$2:$E$1315,TotalTeamGames20242025!O$1,DataRegularSeason20242025!$D$2:$D$1315,TotalTeamGames20242025!$A31,DataRegularSeason20242025!$N$2:$N$1315,1)</f>
        <v>0</v>
      </c>
      <c r="Q31" s="15"/>
      <c r="R31" s="16">
        <f>COUNTIFS(DataRegularSeason20242025!$E$2:$E$1315,TotalTeamGames20242025!Q$1,DataRegularSeason20242025!$D$2:$D$1315,TotalTeamGames20242025!$A31,DataRegularSeason20242025!$N$2:$N$1315,1)</f>
        <v>0</v>
      </c>
      <c r="S31" s="15"/>
      <c r="T31" s="16">
        <f>COUNTIFS(DataRegularSeason20242025!$E$2:$E$1315,TotalTeamGames20242025!S$1,DataRegularSeason20242025!$D$2:$D$1315,TotalTeamGames20242025!$A31,DataRegularSeason20242025!$N$2:$N$1315,1)</f>
        <v>0</v>
      </c>
      <c r="U31" s="15"/>
      <c r="V31" s="16">
        <f>COUNTIFS(DataRegularSeason20242025!$E$2:$E$1315,TotalTeamGames20242025!U$1,DataRegularSeason20242025!$D$2:$D$1315,TotalTeamGames20242025!$A31,DataRegularSeason20242025!$N$2:$N$1315,1)</f>
        <v>0</v>
      </c>
      <c r="W31" s="15"/>
      <c r="X31" s="16">
        <f>COUNTIFS(DataRegularSeason20242025!$E$2:$E$1315,TotalTeamGames20242025!W$1,DataRegularSeason20242025!$D$2:$D$1315,TotalTeamGames20242025!$A31,DataRegularSeason20242025!$N$2:$N$1315,1)</f>
        <v>0</v>
      </c>
      <c r="Y31" s="15"/>
      <c r="Z31" s="16">
        <f>COUNTIFS(DataRegularSeason20242025!$E$2:$E$1315,TotalTeamGames20242025!Y$1,DataRegularSeason20242025!$D$2:$D$1315,TotalTeamGames20242025!$A31,DataRegularSeason20242025!$N$2:$N$1315,1)</f>
        <v>0</v>
      </c>
      <c r="AA31" s="15"/>
      <c r="AB31" s="16">
        <f>COUNTIFS(DataRegularSeason20242025!$E$2:$E$1315,TotalTeamGames20242025!AA$1,DataRegularSeason20242025!$D$2:$D$1315,TotalTeamGames20242025!$A31,DataRegularSeason20242025!$N$2:$N$1315,1)</f>
        <v>0</v>
      </c>
      <c r="AC31" s="15"/>
      <c r="AD31" s="16">
        <f>COUNTIFS(DataRegularSeason20242025!$E$2:$E$1315,TotalTeamGames20242025!AC$1,DataRegularSeason20242025!$D$2:$D$1315,TotalTeamGames20242025!$A31,DataRegularSeason20242025!$N$2:$N$1315,1)</f>
        <v>0</v>
      </c>
      <c r="AE31" s="15"/>
      <c r="AF31" s="19"/>
      <c r="AG31" s="15"/>
      <c r="AH31" s="16">
        <f>COUNTIFS(DataRegularSeason20242025!$E$2:$E$1315,TotalTeamGames20242025!AG$1,DataRegularSeason20242025!$D$2:$D$1315,TotalTeamGames20242025!$A31,DataRegularSeason20242025!$N$2:$N$1315,1)</f>
        <v>0</v>
      </c>
      <c r="AI31" s="15"/>
      <c r="AJ31" s="16">
        <f>COUNTIFS(DataRegularSeason20242025!$E$2:$E$1315,TotalTeamGames20242025!AI$1,DataRegularSeason20242025!$D$2:$D$1315,TotalTeamGames20242025!$A31,DataRegularSeason20242025!$N$2:$N$1315,1)</f>
        <v>0</v>
      </c>
      <c r="AK31" s="15"/>
      <c r="AL31" s="16">
        <f>COUNTIFS(DataRegularSeason20242025!$E$2:$E$1315,TotalTeamGames20242025!AK$1,DataRegularSeason20242025!$D$2:$D$1315,TotalTeamGames20242025!$A31,DataRegularSeason20242025!$N$2:$N$1315,1)</f>
        <v>1</v>
      </c>
      <c r="AM31" s="15"/>
      <c r="AN31" s="16">
        <f>COUNTIFS(DataRegularSeason20242025!$E$2:$E$1315,TotalTeamGames20242025!AM$1,DataRegularSeason20242025!$D$2:$D$1315,TotalTeamGames20242025!$A31,DataRegularSeason20242025!$N$2:$N$1315,1)</f>
        <v>0</v>
      </c>
      <c r="AO31" s="15"/>
      <c r="AP31" s="16">
        <f>COUNTIFS(DataRegularSeason20242025!$E$2:$E$1315,TotalTeamGames20242025!AO$1,DataRegularSeason20242025!$D$2:$D$1315,TotalTeamGames20242025!$A31,DataRegularSeason20242025!$N$2:$N$1315,1)</f>
        <v>0</v>
      </c>
      <c r="AQ31" s="15"/>
      <c r="AR31" s="16">
        <f>COUNTIFS(DataRegularSeason20242025!$E$2:$E$1315,TotalTeamGames20242025!AQ$1,DataRegularSeason20242025!$D$2:$D$1315,TotalTeamGames20242025!$A31,DataRegularSeason20242025!$N$2:$N$1315,1)</f>
        <v>1</v>
      </c>
      <c r="AS31" s="15"/>
      <c r="AT31" s="16">
        <f>COUNTIFS(DataRegularSeason20242025!$E$2:$E$1315,TotalTeamGames20242025!AS$1,DataRegularSeason20242025!$D$2:$D$1315,TotalTeamGames20242025!$A31,DataRegularSeason20242025!$N$2:$N$1315,1)</f>
        <v>0</v>
      </c>
      <c r="AU31" s="15"/>
      <c r="AV31" s="16">
        <f>COUNTIFS(DataRegularSeason20242025!$E$2:$E$1315,TotalTeamGames20242025!AU$1,DataRegularSeason20242025!$D$2:$D$1315,TotalTeamGames20242025!$A31,DataRegularSeason20242025!$N$2:$N$1315,1)</f>
        <v>0</v>
      </c>
      <c r="AW31" s="15"/>
      <c r="AX31" s="16">
        <f>COUNTIFS(DataRegularSeason20242025!$E$2:$E$1315,TotalTeamGames20242025!AW$1,DataRegularSeason20242025!$D$2:$D$1315,TotalTeamGames20242025!$A31,DataRegularSeason20242025!$N$2:$N$1315,1)</f>
        <v>0</v>
      </c>
      <c r="AY31" s="15"/>
      <c r="AZ31" s="16">
        <f>COUNTIFS(DataRegularSeason20242025!$E$2:$E$1315,TotalTeamGames20242025!AY$1,DataRegularSeason20242025!$D$2:$D$1315,TotalTeamGames20242025!$A31,DataRegularSeason20242025!$N$2:$N$1315,1)</f>
        <v>0</v>
      </c>
      <c r="BA31" s="15"/>
      <c r="BB31" s="16">
        <f>COUNTIFS(DataRegularSeason20242025!$E$2:$E$1315,TotalTeamGames20242025!BA$1,DataRegularSeason20242025!$D$2:$D$1315,TotalTeamGames20242025!$A31,DataRegularSeason20242025!$N$2:$N$1315,1)</f>
        <v>0</v>
      </c>
      <c r="BC31" s="15"/>
      <c r="BD31" s="16">
        <f>COUNTIFS(DataRegularSeason20242025!$E$2:$E$1315,TotalTeamGames20242025!BC$1,DataRegularSeason20242025!$D$2:$D$1315,TotalTeamGames20242025!$A31,DataRegularSeason20242025!$N$2:$N$1315,1)</f>
        <v>0</v>
      </c>
      <c r="BE31" s="15"/>
      <c r="BF31" s="16">
        <f>COUNTIFS(DataRegularSeason20242025!$E$2:$E$1315,TotalTeamGames20242025!BE$1,DataRegularSeason20242025!$D$2:$D$1315,TotalTeamGames20242025!$A31,DataRegularSeason20242025!$N$2:$N$1315,1)</f>
        <v>0</v>
      </c>
      <c r="BG31" s="15"/>
      <c r="BH31" s="16">
        <f>COUNTIFS(DataRegularSeason20242025!$E$2:$E$1315,TotalTeamGames20242025!BG$1,DataRegularSeason20242025!$D$2:$D$1315,TotalTeamGames20242025!$A31,DataRegularSeason20242025!$N$2:$N$1315,1)</f>
        <v>0</v>
      </c>
      <c r="BI31" s="15"/>
      <c r="BJ31" s="16">
        <f>COUNTIFS(DataRegularSeason20242025!$E$2:$E$1315,TotalTeamGames20242025!BI$1,DataRegularSeason20242025!$D$2:$D$1315,TotalTeamGames20242025!$A31,DataRegularSeason20242025!$N$2:$N$1315,1)</f>
        <v>0</v>
      </c>
      <c r="BK31" s="15"/>
      <c r="BL31" s="16">
        <f>COUNTIFS(DataRegularSeason20242025!$E$2:$E$1315,TotalTeamGames20242025!BK$1,DataRegularSeason20242025!$D$2:$D$1315,TotalTeamGames20242025!$A31,DataRegularSeason20242025!$N$2:$N$1315,1)</f>
        <v>0</v>
      </c>
      <c r="BM31" s="15"/>
      <c r="BN31" s="16">
        <f>COUNTIFS(DataRegularSeason20242025!$E$2:$E$1315,TotalTeamGames20242025!BM$1,DataRegularSeason20242025!$D$2:$D$1315,TotalTeamGames20242025!$A31,DataRegularSeason20242025!$N$2:$N$1315,1)</f>
        <v>1</v>
      </c>
      <c r="BO31" s="23">
        <f t="shared" si="0"/>
        <v>4</v>
      </c>
      <c r="BP31" s="52">
        <f t="shared" ref="BP31" si="27">BO31+BO32</f>
        <v>11</v>
      </c>
      <c r="BQ31" s="48">
        <f t="shared" ref="BQ31" si="28">82-BP31</f>
        <v>71</v>
      </c>
    </row>
    <row r="32" spans="1:69" x14ac:dyDescent="0.25">
      <c r="A32" s="49"/>
      <c r="B32" s="17" t="s">
        <v>80</v>
      </c>
      <c r="C32" s="18">
        <f>COUNTIFS(DataRegularSeason20242025!$D$2:$D$1315,TotalTeamGames20242025!C$1,DataRegularSeason20242025!$E$2:$E$1315,TotalTeamGames20242025!$A31,DataRegularSeason20242025!$N$2:$N$1315,1)</f>
        <v>0</v>
      </c>
      <c r="D32" s="20"/>
      <c r="E32" s="18">
        <f>COUNTIFS(DataRegularSeason20242025!$D$2:$D$1315,TotalTeamGames20242025!E$1,DataRegularSeason20242025!$E$2:$E$1315,TotalTeamGames20242025!$A31,DataRegularSeason20242025!$N$2:$N$1315,1)</f>
        <v>0</v>
      </c>
      <c r="F32" s="20"/>
      <c r="G32" s="18">
        <f>COUNTIFS(DataRegularSeason20242025!$D$2:$D$1315,TotalTeamGames20242025!G$1,DataRegularSeason20242025!$E$2:$E$1315,TotalTeamGames20242025!$A31,DataRegularSeason20242025!$N$2:$N$1315,1)</f>
        <v>0</v>
      </c>
      <c r="H32" s="20"/>
      <c r="I32" s="18">
        <f>COUNTIFS(DataRegularSeason20242025!$D$2:$D$1315,TotalTeamGames20242025!I$1,DataRegularSeason20242025!$E$2:$E$1315,TotalTeamGames20242025!$A31,DataRegularSeason20242025!$N$2:$N$1315,1)</f>
        <v>0</v>
      </c>
      <c r="J32" s="20"/>
      <c r="K32" s="18">
        <f>COUNTIFS(DataRegularSeason20242025!$D$2:$D$1315,TotalTeamGames20242025!K$1,DataRegularSeason20242025!$E$2:$E$1315,TotalTeamGames20242025!$A31,DataRegularSeason20242025!$N$2:$N$1315,1)</f>
        <v>0</v>
      </c>
      <c r="L32" s="20"/>
      <c r="M32" s="18">
        <f>COUNTIFS(DataRegularSeason20242025!$D$2:$D$1315,TotalTeamGames20242025!M$1,DataRegularSeason20242025!$E$2:$E$1315,TotalTeamGames20242025!$A31,DataRegularSeason20242025!$N$2:$N$1315,1)</f>
        <v>0</v>
      </c>
      <c r="N32" s="20"/>
      <c r="O32" s="18">
        <f>COUNTIFS(DataRegularSeason20242025!$D$2:$D$1315,TotalTeamGames20242025!O$1,DataRegularSeason20242025!$E$2:$E$1315,TotalTeamGames20242025!$A31,DataRegularSeason20242025!$N$2:$N$1315,1)</f>
        <v>0</v>
      </c>
      <c r="P32" s="20"/>
      <c r="Q32" s="18">
        <f>COUNTIFS(DataRegularSeason20242025!$D$2:$D$1315,TotalTeamGames20242025!Q$1,DataRegularSeason20242025!$E$2:$E$1315,TotalTeamGames20242025!$A31,DataRegularSeason20242025!$N$2:$N$1315,1)</f>
        <v>0</v>
      </c>
      <c r="R32" s="20"/>
      <c r="S32" s="18">
        <f>COUNTIFS(DataRegularSeason20242025!$D$2:$D$1315,TotalTeamGames20242025!S$1,DataRegularSeason20242025!$E$2:$E$1315,TotalTeamGames20242025!$A31,DataRegularSeason20242025!$N$2:$N$1315,1)</f>
        <v>0</v>
      </c>
      <c r="T32" s="20"/>
      <c r="U32" s="18">
        <f>COUNTIFS(DataRegularSeason20242025!$D$2:$D$1315,TotalTeamGames20242025!U$1,DataRegularSeason20242025!$E$2:$E$1315,TotalTeamGames20242025!$A31,DataRegularSeason20242025!$N$2:$N$1315,1)</f>
        <v>0</v>
      </c>
      <c r="V32" s="20"/>
      <c r="W32" s="18">
        <f>COUNTIFS(DataRegularSeason20242025!$D$2:$D$1315,TotalTeamGames20242025!W$1,DataRegularSeason20242025!$E$2:$E$1315,TotalTeamGames20242025!$A31,DataRegularSeason20242025!$N$2:$N$1315,1)</f>
        <v>0</v>
      </c>
      <c r="X32" s="20"/>
      <c r="Y32" s="18">
        <f>COUNTIFS(DataRegularSeason20242025!$D$2:$D$1315,TotalTeamGames20242025!Y$1,DataRegularSeason20242025!$E$2:$E$1315,TotalTeamGames20242025!$A31,DataRegularSeason20242025!$N$2:$N$1315,1)</f>
        <v>0</v>
      </c>
      <c r="Z32" s="20"/>
      <c r="AA32" s="18">
        <f>COUNTIFS(DataRegularSeason20242025!$D$2:$D$1315,TotalTeamGames20242025!AA$1,DataRegularSeason20242025!$E$2:$E$1315,TotalTeamGames20242025!$A31,DataRegularSeason20242025!$N$2:$N$1315,1)</f>
        <v>1</v>
      </c>
      <c r="AB32" s="20"/>
      <c r="AC32" s="18">
        <f>COUNTIFS(DataRegularSeason20242025!$D$2:$D$1315,TotalTeamGames20242025!AC$1,DataRegularSeason20242025!$E$2:$E$1315,TotalTeamGames20242025!$A31,DataRegularSeason20242025!$N$2:$N$1315,1)</f>
        <v>0</v>
      </c>
      <c r="AD32" s="20"/>
      <c r="AE32" s="18"/>
      <c r="AF32" s="20"/>
      <c r="AG32" s="18">
        <f>COUNTIFS(DataRegularSeason20242025!$D$2:$D$1315,TotalTeamGames20242025!AG$1,DataRegularSeason20242025!$E$2:$E$1315,TotalTeamGames20242025!$A31,DataRegularSeason20242025!$N$2:$N$1315,1)</f>
        <v>0</v>
      </c>
      <c r="AH32" s="20"/>
      <c r="AI32" s="18">
        <f>COUNTIFS(DataRegularSeason20242025!$D$2:$D$1315,TotalTeamGames20242025!AI$1,DataRegularSeason20242025!$E$2:$E$1315,TotalTeamGames20242025!$A31,DataRegularSeason20242025!$N$2:$N$1315,1)</f>
        <v>0</v>
      </c>
      <c r="AJ32" s="20"/>
      <c r="AK32" s="18">
        <f>COUNTIFS(DataRegularSeason20242025!$D$2:$D$1315,TotalTeamGames20242025!AK$1,DataRegularSeason20242025!$E$2:$E$1315,TotalTeamGames20242025!$A31,DataRegularSeason20242025!$N$2:$N$1315,1)</f>
        <v>0</v>
      </c>
      <c r="AL32" s="20"/>
      <c r="AM32" s="18">
        <f>COUNTIFS(DataRegularSeason20242025!$D$2:$D$1315,TotalTeamGames20242025!AM$1,DataRegularSeason20242025!$E$2:$E$1315,TotalTeamGames20242025!$A31,DataRegularSeason20242025!$N$2:$N$1315,1)</f>
        <v>1</v>
      </c>
      <c r="AN32" s="20"/>
      <c r="AO32" s="18">
        <f>COUNTIFS(DataRegularSeason20242025!$D$2:$D$1315,TotalTeamGames20242025!AO$1,DataRegularSeason20242025!$E$2:$E$1315,TotalTeamGames20242025!$A31,DataRegularSeason20242025!$N$2:$N$1315,1)</f>
        <v>1</v>
      </c>
      <c r="AP32" s="20"/>
      <c r="AQ32" s="18">
        <f>COUNTIFS(DataRegularSeason20242025!$D$2:$D$1315,TotalTeamGames20242025!AQ$1,DataRegularSeason20242025!$E$2:$E$1315,TotalTeamGames20242025!$A31,DataRegularSeason20242025!$N$2:$N$1315,1)</f>
        <v>0</v>
      </c>
      <c r="AR32" s="20"/>
      <c r="AS32" s="18">
        <f>COUNTIFS(DataRegularSeason20242025!$D$2:$D$1315,TotalTeamGames20242025!AS$1,DataRegularSeason20242025!$E$2:$E$1315,TotalTeamGames20242025!$A31,DataRegularSeason20242025!$N$2:$N$1315,1)</f>
        <v>1</v>
      </c>
      <c r="AT32" s="20"/>
      <c r="AU32" s="18">
        <f>COUNTIFS(DataRegularSeason20242025!$D$2:$D$1315,TotalTeamGames20242025!AU$1,DataRegularSeason20242025!$E$2:$E$1315,TotalTeamGames20242025!$A31,DataRegularSeason20242025!$N$2:$N$1315,1)</f>
        <v>1</v>
      </c>
      <c r="AV32" s="20"/>
      <c r="AW32" s="18">
        <f>COUNTIFS(DataRegularSeason20242025!$D$2:$D$1315,TotalTeamGames20242025!AW$1,DataRegularSeason20242025!$E$2:$E$1315,TotalTeamGames20242025!$A31,DataRegularSeason20242025!$N$2:$N$1315,1)</f>
        <v>0</v>
      </c>
      <c r="AX32" s="20"/>
      <c r="AY32" s="18">
        <f>COUNTIFS(DataRegularSeason20242025!$D$2:$D$1315,TotalTeamGames20242025!AY$1,DataRegularSeason20242025!$E$2:$E$1315,TotalTeamGames20242025!$A31,DataRegularSeason20242025!$N$2:$N$1315,1)</f>
        <v>1</v>
      </c>
      <c r="AZ32" s="20"/>
      <c r="BA32" s="18">
        <f>COUNTIFS(DataRegularSeason20242025!$D$2:$D$1315,TotalTeamGames20242025!BA$1,DataRegularSeason20242025!$E$2:$E$1315,TotalTeamGames20242025!$A31,DataRegularSeason20242025!$N$2:$N$1315,1)</f>
        <v>0</v>
      </c>
      <c r="BB32" s="20"/>
      <c r="BC32" s="18">
        <f>COUNTIFS(DataRegularSeason20242025!$D$2:$D$1315,TotalTeamGames20242025!BC$1,DataRegularSeason20242025!$E$2:$E$1315,TotalTeamGames20242025!$A31,DataRegularSeason20242025!$N$2:$N$1315,1)</f>
        <v>1</v>
      </c>
      <c r="BD32" s="20"/>
      <c r="BE32" s="18">
        <f>COUNTIFS(DataRegularSeason20242025!$D$2:$D$1315,TotalTeamGames20242025!BE$1,DataRegularSeason20242025!$E$2:$E$1315,TotalTeamGames20242025!$A31,DataRegularSeason20242025!$N$2:$N$1315,1)</f>
        <v>0</v>
      </c>
      <c r="BF32" s="20"/>
      <c r="BG32" s="18">
        <f>COUNTIFS(DataRegularSeason20242025!$D$2:$D$1315,TotalTeamGames20242025!BG$1,DataRegularSeason20242025!$E$2:$E$1315,TotalTeamGames20242025!$A31,DataRegularSeason20242025!$N$2:$N$1315,1)</f>
        <v>0</v>
      </c>
      <c r="BH32" s="20"/>
      <c r="BI32" s="18">
        <f>COUNTIFS(DataRegularSeason20242025!$D$2:$D$1315,TotalTeamGames20242025!BI$1,DataRegularSeason20242025!$E$2:$E$1315,TotalTeamGames20242025!$A31,DataRegularSeason20242025!$N$2:$N$1315,1)</f>
        <v>0</v>
      </c>
      <c r="BJ32" s="20"/>
      <c r="BK32" s="18">
        <f>COUNTIFS(DataRegularSeason20242025!$D$2:$D$1315,TotalTeamGames20242025!BK$1,DataRegularSeason20242025!$E$2:$E$1315,TotalTeamGames20242025!$A31,DataRegularSeason20242025!$N$2:$N$1315,1)</f>
        <v>0</v>
      </c>
      <c r="BL32" s="20"/>
      <c r="BM32" s="18">
        <f>COUNTIFS(DataRegularSeason20242025!$D$2:$D$1315,TotalTeamGames20242025!BM$1,DataRegularSeason20242025!$E$2:$E$1315,TotalTeamGames20242025!$A31,DataRegularSeason20242025!$N$2:$N$1315,1)</f>
        <v>0</v>
      </c>
      <c r="BN32" s="20"/>
      <c r="BO32" s="24">
        <f t="shared" si="0"/>
        <v>7</v>
      </c>
      <c r="BP32" s="52"/>
      <c r="BQ32" s="48"/>
    </row>
    <row r="33" spans="1:69" x14ac:dyDescent="0.25">
      <c r="A33" s="53" t="s">
        <v>32</v>
      </c>
      <c r="B33" s="16" t="s">
        <v>81</v>
      </c>
      <c r="C33" s="15"/>
      <c r="D33" s="16">
        <f>COUNTIFS(DataRegularSeason20242025!$E$2:$E$1315,TotalTeamGames20242025!C$1,DataRegularSeason20242025!$D$2:$D$1315,TotalTeamGames20242025!$A33,DataRegularSeason20242025!$N$2:$N$1315,1)</f>
        <v>0</v>
      </c>
      <c r="E33" s="15"/>
      <c r="F33" s="16">
        <f>COUNTIFS(DataRegularSeason20242025!$E$2:$E$1315,TotalTeamGames20242025!E$1,DataRegularSeason20242025!$D$2:$D$1315,TotalTeamGames20242025!$A33,DataRegularSeason20242025!$N$2:$N$1315,1)</f>
        <v>0</v>
      </c>
      <c r="G33" s="15"/>
      <c r="H33" s="16">
        <f>COUNTIFS(DataRegularSeason20242025!$E$2:$E$1315,TotalTeamGames20242025!G$1,DataRegularSeason20242025!$D$2:$D$1315,TotalTeamGames20242025!$A33,DataRegularSeason20242025!$N$2:$N$1315,1)</f>
        <v>1</v>
      </c>
      <c r="I33" s="15"/>
      <c r="J33" s="16">
        <f>COUNTIFS(DataRegularSeason20242025!$E$2:$E$1315,TotalTeamGames20242025!I$1,DataRegularSeason20242025!$D$2:$D$1315,TotalTeamGames20242025!$A33,DataRegularSeason20242025!$N$2:$N$1315,1)</f>
        <v>1</v>
      </c>
      <c r="K33" s="15"/>
      <c r="L33" s="16">
        <f>COUNTIFS(DataRegularSeason20242025!$E$2:$E$1315,TotalTeamGames20242025!K$1,DataRegularSeason20242025!$D$2:$D$1315,TotalTeamGames20242025!$A33,DataRegularSeason20242025!$N$2:$N$1315,1)</f>
        <v>0</v>
      </c>
      <c r="M33" s="15"/>
      <c r="N33" s="16">
        <f>COUNTIFS(DataRegularSeason20242025!$E$2:$E$1315,TotalTeamGames20242025!M$1,DataRegularSeason20242025!$D$2:$D$1315,TotalTeamGames20242025!$A33,DataRegularSeason20242025!$N$2:$N$1315,1)</f>
        <v>0</v>
      </c>
      <c r="O33" s="15"/>
      <c r="P33" s="16">
        <f>COUNTIFS(DataRegularSeason20242025!$E$2:$E$1315,TotalTeamGames20242025!O$1,DataRegularSeason20242025!$D$2:$D$1315,TotalTeamGames20242025!$A33,DataRegularSeason20242025!$N$2:$N$1315,1)</f>
        <v>0</v>
      </c>
      <c r="Q33" s="15"/>
      <c r="R33" s="16">
        <f>COUNTIFS(DataRegularSeason20242025!$E$2:$E$1315,TotalTeamGames20242025!Q$1,DataRegularSeason20242025!$D$2:$D$1315,TotalTeamGames20242025!$A33,DataRegularSeason20242025!$N$2:$N$1315,1)</f>
        <v>0</v>
      </c>
      <c r="S33" s="15"/>
      <c r="T33" s="16">
        <f>COUNTIFS(DataRegularSeason20242025!$E$2:$E$1315,TotalTeamGames20242025!S$1,DataRegularSeason20242025!$D$2:$D$1315,TotalTeamGames20242025!$A33,DataRegularSeason20242025!$N$2:$N$1315,1)</f>
        <v>0</v>
      </c>
      <c r="U33" s="15"/>
      <c r="V33" s="16">
        <f>COUNTIFS(DataRegularSeason20242025!$E$2:$E$1315,TotalTeamGames20242025!U$1,DataRegularSeason20242025!$D$2:$D$1315,TotalTeamGames20242025!$A33,DataRegularSeason20242025!$N$2:$N$1315,1)</f>
        <v>1</v>
      </c>
      <c r="W33" s="15"/>
      <c r="X33" s="16">
        <f>COUNTIFS(DataRegularSeason20242025!$E$2:$E$1315,TotalTeamGames20242025!W$1,DataRegularSeason20242025!$D$2:$D$1315,TotalTeamGames20242025!$A33,DataRegularSeason20242025!$N$2:$N$1315,1)</f>
        <v>0</v>
      </c>
      <c r="Y33" s="15"/>
      <c r="Z33" s="16">
        <f>COUNTIFS(DataRegularSeason20242025!$E$2:$E$1315,TotalTeamGames20242025!Y$1,DataRegularSeason20242025!$D$2:$D$1315,TotalTeamGames20242025!$A33,DataRegularSeason20242025!$N$2:$N$1315,1)</f>
        <v>0</v>
      </c>
      <c r="AA33" s="15"/>
      <c r="AB33" s="16">
        <f>COUNTIFS(DataRegularSeason20242025!$E$2:$E$1315,TotalTeamGames20242025!AA$1,DataRegularSeason20242025!$D$2:$D$1315,TotalTeamGames20242025!$A33,DataRegularSeason20242025!$N$2:$N$1315,1)</f>
        <v>0</v>
      </c>
      <c r="AC33" s="15"/>
      <c r="AD33" s="16">
        <f>COUNTIFS(DataRegularSeason20242025!$E$2:$E$1315,TotalTeamGames20242025!AC$1,DataRegularSeason20242025!$D$2:$D$1315,TotalTeamGames20242025!$A33,DataRegularSeason20242025!$N$2:$N$1315,1)</f>
        <v>0</v>
      </c>
      <c r="AE33" s="15"/>
      <c r="AF33" s="16">
        <f>COUNTIFS(DataRegularSeason20242025!$E$2:$E$1315,TotalTeamGames20242025!AE$1,DataRegularSeason20242025!$D$2:$D$1315,TotalTeamGames20242025!$A33,DataRegularSeason20242025!$N$2:$N$1315,1)</f>
        <v>0</v>
      </c>
      <c r="AG33" s="15"/>
      <c r="AH33" s="19"/>
      <c r="AI33" s="15"/>
      <c r="AJ33" s="16">
        <f>COUNTIFS(DataRegularSeason20242025!$E$2:$E$1315,TotalTeamGames20242025!AI$1,DataRegularSeason20242025!$D$2:$D$1315,TotalTeamGames20242025!$A33,DataRegularSeason20242025!$N$2:$N$1315,1)</f>
        <v>0</v>
      </c>
      <c r="AK33" s="15"/>
      <c r="AL33" s="16">
        <f>COUNTIFS(DataRegularSeason20242025!$E$2:$E$1315,TotalTeamGames20242025!AK$1,DataRegularSeason20242025!$D$2:$D$1315,TotalTeamGames20242025!$A33,DataRegularSeason20242025!$N$2:$N$1315,1)</f>
        <v>0</v>
      </c>
      <c r="AM33" s="15"/>
      <c r="AN33" s="16">
        <f>COUNTIFS(DataRegularSeason20242025!$E$2:$E$1315,TotalTeamGames20242025!AM$1,DataRegularSeason20242025!$D$2:$D$1315,TotalTeamGames20242025!$A33,DataRegularSeason20242025!$N$2:$N$1315,1)</f>
        <v>0</v>
      </c>
      <c r="AO33" s="15"/>
      <c r="AP33" s="16">
        <f>COUNTIFS(DataRegularSeason20242025!$E$2:$E$1315,TotalTeamGames20242025!AO$1,DataRegularSeason20242025!$D$2:$D$1315,TotalTeamGames20242025!$A33,DataRegularSeason20242025!$N$2:$N$1315,1)</f>
        <v>1</v>
      </c>
      <c r="AQ33" s="15"/>
      <c r="AR33" s="16">
        <f>COUNTIFS(DataRegularSeason20242025!$E$2:$E$1315,TotalTeamGames20242025!AQ$1,DataRegularSeason20242025!$D$2:$D$1315,TotalTeamGames20242025!$A33,DataRegularSeason20242025!$N$2:$N$1315,1)</f>
        <v>0</v>
      </c>
      <c r="AS33" s="15"/>
      <c r="AT33" s="16">
        <f>COUNTIFS(DataRegularSeason20242025!$E$2:$E$1315,TotalTeamGames20242025!AS$1,DataRegularSeason20242025!$D$2:$D$1315,TotalTeamGames20242025!$A33,DataRegularSeason20242025!$N$2:$N$1315,1)</f>
        <v>0</v>
      </c>
      <c r="AU33" s="15"/>
      <c r="AV33" s="16">
        <f>COUNTIFS(DataRegularSeason20242025!$E$2:$E$1315,TotalTeamGames20242025!AU$1,DataRegularSeason20242025!$D$2:$D$1315,TotalTeamGames20242025!$A33,DataRegularSeason20242025!$N$2:$N$1315,1)</f>
        <v>0</v>
      </c>
      <c r="AW33" s="15"/>
      <c r="AX33" s="16">
        <f>COUNTIFS(DataRegularSeason20242025!$E$2:$E$1315,TotalTeamGames20242025!AW$1,DataRegularSeason20242025!$D$2:$D$1315,TotalTeamGames20242025!$A33,DataRegularSeason20242025!$N$2:$N$1315,1)</f>
        <v>0</v>
      </c>
      <c r="AY33" s="15"/>
      <c r="AZ33" s="16">
        <f>COUNTIFS(DataRegularSeason20242025!$E$2:$E$1315,TotalTeamGames20242025!AY$1,DataRegularSeason20242025!$D$2:$D$1315,TotalTeamGames20242025!$A33,DataRegularSeason20242025!$N$2:$N$1315,1)</f>
        <v>0</v>
      </c>
      <c r="BA33" s="15"/>
      <c r="BB33" s="16">
        <f>COUNTIFS(DataRegularSeason20242025!$E$2:$E$1315,TotalTeamGames20242025!BA$1,DataRegularSeason20242025!$D$2:$D$1315,TotalTeamGames20242025!$A33,DataRegularSeason20242025!$N$2:$N$1315,1)</f>
        <v>0</v>
      </c>
      <c r="BC33" s="15"/>
      <c r="BD33" s="16">
        <f>COUNTIFS(DataRegularSeason20242025!$E$2:$E$1315,TotalTeamGames20242025!BC$1,DataRegularSeason20242025!$D$2:$D$1315,TotalTeamGames20242025!$A33,DataRegularSeason20242025!$N$2:$N$1315,1)</f>
        <v>0</v>
      </c>
      <c r="BE33" s="15"/>
      <c r="BF33" s="16">
        <f>COUNTIFS(DataRegularSeason20242025!$E$2:$E$1315,TotalTeamGames20242025!BE$1,DataRegularSeason20242025!$D$2:$D$1315,TotalTeamGames20242025!$A33,DataRegularSeason20242025!$N$2:$N$1315,1)</f>
        <v>0</v>
      </c>
      <c r="BG33" s="15"/>
      <c r="BH33" s="16">
        <f>COUNTIFS(DataRegularSeason20242025!$E$2:$E$1315,TotalTeamGames20242025!BG$1,DataRegularSeason20242025!$D$2:$D$1315,TotalTeamGames20242025!$A33,DataRegularSeason20242025!$N$2:$N$1315,1)</f>
        <v>1</v>
      </c>
      <c r="BI33" s="15"/>
      <c r="BJ33" s="16">
        <f>COUNTIFS(DataRegularSeason20242025!$E$2:$E$1315,TotalTeamGames20242025!BI$1,DataRegularSeason20242025!$D$2:$D$1315,TotalTeamGames20242025!$A33,DataRegularSeason20242025!$N$2:$N$1315,1)</f>
        <v>0</v>
      </c>
      <c r="BK33" s="15"/>
      <c r="BL33" s="16">
        <f>COUNTIFS(DataRegularSeason20242025!$E$2:$E$1315,TotalTeamGames20242025!BK$1,DataRegularSeason20242025!$D$2:$D$1315,TotalTeamGames20242025!$A33,DataRegularSeason20242025!$N$2:$N$1315,1)</f>
        <v>0</v>
      </c>
      <c r="BM33" s="15"/>
      <c r="BN33" s="16">
        <f>COUNTIFS(DataRegularSeason20242025!$E$2:$E$1315,TotalTeamGames20242025!BM$1,DataRegularSeason20242025!$D$2:$D$1315,TotalTeamGames20242025!$A33,DataRegularSeason20242025!$N$2:$N$1315,1)</f>
        <v>1</v>
      </c>
      <c r="BO33" s="23">
        <f t="shared" si="0"/>
        <v>6</v>
      </c>
      <c r="BP33" s="52">
        <f t="shared" ref="BP33" si="29">BO33+BO34</f>
        <v>13</v>
      </c>
      <c r="BQ33" s="48">
        <f t="shared" ref="BQ33" si="30">82-BP33</f>
        <v>69</v>
      </c>
    </row>
    <row r="34" spans="1:69" x14ac:dyDescent="0.25">
      <c r="A34" s="49"/>
      <c r="B34" s="17" t="s">
        <v>80</v>
      </c>
      <c r="C34" s="18">
        <f>COUNTIFS(DataRegularSeason20242025!$D$2:$D$1315,TotalTeamGames20242025!C$1,DataRegularSeason20242025!$E$2:$E$1315,TotalTeamGames20242025!$A33,DataRegularSeason20242025!$N$2:$N$1315,1)</f>
        <v>1</v>
      </c>
      <c r="D34" s="20"/>
      <c r="E34" s="18">
        <f>COUNTIFS(DataRegularSeason20242025!$D$2:$D$1315,TotalTeamGames20242025!E$1,DataRegularSeason20242025!$E$2:$E$1315,TotalTeamGames20242025!$A33,DataRegularSeason20242025!$N$2:$N$1315,1)</f>
        <v>0</v>
      </c>
      <c r="F34" s="20"/>
      <c r="G34" s="18">
        <f>COUNTIFS(DataRegularSeason20242025!$D$2:$D$1315,TotalTeamGames20242025!G$1,DataRegularSeason20242025!$E$2:$E$1315,TotalTeamGames20242025!$A33,DataRegularSeason20242025!$N$2:$N$1315,1)</f>
        <v>1</v>
      </c>
      <c r="H34" s="20"/>
      <c r="I34" s="18">
        <f>COUNTIFS(DataRegularSeason20242025!$D$2:$D$1315,TotalTeamGames20242025!I$1,DataRegularSeason20242025!$E$2:$E$1315,TotalTeamGames20242025!$A33,DataRegularSeason20242025!$N$2:$N$1315,1)</f>
        <v>0</v>
      </c>
      <c r="J34" s="20"/>
      <c r="K34" s="18">
        <f>COUNTIFS(DataRegularSeason20242025!$D$2:$D$1315,TotalTeamGames20242025!K$1,DataRegularSeason20242025!$E$2:$E$1315,TotalTeamGames20242025!$A33,DataRegularSeason20242025!$N$2:$N$1315,1)</f>
        <v>0</v>
      </c>
      <c r="L34" s="20"/>
      <c r="M34" s="18">
        <f>COUNTIFS(DataRegularSeason20242025!$D$2:$D$1315,TotalTeamGames20242025!M$1,DataRegularSeason20242025!$E$2:$E$1315,TotalTeamGames20242025!$A33,DataRegularSeason20242025!$N$2:$N$1315,1)</f>
        <v>0</v>
      </c>
      <c r="N34" s="20"/>
      <c r="O34" s="18">
        <f>COUNTIFS(DataRegularSeason20242025!$D$2:$D$1315,TotalTeamGames20242025!O$1,DataRegularSeason20242025!$E$2:$E$1315,TotalTeamGames20242025!$A33,DataRegularSeason20242025!$N$2:$N$1315,1)</f>
        <v>0</v>
      </c>
      <c r="P34" s="20"/>
      <c r="Q34" s="18">
        <f>COUNTIFS(DataRegularSeason20242025!$D$2:$D$1315,TotalTeamGames20242025!Q$1,DataRegularSeason20242025!$E$2:$E$1315,TotalTeamGames20242025!$A33,DataRegularSeason20242025!$N$2:$N$1315,1)</f>
        <v>0</v>
      </c>
      <c r="R34" s="20"/>
      <c r="S34" s="18">
        <f>COUNTIFS(DataRegularSeason20242025!$D$2:$D$1315,TotalTeamGames20242025!S$1,DataRegularSeason20242025!$E$2:$E$1315,TotalTeamGames20242025!$A33,DataRegularSeason20242025!$N$2:$N$1315,1)</f>
        <v>0</v>
      </c>
      <c r="T34" s="20"/>
      <c r="U34" s="18">
        <f>COUNTIFS(DataRegularSeason20242025!$D$2:$D$1315,TotalTeamGames20242025!U$1,DataRegularSeason20242025!$E$2:$E$1315,TotalTeamGames20242025!$A33,DataRegularSeason20242025!$N$2:$N$1315,1)</f>
        <v>0</v>
      </c>
      <c r="V34" s="20"/>
      <c r="W34" s="18">
        <f>COUNTIFS(DataRegularSeason20242025!$D$2:$D$1315,TotalTeamGames20242025!W$1,DataRegularSeason20242025!$E$2:$E$1315,TotalTeamGames20242025!$A33,DataRegularSeason20242025!$N$2:$N$1315,1)</f>
        <v>0</v>
      </c>
      <c r="X34" s="20"/>
      <c r="Y34" s="18">
        <f>COUNTIFS(DataRegularSeason20242025!$D$2:$D$1315,TotalTeamGames20242025!Y$1,DataRegularSeason20242025!$E$2:$E$1315,TotalTeamGames20242025!$A33,DataRegularSeason20242025!$N$2:$N$1315,1)</f>
        <v>0</v>
      </c>
      <c r="Z34" s="20"/>
      <c r="AA34" s="18">
        <f>COUNTIFS(DataRegularSeason20242025!$D$2:$D$1315,TotalTeamGames20242025!AA$1,DataRegularSeason20242025!$E$2:$E$1315,TotalTeamGames20242025!$A33,DataRegularSeason20242025!$N$2:$N$1315,1)</f>
        <v>0</v>
      </c>
      <c r="AB34" s="20"/>
      <c r="AC34" s="18">
        <f>COUNTIFS(DataRegularSeason20242025!$D$2:$D$1315,TotalTeamGames20242025!AC$1,DataRegularSeason20242025!$E$2:$E$1315,TotalTeamGames20242025!$A33,DataRegularSeason20242025!$N$2:$N$1315,1)</f>
        <v>0</v>
      </c>
      <c r="AD34" s="20"/>
      <c r="AE34" s="18">
        <f>COUNTIFS(DataRegularSeason20242025!$D$2:$D$1315,TotalTeamGames20242025!AE$1,DataRegularSeason20242025!$E$2:$E$1315,TotalTeamGames20242025!$A33,DataRegularSeason20242025!$N$2:$N$1315,1)</f>
        <v>0</v>
      </c>
      <c r="AF34" s="20"/>
      <c r="AG34" s="18"/>
      <c r="AH34" s="20"/>
      <c r="AI34" s="18">
        <f>COUNTIFS(DataRegularSeason20242025!$D$2:$D$1315,TotalTeamGames20242025!AI$1,DataRegularSeason20242025!$E$2:$E$1315,TotalTeamGames20242025!$A33,DataRegularSeason20242025!$N$2:$N$1315,1)</f>
        <v>0</v>
      </c>
      <c r="AJ34" s="20"/>
      <c r="AK34" s="18">
        <f>COUNTIFS(DataRegularSeason20242025!$D$2:$D$1315,TotalTeamGames20242025!AK$1,DataRegularSeason20242025!$E$2:$E$1315,TotalTeamGames20242025!$A33,DataRegularSeason20242025!$N$2:$N$1315,1)</f>
        <v>1</v>
      </c>
      <c r="AL34" s="20"/>
      <c r="AM34" s="18">
        <f>COUNTIFS(DataRegularSeason20242025!$D$2:$D$1315,TotalTeamGames20242025!AM$1,DataRegularSeason20242025!$E$2:$E$1315,TotalTeamGames20242025!$A33,DataRegularSeason20242025!$N$2:$N$1315,1)</f>
        <v>0</v>
      </c>
      <c r="AN34" s="20"/>
      <c r="AO34" s="18">
        <f>COUNTIFS(DataRegularSeason20242025!$D$2:$D$1315,TotalTeamGames20242025!AO$1,DataRegularSeason20242025!$E$2:$E$1315,TotalTeamGames20242025!$A33,DataRegularSeason20242025!$N$2:$N$1315,1)</f>
        <v>0</v>
      </c>
      <c r="AP34" s="20"/>
      <c r="AQ34" s="18">
        <f>COUNTIFS(DataRegularSeason20242025!$D$2:$D$1315,TotalTeamGames20242025!AQ$1,DataRegularSeason20242025!$E$2:$E$1315,TotalTeamGames20242025!$A33,DataRegularSeason20242025!$N$2:$N$1315,1)</f>
        <v>0</v>
      </c>
      <c r="AR34" s="20"/>
      <c r="AS34" s="18">
        <f>COUNTIFS(DataRegularSeason20242025!$D$2:$D$1315,TotalTeamGames20242025!AS$1,DataRegularSeason20242025!$E$2:$E$1315,TotalTeamGames20242025!$A33,DataRegularSeason20242025!$N$2:$N$1315,1)</f>
        <v>0</v>
      </c>
      <c r="AT34" s="20"/>
      <c r="AU34" s="18">
        <f>COUNTIFS(DataRegularSeason20242025!$D$2:$D$1315,TotalTeamGames20242025!AU$1,DataRegularSeason20242025!$E$2:$E$1315,TotalTeamGames20242025!$A33,DataRegularSeason20242025!$N$2:$N$1315,1)</f>
        <v>0</v>
      </c>
      <c r="AV34" s="20"/>
      <c r="AW34" s="18">
        <f>COUNTIFS(DataRegularSeason20242025!$D$2:$D$1315,TotalTeamGames20242025!AW$1,DataRegularSeason20242025!$E$2:$E$1315,TotalTeamGames20242025!$A33,DataRegularSeason20242025!$N$2:$N$1315,1)</f>
        <v>0</v>
      </c>
      <c r="AX34" s="20"/>
      <c r="AY34" s="18">
        <f>COUNTIFS(DataRegularSeason20242025!$D$2:$D$1315,TotalTeamGames20242025!AY$1,DataRegularSeason20242025!$E$2:$E$1315,TotalTeamGames20242025!$A33,DataRegularSeason20242025!$N$2:$N$1315,1)</f>
        <v>0</v>
      </c>
      <c r="AZ34" s="20"/>
      <c r="BA34" s="18">
        <f>COUNTIFS(DataRegularSeason20242025!$D$2:$D$1315,TotalTeamGames20242025!BA$1,DataRegularSeason20242025!$E$2:$E$1315,TotalTeamGames20242025!$A33,DataRegularSeason20242025!$N$2:$N$1315,1)</f>
        <v>1</v>
      </c>
      <c r="BB34" s="20"/>
      <c r="BC34" s="18">
        <f>COUNTIFS(DataRegularSeason20242025!$D$2:$D$1315,TotalTeamGames20242025!BC$1,DataRegularSeason20242025!$E$2:$E$1315,TotalTeamGames20242025!$A33,DataRegularSeason20242025!$N$2:$N$1315,1)</f>
        <v>1</v>
      </c>
      <c r="BD34" s="20"/>
      <c r="BE34" s="18">
        <f>COUNTIFS(DataRegularSeason20242025!$D$2:$D$1315,TotalTeamGames20242025!BE$1,DataRegularSeason20242025!$E$2:$E$1315,TotalTeamGames20242025!$A33,DataRegularSeason20242025!$N$2:$N$1315,1)</f>
        <v>1</v>
      </c>
      <c r="BF34" s="20"/>
      <c r="BG34" s="18">
        <f>COUNTIFS(DataRegularSeason20242025!$D$2:$D$1315,TotalTeamGames20242025!BG$1,DataRegularSeason20242025!$E$2:$E$1315,TotalTeamGames20242025!$A33,DataRegularSeason20242025!$N$2:$N$1315,1)</f>
        <v>0</v>
      </c>
      <c r="BH34" s="20"/>
      <c r="BI34" s="18">
        <f>COUNTIFS(DataRegularSeason20242025!$D$2:$D$1315,TotalTeamGames20242025!BI$1,DataRegularSeason20242025!$E$2:$E$1315,TotalTeamGames20242025!$A33,DataRegularSeason20242025!$N$2:$N$1315,1)</f>
        <v>0</v>
      </c>
      <c r="BJ34" s="20"/>
      <c r="BK34" s="18">
        <f>COUNTIFS(DataRegularSeason20242025!$D$2:$D$1315,TotalTeamGames20242025!BK$1,DataRegularSeason20242025!$E$2:$E$1315,TotalTeamGames20242025!$A33,DataRegularSeason20242025!$N$2:$N$1315,1)</f>
        <v>0</v>
      </c>
      <c r="BL34" s="20"/>
      <c r="BM34" s="18">
        <f>COUNTIFS(DataRegularSeason20242025!$D$2:$D$1315,TotalTeamGames20242025!BM$1,DataRegularSeason20242025!$E$2:$E$1315,TotalTeamGames20242025!$A33,DataRegularSeason20242025!$N$2:$N$1315,1)</f>
        <v>1</v>
      </c>
      <c r="BN34" s="20"/>
      <c r="BO34" s="24">
        <f t="shared" si="0"/>
        <v>7</v>
      </c>
      <c r="BP34" s="52"/>
      <c r="BQ34" s="48"/>
    </row>
    <row r="35" spans="1:69" x14ac:dyDescent="0.25">
      <c r="A35" s="53" t="s">
        <v>35</v>
      </c>
      <c r="B35" s="16" t="s">
        <v>81</v>
      </c>
      <c r="C35" s="15"/>
      <c r="D35" s="16">
        <f>COUNTIFS(DataRegularSeason20242025!$E$2:$E$1315,TotalTeamGames20242025!C$1,DataRegularSeason20242025!$D$2:$D$1315,TotalTeamGames20242025!$A35,DataRegularSeason20242025!$N$2:$N$1315,1)</f>
        <v>0</v>
      </c>
      <c r="E35" s="15"/>
      <c r="F35" s="16">
        <f>COUNTIFS(DataRegularSeason20242025!$E$2:$E$1315,TotalTeamGames20242025!E$1,DataRegularSeason20242025!$D$2:$D$1315,TotalTeamGames20242025!$A35,DataRegularSeason20242025!$N$2:$N$1315,1)</f>
        <v>0</v>
      </c>
      <c r="G35" s="15"/>
      <c r="H35" s="16">
        <f>COUNTIFS(DataRegularSeason20242025!$E$2:$E$1315,TotalTeamGames20242025!G$1,DataRegularSeason20242025!$D$2:$D$1315,TotalTeamGames20242025!$A35,DataRegularSeason20242025!$N$2:$N$1315,1)</f>
        <v>0</v>
      </c>
      <c r="I35" s="15"/>
      <c r="J35" s="16">
        <f>COUNTIFS(DataRegularSeason20242025!$E$2:$E$1315,TotalTeamGames20242025!I$1,DataRegularSeason20242025!$D$2:$D$1315,TotalTeamGames20242025!$A35,DataRegularSeason20242025!$N$2:$N$1315,1)</f>
        <v>0</v>
      </c>
      <c r="K35" s="15"/>
      <c r="L35" s="16">
        <f>COUNTIFS(DataRegularSeason20242025!$E$2:$E$1315,TotalTeamGames20242025!K$1,DataRegularSeason20242025!$D$2:$D$1315,TotalTeamGames20242025!$A35,DataRegularSeason20242025!$N$2:$N$1315,1)</f>
        <v>0</v>
      </c>
      <c r="M35" s="15"/>
      <c r="N35" s="16">
        <f>COUNTIFS(DataRegularSeason20242025!$E$2:$E$1315,TotalTeamGames20242025!M$1,DataRegularSeason20242025!$D$2:$D$1315,TotalTeamGames20242025!$A35,DataRegularSeason20242025!$N$2:$N$1315,1)</f>
        <v>0</v>
      </c>
      <c r="O35" s="15"/>
      <c r="P35" s="16">
        <f>COUNTIFS(DataRegularSeason20242025!$E$2:$E$1315,TotalTeamGames20242025!O$1,DataRegularSeason20242025!$D$2:$D$1315,TotalTeamGames20242025!$A35,DataRegularSeason20242025!$N$2:$N$1315,1)</f>
        <v>1</v>
      </c>
      <c r="Q35" s="15"/>
      <c r="R35" s="16">
        <f>COUNTIFS(DataRegularSeason20242025!$E$2:$E$1315,TotalTeamGames20242025!Q$1,DataRegularSeason20242025!$D$2:$D$1315,TotalTeamGames20242025!$A35,DataRegularSeason20242025!$N$2:$N$1315,1)</f>
        <v>0</v>
      </c>
      <c r="S35" s="15"/>
      <c r="T35" s="16">
        <f>COUNTIFS(DataRegularSeason20242025!$E$2:$E$1315,TotalTeamGames20242025!S$1,DataRegularSeason20242025!$D$2:$D$1315,TotalTeamGames20242025!$A35,DataRegularSeason20242025!$N$2:$N$1315,1)</f>
        <v>0</v>
      </c>
      <c r="U35" s="15"/>
      <c r="V35" s="16">
        <f>COUNTIFS(DataRegularSeason20242025!$E$2:$E$1315,TotalTeamGames20242025!U$1,DataRegularSeason20242025!$D$2:$D$1315,TotalTeamGames20242025!$A35,DataRegularSeason20242025!$N$2:$N$1315,1)</f>
        <v>1</v>
      </c>
      <c r="W35" s="15"/>
      <c r="X35" s="16">
        <f>COUNTIFS(DataRegularSeason20242025!$E$2:$E$1315,TotalTeamGames20242025!W$1,DataRegularSeason20242025!$D$2:$D$1315,TotalTeamGames20242025!$A35,DataRegularSeason20242025!$N$2:$N$1315,1)</f>
        <v>0</v>
      </c>
      <c r="Y35" s="15"/>
      <c r="Z35" s="16">
        <f>COUNTIFS(DataRegularSeason20242025!$E$2:$E$1315,TotalTeamGames20242025!Y$1,DataRegularSeason20242025!$D$2:$D$1315,TotalTeamGames20242025!$A35,DataRegularSeason20242025!$N$2:$N$1315,1)</f>
        <v>0</v>
      </c>
      <c r="AA35" s="15"/>
      <c r="AB35" s="16">
        <f>COUNTIFS(DataRegularSeason20242025!$E$2:$E$1315,TotalTeamGames20242025!AA$1,DataRegularSeason20242025!$D$2:$D$1315,TotalTeamGames20242025!$A35,DataRegularSeason20242025!$N$2:$N$1315,1)</f>
        <v>0</v>
      </c>
      <c r="AC35" s="15"/>
      <c r="AD35" s="16">
        <f>COUNTIFS(DataRegularSeason20242025!$E$2:$E$1315,TotalTeamGames20242025!AC$1,DataRegularSeason20242025!$D$2:$D$1315,TotalTeamGames20242025!$A35,DataRegularSeason20242025!$N$2:$N$1315,1)</f>
        <v>0</v>
      </c>
      <c r="AE35" s="15"/>
      <c r="AF35" s="16">
        <f>COUNTIFS(DataRegularSeason20242025!$E$2:$E$1315,TotalTeamGames20242025!AE$1,DataRegularSeason20242025!$D$2:$D$1315,TotalTeamGames20242025!$A35,DataRegularSeason20242025!$N$2:$N$1315,1)</f>
        <v>0</v>
      </c>
      <c r="AG35" s="15"/>
      <c r="AH35" s="16">
        <f>COUNTIFS(DataRegularSeason20242025!$E$2:$E$1315,TotalTeamGames20242025!AG$1,DataRegularSeason20242025!$D$2:$D$1315,TotalTeamGames20242025!$A35,DataRegularSeason20242025!$N$2:$N$1315,1)</f>
        <v>0</v>
      </c>
      <c r="AI35" s="15"/>
      <c r="AJ35" s="19"/>
      <c r="AK35" s="15"/>
      <c r="AL35" s="16">
        <f>COUNTIFS(DataRegularSeason20242025!$E$2:$E$1315,TotalTeamGames20242025!AK$1,DataRegularSeason20242025!$D$2:$D$1315,TotalTeamGames20242025!$A35,DataRegularSeason20242025!$N$2:$N$1315,1)</f>
        <v>0</v>
      </c>
      <c r="AM35" s="15"/>
      <c r="AN35" s="16">
        <f>COUNTIFS(DataRegularSeason20242025!$E$2:$E$1315,TotalTeamGames20242025!AM$1,DataRegularSeason20242025!$D$2:$D$1315,TotalTeamGames20242025!$A35,DataRegularSeason20242025!$N$2:$N$1315,1)</f>
        <v>0</v>
      </c>
      <c r="AO35" s="15"/>
      <c r="AP35" s="16">
        <f>COUNTIFS(DataRegularSeason20242025!$E$2:$E$1315,TotalTeamGames20242025!AO$1,DataRegularSeason20242025!$D$2:$D$1315,TotalTeamGames20242025!$A35,DataRegularSeason20242025!$N$2:$N$1315,1)</f>
        <v>0</v>
      </c>
      <c r="AQ35" s="15"/>
      <c r="AR35" s="16">
        <f>COUNTIFS(DataRegularSeason20242025!$E$2:$E$1315,TotalTeamGames20242025!AQ$1,DataRegularSeason20242025!$D$2:$D$1315,TotalTeamGames20242025!$A35,DataRegularSeason20242025!$N$2:$N$1315,1)</f>
        <v>0</v>
      </c>
      <c r="AS35" s="15"/>
      <c r="AT35" s="16">
        <f>COUNTIFS(DataRegularSeason20242025!$E$2:$E$1315,TotalTeamGames20242025!AS$1,DataRegularSeason20242025!$D$2:$D$1315,TotalTeamGames20242025!$A35,DataRegularSeason20242025!$N$2:$N$1315,1)</f>
        <v>0</v>
      </c>
      <c r="AU35" s="15"/>
      <c r="AV35" s="16">
        <f>COUNTIFS(DataRegularSeason20242025!$E$2:$E$1315,TotalTeamGames20242025!AU$1,DataRegularSeason20242025!$D$2:$D$1315,TotalTeamGames20242025!$A35,DataRegularSeason20242025!$N$2:$N$1315,1)</f>
        <v>0</v>
      </c>
      <c r="AW35" s="15"/>
      <c r="AX35" s="16">
        <f>COUNTIFS(DataRegularSeason20242025!$E$2:$E$1315,TotalTeamGames20242025!AW$1,DataRegularSeason20242025!$D$2:$D$1315,TotalTeamGames20242025!$A35,DataRegularSeason20242025!$N$2:$N$1315,1)</f>
        <v>0</v>
      </c>
      <c r="AY35" s="15"/>
      <c r="AZ35" s="16">
        <f>COUNTIFS(DataRegularSeason20242025!$E$2:$E$1315,TotalTeamGames20242025!AY$1,DataRegularSeason20242025!$D$2:$D$1315,TotalTeamGames20242025!$A35,DataRegularSeason20242025!$N$2:$N$1315,1)</f>
        <v>0</v>
      </c>
      <c r="BA35" s="15"/>
      <c r="BB35" s="16">
        <f>COUNTIFS(DataRegularSeason20242025!$E$2:$E$1315,TotalTeamGames20242025!BA$1,DataRegularSeason20242025!$D$2:$D$1315,TotalTeamGames20242025!$A35,DataRegularSeason20242025!$N$2:$N$1315,1)</f>
        <v>1</v>
      </c>
      <c r="BC35" s="15"/>
      <c r="BD35" s="16">
        <f>COUNTIFS(DataRegularSeason20242025!$E$2:$E$1315,TotalTeamGames20242025!BC$1,DataRegularSeason20242025!$D$2:$D$1315,TotalTeamGames20242025!$A35,DataRegularSeason20242025!$N$2:$N$1315,1)</f>
        <v>0</v>
      </c>
      <c r="BE35" s="15"/>
      <c r="BF35" s="16">
        <f>COUNTIFS(DataRegularSeason20242025!$E$2:$E$1315,TotalTeamGames20242025!BE$1,DataRegularSeason20242025!$D$2:$D$1315,TotalTeamGames20242025!$A35,DataRegularSeason20242025!$N$2:$N$1315,1)</f>
        <v>0</v>
      </c>
      <c r="BG35" s="15"/>
      <c r="BH35" s="16">
        <f>COUNTIFS(DataRegularSeason20242025!$E$2:$E$1315,TotalTeamGames20242025!BG$1,DataRegularSeason20242025!$D$2:$D$1315,TotalTeamGames20242025!$A35,DataRegularSeason20242025!$N$2:$N$1315,1)</f>
        <v>0</v>
      </c>
      <c r="BI35" s="15"/>
      <c r="BJ35" s="16">
        <f>COUNTIFS(DataRegularSeason20242025!$E$2:$E$1315,TotalTeamGames20242025!BI$1,DataRegularSeason20242025!$D$2:$D$1315,TotalTeamGames20242025!$A35,DataRegularSeason20242025!$N$2:$N$1315,1)</f>
        <v>0</v>
      </c>
      <c r="BK35" s="15"/>
      <c r="BL35" s="16">
        <f>COUNTIFS(DataRegularSeason20242025!$E$2:$E$1315,TotalTeamGames20242025!BK$1,DataRegularSeason20242025!$D$2:$D$1315,TotalTeamGames20242025!$A35,DataRegularSeason20242025!$N$2:$N$1315,1)</f>
        <v>0</v>
      </c>
      <c r="BM35" s="15"/>
      <c r="BN35" s="16">
        <f>COUNTIFS(DataRegularSeason20242025!$E$2:$E$1315,TotalTeamGames20242025!BM$1,DataRegularSeason20242025!$D$2:$D$1315,TotalTeamGames20242025!$A35,DataRegularSeason20242025!$N$2:$N$1315,1)</f>
        <v>0</v>
      </c>
      <c r="BO35" s="23">
        <f t="shared" si="0"/>
        <v>3</v>
      </c>
      <c r="BP35" s="52">
        <f t="shared" ref="BP35" si="31">BO35+BO36</f>
        <v>10</v>
      </c>
      <c r="BQ35" s="48">
        <f t="shared" ref="BQ35" si="32">82-BP35</f>
        <v>72</v>
      </c>
    </row>
    <row r="36" spans="1:69" x14ac:dyDescent="0.25">
      <c r="A36" s="49"/>
      <c r="B36" s="17" t="s">
        <v>80</v>
      </c>
      <c r="C36" s="18">
        <f>COUNTIFS(DataRegularSeason20242025!$D$2:$D$1315,TotalTeamGames20242025!C$1,DataRegularSeason20242025!$E$2:$E$1315,TotalTeamGames20242025!$A35,DataRegularSeason20242025!$N$2:$N$1315,1)</f>
        <v>0</v>
      </c>
      <c r="D36" s="20"/>
      <c r="E36" s="18">
        <f>COUNTIFS(DataRegularSeason20242025!$D$2:$D$1315,TotalTeamGames20242025!E$1,DataRegularSeason20242025!$E$2:$E$1315,TotalTeamGames20242025!$A35,DataRegularSeason20242025!$N$2:$N$1315,1)</f>
        <v>1</v>
      </c>
      <c r="F36" s="20"/>
      <c r="G36" s="18">
        <f>COUNTIFS(DataRegularSeason20242025!$D$2:$D$1315,TotalTeamGames20242025!G$1,DataRegularSeason20242025!$E$2:$E$1315,TotalTeamGames20242025!$A35,DataRegularSeason20242025!$N$2:$N$1315,1)</f>
        <v>0</v>
      </c>
      <c r="H36" s="20"/>
      <c r="I36" s="18">
        <f>COUNTIFS(DataRegularSeason20242025!$D$2:$D$1315,TotalTeamGames20242025!I$1,DataRegularSeason20242025!$E$2:$E$1315,TotalTeamGames20242025!$A35,DataRegularSeason20242025!$N$2:$N$1315,1)</f>
        <v>0</v>
      </c>
      <c r="J36" s="20"/>
      <c r="K36" s="18">
        <f>COUNTIFS(DataRegularSeason20242025!$D$2:$D$1315,TotalTeamGames20242025!K$1,DataRegularSeason20242025!$E$2:$E$1315,TotalTeamGames20242025!$A35,DataRegularSeason20242025!$N$2:$N$1315,1)</f>
        <v>1</v>
      </c>
      <c r="L36" s="20"/>
      <c r="M36" s="18">
        <f>COUNTIFS(DataRegularSeason20242025!$D$2:$D$1315,TotalTeamGames20242025!M$1,DataRegularSeason20242025!$E$2:$E$1315,TotalTeamGames20242025!$A35,DataRegularSeason20242025!$N$2:$N$1315,1)</f>
        <v>0</v>
      </c>
      <c r="N36" s="20"/>
      <c r="O36" s="18">
        <f>COUNTIFS(DataRegularSeason20242025!$D$2:$D$1315,TotalTeamGames20242025!O$1,DataRegularSeason20242025!$E$2:$E$1315,TotalTeamGames20242025!$A35,DataRegularSeason20242025!$N$2:$N$1315,1)</f>
        <v>0</v>
      </c>
      <c r="P36" s="20"/>
      <c r="Q36" s="18">
        <f>COUNTIFS(DataRegularSeason20242025!$D$2:$D$1315,TotalTeamGames20242025!Q$1,DataRegularSeason20242025!$E$2:$E$1315,TotalTeamGames20242025!$A35,DataRegularSeason20242025!$N$2:$N$1315,1)</f>
        <v>0</v>
      </c>
      <c r="R36" s="20"/>
      <c r="S36" s="18">
        <f>COUNTIFS(DataRegularSeason20242025!$D$2:$D$1315,TotalTeamGames20242025!S$1,DataRegularSeason20242025!$E$2:$E$1315,TotalTeamGames20242025!$A35,DataRegularSeason20242025!$N$2:$N$1315,1)</f>
        <v>1</v>
      </c>
      <c r="T36" s="20"/>
      <c r="U36" s="18">
        <f>COUNTIFS(DataRegularSeason20242025!$D$2:$D$1315,TotalTeamGames20242025!U$1,DataRegularSeason20242025!$E$2:$E$1315,TotalTeamGames20242025!$A35,DataRegularSeason20242025!$N$2:$N$1315,1)</f>
        <v>1</v>
      </c>
      <c r="V36" s="20"/>
      <c r="W36" s="18">
        <f>COUNTIFS(DataRegularSeason20242025!$D$2:$D$1315,TotalTeamGames20242025!W$1,DataRegularSeason20242025!$E$2:$E$1315,TotalTeamGames20242025!$A35,DataRegularSeason20242025!$N$2:$N$1315,1)</f>
        <v>2</v>
      </c>
      <c r="X36" s="20"/>
      <c r="Y36" s="18">
        <f>COUNTIFS(DataRegularSeason20242025!$D$2:$D$1315,TotalTeamGames20242025!Y$1,DataRegularSeason20242025!$E$2:$E$1315,TotalTeamGames20242025!$A35,DataRegularSeason20242025!$N$2:$N$1315,1)</f>
        <v>0</v>
      </c>
      <c r="Z36" s="20"/>
      <c r="AA36" s="18">
        <f>COUNTIFS(DataRegularSeason20242025!$D$2:$D$1315,TotalTeamGames20242025!AA$1,DataRegularSeason20242025!$E$2:$E$1315,TotalTeamGames20242025!$A35,DataRegularSeason20242025!$N$2:$N$1315,1)</f>
        <v>0</v>
      </c>
      <c r="AB36" s="20"/>
      <c r="AC36" s="18">
        <f>COUNTIFS(DataRegularSeason20242025!$D$2:$D$1315,TotalTeamGames20242025!AC$1,DataRegularSeason20242025!$E$2:$E$1315,TotalTeamGames20242025!$A35,DataRegularSeason20242025!$N$2:$N$1315,1)</f>
        <v>0</v>
      </c>
      <c r="AD36" s="20"/>
      <c r="AE36" s="18">
        <f>COUNTIFS(DataRegularSeason20242025!$D$2:$D$1315,TotalTeamGames20242025!AE$1,DataRegularSeason20242025!$E$2:$E$1315,TotalTeamGames20242025!$A35,DataRegularSeason20242025!$N$2:$N$1315,1)</f>
        <v>0</v>
      </c>
      <c r="AF36" s="20"/>
      <c r="AG36" s="18">
        <f>COUNTIFS(DataRegularSeason20242025!$D$2:$D$1315,TotalTeamGames20242025!AG$1,DataRegularSeason20242025!$E$2:$E$1315,TotalTeamGames20242025!$A35,DataRegularSeason20242025!$N$2:$N$1315,1)</f>
        <v>0</v>
      </c>
      <c r="AH36" s="20"/>
      <c r="AI36" s="18"/>
      <c r="AJ36" s="20"/>
      <c r="AK36" s="18">
        <f>COUNTIFS(DataRegularSeason20242025!$D$2:$D$1315,TotalTeamGames20242025!AK$1,DataRegularSeason20242025!$E$2:$E$1315,TotalTeamGames20242025!$A35,DataRegularSeason20242025!$N$2:$N$1315,1)</f>
        <v>0</v>
      </c>
      <c r="AL36" s="20"/>
      <c r="AM36" s="18">
        <f>COUNTIFS(DataRegularSeason20242025!$D$2:$D$1315,TotalTeamGames20242025!AM$1,DataRegularSeason20242025!$E$2:$E$1315,TotalTeamGames20242025!$A35,DataRegularSeason20242025!$N$2:$N$1315,1)</f>
        <v>0</v>
      </c>
      <c r="AN36" s="20"/>
      <c r="AO36" s="18">
        <f>COUNTIFS(DataRegularSeason20242025!$D$2:$D$1315,TotalTeamGames20242025!AO$1,DataRegularSeason20242025!$E$2:$E$1315,TotalTeamGames20242025!$A35,DataRegularSeason20242025!$N$2:$N$1315,1)</f>
        <v>0</v>
      </c>
      <c r="AP36" s="20"/>
      <c r="AQ36" s="18">
        <f>COUNTIFS(DataRegularSeason20242025!$D$2:$D$1315,TotalTeamGames20242025!AQ$1,DataRegularSeason20242025!$E$2:$E$1315,TotalTeamGames20242025!$A35,DataRegularSeason20242025!$N$2:$N$1315,1)</f>
        <v>0</v>
      </c>
      <c r="AR36" s="20"/>
      <c r="AS36" s="18">
        <f>COUNTIFS(DataRegularSeason20242025!$D$2:$D$1315,TotalTeamGames20242025!AS$1,DataRegularSeason20242025!$E$2:$E$1315,TotalTeamGames20242025!$A35,DataRegularSeason20242025!$N$2:$N$1315,1)</f>
        <v>0</v>
      </c>
      <c r="AT36" s="20"/>
      <c r="AU36" s="18">
        <f>COUNTIFS(DataRegularSeason20242025!$D$2:$D$1315,TotalTeamGames20242025!AU$1,DataRegularSeason20242025!$E$2:$E$1315,TotalTeamGames20242025!$A35,DataRegularSeason20242025!$N$2:$N$1315,1)</f>
        <v>1</v>
      </c>
      <c r="AV36" s="20"/>
      <c r="AW36" s="18">
        <f>COUNTIFS(DataRegularSeason20242025!$D$2:$D$1315,TotalTeamGames20242025!AW$1,DataRegularSeason20242025!$E$2:$E$1315,TotalTeamGames20242025!$A35,DataRegularSeason20242025!$N$2:$N$1315,1)</f>
        <v>0</v>
      </c>
      <c r="AX36" s="20"/>
      <c r="AY36" s="18">
        <f>COUNTIFS(DataRegularSeason20242025!$D$2:$D$1315,TotalTeamGames20242025!AY$1,DataRegularSeason20242025!$E$2:$E$1315,TotalTeamGames20242025!$A35,DataRegularSeason20242025!$N$2:$N$1315,1)</f>
        <v>0</v>
      </c>
      <c r="AZ36" s="20"/>
      <c r="BA36" s="18">
        <f>COUNTIFS(DataRegularSeason20242025!$D$2:$D$1315,TotalTeamGames20242025!BA$1,DataRegularSeason20242025!$E$2:$E$1315,TotalTeamGames20242025!$A35,DataRegularSeason20242025!$N$2:$N$1315,1)</f>
        <v>0</v>
      </c>
      <c r="BB36" s="20"/>
      <c r="BC36" s="18">
        <f>COUNTIFS(DataRegularSeason20242025!$D$2:$D$1315,TotalTeamGames20242025!BC$1,DataRegularSeason20242025!$E$2:$E$1315,TotalTeamGames20242025!$A35,DataRegularSeason20242025!$N$2:$N$1315,1)</f>
        <v>0</v>
      </c>
      <c r="BD36" s="20"/>
      <c r="BE36" s="18">
        <f>COUNTIFS(DataRegularSeason20242025!$D$2:$D$1315,TotalTeamGames20242025!BE$1,DataRegularSeason20242025!$E$2:$E$1315,TotalTeamGames20242025!$A35,DataRegularSeason20242025!$N$2:$N$1315,1)</f>
        <v>0</v>
      </c>
      <c r="BF36" s="20"/>
      <c r="BG36" s="18">
        <f>COUNTIFS(DataRegularSeason20242025!$D$2:$D$1315,TotalTeamGames20242025!BG$1,DataRegularSeason20242025!$E$2:$E$1315,TotalTeamGames20242025!$A35,DataRegularSeason20242025!$N$2:$N$1315,1)</f>
        <v>0</v>
      </c>
      <c r="BH36" s="20"/>
      <c r="BI36" s="18">
        <f>COUNTIFS(DataRegularSeason20242025!$D$2:$D$1315,TotalTeamGames20242025!BI$1,DataRegularSeason20242025!$E$2:$E$1315,TotalTeamGames20242025!$A35,DataRegularSeason20242025!$N$2:$N$1315,1)</f>
        <v>0</v>
      </c>
      <c r="BJ36" s="20"/>
      <c r="BK36" s="18">
        <f>COUNTIFS(DataRegularSeason20242025!$D$2:$D$1315,TotalTeamGames20242025!BK$1,DataRegularSeason20242025!$E$2:$E$1315,TotalTeamGames20242025!$A35,DataRegularSeason20242025!$N$2:$N$1315,1)</f>
        <v>0</v>
      </c>
      <c r="BL36" s="20"/>
      <c r="BM36" s="18">
        <f>COUNTIFS(DataRegularSeason20242025!$D$2:$D$1315,TotalTeamGames20242025!BM$1,DataRegularSeason20242025!$E$2:$E$1315,TotalTeamGames20242025!$A35,DataRegularSeason20242025!$N$2:$N$1315,1)</f>
        <v>0</v>
      </c>
      <c r="BN36" s="20"/>
      <c r="BO36" s="24">
        <f t="shared" si="0"/>
        <v>7</v>
      </c>
      <c r="BP36" s="52"/>
      <c r="BQ36" s="48"/>
    </row>
    <row r="37" spans="1:69" x14ac:dyDescent="0.25">
      <c r="A37" s="53" t="s">
        <v>33</v>
      </c>
      <c r="B37" s="16" t="s">
        <v>81</v>
      </c>
      <c r="C37" s="15"/>
      <c r="D37" s="16">
        <f>COUNTIFS(DataRegularSeason20242025!$E$2:$E$1315,TotalTeamGames20242025!C$1,DataRegularSeason20242025!$D$2:$D$1315,TotalTeamGames20242025!$A37,DataRegularSeason20242025!$N$2:$N$1315,1)</f>
        <v>0</v>
      </c>
      <c r="E37" s="15"/>
      <c r="F37" s="16">
        <f>COUNTIFS(DataRegularSeason20242025!$E$2:$E$1315,TotalTeamGames20242025!E$1,DataRegularSeason20242025!$D$2:$D$1315,TotalTeamGames20242025!$A37,DataRegularSeason20242025!$N$2:$N$1315,1)</f>
        <v>0</v>
      </c>
      <c r="G37" s="15"/>
      <c r="H37" s="16">
        <f>COUNTIFS(DataRegularSeason20242025!$E$2:$E$1315,TotalTeamGames20242025!G$1,DataRegularSeason20242025!$D$2:$D$1315,TotalTeamGames20242025!$A37,DataRegularSeason20242025!$N$2:$N$1315,1)</f>
        <v>0</v>
      </c>
      <c r="I37" s="15"/>
      <c r="J37" s="16">
        <f>COUNTIFS(DataRegularSeason20242025!$E$2:$E$1315,TotalTeamGames20242025!I$1,DataRegularSeason20242025!$D$2:$D$1315,TotalTeamGames20242025!$A37,DataRegularSeason20242025!$N$2:$N$1315,1)</f>
        <v>0</v>
      </c>
      <c r="K37" s="15"/>
      <c r="L37" s="16">
        <f>COUNTIFS(DataRegularSeason20242025!$E$2:$E$1315,TotalTeamGames20242025!K$1,DataRegularSeason20242025!$D$2:$D$1315,TotalTeamGames20242025!$A37,DataRegularSeason20242025!$N$2:$N$1315,1)</f>
        <v>1</v>
      </c>
      <c r="M37" s="15"/>
      <c r="N37" s="16">
        <f>COUNTIFS(DataRegularSeason20242025!$E$2:$E$1315,TotalTeamGames20242025!M$1,DataRegularSeason20242025!$D$2:$D$1315,TotalTeamGames20242025!$A37,DataRegularSeason20242025!$N$2:$N$1315,1)</f>
        <v>0</v>
      </c>
      <c r="O37" s="15"/>
      <c r="P37" s="16">
        <f>COUNTIFS(DataRegularSeason20242025!$E$2:$E$1315,TotalTeamGames20242025!O$1,DataRegularSeason20242025!$D$2:$D$1315,TotalTeamGames20242025!$A37,DataRegularSeason20242025!$N$2:$N$1315,1)</f>
        <v>0</v>
      </c>
      <c r="Q37" s="15"/>
      <c r="R37" s="16">
        <f>COUNTIFS(DataRegularSeason20242025!$E$2:$E$1315,TotalTeamGames20242025!Q$1,DataRegularSeason20242025!$D$2:$D$1315,TotalTeamGames20242025!$A37,DataRegularSeason20242025!$N$2:$N$1315,1)</f>
        <v>1</v>
      </c>
      <c r="S37" s="15"/>
      <c r="T37" s="16">
        <f>COUNTIFS(DataRegularSeason20242025!$E$2:$E$1315,TotalTeamGames20242025!S$1,DataRegularSeason20242025!$D$2:$D$1315,TotalTeamGames20242025!$A37,DataRegularSeason20242025!$N$2:$N$1315,1)</f>
        <v>1</v>
      </c>
      <c r="U37" s="15"/>
      <c r="V37" s="16">
        <f>COUNTIFS(DataRegularSeason20242025!$E$2:$E$1315,TotalTeamGames20242025!U$1,DataRegularSeason20242025!$D$2:$D$1315,TotalTeamGames20242025!$A37,DataRegularSeason20242025!$N$2:$N$1315,1)</f>
        <v>0</v>
      </c>
      <c r="W37" s="15"/>
      <c r="X37" s="16">
        <f>COUNTIFS(DataRegularSeason20242025!$E$2:$E$1315,TotalTeamGames20242025!W$1,DataRegularSeason20242025!$D$2:$D$1315,TotalTeamGames20242025!$A37,DataRegularSeason20242025!$N$2:$N$1315,1)</f>
        <v>0</v>
      </c>
      <c r="Y37" s="15"/>
      <c r="Z37" s="16">
        <f>COUNTIFS(DataRegularSeason20242025!$E$2:$E$1315,TotalTeamGames20242025!Y$1,DataRegularSeason20242025!$D$2:$D$1315,TotalTeamGames20242025!$A37,DataRegularSeason20242025!$N$2:$N$1315,1)</f>
        <v>0</v>
      </c>
      <c r="AA37" s="15"/>
      <c r="AB37" s="16">
        <f>COUNTIFS(DataRegularSeason20242025!$E$2:$E$1315,TotalTeamGames20242025!AA$1,DataRegularSeason20242025!$D$2:$D$1315,TotalTeamGames20242025!$A37,DataRegularSeason20242025!$N$2:$N$1315,1)</f>
        <v>0</v>
      </c>
      <c r="AC37" s="15"/>
      <c r="AD37" s="16">
        <f>COUNTIFS(DataRegularSeason20242025!$E$2:$E$1315,TotalTeamGames20242025!AC$1,DataRegularSeason20242025!$D$2:$D$1315,TotalTeamGames20242025!$A37,DataRegularSeason20242025!$N$2:$N$1315,1)</f>
        <v>0</v>
      </c>
      <c r="AE37" s="15"/>
      <c r="AF37" s="16">
        <f>COUNTIFS(DataRegularSeason20242025!$E$2:$E$1315,TotalTeamGames20242025!AE$1,DataRegularSeason20242025!$D$2:$D$1315,TotalTeamGames20242025!$A37,DataRegularSeason20242025!$N$2:$N$1315,1)</f>
        <v>0</v>
      </c>
      <c r="AG37" s="15"/>
      <c r="AH37" s="16">
        <f>COUNTIFS(DataRegularSeason20242025!$E$2:$E$1315,TotalTeamGames20242025!AG$1,DataRegularSeason20242025!$D$2:$D$1315,TotalTeamGames20242025!$A37,DataRegularSeason20242025!$N$2:$N$1315,1)</f>
        <v>1</v>
      </c>
      <c r="AI37" s="15"/>
      <c r="AJ37" s="16">
        <f>COUNTIFS(DataRegularSeason20242025!$E$2:$E$1315,TotalTeamGames20242025!AI$1,DataRegularSeason20242025!$D$2:$D$1315,TotalTeamGames20242025!$A37,DataRegularSeason20242025!$N$2:$N$1315,1)</f>
        <v>0</v>
      </c>
      <c r="AK37" s="15"/>
      <c r="AL37" s="19"/>
      <c r="AM37" s="15"/>
      <c r="AN37" s="16">
        <f>COUNTIFS(DataRegularSeason20242025!$E$2:$E$1315,TotalTeamGames20242025!AM$1,DataRegularSeason20242025!$D$2:$D$1315,TotalTeamGames20242025!$A37,DataRegularSeason20242025!$N$2:$N$1315,1)</f>
        <v>0</v>
      </c>
      <c r="AO37" s="15"/>
      <c r="AP37" s="16">
        <f>COUNTIFS(DataRegularSeason20242025!$E$2:$E$1315,TotalTeamGames20242025!AO$1,DataRegularSeason20242025!$D$2:$D$1315,TotalTeamGames20242025!$A37,DataRegularSeason20242025!$N$2:$N$1315,1)</f>
        <v>0</v>
      </c>
      <c r="AQ37" s="15"/>
      <c r="AR37" s="16">
        <f>COUNTIFS(DataRegularSeason20242025!$E$2:$E$1315,TotalTeamGames20242025!AQ$1,DataRegularSeason20242025!$D$2:$D$1315,TotalTeamGames20242025!$A37,DataRegularSeason20242025!$N$2:$N$1315,1)</f>
        <v>0</v>
      </c>
      <c r="AS37" s="15"/>
      <c r="AT37" s="16">
        <f>COUNTIFS(DataRegularSeason20242025!$E$2:$E$1315,TotalTeamGames20242025!AS$1,DataRegularSeason20242025!$D$2:$D$1315,TotalTeamGames20242025!$A37,DataRegularSeason20242025!$N$2:$N$1315,1)</f>
        <v>0</v>
      </c>
      <c r="AU37" s="15"/>
      <c r="AV37" s="16">
        <f>COUNTIFS(DataRegularSeason20242025!$E$2:$E$1315,TotalTeamGames20242025!AU$1,DataRegularSeason20242025!$D$2:$D$1315,TotalTeamGames20242025!$A37,DataRegularSeason20242025!$N$2:$N$1315,1)</f>
        <v>0</v>
      </c>
      <c r="AW37" s="15"/>
      <c r="AX37" s="16">
        <f>COUNTIFS(DataRegularSeason20242025!$E$2:$E$1315,TotalTeamGames20242025!AW$1,DataRegularSeason20242025!$D$2:$D$1315,TotalTeamGames20242025!$A37,DataRegularSeason20242025!$N$2:$N$1315,1)</f>
        <v>0</v>
      </c>
      <c r="AY37" s="15"/>
      <c r="AZ37" s="16">
        <f>COUNTIFS(DataRegularSeason20242025!$E$2:$E$1315,TotalTeamGames20242025!AY$1,DataRegularSeason20242025!$D$2:$D$1315,TotalTeamGames20242025!$A37,DataRegularSeason20242025!$N$2:$N$1315,1)</f>
        <v>1</v>
      </c>
      <c r="BA37" s="15"/>
      <c r="BB37" s="16">
        <f>COUNTIFS(DataRegularSeason20242025!$E$2:$E$1315,TotalTeamGames20242025!BA$1,DataRegularSeason20242025!$D$2:$D$1315,TotalTeamGames20242025!$A37,DataRegularSeason20242025!$N$2:$N$1315,1)</f>
        <v>0</v>
      </c>
      <c r="BC37" s="15"/>
      <c r="BD37" s="16">
        <f>COUNTIFS(DataRegularSeason20242025!$E$2:$E$1315,TotalTeamGames20242025!BC$1,DataRegularSeason20242025!$D$2:$D$1315,TotalTeamGames20242025!$A37,DataRegularSeason20242025!$N$2:$N$1315,1)</f>
        <v>0</v>
      </c>
      <c r="BE37" s="15"/>
      <c r="BF37" s="16">
        <f>COUNTIFS(DataRegularSeason20242025!$E$2:$E$1315,TotalTeamGames20242025!BE$1,DataRegularSeason20242025!$D$2:$D$1315,TotalTeamGames20242025!$A37,DataRegularSeason20242025!$N$2:$N$1315,1)</f>
        <v>0</v>
      </c>
      <c r="BG37" s="15"/>
      <c r="BH37" s="16">
        <f>COUNTIFS(DataRegularSeason20242025!$E$2:$E$1315,TotalTeamGames20242025!BG$1,DataRegularSeason20242025!$D$2:$D$1315,TotalTeamGames20242025!$A37,DataRegularSeason20242025!$N$2:$N$1315,1)</f>
        <v>0</v>
      </c>
      <c r="BI37" s="15"/>
      <c r="BJ37" s="16">
        <f>COUNTIFS(DataRegularSeason20242025!$E$2:$E$1315,TotalTeamGames20242025!BI$1,DataRegularSeason20242025!$D$2:$D$1315,TotalTeamGames20242025!$A37,DataRegularSeason20242025!$N$2:$N$1315,1)</f>
        <v>0</v>
      </c>
      <c r="BK37" s="15"/>
      <c r="BL37" s="16">
        <f>COUNTIFS(DataRegularSeason20242025!$E$2:$E$1315,TotalTeamGames20242025!BK$1,DataRegularSeason20242025!$D$2:$D$1315,TotalTeamGames20242025!$A37,DataRegularSeason20242025!$N$2:$N$1315,1)</f>
        <v>0</v>
      </c>
      <c r="BM37" s="15"/>
      <c r="BN37" s="16">
        <f>COUNTIFS(DataRegularSeason20242025!$E$2:$E$1315,TotalTeamGames20242025!BM$1,DataRegularSeason20242025!$D$2:$D$1315,TotalTeamGames20242025!$A37,DataRegularSeason20242025!$N$2:$N$1315,1)</f>
        <v>0</v>
      </c>
      <c r="BO37" s="23">
        <f t="shared" si="0"/>
        <v>5</v>
      </c>
      <c r="BP37" s="52">
        <f t="shared" ref="BP37" si="33">BO37+BO38</f>
        <v>10</v>
      </c>
      <c r="BQ37" s="48">
        <f t="shared" ref="BQ37" si="34">82-BP37</f>
        <v>72</v>
      </c>
    </row>
    <row r="38" spans="1:69" x14ac:dyDescent="0.25">
      <c r="A38" s="49"/>
      <c r="B38" s="17" t="s">
        <v>80</v>
      </c>
      <c r="C38" s="18">
        <f>COUNTIFS(DataRegularSeason20242025!$D$2:$D$1315,TotalTeamGames20242025!C$1,DataRegularSeason20242025!$E$2:$E$1315,TotalTeamGames20242025!$A37,DataRegularSeason20242025!$N$2:$N$1315,1)</f>
        <v>1</v>
      </c>
      <c r="D38" s="20"/>
      <c r="E38" s="18">
        <f>COUNTIFS(DataRegularSeason20242025!$D$2:$D$1315,TotalTeamGames20242025!E$1,DataRegularSeason20242025!$E$2:$E$1315,TotalTeamGames20242025!$A37,DataRegularSeason20242025!$N$2:$N$1315,1)</f>
        <v>0</v>
      </c>
      <c r="F38" s="20"/>
      <c r="G38" s="18">
        <f>COUNTIFS(DataRegularSeason20242025!$D$2:$D$1315,TotalTeamGames20242025!G$1,DataRegularSeason20242025!$E$2:$E$1315,TotalTeamGames20242025!$A37,DataRegularSeason20242025!$N$2:$N$1315,1)</f>
        <v>0</v>
      </c>
      <c r="H38" s="20"/>
      <c r="I38" s="18">
        <f>COUNTIFS(DataRegularSeason20242025!$D$2:$D$1315,TotalTeamGames20242025!I$1,DataRegularSeason20242025!$E$2:$E$1315,TotalTeamGames20242025!$A37,DataRegularSeason20242025!$N$2:$N$1315,1)</f>
        <v>0</v>
      </c>
      <c r="J38" s="20"/>
      <c r="K38" s="18">
        <f>COUNTIFS(DataRegularSeason20242025!$D$2:$D$1315,TotalTeamGames20242025!K$1,DataRegularSeason20242025!$E$2:$E$1315,TotalTeamGames20242025!$A37,DataRegularSeason20242025!$N$2:$N$1315,1)</f>
        <v>0</v>
      </c>
      <c r="L38" s="20"/>
      <c r="M38" s="18">
        <f>COUNTIFS(DataRegularSeason20242025!$D$2:$D$1315,TotalTeamGames20242025!M$1,DataRegularSeason20242025!$E$2:$E$1315,TotalTeamGames20242025!$A37,DataRegularSeason20242025!$N$2:$N$1315,1)</f>
        <v>0</v>
      </c>
      <c r="N38" s="20"/>
      <c r="O38" s="18">
        <f>COUNTIFS(DataRegularSeason20242025!$D$2:$D$1315,TotalTeamGames20242025!O$1,DataRegularSeason20242025!$E$2:$E$1315,TotalTeamGames20242025!$A37,DataRegularSeason20242025!$N$2:$N$1315,1)</f>
        <v>0</v>
      </c>
      <c r="P38" s="20"/>
      <c r="Q38" s="18">
        <f>COUNTIFS(DataRegularSeason20242025!$D$2:$D$1315,TotalTeamGames20242025!Q$1,DataRegularSeason20242025!$E$2:$E$1315,TotalTeamGames20242025!$A37,DataRegularSeason20242025!$N$2:$N$1315,1)</f>
        <v>0</v>
      </c>
      <c r="R38" s="20"/>
      <c r="S38" s="18">
        <f>COUNTIFS(DataRegularSeason20242025!$D$2:$D$1315,TotalTeamGames20242025!S$1,DataRegularSeason20242025!$E$2:$E$1315,TotalTeamGames20242025!$A37,DataRegularSeason20242025!$N$2:$N$1315,1)</f>
        <v>0</v>
      </c>
      <c r="T38" s="20"/>
      <c r="U38" s="18">
        <f>COUNTIFS(DataRegularSeason20242025!$D$2:$D$1315,TotalTeamGames20242025!U$1,DataRegularSeason20242025!$E$2:$E$1315,TotalTeamGames20242025!$A37,DataRegularSeason20242025!$N$2:$N$1315,1)</f>
        <v>1</v>
      </c>
      <c r="V38" s="20"/>
      <c r="W38" s="18">
        <f>COUNTIFS(DataRegularSeason20242025!$D$2:$D$1315,TotalTeamGames20242025!W$1,DataRegularSeason20242025!$E$2:$E$1315,TotalTeamGames20242025!$A37,DataRegularSeason20242025!$N$2:$N$1315,1)</f>
        <v>0</v>
      </c>
      <c r="X38" s="20"/>
      <c r="Y38" s="18">
        <f>COUNTIFS(DataRegularSeason20242025!$D$2:$D$1315,TotalTeamGames20242025!Y$1,DataRegularSeason20242025!$E$2:$E$1315,TotalTeamGames20242025!$A37,DataRegularSeason20242025!$N$2:$N$1315,1)</f>
        <v>1</v>
      </c>
      <c r="Z38" s="20"/>
      <c r="AA38" s="18">
        <f>COUNTIFS(DataRegularSeason20242025!$D$2:$D$1315,TotalTeamGames20242025!AA$1,DataRegularSeason20242025!$E$2:$E$1315,TotalTeamGames20242025!$A37,DataRegularSeason20242025!$N$2:$N$1315,1)</f>
        <v>0</v>
      </c>
      <c r="AB38" s="20"/>
      <c r="AC38" s="18">
        <f>COUNTIFS(DataRegularSeason20242025!$D$2:$D$1315,TotalTeamGames20242025!AC$1,DataRegularSeason20242025!$E$2:$E$1315,TotalTeamGames20242025!$A37,DataRegularSeason20242025!$N$2:$N$1315,1)</f>
        <v>0</v>
      </c>
      <c r="AD38" s="20"/>
      <c r="AE38" s="18">
        <f>COUNTIFS(DataRegularSeason20242025!$D$2:$D$1315,TotalTeamGames20242025!AE$1,DataRegularSeason20242025!$E$2:$E$1315,TotalTeamGames20242025!$A37,DataRegularSeason20242025!$N$2:$N$1315,1)</f>
        <v>1</v>
      </c>
      <c r="AF38" s="20"/>
      <c r="AG38" s="18">
        <f>COUNTIFS(DataRegularSeason20242025!$D$2:$D$1315,TotalTeamGames20242025!AG$1,DataRegularSeason20242025!$E$2:$E$1315,TotalTeamGames20242025!$A37,DataRegularSeason20242025!$N$2:$N$1315,1)</f>
        <v>0</v>
      </c>
      <c r="AH38" s="20"/>
      <c r="AI38" s="18">
        <f>COUNTIFS(DataRegularSeason20242025!$D$2:$D$1315,TotalTeamGames20242025!AI$1,DataRegularSeason20242025!$E$2:$E$1315,TotalTeamGames20242025!$A37,DataRegularSeason20242025!$N$2:$N$1315,1)</f>
        <v>0</v>
      </c>
      <c r="AJ38" s="20"/>
      <c r="AK38" s="18"/>
      <c r="AL38" s="20"/>
      <c r="AM38" s="18">
        <f>COUNTIFS(DataRegularSeason20242025!$D$2:$D$1315,TotalTeamGames20242025!AM$1,DataRegularSeason20242025!$E$2:$E$1315,TotalTeamGames20242025!$A37,DataRegularSeason20242025!$N$2:$N$1315,1)</f>
        <v>0</v>
      </c>
      <c r="AN38" s="20"/>
      <c r="AO38" s="18">
        <f>COUNTIFS(DataRegularSeason20242025!$D$2:$D$1315,TotalTeamGames20242025!AO$1,DataRegularSeason20242025!$E$2:$E$1315,TotalTeamGames20242025!$A37,DataRegularSeason20242025!$N$2:$N$1315,1)</f>
        <v>0</v>
      </c>
      <c r="AP38" s="20"/>
      <c r="AQ38" s="18">
        <f>COUNTIFS(DataRegularSeason20242025!$D$2:$D$1315,TotalTeamGames20242025!AQ$1,DataRegularSeason20242025!$E$2:$E$1315,TotalTeamGames20242025!$A37,DataRegularSeason20242025!$N$2:$N$1315,1)</f>
        <v>0</v>
      </c>
      <c r="AR38" s="20"/>
      <c r="AS38" s="18">
        <f>COUNTIFS(DataRegularSeason20242025!$D$2:$D$1315,TotalTeamGames20242025!AS$1,DataRegularSeason20242025!$E$2:$E$1315,TotalTeamGames20242025!$A37,DataRegularSeason20242025!$N$2:$N$1315,1)</f>
        <v>0</v>
      </c>
      <c r="AT38" s="20"/>
      <c r="AU38" s="18">
        <f>COUNTIFS(DataRegularSeason20242025!$D$2:$D$1315,TotalTeamGames20242025!AU$1,DataRegularSeason20242025!$E$2:$E$1315,TotalTeamGames20242025!$A37,DataRegularSeason20242025!$N$2:$N$1315,1)</f>
        <v>0</v>
      </c>
      <c r="AV38" s="20"/>
      <c r="AW38" s="18">
        <f>COUNTIFS(DataRegularSeason20242025!$D$2:$D$1315,TotalTeamGames20242025!AW$1,DataRegularSeason20242025!$E$2:$E$1315,TotalTeamGames20242025!$A37,DataRegularSeason20242025!$N$2:$N$1315,1)</f>
        <v>0</v>
      </c>
      <c r="AX38" s="20"/>
      <c r="AY38" s="18">
        <f>COUNTIFS(DataRegularSeason20242025!$D$2:$D$1315,TotalTeamGames20242025!AY$1,DataRegularSeason20242025!$E$2:$E$1315,TotalTeamGames20242025!$A37,DataRegularSeason20242025!$N$2:$N$1315,1)</f>
        <v>0</v>
      </c>
      <c r="AZ38" s="20"/>
      <c r="BA38" s="18">
        <f>COUNTIFS(DataRegularSeason20242025!$D$2:$D$1315,TotalTeamGames20242025!BA$1,DataRegularSeason20242025!$E$2:$E$1315,TotalTeamGames20242025!$A37,DataRegularSeason20242025!$N$2:$N$1315,1)</f>
        <v>0</v>
      </c>
      <c r="BB38" s="20"/>
      <c r="BC38" s="18">
        <f>COUNTIFS(DataRegularSeason20242025!$D$2:$D$1315,TotalTeamGames20242025!BC$1,DataRegularSeason20242025!$E$2:$E$1315,TotalTeamGames20242025!$A37,DataRegularSeason20242025!$N$2:$N$1315,1)</f>
        <v>0</v>
      </c>
      <c r="BD38" s="20"/>
      <c r="BE38" s="18">
        <f>COUNTIFS(DataRegularSeason20242025!$D$2:$D$1315,TotalTeamGames20242025!BE$1,DataRegularSeason20242025!$E$2:$E$1315,TotalTeamGames20242025!$A37,DataRegularSeason20242025!$N$2:$N$1315,1)</f>
        <v>1</v>
      </c>
      <c r="BF38" s="20"/>
      <c r="BG38" s="18">
        <f>COUNTIFS(DataRegularSeason20242025!$D$2:$D$1315,TotalTeamGames20242025!BG$1,DataRegularSeason20242025!$E$2:$E$1315,TotalTeamGames20242025!$A37,DataRegularSeason20242025!$N$2:$N$1315,1)</f>
        <v>0</v>
      </c>
      <c r="BH38" s="20"/>
      <c r="BI38" s="18">
        <f>COUNTIFS(DataRegularSeason20242025!$D$2:$D$1315,TotalTeamGames20242025!BI$1,DataRegularSeason20242025!$E$2:$E$1315,TotalTeamGames20242025!$A37,DataRegularSeason20242025!$N$2:$N$1315,1)</f>
        <v>0</v>
      </c>
      <c r="BJ38" s="20"/>
      <c r="BK38" s="18">
        <f>COUNTIFS(DataRegularSeason20242025!$D$2:$D$1315,TotalTeamGames20242025!BK$1,DataRegularSeason20242025!$E$2:$E$1315,TotalTeamGames20242025!$A37,DataRegularSeason20242025!$N$2:$N$1315,1)</f>
        <v>0</v>
      </c>
      <c r="BL38" s="20"/>
      <c r="BM38" s="18">
        <f>COUNTIFS(DataRegularSeason20242025!$D$2:$D$1315,TotalTeamGames20242025!BM$1,DataRegularSeason20242025!$E$2:$E$1315,TotalTeamGames20242025!$A37,DataRegularSeason20242025!$N$2:$N$1315,1)</f>
        <v>0</v>
      </c>
      <c r="BN38" s="20"/>
      <c r="BO38" s="24">
        <f t="shared" si="0"/>
        <v>5</v>
      </c>
      <c r="BP38" s="52"/>
      <c r="BQ38" s="48"/>
    </row>
    <row r="39" spans="1:69" x14ac:dyDescent="0.25">
      <c r="A39" s="53" t="s">
        <v>20</v>
      </c>
      <c r="B39" s="16" t="s">
        <v>81</v>
      </c>
      <c r="C39" s="15"/>
      <c r="D39" s="16">
        <f>COUNTIFS(DataRegularSeason20242025!$E$2:$E$1315,TotalTeamGames20242025!C$1,DataRegularSeason20242025!$D$2:$D$1315,TotalTeamGames20242025!$A39,DataRegularSeason20242025!$N$2:$N$1315,1)</f>
        <v>0</v>
      </c>
      <c r="E39" s="15"/>
      <c r="F39" s="16">
        <f>COUNTIFS(DataRegularSeason20242025!$E$2:$E$1315,TotalTeamGames20242025!E$1,DataRegularSeason20242025!$D$2:$D$1315,TotalTeamGames20242025!$A39,DataRegularSeason20242025!$N$2:$N$1315,1)</f>
        <v>0</v>
      </c>
      <c r="G39" s="15"/>
      <c r="H39" s="16">
        <f>COUNTIFS(DataRegularSeason20242025!$E$2:$E$1315,TotalTeamGames20242025!G$1,DataRegularSeason20242025!$D$2:$D$1315,TotalTeamGames20242025!$A39,DataRegularSeason20242025!$N$2:$N$1315,1)</f>
        <v>0</v>
      </c>
      <c r="I39" s="15"/>
      <c r="J39" s="16">
        <f>COUNTIFS(DataRegularSeason20242025!$E$2:$E$1315,TotalTeamGames20242025!I$1,DataRegularSeason20242025!$D$2:$D$1315,TotalTeamGames20242025!$A39,DataRegularSeason20242025!$N$2:$N$1315,1)</f>
        <v>0</v>
      </c>
      <c r="K39" s="15"/>
      <c r="L39" s="16">
        <f>COUNTIFS(DataRegularSeason20242025!$E$2:$E$1315,TotalTeamGames20242025!K$1,DataRegularSeason20242025!$D$2:$D$1315,TotalTeamGames20242025!$A39,DataRegularSeason20242025!$N$2:$N$1315,1)</f>
        <v>0</v>
      </c>
      <c r="M39" s="15"/>
      <c r="N39" s="16">
        <f>COUNTIFS(DataRegularSeason20242025!$E$2:$E$1315,TotalTeamGames20242025!M$1,DataRegularSeason20242025!$D$2:$D$1315,TotalTeamGames20242025!$A39,DataRegularSeason20242025!$N$2:$N$1315,1)</f>
        <v>0</v>
      </c>
      <c r="O39" s="15"/>
      <c r="P39" s="16">
        <f>COUNTIFS(DataRegularSeason20242025!$E$2:$E$1315,TotalTeamGames20242025!O$1,DataRegularSeason20242025!$D$2:$D$1315,TotalTeamGames20242025!$A39,DataRegularSeason20242025!$N$2:$N$1315,1)</f>
        <v>0</v>
      </c>
      <c r="Q39" s="15"/>
      <c r="R39" s="16">
        <f>COUNTIFS(DataRegularSeason20242025!$E$2:$E$1315,TotalTeamGames20242025!Q$1,DataRegularSeason20242025!$D$2:$D$1315,TotalTeamGames20242025!$A39,DataRegularSeason20242025!$N$2:$N$1315,1)</f>
        <v>0</v>
      </c>
      <c r="S39" s="15"/>
      <c r="T39" s="16">
        <f>COUNTIFS(DataRegularSeason20242025!$E$2:$E$1315,TotalTeamGames20242025!S$1,DataRegularSeason20242025!$D$2:$D$1315,TotalTeamGames20242025!$A39,DataRegularSeason20242025!$N$2:$N$1315,1)</f>
        <v>0</v>
      </c>
      <c r="U39" s="15"/>
      <c r="V39" s="16">
        <f>COUNTIFS(DataRegularSeason20242025!$E$2:$E$1315,TotalTeamGames20242025!U$1,DataRegularSeason20242025!$D$2:$D$1315,TotalTeamGames20242025!$A39,DataRegularSeason20242025!$N$2:$N$1315,1)</f>
        <v>1</v>
      </c>
      <c r="W39" s="15"/>
      <c r="X39" s="16">
        <f>COUNTIFS(DataRegularSeason20242025!$E$2:$E$1315,TotalTeamGames20242025!W$1,DataRegularSeason20242025!$D$2:$D$1315,TotalTeamGames20242025!$A39,DataRegularSeason20242025!$N$2:$N$1315,1)</f>
        <v>0</v>
      </c>
      <c r="Y39" s="15"/>
      <c r="Z39" s="16">
        <f>COUNTIFS(DataRegularSeason20242025!$E$2:$E$1315,TotalTeamGames20242025!Y$1,DataRegularSeason20242025!$D$2:$D$1315,TotalTeamGames20242025!$A39,DataRegularSeason20242025!$N$2:$N$1315,1)</f>
        <v>0</v>
      </c>
      <c r="AA39" s="15"/>
      <c r="AB39" s="16">
        <f>COUNTIFS(DataRegularSeason20242025!$E$2:$E$1315,TotalTeamGames20242025!AA$1,DataRegularSeason20242025!$D$2:$D$1315,TotalTeamGames20242025!$A39,DataRegularSeason20242025!$N$2:$N$1315,1)</f>
        <v>0</v>
      </c>
      <c r="AC39" s="15"/>
      <c r="AD39" s="16">
        <f>COUNTIFS(DataRegularSeason20242025!$E$2:$E$1315,TotalTeamGames20242025!AC$1,DataRegularSeason20242025!$D$2:$D$1315,TotalTeamGames20242025!$A39,DataRegularSeason20242025!$N$2:$N$1315,1)</f>
        <v>0</v>
      </c>
      <c r="AE39" s="15"/>
      <c r="AF39" s="16">
        <f>COUNTIFS(DataRegularSeason20242025!$E$2:$E$1315,TotalTeamGames20242025!AE$1,DataRegularSeason20242025!$D$2:$D$1315,TotalTeamGames20242025!$A39,DataRegularSeason20242025!$N$2:$N$1315,1)</f>
        <v>1</v>
      </c>
      <c r="AG39" s="15"/>
      <c r="AH39" s="16">
        <f>COUNTIFS(DataRegularSeason20242025!$E$2:$E$1315,TotalTeamGames20242025!AG$1,DataRegularSeason20242025!$D$2:$D$1315,TotalTeamGames20242025!$A39,DataRegularSeason20242025!$N$2:$N$1315,1)</f>
        <v>0</v>
      </c>
      <c r="AI39" s="15"/>
      <c r="AJ39" s="16">
        <f>COUNTIFS(DataRegularSeason20242025!$E$2:$E$1315,TotalTeamGames20242025!AI$1,DataRegularSeason20242025!$D$2:$D$1315,TotalTeamGames20242025!$A39,DataRegularSeason20242025!$N$2:$N$1315,1)</f>
        <v>0</v>
      </c>
      <c r="AK39" s="15"/>
      <c r="AL39" s="16">
        <f>COUNTIFS(DataRegularSeason20242025!$E$2:$E$1315,TotalTeamGames20242025!AK$1,DataRegularSeason20242025!$D$2:$D$1315,TotalTeamGames20242025!$A39,DataRegularSeason20242025!$N$2:$N$1315,1)</f>
        <v>0</v>
      </c>
      <c r="AM39" s="15"/>
      <c r="AN39" s="19"/>
      <c r="AO39" s="15"/>
      <c r="AP39" s="16">
        <f>COUNTIFS(DataRegularSeason20242025!$E$2:$E$1315,TotalTeamGames20242025!AO$1,DataRegularSeason20242025!$D$2:$D$1315,TotalTeamGames20242025!$A39,DataRegularSeason20242025!$N$2:$N$1315,1)</f>
        <v>0</v>
      </c>
      <c r="AQ39" s="15"/>
      <c r="AR39" s="16">
        <f>COUNTIFS(DataRegularSeason20242025!$E$2:$E$1315,TotalTeamGames20242025!AQ$1,DataRegularSeason20242025!$D$2:$D$1315,TotalTeamGames20242025!$A39,DataRegularSeason20242025!$N$2:$N$1315,1)</f>
        <v>0</v>
      </c>
      <c r="AS39" s="15"/>
      <c r="AT39" s="16">
        <f>COUNTIFS(DataRegularSeason20242025!$E$2:$E$1315,TotalTeamGames20242025!AS$1,DataRegularSeason20242025!$D$2:$D$1315,TotalTeamGames20242025!$A39,DataRegularSeason20242025!$N$2:$N$1315,1)</f>
        <v>1</v>
      </c>
      <c r="AU39" s="15"/>
      <c r="AV39" s="16">
        <f>COUNTIFS(DataRegularSeason20242025!$E$2:$E$1315,TotalTeamGames20242025!AU$1,DataRegularSeason20242025!$D$2:$D$1315,TotalTeamGames20242025!$A39,DataRegularSeason20242025!$N$2:$N$1315,1)</f>
        <v>0</v>
      </c>
      <c r="AW39" s="15"/>
      <c r="AX39" s="16">
        <f>COUNTIFS(DataRegularSeason20242025!$E$2:$E$1315,TotalTeamGames20242025!AW$1,DataRegularSeason20242025!$D$2:$D$1315,TotalTeamGames20242025!$A39,DataRegularSeason20242025!$N$2:$N$1315,1)</f>
        <v>0</v>
      </c>
      <c r="AY39" s="15"/>
      <c r="AZ39" s="16">
        <f>COUNTIFS(DataRegularSeason20242025!$E$2:$E$1315,TotalTeamGames20242025!AY$1,DataRegularSeason20242025!$D$2:$D$1315,TotalTeamGames20242025!$A39,DataRegularSeason20242025!$N$2:$N$1315,1)</f>
        <v>0</v>
      </c>
      <c r="BA39" s="15"/>
      <c r="BB39" s="16">
        <f>COUNTIFS(DataRegularSeason20242025!$E$2:$E$1315,TotalTeamGames20242025!BA$1,DataRegularSeason20242025!$D$2:$D$1315,TotalTeamGames20242025!$A39,DataRegularSeason20242025!$N$2:$N$1315,1)</f>
        <v>0</v>
      </c>
      <c r="BC39" s="15"/>
      <c r="BD39" s="16">
        <f>COUNTIFS(DataRegularSeason20242025!$E$2:$E$1315,TotalTeamGames20242025!BC$1,DataRegularSeason20242025!$D$2:$D$1315,TotalTeamGames20242025!$A39,DataRegularSeason20242025!$N$2:$N$1315,1)</f>
        <v>1</v>
      </c>
      <c r="BE39" s="15"/>
      <c r="BF39" s="16">
        <f>COUNTIFS(DataRegularSeason20242025!$E$2:$E$1315,TotalTeamGames20242025!BE$1,DataRegularSeason20242025!$D$2:$D$1315,TotalTeamGames20242025!$A39,DataRegularSeason20242025!$N$2:$N$1315,1)</f>
        <v>0</v>
      </c>
      <c r="BG39" s="15"/>
      <c r="BH39" s="16">
        <f>COUNTIFS(DataRegularSeason20242025!$E$2:$E$1315,TotalTeamGames20242025!BG$1,DataRegularSeason20242025!$D$2:$D$1315,TotalTeamGames20242025!$A39,DataRegularSeason20242025!$N$2:$N$1315,1)</f>
        <v>0</v>
      </c>
      <c r="BI39" s="15"/>
      <c r="BJ39" s="16">
        <f>COUNTIFS(DataRegularSeason20242025!$E$2:$E$1315,TotalTeamGames20242025!BI$1,DataRegularSeason20242025!$D$2:$D$1315,TotalTeamGames20242025!$A39,DataRegularSeason20242025!$N$2:$N$1315,1)</f>
        <v>0</v>
      </c>
      <c r="BK39" s="15"/>
      <c r="BL39" s="16">
        <f>COUNTIFS(DataRegularSeason20242025!$E$2:$E$1315,TotalTeamGames20242025!BK$1,DataRegularSeason20242025!$D$2:$D$1315,TotalTeamGames20242025!$A39,DataRegularSeason20242025!$N$2:$N$1315,1)</f>
        <v>0</v>
      </c>
      <c r="BM39" s="15"/>
      <c r="BN39" s="16">
        <f>COUNTIFS(DataRegularSeason20242025!$E$2:$E$1315,TotalTeamGames20242025!BM$1,DataRegularSeason20242025!$D$2:$D$1315,TotalTeamGames20242025!$A39,DataRegularSeason20242025!$N$2:$N$1315,1)</f>
        <v>1</v>
      </c>
      <c r="BO39" s="23">
        <f t="shared" si="0"/>
        <v>5</v>
      </c>
      <c r="BP39" s="52">
        <f t="shared" ref="BP39" si="35">BO39+BO40</f>
        <v>9</v>
      </c>
      <c r="BQ39" s="48">
        <f t="shared" ref="BQ39" si="36">82-BP39</f>
        <v>73</v>
      </c>
    </row>
    <row r="40" spans="1:69" x14ac:dyDescent="0.25">
      <c r="A40" s="49"/>
      <c r="B40" s="17" t="s">
        <v>80</v>
      </c>
      <c r="C40" s="18">
        <f>COUNTIFS(DataRegularSeason20242025!$D$2:$D$1315,TotalTeamGames20242025!C$1,DataRegularSeason20242025!$E$2:$E$1315,TotalTeamGames20242025!$A39,DataRegularSeason20242025!$N$2:$N$1315,1)</f>
        <v>1</v>
      </c>
      <c r="D40" s="20"/>
      <c r="E40" s="18">
        <f>COUNTIFS(DataRegularSeason20242025!$D$2:$D$1315,TotalTeamGames20242025!E$1,DataRegularSeason20242025!$E$2:$E$1315,TotalTeamGames20242025!$A39,DataRegularSeason20242025!$N$2:$N$1315,1)</f>
        <v>0</v>
      </c>
      <c r="F40" s="20"/>
      <c r="G40" s="18">
        <f>COUNTIFS(DataRegularSeason20242025!$D$2:$D$1315,TotalTeamGames20242025!G$1,DataRegularSeason20242025!$E$2:$E$1315,TotalTeamGames20242025!$A39,DataRegularSeason20242025!$N$2:$N$1315,1)</f>
        <v>0</v>
      </c>
      <c r="H40" s="20"/>
      <c r="I40" s="18">
        <f>COUNTIFS(DataRegularSeason20242025!$D$2:$D$1315,TotalTeamGames20242025!I$1,DataRegularSeason20242025!$E$2:$E$1315,TotalTeamGames20242025!$A39,DataRegularSeason20242025!$N$2:$N$1315,1)</f>
        <v>0</v>
      </c>
      <c r="J40" s="20"/>
      <c r="K40" s="18">
        <f>COUNTIFS(DataRegularSeason20242025!$D$2:$D$1315,TotalTeamGames20242025!K$1,DataRegularSeason20242025!$E$2:$E$1315,TotalTeamGames20242025!$A39,DataRegularSeason20242025!$N$2:$N$1315,1)</f>
        <v>0</v>
      </c>
      <c r="L40" s="20"/>
      <c r="M40" s="18">
        <f>COUNTIFS(DataRegularSeason20242025!$D$2:$D$1315,TotalTeamGames20242025!M$1,DataRegularSeason20242025!$E$2:$E$1315,TotalTeamGames20242025!$A39,DataRegularSeason20242025!$N$2:$N$1315,1)</f>
        <v>0</v>
      </c>
      <c r="N40" s="20"/>
      <c r="O40" s="18">
        <f>COUNTIFS(DataRegularSeason20242025!$D$2:$D$1315,TotalTeamGames20242025!O$1,DataRegularSeason20242025!$E$2:$E$1315,TotalTeamGames20242025!$A39,DataRegularSeason20242025!$N$2:$N$1315,1)</f>
        <v>0</v>
      </c>
      <c r="P40" s="20"/>
      <c r="Q40" s="18">
        <f>COUNTIFS(DataRegularSeason20242025!$D$2:$D$1315,TotalTeamGames20242025!Q$1,DataRegularSeason20242025!$E$2:$E$1315,TotalTeamGames20242025!$A39,DataRegularSeason20242025!$N$2:$N$1315,1)</f>
        <v>0</v>
      </c>
      <c r="R40" s="20"/>
      <c r="S40" s="18">
        <f>COUNTIFS(DataRegularSeason20242025!$D$2:$D$1315,TotalTeamGames20242025!S$1,DataRegularSeason20242025!$E$2:$E$1315,TotalTeamGames20242025!$A39,DataRegularSeason20242025!$N$2:$N$1315,1)</f>
        <v>0</v>
      </c>
      <c r="T40" s="20"/>
      <c r="U40" s="18">
        <f>COUNTIFS(DataRegularSeason20242025!$D$2:$D$1315,TotalTeamGames20242025!U$1,DataRegularSeason20242025!$E$2:$E$1315,TotalTeamGames20242025!$A39,DataRegularSeason20242025!$N$2:$N$1315,1)</f>
        <v>1</v>
      </c>
      <c r="V40" s="20"/>
      <c r="W40" s="18">
        <f>COUNTIFS(DataRegularSeason20242025!$D$2:$D$1315,TotalTeamGames20242025!W$1,DataRegularSeason20242025!$E$2:$E$1315,TotalTeamGames20242025!$A39,DataRegularSeason20242025!$N$2:$N$1315,1)</f>
        <v>0</v>
      </c>
      <c r="X40" s="20"/>
      <c r="Y40" s="18">
        <f>COUNTIFS(DataRegularSeason20242025!$D$2:$D$1315,TotalTeamGames20242025!Y$1,DataRegularSeason20242025!$E$2:$E$1315,TotalTeamGames20242025!$A39,DataRegularSeason20242025!$N$2:$N$1315,1)</f>
        <v>1</v>
      </c>
      <c r="Z40" s="20"/>
      <c r="AA40" s="18">
        <f>COUNTIFS(DataRegularSeason20242025!$D$2:$D$1315,TotalTeamGames20242025!AA$1,DataRegularSeason20242025!$E$2:$E$1315,TotalTeamGames20242025!$A39,DataRegularSeason20242025!$N$2:$N$1315,1)</f>
        <v>0</v>
      </c>
      <c r="AB40" s="20"/>
      <c r="AC40" s="18">
        <f>COUNTIFS(DataRegularSeason20242025!$D$2:$D$1315,TotalTeamGames20242025!AC$1,DataRegularSeason20242025!$E$2:$E$1315,TotalTeamGames20242025!$A39,DataRegularSeason20242025!$N$2:$N$1315,1)</f>
        <v>0</v>
      </c>
      <c r="AD40" s="20"/>
      <c r="AE40" s="18">
        <f>COUNTIFS(DataRegularSeason20242025!$D$2:$D$1315,TotalTeamGames20242025!AE$1,DataRegularSeason20242025!$E$2:$E$1315,TotalTeamGames20242025!$A39,DataRegularSeason20242025!$N$2:$N$1315,1)</f>
        <v>0</v>
      </c>
      <c r="AF40" s="20"/>
      <c r="AG40" s="18">
        <f>COUNTIFS(DataRegularSeason20242025!$D$2:$D$1315,TotalTeamGames20242025!AG$1,DataRegularSeason20242025!$E$2:$E$1315,TotalTeamGames20242025!$A39,DataRegularSeason20242025!$N$2:$N$1315,1)</f>
        <v>0</v>
      </c>
      <c r="AH40" s="20"/>
      <c r="AI40" s="18">
        <f>COUNTIFS(DataRegularSeason20242025!$D$2:$D$1315,TotalTeamGames20242025!AI$1,DataRegularSeason20242025!$E$2:$E$1315,TotalTeamGames20242025!$A39,DataRegularSeason20242025!$N$2:$N$1315,1)</f>
        <v>0</v>
      </c>
      <c r="AJ40" s="20"/>
      <c r="AK40" s="18">
        <f>COUNTIFS(DataRegularSeason20242025!$D$2:$D$1315,TotalTeamGames20242025!AK$1,DataRegularSeason20242025!$E$2:$E$1315,TotalTeamGames20242025!$A39,DataRegularSeason20242025!$N$2:$N$1315,1)</f>
        <v>0</v>
      </c>
      <c r="AL40" s="20"/>
      <c r="AM40" s="18"/>
      <c r="AN40" s="20"/>
      <c r="AO40" s="18">
        <f>COUNTIFS(DataRegularSeason20242025!$D$2:$D$1315,TotalTeamGames20242025!AO$1,DataRegularSeason20242025!$E$2:$E$1315,TotalTeamGames20242025!$A39,DataRegularSeason20242025!$N$2:$N$1315,1)</f>
        <v>0</v>
      </c>
      <c r="AP40" s="20"/>
      <c r="AQ40" s="18">
        <f>COUNTIFS(DataRegularSeason20242025!$D$2:$D$1315,TotalTeamGames20242025!AQ$1,DataRegularSeason20242025!$E$2:$E$1315,TotalTeamGames20242025!$A39,DataRegularSeason20242025!$N$2:$N$1315,1)</f>
        <v>0</v>
      </c>
      <c r="AR40" s="20"/>
      <c r="AS40" s="18">
        <f>COUNTIFS(DataRegularSeason20242025!$D$2:$D$1315,TotalTeamGames20242025!AS$1,DataRegularSeason20242025!$E$2:$E$1315,TotalTeamGames20242025!$A39,DataRegularSeason20242025!$N$2:$N$1315,1)</f>
        <v>0</v>
      </c>
      <c r="AT40" s="20"/>
      <c r="AU40" s="18">
        <f>COUNTIFS(DataRegularSeason20242025!$D$2:$D$1315,TotalTeamGames20242025!AU$1,DataRegularSeason20242025!$E$2:$E$1315,TotalTeamGames20242025!$A39,DataRegularSeason20242025!$N$2:$N$1315,1)</f>
        <v>0</v>
      </c>
      <c r="AV40" s="20"/>
      <c r="AW40" s="18">
        <f>COUNTIFS(DataRegularSeason20242025!$D$2:$D$1315,TotalTeamGames20242025!AW$1,DataRegularSeason20242025!$E$2:$E$1315,TotalTeamGames20242025!$A39,DataRegularSeason20242025!$N$2:$N$1315,1)</f>
        <v>0</v>
      </c>
      <c r="AX40" s="20"/>
      <c r="AY40" s="18">
        <f>COUNTIFS(DataRegularSeason20242025!$D$2:$D$1315,TotalTeamGames20242025!AY$1,DataRegularSeason20242025!$E$2:$E$1315,TotalTeamGames20242025!$A39,DataRegularSeason20242025!$N$2:$N$1315,1)</f>
        <v>0</v>
      </c>
      <c r="AZ40" s="20"/>
      <c r="BA40" s="18">
        <f>COUNTIFS(DataRegularSeason20242025!$D$2:$D$1315,TotalTeamGames20242025!BA$1,DataRegularSeason20242025!$E$2:$E$1315,TotalTeamGames20242025!$A39,DataRegularSeason20242025!$N$2:$N$1315,1)</f>
        <v>0</v>
      </c>
      <c r="BB40" s="20"/>
      <c r="BC40" s="18">
        <f>COUNTIFS(DataRegularSeason20242025!$D$2:$D$1315,TotalTeamGames20242025!BC$1,DataRegularSeason20242025!$E$2:$E$1315,TotalTeamGames20242025!$A39,DataRegularSeason20242025!$N$2:$N$1315,1)</f>
        <v>0</v>
      </c>
      <c r="BD40" s="20"/>
      <c r="BE40" s="18">
        <f>COUNTIFS(DataRegularSeason20242025!$D$2:$D$1315,TotalTeamGames20242025!BE$1,DataRegularSeason20242025!$E$2:$E$1315,TotalTeamGames20242025!$A39,DataRegularSeason20242025!$N$2:$N$1315,1)</f>
        <v>1</v>
      </c>
      <c r="BF40" s="20"/>
      <c r="BG40" s="18">
        <f>COUNTIFS(DataRegularSeason20242025!$D$2:$D$1315,TotalTeamGames20242025!BG$1,DataRegularSeason20242025!$E$2:$E$1315,TotalTeamGames20242025!$A39,DataRegularSeason20242025!$N$2:$N$1315,1)</f>
        <v>0</v>
      </c>
      <c r="BH40" s="20"/>
      <c r="BI40" s="18">
        <f>COUNTIFS(DataRegularSeason20242025!$D$2:$D$1315,TotalTeamGames20242025!BI$1,DataRegularSeason20242025!$E$2:$E$1315,TotalTeamGames20242025!$A39,DataRegularSeason20242025!$N$2:$N$1315,1)</f>
        <v>0</v>
      </c>
      <c r="BJ40" s="20"/>
      <c r="BK40" s="18">
        <f>COUNTIFS(DataRegularSeason20242025!$D$2:$D$1315,TotalTeamGames20242025!BK$1,DataRegularSeason20242025!$E$2:$E$1315,TotalTeamGames20242025!$A39,DataRegularSeason20242025!$N$2:$N$1315,1)</f>
        <v>0</v>
      </c>
      <c r="BL40" s="20"/>
      <c r="BM40" s="18">
        <f>COUNTIFS(DataRegularSeason20242025!$D$2:$D$1315,TotalTeamGames20242025!BM$1,DataRegularSeason20242025!$E$2:$E$1315,TotalTeamGames20242025!$A39,DataRegularSeason20242025!$N$2:$N$1315,1)</f>
        <v>0</v>
      </c>
      <c r="BN40" s="20"/>
      <c r="BO40" s="24">
        <f t="shared" si="0"/>
        <v>4</v>
      </c>
      <c r="BP40" s="52"/>
      <c r="BQ40" s="48"/>
    </row>
    <row r="41" spans="1:69" x14ac:dyDescent="0.25">
      <c r="A41" s="53" t="s">
        <v>30</v>
      </c>
      <c r="B41" s="16" t="s">
        <v>81</v>
      </c>
      <c r="C41" s="15"/>
      <c r="D41" s="16">
        <f>COUNTIFS(DataRegularSeason20242025!$E$2:$E$1315,TotalTeamGames20242025!C$1,DataRegularSeason20242025!$D$2:$D$1315,TotalTeamGames20242025!$A41,DataRegularSeason20242025!$N$2:$N$1315,1)</f>
        <v>0</v>
      </c>
      <c r="E41" s="15"/>
      <c r="F41" s="16">
        <f>COUNTIFS(DataRegularSeason20242025!$E$2:$E$1315,TotalTeamGames20242025!E$1,DataRegularSeason20242025!$D$2:$D$1315,TotalTeamGames20242025!$A41,DataRegularSeason20242025!$N$2:$N$1315,1)</f>
        <v>0</v>
      </c>
      <c r="G41" s="15"/>
      <c r="H41" s="16">
        <f>COUNTIFS(DataRegularSeason20242025!$E$2:$E$1315,TotalTeamGames20242025!G$1,DataRegularSeason20242025!$D$2:$D$1315,TotalTeamGames20242025!$A41,DataRegularSeason20242025!$N$2:$N$1315,1)</f>
        <v>0</v>
      </c>
      <c r="I41" s="15"/>
      <c r="J41" s="16">
        <f>COUNTIFS(DataRegularSeason20242025!$E$2:$E$1315,TotalTeamGames20242025!I$1,DataRegularSeason20242025!$D$2:$D$1315,TotalTeamGames20242025!$A41,DataRegularSeason20242025!$N$2:$N$1315,1)</f>
        <v>0</v>
      </c>
      <c r="K41" s="15"/>
      <c r="L41" s="16">
        <f>COUNTIFS(DataRegularSeason20242025!$E$2:$E$1315,TotalTeamGames20242025!K$1,DataRegularSeason20242025!$D$2:$D$1315,TotalTeamGames20242025!$A41,DataRegularSeason20242025!$N$2:$N$1315,1)</f>
        <v>0</v>
      </c>
      <c r="M41" s="15"/>
      <c r="N41" s="16">
        <f>COUNTIFS(DataRegularSeason20242025!$E$2:$E$1315,TotalTeamGames20242025!M$1,DataRegularSeason20242025!$D$2:$D$1315,TotalTeamGames20242025!$A41,DataRegularSeason20242025!$N$2:$N$1315,1)</f>
        <v>0</v>
      </c>
      <c r="O41" s="15"/>
      <c r="P41" s="16">
        <f>COUNTIFS(DataRegularSeason20242025!$E$2:$E$1315,TotalTeamGames20242025!O$1,DataRegularSeason20242025!$D$2:$D$1315,TotalTeamGames20242025!$A41,DataRegularSeason20242025!$N$2:$N$1315,1)</f>
        <v>0</v>
      </c>
      <c r="Q41" s="15"/>
      <c r="R41" s="16">
        <f>COUNTIFS(DataRegularSeason20242025!$E$2:$E$1315,TotalTeamGames20242025!Q$1,DataRegularSeason20242025!$D$2:$D$1315,TotalTeamGames20242025!$A41,DataRegularSeason20242025!$N$2:$N$1315,1)</f>
        <v>1</v>
      </c>
      <c r="S41" s="15"/>
      <c r="T41" s="16">
        <f>COUNTIFS(DataRegularSeason20242025!$E$2:$E$1315,TotalTeamGames20242025!S$1,DataRegularSeason20242025!$D$2:$D$1315,TotalTeamGames20242025!$A41,DataRegularSeason20242025!$N$2:$N$1315,1)</f>
        <v>0</v>
      </c>
      <c r="U41" s="15"/>
      <c r="V41" s="16">
        <f>COUNTIFS(DataRegularSeason20242025!$E$2:$E$1315,TotalTeamGames20242025!U$1,DataRegularSeason20242025!$D$2:$D$1315,TotalTeamGames20242025!$A41,DataRegularSeason20242025!$N$2:$N$1315,1)</f>
        <v>0</v>
      </c>
      <c r="W41" s="15"/>
      <c r="X41" s="16">
        <f>COUNTIFS(DataRegularSeason20242025!$E$2:$E$1315,TotalTeamGames20242025!W$1,DataRegularSeason20242025!$D$2:$D$1315,TotalTeamGames20242025!$A41,DataRegularSeason20242025!$N$2:$N$1315,1)</f>
        <v>0</v>
      </c>
      <c r="Y41" s="15"/>
      <c r="Z41" s="16">
        <f>COUNTIFS(DataRegularSeason20242025!$E$2:$E$1315,TotalTeamGames20242025!Y$1,DataRegularSeason20242025!$D$2:$D$1315,TotalTeamGames20242025!$A41,DataRegularSeason20242025!$N$2:$N$1315,1)</f>
        <v>0</v>
      </c>
      <c r="AA41" s="15"/>
      <c r="AB41" s="16">
        <f>COUNTIFS(DataRegularSeason20242025!$E$2:$E$1315,TotalTeamGames20242025!AA$1,DataRegularSeason20242025!$D$2:$D$1315,TotalTeamGames20242025!$A41,DataRegularSeason20242025!$N$2:$N$1315,1)</f>
        <v>0</v>
      </c>
      <c r="AC41" s="15"/>
      <c r="AD41" s="16">
        <f>COUNTIFS(DataRegularSeason20242025!$E$2:$E$1315,TotalTeamGames20242025!AC$1,DataRegularSeason20242025!$D$2:$D$1315,TotalTeamGames20242025!$A41,DataRegularSeason20242025!$N$2:$N$1315,1)</f>
        <v>0</v>
      </c>
      <c r="AE41" s="15"/>
      <c r="AF41" s="16">
        <f>COUNTIFS(DataRegularSeason20242025!$E$2:$E$1315,TotalTeamGames20242025!AE$1,DataRegularSeason20242025!$D$2:$D$1315,TotalTeamGames20242025!$A41,DataRegularSeason20242025!$N$2:$N$1315,1)</f>
        <v>1</v>
      </c>
      <c r="AG41" s="15"/>
      <c r="AH41" s="16">
        <f>COUNTIFS(DataRegularSeason20242025!$E$2:$E$1315,TotalTeamGames20242025!AG$1,DataRegularSeason20242025!$D$2:$D$1315,TotalTeamGames20242025!$A41,DataRegularSeason20242025!$N$2:$N$1315,1)</f>
        <v>0</v>
      </c>
      <c r="AI41" s="15"/>
      <c r="AJ41" s="16">
        <f>COUNTIFS(DataRegularSeason20242025!$E$2:$E$1315,TotalTeamGames20242025!AI$1,DataRegularSeason20242025!$D$2:$D$1315,TotalTeamGames20242025!$A41,DataRegularSeason20242025!$N$2:$N$1315,1)</f>
        <v>0</v>
      </c>
      <c r="AK41" s="15"/>
      <c r="AL41" s="16">
        <f>COUNTIFS(DataRegularSeason20242025!$E$2:$E$1315,TotalTeamGames20242025!AK$1,DataRegularSeason20242025!$D$2:$D$1315,TotalTeamGames20242025!$A41,DataRegularSeason20242025!$N$2:$N$1315,1)</f>
        <v>0</v>
      </c>
      <c r="AM41" s="15"/>
      <c r="AN41" s="16">
        <f>COUNTIFS(DataRegularSeason20242025!$E$2:$E$1315,TotalTeamGames20242025!AM$1,DataRegularSeason20242025!$D$2:$D$1315,TotalTeamGames20242025!$A41,DataRegularSeason20242025!$N$2:$N$1315,1)</f>
        <v>0</v>
      </c>
      <c r="AO41" s="15"/>
      <c r="AP41" s="19"/>
      <c r="AQ41" s="15"/>
      <c r="AR41" s="16">
        <f>COUNTIFS(DataRegularSeason20242025!$E$2:$E$1315,TotalTeamGames20242025!AQ$1,DataRegularSeason20242025!$D$2:$D$1315,TotalTeamGames20242025!$A41,DataRegularSeason20242025!$N$2:$N$1315,1)</f>
        <v>0</v>
      </c>
      <c r="AS41" s="15"/>
      <c r="AT41" s="16">
        <f>COUNTIFS(DataRegularSeason20242025!$E$2:$E$1315,TotalTeamGames20242025!AS$1,DataRegularSeason20242025!$D$2:$D$1315,TotalTeamGames20242025!$A41,DataRegularSeason20242025!$N$2:$N$1315,1)</f>
        <v>0</v>
      </c>
      <c r="AU41" s="15"/>
      <c r="AV41" s="16">
        <f>COUNTIFS(DataRegularSeason20242025!$E$2:$E$1315,TotalTeamGames20242025!AU$1,DataRegularSeason20242025!$D$2:$D$1315,TotalTeamGames20242025!$A41,DataRegularSeason20242025!$N$2:$N$1315,1)</f>
        <v>0</v>
      </c>
      <c r="AW41" s="15"/>
      <c r="AX41" s="16">
        <f>COUNTIFS(DataRegularSeason20242025!$E$2:$E$1315,TotalTeamGames20242025!AW$1,DataRegularSeason20242025!$D$2:$D$1315,TotalTeamGames20242025!$A41,DataRegularSeason20242025!$N$2:$N$1315,1)</f>
        <v>0</v>
      </c>
      <c r="AY41" s="15"/>
      <c r="AZ41" s="16">
        <f>COUNTIFS(DataRegularSeason20242025!$E$2:$E$1315,TotalTeamGames20242025!AY$1,DataRegularSeason20242025!$D$2:$D$1315,TotalTeamGames20242025!$A41,DataRegularSeason20242025!$N$2:$N$1315,1)</f>
        <v>0</v>
      </c>
      <c r="BA41" s="15"/>
      <c r="BB41" s="16">
        <f>COUNTIFS(DataRegularSeason20242025!$E$2:$E$1315,TotalTeamGames20242025!BA$1,DataRegularSeason20242025!$D$2:$D$1315,TotalTeamGames20242025!$A41,DataRegularSeason20242025!$N$2:$N$1315,1)</f>
        <v>0</v>
      </c>
      <c r="BC41" s="15"/>
      <c r="BD41" s="16">
        <f>COUNTIFS(DataRegularSeason20242025!$E$2:$E$1315,TotalTeamGames20242025!BC$1,DataRegularSeason20242025!$D$2:$D$1315,TotalTeamGames20242025!$A41,DataRegularSeason20242025!$N$2:$N$1315,1)</f>
        <v>0</v>
      </c>
      <c r="BE41" s="15"/>
      <c r="BF41" s="16">
        <f>COUNTIFS(DataRegularSeason20242025!$E$2:$E$1315,TotalTeamGames20242025!BE$1,DataRegularSeason20242025!$D$2:$D$1315,TotalTeamGames20242025!$A41,DataRegularSeason20242025!$N$2:$N$1315,1)</f>
        <v>1</v>
      </c>
      <c r="BG41" s="15"/>
      <c r="BH41" s="16">
        <f>COUNTIFS(DataRegularSeason20242025!$E$2:$E$1315,TotalTeamGames20242025!BG$1,DataRegularSeason20242025!$D$2:$D$1315,TotalTeamGames20242025!$A41,DataRegularSeason20242025!$N$2:$N$1315,1)</f>
        <v>0</v>
      </c>
      <c r="BI41" s="15"/>
      <c r="BJ41" s="16">
        <f>COUNTIFS(DataRegularSeason20242025!$E$2:$E$1315,TotalTeamGames20242025!BI$1,DataRegularSeason20242025!$D$2:$D$1315,TotalTeamGames20242025!$A41,DataRegularSeason20242025!$N$2:$N$1315,1)</f>
        <v>1</v>
      </c>
      <c r="BK41" s="15"/>
      <c r="BL41" s="16">
        <f>COUNTIFS(DataRegularSeason20242025!$E$2:$E$1315,TotalTeamGames20242025!BK$1,DataRegularSeason20242025!$D$2:$D$1315,TotalTeamGames20242025!$A41,DataRegularSeason20242025!$N$2:$N$1315,1)</f>
        <v>0</v>
      </c>
      <c r="BM41" s="15"/>
      <c r="BN41" s="16">
        <f>COUNTIFS(DataRegularSeason20242025!$E$2:$E$1315,TotalTeamGames20242025!BM$1,DataRegularSeason20242025!$D$2:$D$1315,TotalTeamGames20242025!$A41,DataRegularSeason20242025!$N$2:$N$1315,1)</f>
        <v>0</v>
      </c>
      <c r="BO41" s="23">
        <f t="shared" si="0"/>
        <v>4</v>
      </c>
      <c r="BP41" s="52">
        <f t="shared" ref="BP41" si="37">BO41+BO42</f>
        <v>9</v>
      </c>
      <c r="BQ41" s="48">
        <f t="shared" ref="BQ41" si="38">82-BP41</f>
        <v>73</v>
      </c>
    </row>
    <row r="42" spans="1:69" x14ac:dyDescent="0.25">
      <c r="A42" s="49"/>
      <c r="B42" s="17" t="s">
        <v>80</v>
      </c>
      <c r="C42" s="18">
        <f>COUNTIFS(DataRegularSeason20242025!$D$2:$D$1315,TotalTeamGames20242025!C$1,DataRegularSeason20242025!$E$2:$E$1315,TotalTeamGames20242025!$A41,DataRegularSeason20242025!$N$2:$N$1315,1)</f>
        <v>0</v>
      </c>
      <c r="D42" s="20"/>
      <c r="E42" s="18">
        <f>COUNTIFS(DataRegularSeason20242025!$D$2:$D$1315,TotalTeamGames20242025!E$1,DataRegularSeason20242025!$E$2:$E$1315,TotalTeamGames20242025!$A41,DataRegularSeason20242025!$N$2:$N$1315,1)</f>
        <v>0</v>
      </c>
      <c r="F42" s="20"/>
      <c r="G42" s="18">
        <f>COUNTIFS(DataRegularSeason20242025!$D$2:$D$1315,TotalTeamGames20242025!G$1,DataRegularSeason20242025!$E$2:$E$1315,TotalTeamGames20242025!$A41,DataRegularSeason20242025!$N$2:$N$1315,1)</f>
        <v>0</v>
      </c>
      <c r="H42" s="20"/>
      <c r="I42" s="18">
        <f>COUNTIFS(DataRegularSeason20242025!$D$2:$D$1315,TotalTeamGames20242025!I$1,DataRegularSeason20242025!$E$2:$E$1315,TotalTeamGames20242025!$A41,DataRegularSeason20242025!$N$2:$N$1315,1)</f>
        <v>0</v>
      </c>
      <c r="J42" s="20"/>
      <c r="K42" s="18">
        <f>COUNTIFS(DataRegularSeason20242025!$D$2:$D$1315,TotalTeamGames20242025!K$1,DataRegularSeason20242025!$E$2:$E$1315,TotalTeamGames20242025!$A41,DataRegularSeason20242025!$N$2:$N$1315,1)</f>
        <v>0</v>
      </c>
      <c r="L42" s="20"/>
      <c r="M42" s="18">
        <f>COUNTIFS(DataRegularSeason20242025!$D$2:$D$1315,TotalTeamGames20242025!M$1,DataRegularSeason20242025!$E$2:$E$1315,TotalTeamGames20242025!$A41,DataRegularSeason20242025!$N$2:$N$1315,1)</f>
        <v>0</v>
      </c>
      <c r="N42" s="20"/>
      <c r="O42" s="18">
        <f>COUNTIFS(DataRegularSeason20242025!$D$2:$D$1315,TotalTeamGames20242025!O$1,DataRegularSeason20242025!$E$2:$E$1315,TotalTeamGames20242025!$A41,DataRegularSeason20242025!$N$2:$N$1315,1)</f>
        <v>0</v>
      </c>
      <c r="P42" s="20"/>
      <c r="Q42" s="18">
        <f>COUNTIFS(DataRegularSeason20242025!$D$2:$D$1315,TotalTeamGames20242025!Q$1,DataRegularSeason20242025!$E$2:$E$1315,TotalTeamGames20242025!$A41,DataRegularSeason20242025!$N$2:$N$1315,1)</f>
        <v>0</v>
      </c>
      <c r="R42" s="20"/>
      <c r="S42" s="18">
        <f>COUNTIFS(DataRegularSeason20242025!$D$2:$D$1315,TotalTeamGames20242025!S$1,DataRegularSeason20242025!$E$2:$E$1315,TotalTeamGames20242025!$A41,DataRegularSeason20242025!$N$2:$N$1315,1)</f>
        <v>0</v>
      </c>
      <c r="T42" s="20"/>
      <c r="U42" s="18">
        <f>COUNTIFS(DataRegularSeason20242025!$D$2:$D$1315,TotalTeamGames20242025!U$1,DataRegularSeason20242025!$E$2:$E$1315,TotalTeamGames20242025!$A41,DataRegularSeason20242025!$N$2:$N$1315,1)</f>
        <v>0</v>
      </c>
      <c r="V42" s="20"/>
      <c r="W42" s="18">
        <f>COUNTIFS(DataRegularSeason20242025!$D$2:$D$1315,TotalTeamGames20242025!W$1,DataRegularSeason20242025!$E$2:$E$1315,TotalTeamGames20242025!$A41,DataRegularSeason20242025!$N$2:$N$1315,1)</f>
        <v>0</v>
      </c>
      <c r="X42" s="20"/>
      <c r="Y42" s="18">
        <f>COUNTIFS(DataRegularSeason20242025!$D$2:$D$1315,TotalTeamGames20242025!Y$1,DataRegularSeason20242025!$E$2:$E$1315,TotalTeamGames20242025!$A41,DataRegularSeason20242025!$N$2:$N$1315,1)</f>
        <v>1</v>
      </c>
      <c r="Z42" s="20"/>
      <c r="AA42" s="18">
        <f>COUNTIFS(DataRegularSeason20242025!$D$2:$D$1315,TotalTeamGames20242025!AA$1,DataRegularSeason20242025!$E$2:$E$1315,TotalTeamGames20242025!$A41,DataRegularSeason20242025!$N$2:$N$1315,1)</f>
        <v>1</v>
      </c>
      <c r="AB42" s="20"/>
      <c r="AC42" s="18">
        <f>COUNTIFS(DataRegularSeason20242025!$D$2:$D$1315,TotalTeamGames20242025!AC$1,DataRegularSeason20242025!$E$2:$E$1315,TotalTeamGames20242025!$A41,DataRegularSeason20242025!$N$2:$N$1315,1)</f>
        <v>0</v>
      </c>
      <c r="AD42" s="20"/>
      <c r="AE42" s="18">
        <f>COUNTIFS(DataRegularSeason20242025!$D$2:$D$1315,TotalTeamGames20242025!AE$1,DataRegularSeason20242025!$E$2:$E$1315,TotalTeamGames20242025!$A41,DataRegularSeason20242025!$N$2:$N$1315,1)</f>
        <v>0</v>
      </c>
      <c r="AF42" s="20"/>
      <c r="AG42" s="18">
        <f>COUNTIFS(DataRegularSeason20242025!$D$2:$D$1315,TotalTeamGames20242025!AG$1,DataRegularSeason20242025!$E$2:$E$1315,TotalTeamGames20242025!$A41,DataRegularSeason20242025!$N$2:$N$1315,1)</f>
        <v>1</v>
      </c>
      <c r="AH42" s="20"/>
      <c r="AI42" s="18">
        <f>COUNTIFS(DataRegularSeason20242025!$D$2:$D$1315,TotalTeamGames20242025!AI$1,DataRegularSeason20242025!$E$2:$E$1315,TotalTeamGames20242025!$A41,DataRegularSeason20242025!$N$2:$N$1315,1)</f>
        <v>0</v>
      </c>
      <c r="AJ42" s="20"/>
      <c r="AK42" s="18">
        <f>COUNTIFS(DataRegularSeason20242025!$D$2:$D$1315,TotalTeamGames20242025!AK$1,DataRegularSeason20242025!$E$2:$E$1315,TotalTeamGames20242025!$A41,DataRegularSeason20242025!$N$2:$N$1315,1)</f>
        <v>0</v>
      </c>
      <c r="AL42" s="20"/>
      <c r="AM42" s="18">
        <f>COUNTIFS(DataRegularSeason20242025!$D$2:$D$1315,TotalTeamGames20242025!AM$1,DataRegularSeason20242025!$E$2:$E$1315,TotalTeamGames20242025!$A41,DataRegularSeason20242025!$N$2:$N$1315,1)</f>
        <v>0</v>
      </c>
      <c r="AN42" s="20"/>
      <c r="AO42" s="18"/>
      <c r="AP42" s="20"/>
      <c r="AQ42" s="18">
        <f>COUNTIFS(DataRegularSeason20242025!$D$2:$D$1315,TotalTeamGames20242025!AQ$1,DataRegularSeason20242025!$E$2:$E$1315,TotalTeamGames20242025!$A41,DataRegularSeason20242025!$N$2:$N$1315,1)</f>
        <v>0</v>
      </c>
      <c r="AR42" s="20"/>
      <c r="AS42" s="18">
        <f>COUNTIFS(DataRegularSeason20242025!$D$2:$D$1315,TotalTeamGames20242025!AS$1,DataRegularSeason20242025!$E$2:$E$1315,TotalTeamGames20242025!$A41,DataRegularSeason20242025!$N$2:$N$1315,1)</f>
        <v>0</v>
      </c>
      <c r="AT42" s="20"/>
      <c r="AU42" s="18">
        <f>COUNTIFS(DataRegularSeason20242025!$D$2:$D$1315,TotalTeamGames20242025!AU$1,DataRegularSeason20242025!$E$2:$E$1315,TotalTeamGames20242025!$A41,DataRegularSeason20242025!$N$2:$N$1315,1)</f>
        <v>0</v>
      </c>
      <c r="AV42" s="20"/>
      <c r="AW42" s="18">
        <f>COUNTIFS(DataRegularSeason20242025!$D$2:$D$1315,TotalTeamGames20242025!AW$1,DataRegularSeason20242025!$E$2:$E$1315,TotalTeamGames20242025!$A41,DataRegularSeason20242025!$N$2:$N$1315,1)</f>
        <v>0</v>
      </c>
      <c r="AX42" s="20"/>
      <c r="AY42" s="18">
        <f>COUNTIFS(DataRegularSeason20242025!$D$2:$D$1315,TotalTeamGames20242025!AY$1,DataRegularSeason20242025!$E$2:$E$1315,TotalTeamGames20242025!$A41,DataRegularSeason20242025!$N$2:$N$1315,1)</f>
        <v>1</v>
      </c>
      <c r="AZ42" s="20"/>
      <c r="BA42" s="18">
        <f>COUNTIFS(DataRegularSeason20242025!$D$2:$D$1315,TotalTeamGames20242025!BA$1,DataRegularSeason20242025!$E$2:$E$1315,TotalTeamGames20242025!$A41,DataRegularSeason20242025!$N$2:$N$1315,1)</f>
        <v>1</v>
      </c>
      <c r="BB42" s="20"/>
      <c r="BC42" s="18">
        <f>COUNTIFS(DataRegularSeason20242025!$D$2:$D$1315,TotalTeamGames20242025!BC$1,DataRegularSeason20242025!$E$2:$E$1315,TotalTeamGames20242025!$A41,DataRegularSeason20242025!$N$2:$N$1315,1)</f>
        <v>0</v>
      </c>
      <c r="BD42" s="20"/>
      <c r="BE42" s="18">
        <f>COUNTIFS(DataRegularSeason20242025!$D$2:$D$1315,TotalTeamGames20242025!BE$1,DataRegularSeason20242025!$E$2:$E$1315,TotalTeamGames20242025!$A41,DataRegularSeason20242025!$N$2:$N$1315,1)</f>
        <v>0</v>
      </c>
      <c r="BF42" s="20"/>
      <c r="BG42" s="18">
        <f>COUNTIFS(DataRegularSeason20242025!$D$2:$D$1315,TotalTeamGames20242025!BG$1,DataRegularSeason20242025!$E$2:$E$1315,TotalTeamGames20242025!$A41,DataRegularSeason20242025!$N$2:$N$1315,1)</f>
        <v>0</v>
      </c>
      <c r="BH42" s="20"/>
      <c r="BI42" s="18">
        <f>COUNTIFS(DataRegularSeason20242025!$D$2:$D$1315,TotalTeamGames20242025!BI$1,DataRegularSeason20242025!$E$2:$E$1315,TotalTeamGames20242025!$A41,DataRegularSeason20242025!$N$2:$N$1315,1)</f>
        <v>0</v>
      </c>
      <c r="BJ42" s="20"/>
      <c r="BK42" s="18">
        <f>COUNTIFS(DataRegularSeason20242025!$D$2:$D$1315,TotalTeamGames20242025!BK$1,DataRegularSeason20242025!$E$2:$E$1315,TotalTeamGames20242025!$A41,DataRegularSeason20242025!$N$2:$N$1315,1)</f>
        <v>0</v>
      </c>
      <c r="BL42" s="20"/>
      <c r="BM42" s="18">
        <f>COUNTIFS(DataRegularSeason20242025!$D$2:$D$1315,TotalTeamGames20242025!BM$1,DataRegularSeason20242025!$E$2:$E$1315,TotalTeamGames20242025!$A41,DataRegularSeason20242025!$N$2:$N$1315,1)</f>
        <v>0</v>
      </c>
      <c r="BN42" s="20"/>
      <c r="BO42" s="24">
        <f t="shared" si="0"/>
        <v>5</v>
      </c>
      <c r="BP42" s="52"/>
      <c r="BQ42" s="48"/>
    </row>
    <row r="43" spans="1:69" x14ac:dyDescent="0.25">
      <c r="A43" s="53" t="s">
        <v>45</v>
      </c>
      <c r="B43" s="16" t="s">
        <v>81</v>
      </c>
      <c r="C43" s="15"/>
      <c r="D43" s="16">
        <f>COUNTIFS(DataRegularSeason20242025!$E$2:$E$1315,TotalTeamGames20242025!C$1,DataRegularSeason20242025!$D$2:$D$1315,TotalTeamGames20242025!$A43,DataRegularSeason20242025!$N$2:$N$1315,1)</f>
        <v>0</v>
      </c>
      <c r="E43" s="15"/>
      <c r="F43" s="16">
        <f>COUNTIFS(DataRegularSeason20242025!$E$2:$E$1315,TotalTeamGames20242025!E$1,DataRegularSeason20242025!$D$2:$D$1315,TotalTeamGames20242025!$A43,DataRegularSeason20242025!$N$2:$N$1315,1)</f>
        <v>1</v>
      </c>
      <c r="G43" s="15"/>
      <c r="H43" s="16">
        <f>COUNTIFS(DataRegularSeason20242025!$E$2:$E$1315,TotalTeamGames20242025!G$1,DataRegularSeason20242025!$D$2:$D$1315,TotalTeamGames20242025!$A43,DataRegularSeason20242025!$N$2:$N$1315,1)</f>
        <v>0</v>
      </c>
      <c r="I43" s="15"/>
      <c r="J43" s="16">
        <f>COUNTIFS(DataRegularSeason20242025!$E$2:$E$1315,TotalTeamGames20242025!I$1,DataRegularSeason20242025!$D$2:$D$1315,TotalTeamGames20242025!$A43,DataRegularSeason20242025!$N$2:$N$1315,1)</f>
        <v>0</v>
      </c>
      <c r="K43" s="15"/>
      <c r="L43" s="16">
        <f>COUNTIFS(DataRegularSeason20242025!$E$2:$E$1315,TotalTeamGames20242025!K$1,DataRegularSeason20242025!$D$2:$D$1315,TotalTeamGames20242025!$A43,DataRegularSeason20242025!$N$2:$N$1315,1)</f>
        <v>0</v>
      </c>
      <c r="M43" s="15"/>
      <c r="N43" s="16">
        <f>COUNTIFS(DataRegularSeason20242025!$E$2:$E$1315,TotalTeamGames20242025!M$1,DataRegularSeason20242025!$D$2:$D$1315,TotalTeamGames20242025!$A43,DataRegularSeason20242025!$N$2:$N$1315,1)</f>
        <v>1</v>
      </c>
      <c r="O43" s="15"/>
      <c r="P43" s="16">
        <f>COUNTIFS(DataRegularSeason20242025!$E$2:$E$1315,TotalTeamGames20242025!O$1,DataRegularSeason20242025!$D$2:$D$1315,TotalTeamGames20242025!$A43,DataRegularSeason20242025!$N$2:$N$1315,1)</f>
        <v>0</v>
      </c>
      <c r="Q43" s="15"/>
      <c r="R43" s="16">
        <f>COUNTIFS(DataRegularSeason20242025!$E$2:$E$1315,TotalTeamGames20242025!Q$1,DataRegularSeason20242025!$D$2:$D$1315,TotalTeamGames20242025!$A43,DataRegularSeason20242025!$N$2:$N$1315,1)</f>
        <v>0</v>
      </c>
      <c r="S43" s="15"/>
      <c r="T43" s="16">
        <f>COUNTIFS(DataRegularSeason20242025!$E$2:$E$1315,TotalTeamGames20242025!S$1,DataRegularSeason20242025!$D$2:$D$1315,TotalTeamGames20242025!$A43,DataRegularSeason20242025!$N$2:$N$1315,1)</f>
        <v>0</v>
      </c>
      <c r="U43" s="15"/>
      <c r="V43" s="16">
        <f>COUNTIFS(DataRegularSeason20242025!$E$2:$E$1315,TotalTeamGames20242025!U$1,DataRegularSeason20242025!$D$2:$D$1315,TotalTeamGames20242025!$A43,DataRegularSeason20242025!$N$2:$N$1315,1)</f>
        <v>0</v>
      </c>
      <c r="W43" s="15"/>
      <c r="X43" s="16">
        <f>COUNTIFS(DataRegularSeason20242025!$E$2:$E$1315,TotalTeamGames20242025!W$1,DataRegularSeason20242025!$D$2:$D$1315,TotalTeamGames20242025!$A43,DataRegularSeason20242025!$N$2:$N$1315,1)</f>
        <v>1</v>
      </c>
      <c r="Y43" s="15"/>
      <c r="Z43" s="16">
        <f>COUNTIFS(DataRegularSeason20242025!$E$2:$E$1315,TotalTeamGames20242025!Y$1,DataRegularSeason20242025!$D$2:$D$1315,TotalTeamGames20242025!$A43,DataRegularSeason20242025!$N$2:$N$1315,1)</f>
        <v>0</v>
      </c>
      <c r="AA43" s="15"/>
      <c r="AB43" s="16">
        <f>COUNTIFS(DataRegularSeason20242025!$E$2:$E$1315,TotalTeamGames20242025!AA$1,DataRegularSeason20242025!$D$2:$D$1315,TotalTeamGames20242025!$A43,DataRegularSeason20242025!$N$2:$N$1315,1)</f>
        <v>0</v>
      </c>
      <c r="AC43" s="15"/>
      <c r="AD43" s="16">
        <f>COUNTIFS(DataRegularSeason20242025!$E$2:$E$1315,TotalTeamGames20242025!AC$1,DataRegularSeason20242025!$D$2:$D$1315,TotalTeamGames20242025!$A43,DataRegularSeason20242025!$N$2:$N$1315,1)</f>
        <v>0</v>
      </c>
      <c r="AE43" s="15"/>
      <c r="AF43" s="16">
        <f>COUNTIFS(DataRegularSeason20242025!$E$2:$E$1315,TotalTeamGames20242025!AE$1,DataRegularSeason20242025!$D$2:$D$1315,TotalTeamGames20242025!$A43,DataRegularSeason20242025!$N$2:$N$1315,1)</f>
        <v>0</v>
      </c>
      <c r="AG43" s="15"/>
      <c r="AH43" s="16">
        <f>COUNTIFS(DataRegularSeason20242025!$E$2:$E$1315,TotalTeamGames20242025!AG$1,DataRegularSeason20242025!$D$2:$D$1315,TotalTeamGames20242025!$A43,DataRegularSeason20242025!$N$2:$N$1315,1)</f>
        <v>0</v>
      </c>
      <c r="AI43" s="15"/>
      <c r="AJ43" s="16">
        <f>COUNTIFS(DataRegularSeason20242025!$E$2:$E$1315,TotalTeamGames20242025!AI$1,DataRegularSeason20242025!$D$2:$D$1315,TotalTeamGames20242025!$A43,DataRegularSeason20242025!$N$2:$N$1315,1)</f>
        <v>0</v>
      </c>
      <c r="AK43" s="15"/>
      <c r="AL43" s="16">
        <f>COUNTIFS(DataRegularSeason20242025!$E$2:$E$1315,TotalTeamGames20242025!AK$1,DataRegularSeason20242025!$D$2:$D$1315,TotalTeamGames20242025!$A43,DataRegularSeason20242025!$N$2:$N$1315,1)</f>
        <v>0</v>
      </c>
      <c r="AM43" s="15"/>
      <c r="AN43" s="16">
        <f>COUNTIFS(DataRegularSeason20242025!$E$2:$E$1315,TotalTeamGames20242025!AM$1,DataRegularSeason20242025!$D$2:$D$1315,TotalTeamGames20242025!$A43,DataRegularSeason20242025!$N$2:$N$1315,1)</f>
        <v>0</v>
      </c>
      <c r="AO43" s="15"/>
      <c r="AP43" s="16">
        <f>COUNTIFS(DataRegularSeason20242025!$E$2:$E$1315,TotalTeamGames20242025!AO$1,DataRegularSeason20242025!$D$2:$D$1315,TotalTeamGames20242025!$A43,DataRegularSeason20242025!$N$2:$N$1315,1)</f>
        <v>0</v>
      </c>
      <c r="AQ43" s="15"/>
      <c r="AR43" s="19"/>
      <c r="AS43" s="15"/>
      <c r="AT43" s="16">
        <f>COUNTIFS(DataRegularSeason20242025!$E$2:$E$1315,TotalTeamGames20242025!AS$1,DataRegularSeason20242025!$D$2:$D$1315,TotalTeamGames20242025!$A43,DataRegularSeason20242025!$N$2:$N$1315,1)</f>
        <v>0</v>
      </c>
      <c r="AU43" s="15"/>
      <c r="AV43" s="16">
        <f>COUNTIFS(DataRegularSeason20242025!$E$2:$E$1315,TotalTeamGames20242025!AU$1,DataRegularSeason20242025!$D$2:$D$1315,TotalTeamGames20242025!$A43,DataRegularSeason20242025!$N$2:$N$1315,1)</f>
        <v>1</v>
      </c>
      <c r="AW43" s="15"/>
      <c r="AX43" s="16">
        <f>COUNTIFS(DataRegularSeason20242025!$E$2:$E$1315,TotalTeamGames20242025!AW$1,DataRegularSeason20242025!$D$2:$D$1315,TotalTeamGames20242025!$A43,DataRegularSeason20242025!$N$2:$N$1315,1)</f>
        <v>0</v>
      </c>
      <c r="AY43" s="15"/>
      <c r="AZ43" s="16">
        <f>COUNTIFS(DataRegularSeason20242025!$E$2:$E$1315,TotalTeamGames20242025!AY$1,DataRegularSeason20242025!$D$2:$D$1315,TotalTeamGames20242025!$A43,DataRegularSeason20242025!$N$2:$N$1315,1)</f>
        <v>0</v>
      </c>
      <c r="BA43" s="15"/>
      <c r="BB43" s="16">
        <f>COUNTIFS(DataRegularSeason20242025!$E$2:$E$1315,TotalTeamGames20242025!BA$1,DataRegularSeason20242025!$D$2:$D$1315,TotalTeamGames20242025!$A43,DataRegularSeason20242025!$N$2:$N$1315,1)</f>
        <v>0</v>
      </c>
      <c r="BC43" s="15"/>
      <c r="BD43" s="16">
        <f>COUNTIFS(DataRegularSeason20242025!$E$2:$E$1315,TotalTeamGames20242025!BC$1,DataRegularSeason20242025!$D$2:$D$1315,TotalTeamGames20242025!$A43,DataRegularSeason20242025!$N$2:$N$1315,1)</f>
        <v>0</v>
      </c>
      <c r="BE43" s="15"/>
      <c r="BF43" s="16">
        <f>COUNTIFS(DataRegularSeason20242025!$E$2:$E$1315,TotalTeamGames20242025!BE$1,DataRegularSeason20242025!$D$2:$D$1315,TotalTeamGames20242025!$A43,DataRegularSeason20242025!$N$2:$N$1315,1)</f>
        <v>0</v>
      </c>
      <c r="BG43" s="15"/>
      <c r="BH43" s="16">
        <f>COUNTIFS(DataRegularSeason20242025!$E$2:$E$1315,TotalTeamGames20242025!BG$1,DataRegularSeason20242025!$D$2:$D$1315,TotalTeamGames20242025!$A43,DataRegularSeason20242025!$N$2:$N$1315,1)</f>
        <v>1</v>
      </c>
      <c r="BI43" s="15"/>
      <c r="BJ43" s="16">
        <f>COUNTIFS(DataRegularSeason20242025!$E$2:$E$1315,TotalTeamGames20242025!BI$1,DataRegularSeason20242025!$D$2:$D$1315,TotalTeamGames20242025!$A43,DataRegularSeason20242025!$N$2:$N$1315,1)</f>
        <v>0</v>
      </c>
      <c r="BK43" s="15"/>
      <c r="BL43" s="16">
        <f>COUNTIFS(DataRegularSeason20242025!$E$2:$E$1315,TotalTeamGames20242025!BK$1,DataRegularSeason20242025!$D$2:$D$1315,TotalTeamGames20242025!$A43,DataRegularSeason20242025!$N$2:$N$1315,1)</f>
        <v>0</v>
      </c>
      <c r="BM43" s="15"/>
      <c r="BN43" s="16">
        <f>COUNTIFS(DataRegularSeason20242025!$E$2:$E$1315,TotalTeamGames20242025!BM$1,DataRegularSeason20242025!$D$2:$D$1315,TotalTeamGames20242025!$A43,DataRegularSeason20242025!$N$2:$N$1315,1)</f>
        <v>1</v>
      </c>
      <c r="BO43" s="23">
        <f t="shared" si="0"/>
        <v>6</v>
      </c>
      <c r="BP43" s="52">
        <f t="shared" ref="BP43" si="39">BO43+BO44</f>
        <v>11</v>
      </c>
      <c r="BQ43" s="48">
        <f t="shared" ref="BQ43" si="40">82-BP43</f>
        <v>71</v>
      </c>
    </row>
    <row r="44" spans="1:69" x14ac:dyDescent="0.25">
      <c r="A44" s="49"/>
      <c r="B44" s="17" t="s">
        <v>80</v>
      </c>
      <c r="C44" s="18">
        <f>COUNTIFS(DataRegularSeason20242025!$D$2:$D$1315,TotalTeamGames20242025!C$1,DataRegularSeason20242025!$E$2:$E$1315,TotalTeamGames20242025!$A43,DataRegularSeason20242025!$N$2:$N$1315,1)</f>
        <v>0</v>
      </c>
      <c r="D44" s="20"/>
      <c r="E44" s="18">
        <f>COUNTIFS(DataRegularSeason20242025!$D$2:$D$1315,TotalTeamGames20242025!E$1,DataRegularSeason20242025!$E$2:$E$1315,TotalTeamGames20242025!$A43,DataRegularSeason20242025!$N$2:$N$1315,1)</f>
        <v>0</v>
      </c>
      <c r="F44" s="20"/>
      <c r="G44" s="18">
        <f>COUNTIFS(DataRegularSeason20242025!$D$2:$D$1315,TotalTeamGames20242025!G$1,DataRegularSeason20242025!$E$2:$E$1315,TotalTeamGames20242025!$A43,DataRegularSeason20242025!$N$2:$N$1315,1)</f>
        <v>0</v>
      </c>
      <c r="H44" s="20"/>
      <c r="I44" s="18">
        <f>COUNTIFS(DataRegularSeason20242025!$D$2:$D$1315,TotalTeamGames20242025!I$1,DataRegularSeason20242025!$E$2:$E$1315,TotalTeamGames20242025!$A43,DataRegularSeason20242025!$N$2:$N$1315,1)</f>
        <v>0</v>
      </c>
      <c r="J44" s="20"/>
      <c r="K44" s="18">
        <f>COUNTIFS(DataRegularSeason20242025!$D$2:$D$1315,TotalTeamGames20242025!K$1,DataRegularSeason20242025!$E$2:$E$1315,TotalTeamGames20242025!$A43,DataRegularSeason20242025!$N$2:$N$1315,1)</f>
        <v>0</v>
      </c>
      <c r="L44" s="20"/>
      <c r="M44" s="18">
        <f>COUNTIFS(DataRegularSeason20242025!$D$2:$D$1315,TotalTeamGames20242025!M$1,DataRegularSeason20242025!$E$2:$E$1315,TotalTeamGames20242025!$A43,DataRegularSeason20242025!$N$2:$N$1315,1)</f>
        <v>0</v>
      </c>
      <c r="N44" s="20"/>
      <c r="O44" s="18">
        <f>COUNTIFS(DataRegularSeason20242025!$D$2:$D$1315,TotalTeamGames20242025!O$1,DataRegularSeason20242025!$E$2:$E$1315,TotalTeamGames20242025!$A43,DataRegularSeason20242025!$N$2:$N$1315,1)</f>
        <v>0</v>
      </c>
      <c r="P44" s="20"/>
      <c r="Q44" s="18">
        <f>COUNTIFS(DataRegularSeason20242025!$D$2:$D$1315,TotalTeamGames20242025!Q$1,DataRegularSeason20242025!$E$2:$E$1315,TotalTeamGames20242025!$A43,DataRegularSeason20242025!$N$2:$N$1315,1)</f>
        <v>0</v>
      </c>
      <c r="R44" s="20"/>
      <c r="S44" s="18">
        <f>COUNTIFS(DataRegularSeason20242025!$D$2:$D$1315,TotalTeamGames20242025!S$1,DataRegularSeason20242025!$E$2:$E$1315,TotalTeamGames20242025!$A43,DataRegularSeason20242025!$N$2:$N$1315,1)</f>
        <v>0</v>
      </c>
      <c r="T44" s="20"/>
      <c r="U44" s="18">
        <f>COUNTIFS(DataRegularSeason20242025!$D$2:$D$1315,TotalTeamGames20242025!U$1,DataRegularSeason20242025!$E$2:$E$1315,TotalTeamGames20242025!$A43,DataRegularSeason20242025!$N$2:$N$1315,1)</f>
        <v>0</v>
      </c>
      <c r="V44" s="20"/>
      <c r="W44" s="18">
        <f>COUNTIFS(DataRegularSeason20242025!$D$2:$D$1315,TotalTeamGames20242025!W$1,DataRegularSeason20242025!$E$2:$E$1315,TotalTeamGames20242025!$A43,DataRegularSeason20242025!$N$2:$N$1315,1)</f>
        <v>0</v>
      </c>
      <c r="X44" s="20"/>
      <c r="Y44" s="18">
        <f>COUNTIFS(DataRegularSeason20242025!$D$2:$D$1315,TotalTeamGames20242025!Y$1,DataRegularSeason20242025!$E$2:$E$1315,TotalTeamGames20242025!$A43,DataRegularSeason20242025!$N$2:$N$1315,1)</f>
        <v>0</v>
      </c>
      <c r="Z44" s="20"/>
      <c r="AA44" s="18">
        <f>COUNTIFS(DataRegularSeason20242025!$D$2:$D$1315,TotalTeamGames20242025!AA$1,DataRegularSeason20242025!$E$2:$E$1315,TotalTeamGames20242025!$A43,DataRegularSeason20242025!$N$2:$N$1315,1)</f>
        <v>0</v>
      </c>
      <c r="AB44" s="20"/>
      <c r="AC44" s="18">
        <f>COUNTIFS(DataRegularSeason20242025!$D$2:$D$1315,TotalTeamGames20242025!AC$1,DataRegularSeason20242025!$E$2:$E$1315,TotalTeamGames20242025!$A43,DataRegularSeason20242025!$N$2:$N$1315,1)</f>
        <v>1</v>
      </c>
      <c r="AD44" s="20"/>
      <c r="AE44" s="18">
        <f>COUNTIFS(DataRegularSeason20242025!$D$2:$D$1315,TotalTeamGames20242025!AE$1,DataRegularSeason20242025!$E$2:$E$1315,TotalTeamGames20242025!$A43,DataRegularSeason20242025!$N$2:$N$1315,1)</f>
        <v>1</v>
      </c>
      <c r="AF44" s="20"/>
      <c r="AG44" s="18">
        <f>COUNTIFS(DataRegularSeason20242025!$D$2:$D$1315,TotalTeamGames20242025!AG$1,DataRegularSeason20242025!$E$2:$E$1315,TotalTeamGames20242025!$A43,DataRegularSeason20242025!$N$2:$N$1315,1)</f>
        <v>0</v>
      </c>
      <c r="AH44" s="20"/>
      <c r="AI44" s="18">
        <f>COUNTIFS(DataRegularSeason20242025!$D$2:$D$1315,TotalTeamGames20242025!AI$1,DataRegularSeason20242025!$E$2:$E$1315,TotalTeamGames20242025!$A43,DataRegularSeason20242025!$N$2:$N$1315,1)</f>
        <v>0</v>
      </c>
      <c r="AJ44" s="20"/>
      <c r="AK44" s="18">
        <f>COUNTIFS(DataRegularSeason20242025!$D$2:$D$1315,TotalTeamGames20242025!AK$1,DataRegularSeason20242025!$E$2:$E$1315,TotalTeamGames20242025!$A43,DataRegularSeason20242025!$N$2:$N$1315,1)</f>
        <v>0</v>
      </c>
      <c r="AL44" s="20"/>
      <c r="AM44" s="18">
        <f>COUNTIFS(DataRegularSeason20242025!$D$2:$D$1315,TotalTeamGames20242025!AM$1,DataRegularSeason20242025!$E$2:$E$1315,TotalTeamGames20242025!$A43,DataRegularSeason20242025!$N$2:$N$1315,1)</f>
        <v>0</v>
      </c>
      <c r="AN44" s="20"/>
      <c r="AO44" s="18">
        <f>COUNTIFS(DataRegularSeason20242025!$D$2:$D$1315,TotalTeamGames20242025!AO$1,DataRegularSeason20242025!$E$2:$E$1315,TotalTeamGames20242025!$A43,DataRegularSeason20242025!$N$2:$N$1315,1)</f>
        <v>0</v>
      </c>
      <c r="AP44" s="20"/>
      <c r="AQ44" s="18"/>
      <c r="AR44" s="20"/>
      <c r="AS44" s="18">
        <f>COUNTIFS(DataRegularSeason20242025!$D$2:$D$1315,TotalTeamGames20242025!AS$1,DataRegularSeason20242025!$E$2:$E$1315,TotalTeamGames20242025!$A43,DataRegularSeason20242025!$N$2:$N$1315,1)</f>
        <v>0</v>
      </c>
      <c r="AT44" s="20"/>
      <c r="AU44" s="18">
        <f>COUNTIFS(DataRegularSeason20242025!$D$2:$D$1315,TotalTeamGames20242025!AU$1,DataRegularSeason20242025!$E$2:$E$1315,TotalTeamGames20242025!$A43,DataRegularSeason20242025!$N$2:$N$1315,1)</f>
        <v>0</v>
      </c>
      <c r="AV44" s="20"/>
      <c r="AW44" s="18">
        <f>COUNTIFS(DataRegularSeason20242025!$D$2:$D$1315,TotalTeamGames20242025!AW$1,DataRegularSeason20242025!$E$2:$E$1315,TotalTeamGames20242025!$A43,DataRegularSeason20242025!$N$2:$N$1315,1)</f>
        <v>0</v>
      </c>
      <c r="AX44" s="20"/>
      <c r="AY44" s="18">
        <f>COUNTIFS(DataRegularSeason20242025!$D$2:$D$1315,TotalTeamGames20242025!AY$1,DataRegularSeason20242025!$E$2:$E$1315,TotalTeamGames20242025!$A43,DataRegularSeason20242025!$N$2:$N$1315,1)</f>
        <v>1</v>
      </c>
      <c r="AZ44" s="20"/>
      <c r="BA44" s="18">
        <f>COUNTIFS(DataRegularSeason20242025!$D$2:$D$1315,TotalTeamGames20242025!BA$1,DataRegularSeason20242025!$E$2:$E$1315,TotalTeamGames20242025!$A43,DataRegularSeason20242025!$N$2:$N$1315,1)</f>
        <v>0</v>
      </c>
      <c r="BB44" s="20"/>
      <c r="BC44" s="18">
        <f>COUNTIFS(DataRegularSeason20242025!$D$2:$D$1315,TotalTeamGames20242025!BC$1,DataRegularSeason20242025!$E$2:$E$1315,TotalTeamGames20242025!$A43,DataRegularSeason20242025!$N$2:$N$1315,1)</f>
        <v>0</v>
      </c>
      <c r="BD44" s="20"/>
      <c r="BE44" s="18">
        <f>COUNTIFS(DataRegularSeason20242025!$D$2:$D$1315,TotalTeamGames20242025!BE$1,DataRegularSeason20242025!$E$2:$E$1315,TotalTeamGames20242025!$A43,DataRegularSeason20242025!$N$2:$N$1315,1)</f>
        <v>0</v>
      </c>
      <c r="BF44" s="20"/>
      <c r="BG44" s="18">
        <f>COUNTIFS(DataRegularSeason20242025!$D$2:$D$1315,TotalTeamGames20242025!BG$1,DataRegularSeason20242025!$E$2:$E$1315,TotalTeamGames20242025!$A43,DataRegularSeason20242025!$N$2:$N$1315,1)</f>
        <v>1</v>
      </c>
      <c r="BH44" s="20"/>
      <c r="BI44" s="18">
        <f>COUNTIFS(DataRegularSeason20242025!$D$2:$D$1315,TotalTeamGames20242025!BI$1,DataRegularSeason20242025!$E$2:$E$1315,TotalTeamGames20242025!$A43,DataRegularSeason20242025!$N$2:$N$1315,1)</f>
        <v>0</v>
      </c>
      <c r="BJ44" s="20"/>
      <c r="BK44" s="18">
        <f>COUNTIFS(DataRegularSeason20242025!$D$2:$D$1315,TotalTeamGames20242025!BK$1,DataRegularSeason20242025!$E$2:$E$1315,TotalTeamGames20242025!$A43,DataRegularSeason20242025!$N$2:$N$1315,1)</f>
        <v>0</v>
      </c>
      <c r="BL44" s="20"/>
      <c r="BM44" s="18">
        <f>COUNTIFS(DataRegularSeason20242025!$D$2:$D$1315,TotalTeamGames20242025!BM$1,DataRegularSeason20242025!$E$2:$E$1315,TotalTeamGames20242025!$A43,DataRegularSeason20242025!$N$2:$N$1315,1)</f>
        <v>1</v>
      </c>
      <c r="BN44" s="20"/>
      <c r="BO44" s="24">
        <f t="shared" si="0"/>
        <v>5</v>
      </c>
      <c r="BP44" s="52"/>
      <c r="BQ44" s="48"/>
    </row>
    <row r="45" spans="1:69" x14ac:dyDescent="0.25">
      <c r="A45" s="53" t="s">
        <v>21</v>
      </c>
      <c r="B45" s="16" t="s">
        <v>81</v>
      </c>
      <c r="C45" s="15"/>
      <c r="D45" s="16">
        <f>COUNTIFS(DataRegularSeason20242025!$E$2:$E$1315,TotalTeamGames20242025!C$1,DataRegularSeason20242025!$D$2:$D$1315,TotalTeamGames20242025!$A45,DataRegularSeason20242025!$N$2:$N$1315,1)</f>
        <v>0</v>
      </c>
      <c r="E45" s="15"/>
      <c r="F45" s="16">
        <f>COUNTIFS(DataRegularSeason20242025!$E$2:$E$1315,TotalTeamGames20242025!E$1,DataRegularSeason20242025!$D$2:$D$1315,TotalTeamGames20242025!$A45,DataRegularSeason20242025!$N$2:$N$1315,1)</f>
        <v>0</v>
      </c>
      <c r="G45" s="15"/>
      <c r="H45" s="16">
        <f>COUNTIFS(DataRegularSeason20242025!$E$2:$E$1315,TotalTeamGames20242025!G$1,DataRegularSeason20242025!$D$2:$D$1315,TotalTeamGames20242025!$A45,DataRegularSeason20242025!$N$2:$N$1315,1)</f>
        <v>0</v>
      </c>
      <c r="I45" s="15"/>
      <c r="J45" s="16">
        <f>COUNTIFS(DataRegularSeason20242025!$E$2:$E$1315,TotalTeamGames20242025!I$1,DataRegularSeason20242025!$D$2:$D$1315,TotalTeamGames20242025!$A45,DataRegularSeason20242025!$N$2:$N$1315,1)</f>
        <v>0</v>
      </c>
      <c r="K45" s="15"/>
      <c r="L45" s="16">
        <f>COUNTIFS(DataRegularSeason20242025!$E$2:$E$1315,TotalTeamGames20242025!K$1,DataRegularSeason20242025!$D$2:$D$1315,TotalTeamGames20242025!$A45,DataRegularSeason20242025!$N$2:$N$1315,1)</f>
        <v>0</v>
      </c>
      <c r="M45" s="15"/>
      <c r="N45" s="16">
        <f>COUNTIFS(DataRegularSeason20242025!$E$2:$E$1315,TotalTeamGames20242025!M$1,DataRegularSeason20242025!$D$2:$D$1315,TotalTeamGames20242025!$A45,DataRegularSeason20242025!$N$2:$N$1315,1)</f>
        <v>1</v>
      </c>
      <c r="O45" s="15"/>
      <c r="P45" s="16">
        <f>COUNTIFS(DataRegularSeason20242025!$E$2:$E$1315,TotalTeamGames20242025!O$1,DataRegularSeason20242025!$D$2:$D$1315,TotalTeamGames20242025!$A45,DataRegularSeason20242025!$N$2:$N$1315,1)</f>
        <v>0</v>
      </c>
      <c r="Q45" s="15"/>
      <c r="R45" s="16">
        <f>COUNTIFS(DataRegularSeason20242025!$E$2:$E$1315,TotalTeamGames20242025!Q$1,DataRegularSeason20242025!$D$2:$D$1315,TotalTeamGames20242025!$A45,DataRegularSeason20242025!$N$2:$N$1315,1)</f>
        <v>0</v>
      </c>
      <c r="S45" s="15"/>
      <c r="T45" s="16">
        <f>COUNTIFS(DataRegularSeason20242025!$E$2:$E$1315,TotalTeamGames20242025!S$1,DataRegularSeason20242025!$D$2:$D$1315,TotalTeamGames20242025!$A45,DataRegularSeason20242025!$N$2:$N$1315,1)</f>
        <v>0</v>
      </c>
      <c r="U45" s="15"/>
      <c r="V45" s="16">
        <f>COUNTIFS(DataRegularSeason20242025!$E$2:$E$1315,TotalTeamGames20242025!U$1,DataRegularSeason20242025!$D$2:$D$1315,TotalTeamGames20242025!$A45,DataRegularSeason20242025!$N$2:$N$1315,1)</f>
        <v>1</v>
      </c>
      <c r="W45" s="15"/>
      <c r="X45" s="16">
        <f>COUNTIFS(DataRegularSeason20242025!$E$2:$E$1315,TotalTeamGames20242025!W$1,DataRegularSeason20242025!$D$2:$D$1315,TotalTeamGames20242025!$A45,DataRegularSeason20242025!$N$2:$N$1315,1)</f>
        <v>1</v>
      </c>
      <c r="Y45" s="15"/>
      <c r="Z45" s="16">
        <f>COUNTIFS(DataRegularSeason20242025!$E$2:$E$1315,TotalTeamGames20242025!Y$1,DataRegularSeason20242025!$D$2:$D$1315,TotalTeamGames20242025!$A45,DataRegularSeason20242025!$N$2:$N$1315,1)</f>
        <v>0</v>
      </c>
      <c r="AA45" s="15"/>
      <c r="AB45" s="16">
        <f>COUNTIFS(DataRegularSeason20242025!$E$2:$E$1315,TotalTeamGames20242025!AA$1,DataRegularSeason20242025!$D$2:$D$1315,TotalTeamGames20242025!$A45,DataRegularSeason20242025!$N$2:$N$1315,1)</f>
        <v>0</v>
      </c>
      <c r="AC45" s="15"/>
      <c r="AD45" s="16">
        <f>COUNTIFS(DataRegularSeason20242025!$E$2:$E$1315,TotalTeamGames20242025!AC$1,DataRegularSeason20242025!$D$2:$D$1315,TotalTeamGames20242025!$A45,DataRegularSeason20242025!$N$2:$N$1315,1)</f>
        <v>0</v>
      </c>
      <c r="AE45" s="15"/>
      <c r="AF45" s="16">
        <f>COUNTIFS(DataRegularSeason20242025!$E$2:$E$1315,TotalTeamGames20242025!AE$1,DataRegularSeason20242025!$D$2:$D$1315,TotalTeamGames20242025!$A45,DataRegularSeason20242025!$N$2:$N$1315,1)</f>
        <v>1</v>
      </c>
      <c r="AG45" s="15"/>
      <c r="AH45" s="16">
        <f>COUNTIFS(DataRegularSeason20242025!$E$2:$E$1315,TotalTeamGames20242025!AG$1,DataRegularSeason20242025!$D$2:$D$1315,TotalTeamGames20242025!$A45,DataRegularSeason20242025!$N$2:$N$1315,1)</f>
        <v>0</v>
      </c>
      <c r="AI45" s="15"/>
      <c r="AJ45" s="16">
        <f>COUNTIFS(DataRegularSeason20242025!$E$2:$E$1315,TotalTeamGames20242025!AI$1,DataRegularSeason20242025!$D$2:$D$1315,TotalTeamGames20242025!$A45,DataRegularSeason20242025!$N$2:$N$1315,1)</f>
        <v>0</v>
      </c>
      <c r="AK45" s="15"/>
      <c r="AL45" s="16">
        <f>COUNTIFS(DataRegularSeason20242025!$E$2:$E$1315,TotalTeamGames20242025!AK$1,DataRegularSeason20242025!$D$2:$D$1315,TotalTeamGames20242025!$A45,DataRegularSeason20242025!$N$2:$N$1315,1)</f>
        <v>0</v>
      </c>
      <c r="AM45" s="15"/>
      <c r="AN45" s="16">
        <f>COUNTIFS(DataRegularSeason20242025!$E$2:$E$1315,TotalTeamGames20242025!AM$1,DataRegularSeason20242025!$D$2:$D$1315,TotalTeamGames20242025!$A45,DataRegularSeason20242025!$N$2:$N$1315,1)</f>
        <v>0</v>
      </c>
      <c r="AO45" s="15"/>
      <c r="AP45" s="16">
        <f>COUNTIFS(DataRegularSeason20242025!$E$2:$E$1315,TotalTeamGames20242025!AO$1,DataRegularSeason20242025!$D$2:$D$1315,TotalTeamGames20242025!$A45,DataRegularSeason20242025!$N$2:$N$1315,1)</f>
        <v>0</v>
      </c>
      <c r="AQ45" s="15"/>
      <c r="AR45" s="16">
        <f>COUNTIFS(DataRegularSeason20242025!$E$2:$E$1315,TotalTeamGames20242025!AQ$1,DataRegularSeason20242025!$D$2:$D$1315,TotalTeamGames20242025!$A45,DataRegularSeason20242025!$N$2:$N$1315,1)</f>
        <v>0</v>
      </c>
      <c r="AS45" s="15"/>
      <c r="AT45" s="19"/>
      <c r="AU45" s="15"/>
      <c r="AV45" s="16">
        <f>COUNTIFS(DataRegularSeason20242025!$E$2:$E$1315,TotalTeamGames20242025!AU$1,DataRegularSeason20242025!$D$2:$D$1315,TotalTeamGames20242025!$A45,DataRegularSeason20242025!$N$2:$N$1315,1)</f>
        <v>0</v>
      </c>
      <c r="AW45" s="15"/>
      <c r="AX45" s="16">
        <f>COUNTIFS(DataRegularSeason20242025!$E$2:$E$1315,TotalTeamGames20242025!AW$1,DataRegularSeason20242025!$D$2:$D$1315,TotalTeamGames20242025!$A45,DataRegularSeason20242025!$N$2:$N$1315,1)</f>
        <v>0</v>
      </c>
      <c r="AY45" s="15"/>
      <c r="AZ45" s="16">
        <f>COUNTIFS(DataRegularSeason20242025!$E$2:$E$1315,TotalTeamGames20242025!AY$1,DataRegularSeason20242025!$D$2:$D$1315,TotalTeamGames20242025!$A45,DataRegularSeason20242025!$N$2:$N$1315,1)</f>
        <v>0</v>
      </c>
      <c r="BA45" s="15"/>
      <c r="BB45" s="16">
        <f>COUNTIFS(DataRegularSeason20242025!$E$2:$E$1315,TotalTeamGames20242025!BA$1,DataRegularSeason20242025!$D$2:$D$1315,TotalTeamGames20242025!$A45,DataRegularSeason20242025!$N$2:$N$1315,1)</f>
        <v>0</v>
      </c>
      <c r="BC45" s="15"/>
      <c r="BD45" s="16">
        <f>COUNTIFS(DataRegularSeason20242025!$E$2:$E$1315,TotalTeamGames20242025!BC$1,DataRegularSeason20242025!$D$2:$D$1315,TotalTeamGames20242025!$A45,DataRegularSeason20242025!$N$2:$N$1315,1)</f>
        <v>1</v>
      </c>
      <c r="BE45" s="15"/>
      <c r="BF45" s="16">
        <f>COUNTIFS(DataRegularSeason20242025!$E$2:$E$1315,TotalTeamGames20242025!BE$1,DataRegularSeason20242025!$D$2:$D$1315,TotalTeamGames20242025!$A45,DataRegularSeason20242025!$N$2:$N$1315,1)</f>
        <v>0</v>
      </c>
      <c r="BG45" s="15"/>
      <c r="BH45" s="16">
        <f>COUNTIFS(DataRegularSeason20242025!$E$2:$E$1315,TotalTeamGames20242025!BG$1,DataRegularSeason20242025!$D$2:$D$1315,TotalTeamGames20242025!$A45,DataRegularSeason20242025!$N$2:$N$1315,1)</f>
        <v>1</v>
      </c>
      <c r="BI45" s="15"/>
      <c r="BJ45" s="16">
        <f>COUNTIFS(DataRegularSeason20242025!$E$2:$E$1315,TotalTeamGames20242025!BI$1,DataRegularSeason20242025!$D$2:$D$1315,TotalTeamGames20242025!$A45,DataRegularSeason20242025!$N$2:$N$1315,1)</f>
        <v>0</v>
      </c>
      <c r="BK45" s="15"/>
      <c r="BL45" s="16">
        <f>COUNTIFS(DataRegularSeason20242025!$E$2:$E$1315,TotalTeamGames20242025!BK$1,DataRegularSeason20242025!$D$2:$D$1315,TotalTeamGames20242025!$A45,DataRegularSeason20242025!$N$2:$N$1315,1)</f>
        <v>1</v>
      </c>
      <c r="BM45" s="15"/>
      <c r="BN45" s="16">
        <f>COUNTIFS(DataRegularSeason20242025!$E$2:$E$1315,TotalTeamGames20242025!BM$1,DataRegularSeason20242025!$D$2:$D$1315,TotalTeamGames20242025!$A45,DataRegularSeason20242025!$N$2:$N$1315,1)</f>
        <v>0</v>
      </c>
      <c r="BO45" s="23">
        <f t="shared" si="0"/>
        <v>7</v>
      </c>
      <c r="BP45" s="52">
        <f t="shared" ref="BP45" si="41">BO45+BO46</f>
        <v>12</v>
      </c>
      <c r="BQ45" s="48">
        <f t="shared" ref="BQ45" si="42">82-BP45</f>
        <v>70</v>
      </c>
    </row>
    <row r="46" spans="1:69" x14ac:dyDescent="0.25">
      <c r="A46" s="49"/>
      <c r="B46" s="17" t="s">
        <v>80</v>
      </c>
      <c r="C46" s="18">
        <f>COUNTIFS(DataRegularSeason20242025!$D$2:$D$1315,TotalTeamGames20242025!C$1,DataRegularSeason20242025!$E$2:$E$1315,TotalTeamGames20242025!$A45,DataRegularSeason20242025!$N$2:$N$1315,1)</f>
        <v>1</v>
      </c>
      <c r="D46" s="20"/>
      <c r="E46" s="18">
        <f>COUNTIFS(DataRegularSeason20242025!$D$2:$D$1315,TotalTeamGames20242025!E$1,DataRegularSeason20242025!$E$2:$E$1315,TotalTeamGames20242025!$A45,DataRegularSeason20242025!$N$2:$N$1315,1)</f>
        <v>0</v>
      </c>
      <c r="F46" s="20"/>
      <c r="G46" s="18">
        <f>COUNTIFS(DataRegularSeason20242025!$D$2:$D$1315,TotalTeamGames20242025!G$1,DataRegularSeason20242025!$E$2:$E$1315,TotalTeamGames20242025!$A45,DataRegularSeason20242025!$N$2:$N$1315,1)</f>
        <v>1</v>
      </c>
      <c r="H46" s="20"/>
      <c r="I46" s="18">
        <f>COUNTIFS(DataRegularSeason20242025!$D$2:$D$1315,TotalTeamGames20242025!I$1,DataRegularSeason20242025!$E$2:$E$1315,TotalTeamGames20242025!$A45,DataRegularSeason20242025!$N$2:$N$1315,1)</f>
        <v>1</v>
      </c>
      <c r="J46" s="20"/>
      <c r="K46" s="18">
        <f>COUNTIFS(DataRegularSeason20242025!$D$2:$D$1315,TotalTeamGames20242025!K$1,DataRegularSeason20242025!$E$2:$E$1315,TotalTeamGames20242025!$A45,DataRegularSeason20242025!$N$2:$N$1315,1)</f>
        <v>0</v>
      </c>
      <c r="L46" s="20"/>
      <c r="M46" s="18">
        <f>COUNTIFS(DataRegularSeason20242025!$D$2:$D$1315,TotalTeamGames20242025!M$1,DataRegularSeason20242025!$E$2:$E$1315,TotalTeamGames20242025!$A45,DataRegularSeason20242025!$N$2:$N$1315,1)</f>
        <v>0</v>
      </c>
      <c r="N46" s="20"/>
      <c r="O46" s="18">
        <f>COUNTIFS(DataRegularSeason20242025!$D$2:$D$1315,TotalTeamGames20242025!O$1,DataRegularSeason20242025!$E$2:$E$1315,TotalTeamGames20242025!$A45,DataRegularSeason20242025!$N$2:$N$1315,1)</f>
        <v>0</v>
      </c>
      <c r="P46" s="20"/>
      <c r="Q46" s="18">
        <f>COUNTIFS(DataRegularSeason20242025!$D$2:$D$1315,TotalTeamGames20242025!Q$1,DataRegularSeason20242025!$E$2:$E$1315,TotalTeamGames20242025!$A45,DataRegularSeason20242025!$N$2:$N$1315,1)</f>
        <v>0</v>
      </c>
      <c r="R46" s="20"/>
      <c r="S46" s="18">
        <f>COUNTIFS(DataRegularSeason20242025!$D$2:$D$1315,TotalTeamGames20242025!S$1,DataRegularSeason20242025!$E$2:$E$1315,TotalTeamGames20242025!$A45,DataRegularSeason20242025!$N$2:$N$1315,1)</f>
        <v>0</v>
      </c>
      <c r="T46" s="20"/>
      <c r="U46" s="18">
        <f>COUNTIFS(DataRegularSeason20242025!$D$2:$D$1315,TotalTeamGames20242025!U$1,DataRegularSeason20242025!$E$2:$E$1315,TotalTeamGames20242025!$A45,DataRegularSeason20242025!$N$2:$N$1315,1)</f>
        <v>0</v>
      </c>
      <c r="V46" s="20"/>
      <c r="W46" s="18">
        <f>COUNTIFS(DataRegularSeason20242025!$D$2:$D$1315,TotalTeamGames20242025!W$1,DataRegularSeason20242025!$E$2:$E$1315,TotalTeamGames20242025!$A45,DataRegularSeason20242025!$N$2:$N$1315,1)</f>
        <v>0</v>
      </c>
      <c r="X46" s="20"/>
      <c r="Y46" s="18">
        <f>COUNTIFS(DataRegularSeason20242025!$D$2:$D$1315,TotalTeamGames20242025!Y$1,DataRegularSeason20242025!$E$2:$E$1315,TotalTeamGames20242025!$A45,DataRegularSeason20242025!$N$2:$N$1315,1)</f>
        <v>0</v>
      </c>
      <c r="Z46" s="20"/>
      <c r="AA46" s="18">
        <f>COUNTIFS(DataRegularSeason20242025!$D$2:$D$1315,TotalTeamGames20242025!AA$1,DataRegularSeason20242025!$E$2:$E$1315,TotalTeamGames20242025!$A45,DataRegularSeason20242025!$N$2:$N$1315,1)</f>
        <v>0</v>
      </c>
      <c r="AB46" s="20"/>
      <c r="AC46" s="18">
        <f>COUNTIFS(DataRegularSeason20242025!$D$2:$D$1315,TotalTeamGames20242025!AC$1,DataRegularSeason20242025!$E$2:$E$1315,TotalTeamGames20242025!$A45,DataRegularSeason20242025!$N$2:$N$1315,1)</f>
        <v>1</v>
      </c>
      <c r="AD46" s="20"/>
      <c r="AE46" s="18">
        <f>COUNTIFS(DataRegularSeason20242025!$D$2:$D$1315,TotalTeamGames20242025!AE$1,DataRegularSeason20242025!$E$2:$E$1315,TotalTeamGames20242025!$A45,DataRegularSeason20242025!$N$2:$N$1315,1)</f>
        <v>0</v>
      </c>
      <c r="AF46" s="20"/>
      <c r="AG46" s="18">
        <f>COUNTIFS(DataRegularSeason20242025!$D$2:$D$1315,TotalTeamGames20242025!AG$1,DataRegularSeason20242025!$E$2:$E$1315,TotalTeamGames20242025!$A45,DataRegularSeason20242025!$N$2:$N$1315,1)</f>
        <v>0</v>
      </c>
      <c r="AH46" s="20"/>
      <c r="AI46" s="18">
        <f>COUNTIFS(DataRegularSeason20242025!$D$2:$D$1315,TotalTeamGames20242025!AI$1,DataRegularSeason20242025!$E$2:$E$1315,TotalTeamGames20242025!$A45,DataRegularSeason20242025!$N$2:$N$1315,1)</f>
        <v>0</v>
      </c>
      <c r="AJ46" s="20"/>
      <c r="AK46" s="18">
        <f>COUNTIFS(DataRegularSeason20242025!$D$2:$D$1315,TotalTeamGames20242025!AK$1,DataRegularSeason20242025!$E$2:$E$1315,TotalTeamGames20242025!$A45,DataRegularSeason20242025!$N$2:$N$1315,1)</f>
        <v>0</v>
      </c>
      <c r="AL46" s="20"/>
      <c r="AM46" s="18">
        <f>COUNTIFS(DataRegularSeason20242025!$D$2:$D$1315,TotalTeamGames20242025!AM$1,DataRegularSeason20242025!$E$2:$E$1315,TotalTeamGames20242025!$A45,DataRegularSeason20242025!$N$2:$N$1315,1)</f>
        <v>1</v>
      </c>
      <c r="AN46" s="20"/>
      <c r="AO46" s="18">
        <f>COUNTIFS(DataRegularSeason20242025!$D$2:$D$1315,TotalTeamGames20242025!AO$1,DataRegularSeason20242025!$E$2:$E$1315,TotalTeamGames20242025!$A45,DataRegularSeason20242025!$N$2:$N$1315,1)</f>
        <v>0</v>
      </c>
      <c r="AP46" s="20"/>
      <c r="AQ46" s="18">
        <f>COUNTIFS(DataRegularSeason20242025!$D$2:$D$1315,TotalTeamGames20242025!AQ$1,DataRegularSeason20242025!$E$2:$E$1315,TotalTeamGames20242025!$A45,DataRegularSeason20242025!$N$2:$N$1315,1)</f>
        <v>0</v>
      </c>
      <c r="AR46" s="20"/>
      <c r="AS46" s="18"/>
      <c r="AT46" s="20"/>
      <c r="AU46" s="18">
        <f>COUNTIFS(DataRegularSeason20242025!$D$2:$D$1315,TotalTeamGames20242025!AU$1,DataRegularSeason20242025!$E$2:$E$1315,TotalTeamGames20242025!$A45,DataRegularSeason20242025!$N$2:$N$1315,1)</f>
        <v>0</v>
      </c>
      <c r="AV46" s="20"/>
      <c r="AW46" s="18">
        <f>COUNTIFS(DataRegularSeason20242025!$D$2:$D$1315,TotalTeamGames20242025!AW$1,DataRegularSeason20242025!$E$2:$E$1315,TotalTeamGames20242025!$A45,DataRegularSeason20242025!$N$2:$N$1315,1)</f>
        <v>0</v>
      </c>
      <c r="AX46" s="20"/>
      <c r="AY46" s="18">
        <f>COUNTIFS(DataRegularSeason20242025!$D$2:$D$1315,TotalTeamGames20242025!AY$1,DataRegularSeason20242025!$E$2:$E$1315,TotalTeamGames20242025!$A45,DataRegularSeason20242025!$N$2:$N$1315,1)</f>
        <v>0</v>
      </c>
      <c r="AZ46" s="20"/>
      <c r="BA46" s="18">
        <f>COUNTIFS(DataRegularSeason20242025!$D$2:$D$1315,TotalTeamGames20242025!BA$1,DataRegularSeason20242025!$E$2:$E$1315,TotalTeamGames20242025!$A45,DataRegularSeason20242025!$N$2:$N$1315,1)</f>
        <v>0</v>
      </c>
      <c r="BB46" s="20"/>
      <c r="BC46" s="18">
        <f>COUNTIFS(DataRegularSeason20242025!$D$2:$D$1315,TotalTeamGames20242025!BC$1,DataRegularSeason20242025!$E$2:$E$1315,TotalTeamGames20242025!$A45,DataRegularSeason20242025!$N$2:$N$1315,1)</f>
        <v>0</v>
      </c>
      <c r="BD46" s="20"/>
      <c r="BE46" s="18">
        <f>COUNTIFS(DataRegularSeason20242025!$D$2:$D$1315,TotalTeamGames20242025!BE$1,DataRegularSeason20242025!$E$2:$E$1315,TotalTeamGames20242025!$A45,DataRegularSeason20242025!$N$2:$N$1315,1)</f>
        <v>0</v>
      </c>
      <c r="BF46" s="20"/>
      <c r="BG46" s="18">
        <f>COUNTIFS(DataRegularSeason20242025!$D$2:$D$1315,TotalTeamGames20242025!BG$1,DataRegularSeason20242025!$E$2:$E$1315,TotalTeamGames20242025!$A45,DataRegularSeason20242025!$N$2:$N$1315,1)</f>
        <v>0</v>
      </c>
      <c r="BH46" s="20"/>
      <c r="BI46" s="18">
        <f>COUNTIFS(DataRegularSeason20242025!$D$2:$D$1315,TotalTeamGames20242025!BI$1,DataRegularSeason20242025!$E$2:$E$1315,TotalTeamGames20242025!$A45,DataRegularSeason20242025!$N$2:$N$1315,1)</f>
        <v>0</v>
      </c>
      <c r="BJ46" s="20"/>
      <c r="BK46" s="18">
        <f>COUNTIFS(DataRegularSeason20242025!$D$2:$D$1315,TotalTeamGames20242025!BK$1,DataRegularSeason20242025!$E$2:$E$1315,TotalTeamGames20242025!$A45,DataRegularSeason20242025!$N$2:$N$1315,1)</f>
        <v>0</v>
      </c>
      <c r="BL46" s="20"/>
      <c r="BM46" s="18">
        <f>COUNTIFS(DataRegularSeason20242025!$D$2:$D$1315,TotalTeamGames20242025!BM$1,DataRegularSeason20242025!$E$2:$E$1315,TotalTeamGames20242025!$A45,DataRegularSeason20242025!$N$2:$N$1315,1)</f>
        <v>0</v>
      </c>
      <c r="BN46" s="20"/>
      <c r="BO46" s="24">
        <f t="shared" si="0"/>
        <v>5</v>
      </c>
      <c r="BP46" s="52"/>
      <c r="BQ46" s="48"/>
    </row>
    <row r="47" spans="1:69" x14ac:dyDescent="0.25">
      <c r="A47" s="53" t="s">
        <v>12</v>
      </c>
      <c r="B47" s="16" t="s">
        <v>81</v>
      </c>
      <c r="C47" s="15"/>
      <c r="D47" s="16">
        <f>COUNTIFS(DataRegularSeason20242025!$E$2:$E$1315,TotalTeamGames20242025!C$1,DataRegularSeason20242025!$D$2:$D$1315,TotalTeamGames20242025!$A47,DataRegularSeason20242025!$N$2:$N$1315,1)</f>
        <v>0</v>
      </c>
      <c r="E47" s="15"/>
      <c r="F47" s="16">
        <f>COUNTIFS(DataRegularSeason20242025!$E$2:$E$1315,TotalTeamGames20242025!E$1,DataRegularSeason20242025!$D$2:$D$1315,TotalTeamGames20242025!$A47,DataRegularSeason20242025!$N$2:$N$1315,1)</f>
        <v>0</v>
      </c>
      <c r="G47" s="15"/>
      <c r="H47" s="16">
        <f>COUNTIFS(DataRegularSeason20242025!$E$2:$E$1315,TotalTeamGames20242025!G$1,DataRegularSeason20242025!$D$2:$D$1315,TotalTeamGames20242025!$A47,DataRegularSeason20242025!$N$2:$N$1315,1)</f>
        <v>0</v>
      </c>
      <c r="I47" s="15"/>
      <c r="J47" s="16">
        <f>COUNTIFS(DataRegularSeason20242025!$E$2:$E$1315,TotalTeamGames20242025!I$1,DataRegularSeason20242025!$D$2:$D$1315,TotalTeamGames20242025!$A47,DataRegularSeason20242025!$N$2:$N$1315,1)</f>
        <v>0</v>
      </c>
      <c r="K47" s="15"/>
      <c r="L47" s="16">
        <f>COUNTIFS(DataRegularSeason20242025!$E$2:$E$1315,TotalTeamGames20242025!K$1,DataRegularSeason20242025!$D$2:$D$1315,TotalTeamGames20242025!$A47,DataRegularSeason20242025!$N$2:$N$1315,1)</f>
        <v>0</v>
      </c>
      <c r="M47" s="15"/>
      <c r="N47" s="16">
        <f>COUNTIFS(DataRegularSeason20242025!$E$2:$E$1315,TotalTeamGames20242025!M$1,DataRegularSeason20242025!$D$2:$D$1315,TotalTeamGames20242025!$A47,DataRegularSeason20242025!$N$2:$N$1315,1)</f>
        <v>0</v>
      </c>
      <c r="O47" s="15"/>
      <c r="P47" s="16">
        <f>COUNTIFS(DataRegularSeason20242025!$E$2:$E$1315,TotalTeamGames20242025!O$1,DataRegularSeason20242025!$D$2:$D$1315,TotalTeamGames20242025!$A47,DataRegularSeason20242025!$N$2:$N$1315,1)</f>
        <v>0</v>
      </c>
      <c r="Q47" s="15"/>
      <c r="R47" s="16">
        <f>COUNTIFS(DataRegularSeason20242025!$E$2:$E$1315,TotalTeamGames20242025!Q$1,DataRegularSeason20242025!$D$2:$D$1315,TotalTeamGames20242025!$A47,DataRegularSeason20242025!$N$2:$N$1315,1)</f>
        <v>0</v>
      </c>
      <c r="S47" s="15"/>
      <c r="T47" s="16">
        <f>COUNTIFS(DataRegularSeason20242025!$E$2:$E$1315,TotalTeamGames20242025!S$1,DataRegularSeason20242025!$D$2:$D$1315,TotalTeamGames20242025!$A47,DataRegularSeason20242025!$N$2:$N$1315,1)</f>
        <v>1</v>
      </c>
      <c r="U47" s="15"/>
      <c r="V47" s="16">
        <f>COUNTIFS(DataRegularSeason20242025!$E$2:$E$1315,TotalTeamGames20242025!U$1,DataRegularSeason20242025!$D$2:$D$1315,TotalTeamGames20242025!$A47,DataRegularSeason20242025!$N$2:$N$1315,1)</f>
        <v>0</v>
      </c>
      <c r="W47" s="15"/>
      <c r="X47" s="16">
        <f>COUNTIFS(DataRegularSeason20242025!$E$2:$E$1315,TotalTeamGames20242025!W$1,DataRegularSeason20242025!$D$2:$D$1315,TotalTeamGames20242025!$A47,DataRegularSeason20242025!$N$2:$N$1315,1)</f>
        <v>0</v>
      </c>
      <c r="Y47" s="15"/>
      <c r="Z47" s="16">
        <f>COUNTIFS(DataRegularSeason20242025!$E$2:$E$1315,TotalTeamGames20242025!Y$1,DataRegularSeason20242025!$D$2:$D$1315,TotalTeamGames20242025!$A47,DataRegularSeason20242025!$N$2:$N$1315,1)</f>
        <v>0</v>
      </c>
      <c r="AA47" s="15"/>
      <c r="AB47" s="16">
        <f>COUNTIFS(DataRegularSeason20242025!$E$2:$E$1315,TotalTeamGames20242025!AA$1,DataRegularSeason20242025!$D$2:$D$1315,TotalTeamGames20242025!$A47,DataRegularSeason20242025!$N$2:$N$1315,1)</f>
        <v>0</v>
      </c>
      <c r="AC47" s="15"/>
      <c r="AD47" s="16">
        <f>COUNTIFS(DataRegularSeason20242025!$E$2:$E$1315,TotalTeamGames20242025!AC$1,DataRegularSeason20242025!$D$2:$D$1315,TotalTeamGames20242025!$A47,DataRegularSeason20242025!$N$2:$N$1315,1)</f>
        <v>1</v>
      </c>
      <c r="AE47" s="15"/>
      <c r="AF47" s="16">
        <f>COUNTIFS(DataRegularSeason20242025!$E$2:$E$1315,TotalTeamGames20242025!AE$1,DataRegularSeason20242025!$D$2:$D$1315,TotalTeamGames20242025!$A47,DataRegularSeason20242025!$N$2:$N$1315,1)</f>
        <v>1</v>
      </c>
      <c r="AG47" s="15"/>
      <c r="AH47" s="16">
        <f>COUNTIFS(DataRegularSeason20242025!$E$2:$E$1315,TotalTeamGames20242025!AG$1,DataRegularSeason20242025!$D$2:$D$1315,TotalTeamGames20242025!$A47,DataRegularSeason20242025!$N$2:$N$1315,1)</f>
        <v>0</v>
      </c>
      <c r="AI47" s="15"/>
      <c r="AJ47" s="16">
        <f>COUNTIFS(DataRegularSeason20242025!$E$2:$E$1315,TotalTeamGames20242025!AI$1,DataRegularSeason20242025!$D$2:$D$1315,TotalTeamGames20242025!$A47,DataRegularSeason20242025!$N$2:$N$1315,1)</f>
        <v>1</v>
      </c>
      <c r="AK47" s="15"/>
      <c r="AL47" s="16">
        <f>COUNTIFS(DataRegularSeason20242025!$E$2:$E$1315,TotalTeamGames20242025!AK$1,DataRegularSeason20242025!$D$2:$D$1315,TotalTeamGames20242025!$A47,DataRegularSeason20242025!$N$2:$N$1315,1)</f>
        <v>0</v>
      </c>
      <c r="AM47" s="15"/>
      <c r="AN47" s="16">
        <f>COUNTIFS(DataRegularSeason20242025!$E$2:$E$1315,TotalTeamGames20242025!AM$1,DataRegularSeason20242025!$D$2:$D$1315,TotalTeamGames20242025!$A47,DataRegularSeason20242025!$N$2:$N$1315,1)</f>
        <v>0</v>
      </c>
      <c r="AO47" s="15"/>
      <c r="AP47" s="16">
        <f>COUNTIFS(DataRegularSeason20242025!$E$2:$E$1315,TotalTeamGames20242025!AO$1,DataRegularSeason20242025!$D$2:$D$1315,TotalTeamGames20242025!$A47,DataRegularSeason20242025!$N$2:$N$1315,1)</f>
        <v>0</v>
      </c>
      <c r="AQ47" s="15"/>
      <c r="AR47" s="16">
        <f>COUNTIFS(DataRegularSeason20242025!$E$2:$E$1315,TotalTeamGames20242025!AQ$1,DataRegularSeason20242025!$D$2:$D$1315,TotalTeamGames20242025!$A47,DataRegularSeason20242025!$N$2:$N$1315,1)</f>
        <v>0</v>
      </c>
      <c r="AS47" s="15"/>
      <c r="AT47" s="16">
        <f>COUNTIFS(DataRegularSeason20242025!$E$2:$E$1315,TotalTeamGames20242025!AS$1,DataRegularSeason20242025!$D$2:$D$1315,TotalTeamGames20242025!$A47,DataRegularSeason20242025!$N$2:$N$1315,1)</f>
        <v>0</v>
      </c>
      <c r="AU47" s="15"/>
      <c r="AV47" s="19"/>
      <c r="AW47" s="15"/>
      <c r="AX47" s="16">
        <f>COUNTIFS(DataRegularSeason20242025!$E$2:$E$1315,TotalTeamGames20242025!AW$1,DataRegularSeason20242025!$D$2:$D$1315,TotalTeamGames20242025!$A47,DataRegularSeason20242025!$N$2:$N$1315,1)</f>
        <v>0</v>
      </c>
      <c r="AY47" s="15"/>
      <c r="AZ47" s="16">
        <f>COUNTIFS(DataRegularSeason20242025!$E$2:$E$1315,TotalTeamGames20242025!AY$1,DataRegularSeason20242025!$D$2:$D$1315,TotalTeamGames20242025!$A47,DataRegularSeason20242025!$N$2:$N$1315,1)</f>
        <v>0</v>
      </c>
      <c r="BA47" s="15"/>
      <c r="BB47" s="16">
        <f>COUNTIFS(DataRegularSeason20242025!$E$2:$E$1315,TotalTeamGames20242025!BA$1,DataRegularSeason20242025!$D$2:$D$1315,TotalTeamGames20242025!$A47,DataRegularSeason20242025!$N$2:$N$1315,1)</f>
        <v>0</v>
      </c>
      <c r="BC47" s="15"/>
      <c r="BD47" s="16">
        <f>COUNTIFS(DataRegularSeason20242025!$E$2:$E$1315,TotalTeamGames20242025!BC$1,DataRegularSeason20242025!$D$2:$D$1315,TotalTeamGames20242025!$A47,DataRegularSeason20242025!$N$2:$N$1315,1)</f>
        <v>1</v>
      </c>
      <c r="BE47" s="15"/>
      <c r="BF47" s="16">
        <f>COUNTIFS(DataRegularSeason20242025!$E$2:$E$1315,TotalTeamGames20242025!BE$1,DataRegularSeason20242025!$D$2:$D$1315,TotalTeamGames20242025!$A47,DataRegularSeason20242025!$N$2:$N$1315,1)</f>
        <v>0</v>
      </c>
      <c r="BG47" s="15"/>
      <c r="BH47" s="16">
        <f>COUNTIFS(DataRegularSeason20242025!$E$2:$E$1315,TotalTeamGames20242025!BG$1,DataRegularSeason20242025!$D$2:$D$1315,TotalTeamGames20242025!$A47,DataRegularSeason20242025!$N$2:$N$1315,1)</f>
        <v>0</v>
      </c>
      <c r="BI47" s="15"/>
      <c r="BJ47" s="16">
        <f>COUNTIFS(DataRegularSeason20242025!$E$2:$E$1315,TotalTeamGames20242025!BI$1,DataRegularSeason20242025!$D$2:$D$1315,TotalTeamGames20242025!$A47,DataRegularSeason20242025!$N$2:$N$1315,1)</f>
        <v>0</v>
      </c>
      <c r="BK47" s="15"/>
      <c r="BL47" s="16">
        <f>COUNTIFS(DataRegularSeason20242025!$E$2:$E$1315,TotalTeamGames20242025!BK$1,DataRegularSeason20242025!$D$2:$D$1315,TotalTeamGames20242025!$A47,DataRegularSeason20242025!$N$2:$N$1315,1)</f>
        <v>0</v>
      </c>
      <c r="BM47" s="15"/>
      <c r="BN47" s="16">
        <f>COUNTIFS(DataRegularSeason20242025!$E$2:$E$1315,TotalTeamGames20242025!BM$1,DataRegularSeason20242025!$D$2:$D$1315,TotalTeamGames20242025!$A47,DataRegularSeason20242025!$N$2:$N$1315,1)</f>
        <v>0</v>
      </c>
      <c r="BO47" s="23">
        <f t="shared" si="0"/>
        <v>5</v>
      </c>
      <c r="BP47" s="52">
        <f t="shared" ref="BP47" si="43">BO47+BO48</f>
        <v>11</v>
      </c>
      <c r="BQ47" s="48">
        <f t="shared" ref="BQ47" si="44">82-BP47</f>
        <v>71</v>
      </c>
    </row>
    <row r="48" spans="1:69" x14ac:dyDescent="0.25">
      <c r="A48" s="49"/>
      <c r="B48" s="17" t="s">
        <v>80</v>
      </c>
      <c r="C48" s="18">
        <f>COUNTIFS(DataRegularSeason20242025!$D$2:$D$1315,TotalTeamGames20242025!C$1,DataRegularSeason20242025!$E$2:$E$1315,TotalTeamGames20242025!$A47,DataRegularSeason20242025!$N$2:$N$1315,1)</f>
        <v>0</v>
      </c>
      <c r="D48" s="20"/>
      <c r="E48" s="18">
        <f>COUNTIFS(DataRegularSeason20242025!$D$2:$D$1315,TotalTeamGames20242025!E$1,DataRegularSeason20242025!$E$2:$E$1315,TotalTeamGames20242025!$A47,DataRegularSeason20242025!$N$2:$N$1315,1)</f>
        <v>0</v>
      </c>
      <c r="F48" s="20"/>
      <c r="G48" s="18">
        <f>COUNTIFS(DataRegularSeason20242025!$D$2:$D$1315,TotalTeamGames20242025!G$1,DataRegularSeason20242025!$E$2:$E$1315,TotalTeamGames20242025!$A47,DataRegularSeason20242025!$N$2:$N$1315,1)</f>
        <v>0</v>
      </c>
      <c r="H48" s="20"/>
      <c r="I48" s="18">
        <f>COUNTIFS(DataRegularSeason20242025!$D$2:$D$1315,TotalTeamGames20242025!I$1,DataRegularSeason20242025!$E$2:$E$1315,TotalTeamGames20242025!$A47,DataRegularSeason20242025!$N$2:$N$1315,1)</f>
        <v>1</v>
      </c>
      <c r="J48" s="20"/>
      <c r="K48" s="18">
        <f>COUNTIFS(DataRegularSeason20242025!$D$2:$D$1315,TotalTeamGames20242025!K$1,DataRegularSeason20242025!$E$2:$E$1315,TotalTeamGames20242025!$A47,DataRegularSeason20242025!$N$2:$N$1315,1)</f>
        <v>0</v>
      </c>
      <c r="L48" s="20"/>
      <c r="M48" s="18">
        <f>COUNTIFS(DataRegularSeason20242025!$D$2:$D$1315,TotalTeamGames20242025!M$1,DataRegularSeason20242025!$E$2:$E$1315,TotalTeamGames20242025!$A47,DataRegularSeason20242025!$N$2:$N$1315,1)</f>
        <v>1</v>
      </c>
      <c r="N48" s="20"/>
      <c r="O48" s="18">
        <f>COUNTIFS(DataRegularSeason20242025!$D$2:$D$1315,TotalTeamGames20242025!O$1,DataRegularSeason20242025!$E$2:$E$1315,TotalTeamGames20242025!$A47,DataRegularSeason20242025!$N$2:$N$1315,1)</f>
        <v>0</v>
      </c>
      <c r="P48" s="20"/>
      <c r="Q48" s="18">
        <f>COUNTIFS(DataRegularSeason20242025!$D$2:$D$1315,TotalTeamGames20242025!Q$1,DataRegularSeason20242025!$E$2:$E$1315,TotalTeamGames20242025!$A47,DataRegularSeason20242025!$N$2:$N$1315,1)</f>
        <v>1</v>
      </c>
      <c r="R48" s="20"/>
      <c r="S48" s="18">
        <f>COUNTIFS(DataRegularSeason20242025!$D$2:$D$1315,TotalTeamGames20242025!S$1,DataRegularSeason20242025!$E$2:$E$1315,TotalTeamGames20242025!$A47,DataRegularSeason20242025!$N$2:$N$1315,1)</f>
        <v>0</v>
      </c>
      <c r="T48" s="20"/>
      <c r="U48" s="18">
        <f>COUNTIFS(DataRegularSeason20242025!$D$2:$D$1315,TotalTeamGames20242025!U$1,DataRegularSeason20242025!$E$2:$E$1315,TotalTeamGames20242025!$A47,DataRegularSeason20242025!$N$2:$N$1315,1)</f>
        <v>0</v>
      </c>
      <c r="V48" s="20"/>
      <c r="W48" s="18">
        <f>COUNTIFS(DataRegularSeason20242025!$D$2:$D$1315,TotalTeamGames20242025!W$1,DataRegularSeason20242025!$E$2:$E$1315,TotalTeamGames20242025!$A47,DataRegularSeason20242025!$N$2:$N$1315,1)</f>
        <v>0</v>
      </c>
      <c r="X48" s="20"/>
      <c r="Y48" s="18">
        <f>COUNTIFS(DataRegularSeason20242025!$D$2:$D$1315,TotalTeamGames20242025!Y$1,DataRegularSeason20242025!$E$2:$E$1315,TotalTeamGames20242025!$A47,DataRegularSeason20242025!$N$2:$N$1315,1)</f>
        <v>0</v>
      </c>
      <c r="Z48" s="20"/>
      <c r="AA48" s="18">
        <f>COUNTIFS(DataRegularSeason20242025!$D$2:$D$1315,TotalTeamGames20242025!AA$1,DataRegularSeason20242025!$E$2:$E$1315,TotalTeamGames20242025!$A47,DataRegularSeason20242025!$N$2:$N$1315,1)</f>
        <v>0</v>
      </c>
      <c r="AB48" s="20"/>
      <c r="AC48" s="18">
        <f>COUNTIFS(DataRegularSeason20242025!$D$2:$D$1315,TotalTeamGames20242025!AC$1,DataRegularSeason20242025!$E$2:$E$1315,TotalTeamGames20242025!$A47,DataRegularSeason20242025!$N$2:$N$1315,1)</f>
        <v>0</v>
      </c>
      <c r="AD48" s="20"/>
      <c r="AE48" s="18">
        <f>COUNTIFS(DataRegularSeason20242025!$D$2:$D$1315,TotalTeamGames20242025!AE$1,DataRegularSeason20242025!$E$2:$E$1315,TotalTeamGames20242025!$A47,DataRegularSeason20242025!$N$2:$N$1315,1)</f>
        <v>0</v>
      </c>
      <c r="AF48" s="20"/>
      <c r="AG48" s="18">
        <f>COUNTIFS(DataRegularSeason20242025!$D$2:$D$1315,TotalTeamGames20242025!AG$1,DataRegularSeason20242025!$E$2:$E$1315,TotalTeamGames20242025!$A47,DataRegularSeason20242025!$N$2:$N$1315,1)</f>
        <v>0</v>
      </c>
      <c r="AH48" s="20"/>
      <c r="AI48" s="18">
        <f>COUNTIFS(DataRegularSeason20242025!$D$2:$D$1315,TotalTeamGames20242025!AI$1,DataRegularSeason20242025!$E$2:$E$1315,TotalTeamGames20242025!$A47,DataRegularSeason20242025!$N$2:$N$1315,1)</f>
        <v>0</v>
      </c>
      <c r="AJ48" s="20"/>
      <c r="AK48" s="18">
        <f>COUNTIFS(DataRegularSeason20242025!$D$2:$D$1315,TotalTeamGames20242025!AK$1,DataRegularSeason20242025!$E$2:$E$1315,TotalTeamGames20242025!$A47,DataRegularSeason20242025!$N$2:$N$1315,1)</f>
        <v>0</v>
      </c>
      <c r="AL48" s="20"/>
      <c r="AM48" s="18">
        <f>COUNTIFS(DataRegularSeason20242025!$D$2:$D$1315,TotalTeamGames20242025!AM$1,DataRegularSeason20242025!$E$2:$E$1315,TotalTeamGames20242025!$A47,DataRegularSeason20242025!$N$2:$N$1315,1)</f>
        <v>0</v>
      </c>
      <c r="AN48" s="20"/>
      <c r="AO48" s="18">
        <f>COUNTIFS(DataRegularSeason20242025!$D$2:$D$1315,TotalTeamGames20242025!AO$1,DataRegularSeason20242025!$E$2:$E$1315,TotalTeamGames20242025!$A47,DataRegularSeason20242025!$N$2:$N$1315,1)</f>
        <v>0</v>
      </c>
      <c r="AP48" s="20"/>
      <c r="AQ48" s="18">
        <f>COUNTIFS(DataRegularSeason20242025!$D$2:$D$1315,TotalTeamGames20242025!AQ$1,DataRegularSeason20242025!$E$2:$E$1315,TotalTeamGames20242025!$A47,DataRegularSeason20242025!$N$2:$N$1315,1)</f>
        <v>1</v>
      </c>
      <c r="AR48" s="20"/>
      <c r="AS48" s="18">
        <f>COUNTIFS(DataRegularSeason20242025!$D$2:$D$1315,TotalTeamGames20242025!AS$1,DataRegularSeason20242025!$E$2:$E$1315,TotalTeamGames20242025!$A47,DataRegularSeason20242025!$N$2:$N$1315,1)</f>
        <v>0</v>
      </c>
      <c r="AT48" s="20"/>
      <c r="AU48" s="18"/>
      <c r="AV48" s="20"/>
      <c r="AW48" s="18">
        <f>COUNTIFS(DataRegularSeason20242025!$D$2:$D$1315,TotalTeamGames20242025!AW$1,DataRegularSeason20242025!$E$2:$E$1315,TotalTeamGames20242025!$A47,DataRegularSeason20242025!$N$2:$N$1315,1)</f>
        <v>0</v>
      </c>
      <c r="AX48" s="20"/>
      <c r="AY48" s="18">
        <f>COUNTIFS(DataRegularSeason20242025!$D$2:$D$1315,TotalTeamGames20242025!AY$1,DataRegularSeason20242025!$E$2:$E$1315,TotalTeamGames20242025!$A47,DataRegularSeason20242025!$N$2:$N$1315,1)</f>
        <v>1</v>
      </c>
      <c r="AZ48" s="20"/>
      <c r="BA48" s="18">
        <f>COUNTIFS(DataRegularSeason20242025!$D$2:$D$1315,TotalTeamGames20242025!BA$1,DataRegularSeason20242025!$E$2:$E$1315,TotalTeamGames20242025!$A47,DataRegularSeason20242025!$N$2:$N$1315,1)</f>
        <v>0</v>
      </c>
      <c r="BB48" s="20"/>
      <c r="BC48" s="18">
        <f>COUNTIFS(DataRegularSeason20242025!$D$2:$D$1315,TotalTeamGames20242025!BC$1,DataRegularSeason20242025!$E$2:$E$1315,TotalTeamGames20242025!$A47,DataRegularSeason20242025!$N$2:$N$1315,1)</f>
        <v>0</v>
      </c>
      <c r="BD48" s="20"/>
      <c r="BE48" s="18">
        <f>COUNTIFS(DataRegularSeason20242025!$D$2:$D$1315,TotalTeamGames20242025!BE$1,DataRegularSeason20242025!$E$2:$E$1315,TotalTeamGames20242025!$A47,DataRegularSeason20242025!$N$2:$N$1315,1)</f>
        <v>0</v>
      </c>
      <c r="BF48" s="20"/>
      <c r="BG48" s="18">
        <f>COUNTIFS(DataRegularSeason20242025!$D$2:$D$1315,TotalTeamGames20242025!BG$1,DataRegularSeason20242025!$E$2:$E$1315,TotalTeamGames20242025!$A47,DataRegularSeason20242025!$N$2:$N$1315,1)</f>
        <v>0</v>
      </c>
      <c r="BH48" s="20"/>
      <c r="BI48" s="18">
        <f>COUNTIFS(DataRegularSeason20242025!$D$2:$D$1315,TotalTeamGames20242025!BI$1,DataRegularSeason20242025!$E$2:$E$1315,TotalTeamGames20242025!$A47,DataRegularSeason20242025!$N$2:$N$1315,1)</f>
        <v>0</v>
      </c>
      <c r="BJ48" s="20"/>
      <c r="BK48" s="18">
        <f>COUNTIFS(DataRegularSeason20242025!$D$2:$D$1315,TotalTeamGames20242025!BK$1,DataRegularSeason20242025!$E$2:$E$1315,TotalTeamGames20242025!$A47,DataRegularSeason20242025!$N$2:$N$1315,1)</f>
        <v>1</v>
      </c>
      <c r="BL48" s="20"/>
      <c r="BM48" s="18">
        <f>COUNTIFS(DataRegularSeason20242025!$D$2:$D$1315,TotalTeamGames20242025!BM$1,DataRegularSeason20242025!$E$2:$E$1315,TotalTeamGames20242025!$A47,DataRegularSeason20242025!$N$2:$N$1315,1)</f>
        <v>0</v>
      </c>
      <c r="BN48" s="20"/>
      <c r="BO48" s="24">
        <f t="shared" si="0"/>
        <v>6</v>
      </c>
      <c r="BP48" s="52"/>
      <c r="BQ48" s="48"/>
    </row>
    <row r="49" spans="1:69" x14ac:dyDescent="0.25">
      <c r="A49" s="53" t="s">
        <v>38</v>
      </c>
      <c r="B49" s="16" t="s">
        <v>81</v>
      </c>
      <c r="C49" s="15"/>
      <c r="D49" s="16">
        <f>COUNTIFS(DataRegularSeason20242025!$E$2:$E$1315,TotalTeamGames20242025!C$1,DataRegularSeason20242025!$D$2:$D$1315,TotalTeamGames20242025!$A49,DataRegularSeason20242025!$N$2:$N$1315,1)</f>
        <v>1</v>
      </c>
      <c r="E49" s="15"/>
      <c r="F49" s="16">
        <f>COUNTIFS(DataRegularSeason20242025!$E$2:$E$1315,TotalTeamGames20242025!E$1,DataRegularSeason20242025!$D$2:$D$1315,TotalTeamGames20242025!$A49,DataRegularSeason20242025!$N$2:$N$1315,1)</f>
        <v>0</v>
      </c>
      <c r="G49" s="15"/>
      <c r="H49" s="16">
        <f>COUNTIFS(DataRegularSeason20242025!$E$2:$E$1315,TotalTeamGames20242025!G$1,DataRegularSeason20242025!$D$2:$D$1315,TotalTeamGames20242025!$A49,DataRegularSeason20242025!$N$2:$N$1315,1)</f>
        <v>0</v>
      </c>
      <c r="I49" s="15"/>
      <c r="J49" s="16">
        <f>COUNTIFS(DataRegularSeason20242025!$E$2:$E$1315,TotalTeamGames20242025!I$1,DataRegularSeason20242025!$D$2:$D$1315,TotalTeamGames20242025!$A49,DataRegularSeason20242025!$N$2:$N$1315,1)</f>
        <v>0</v>
      </c>
      <c r="K49" s="15"/>
      <c r="L49" s="16">
        <f>COUNTIFS(DataRegularSeason20242025!$E$2:$E$1315,TotalTeamGames20242025!K$1,DataRegularSeason20242025!$D$2:$D$1315,TotalTeamGames20242025!$A49,DataRegularSeason20242025!$N$2:$N$1315,1)</f>
        <v>0</v>
      </c>
      <c r="M49" s="15"/>
      <c r="N49" s="16">
        <f>COUNTIFS(DataRegularSeason20242025!$E$2:$E$1315,TotalTeamGames20242025!M$1,DataRegularSeason20242025!$D$2:$D$1315,TotalTeamGames20242025!$A49,DataRegularSeason20242025!$N$2:$N$1315,1)</f>
        <v>0</v>
      </c>
      <c r="O49" s="15"/>
      <c r="P49" s="16">
        <f>COUNTIFS(DataRegularSeason20242025!$E$2:$E$1315,TotalTeamGames20242025!O$1,DataRegularSeason20242025!$D$2:$D$1315,TotalTeamGames20242025!$A49,DataRegularSeason20242025!$N$2:$N$1315,1)</f>
        <v>1</v>
      </c>
      <c r="Q49" s="15"/>
      <c r="R49" s="16">
        <f>COUNTIFS(DataRegularSeason20242025!$E$2:$E$1315,TotalTeamGames20242025!Q$1,DataRegularSeason20242025!$D$2:$D$1315,TotalTeamGames20242025!$A49,DataRegularSeason20242025!$N$2:$N$1315,1)</f>
        <v>0</v>
      </c>
      <c r="S49" s="15"/>
      <c r="T49" s="16">
        <f>COUNTIFS(DataRegularSeason20242025!$E$2:$E$1315,TotalTeamGames20242025!S$1,DataRegularSeason20242025!$D$2:$D$1315,TotalTeamGames20242025!$A49,DataRegularSeason20242025!$N$2:$N$1315,1)</f>
        <v>1</v>
      </c>
      <c r="U49" s="15"/>
      <c r="V49" s="16">
        <f>COUNTIFS(DataRegularSeason20242025!$E$2:$E$1315,TotalTeamGames20242025!U$1,DataRegularSeason20242025!$D$2:$D$1315,TotalTeamGames20242025!$A49,DataRegularSeason20242025!$N$2:$N$1315,1)</f>
        <v>0</v>
      </c>
      <c r="W49" s="15"/>
      <c r="X49" s="16">
        <f>COUNTIFS(DataRegularSeason20242025!$E$2:$E$1315,TotalTeamGames20242025!W$1,DataRegularSeason20242025!$D$2:$D$1315,TotalTeamGames20242025!$A49,DataRegularSeason20242025!$N$2:$N$1315,1)</f>
        <v>0</v>
      </c>
      <c r="Y49" s="15"/>
      <c r="Z49" s="16">
        <f>COUNTIFS(DataRegularSeason20242025!$E$2:$E$1315,TotalTeamGames20242025!Y$1,DataRegularSeason20242025!$D$2:$D$1315,TotalTeamGames20242025!$A49,DataRegularSeason20242025!$N$2:$N$1315,1)</f>
        <v>0</v>
      </c>
      <c r="AA49" s="15"/>
      <c r="AB49" s="16">
        <f>COUNTIFS(DataRegularSeason20242025!$E$2:$E$1315,TotalTeamGames20242025!AA$1,DataRegularSeason20242025!$D$2:$D$1315,TotalTeamGames20242025!$A49,DataRegularSeason20242025!$N$2:$N$1315,1)</f>
        <v>1</v>
      </c>
      <c r="AC49" s="15"/>
      <c r="AD49" s="16">
        <f>COUNTIFS(DataRegularSeason20242025!$E$2:$E$1315,TotalTeamGames20242025!AC$1,DataRegularSeason20242025!$D$2:$D$1315,TotalTeamGames20242025!$A49,DataRegularSeason20242025!$N$2:$N$1315,1)</f>
        <v>0</v>
      </c>
      <c r="AE49" s="15"/>
      <c r="AF49" s="16">
        <f>COUNTIFS(DataRegularSeason20242025!$E$2:$E$1315,TotalTeamGames20242025!AE$1,DataRegularSeason20242025!$D$2:$D$1315,TotalTeamGames20242025!$A49,DataRegularSeason20242025!$N$2:$N$1315,1)</f>
        <v>0</v>
      </c>
      <c r="AG49" s="15"/>
      <c r="AH49" s="16">
        <f>COUNTIFS(DataRegularSeason20242025!$E$2:$E$1315,TotalTeamGames20242025!AG$1,DataRegularSeason20242025!$D$2:$D$1315,TotalTeamGames20242025!$A49,DataRegularSeason20242025!$N$2:$N$1315,1)</f>
        <v>0</v>
      </c>
      <c r="AI49" s="15"/>
      <c r="AJ49" s="16">
        <f>COUNTIFS(DataRegularSeason20242025!$E$2:$E$1315,TotalTeamGames20242025!AI$1,DataRegularSeason20242025!$D$2:$D$1315,TotalTeamGames20242025!$A49,DataRegularSeason20242025!$N$2:$N$1315,1)</f>
        <v>0</v>
      </c>
      <c r="AK49" s="15"/>
      <c r="AL49" s="16">
        <f>COUNTIFS(DataRegularSeason20242025!$E$2:$E$1315,TotalTeamGames20242025!AK$1,DataRegularSeason20242025!$D$2:$D$1315,TotalTeamGames20242025!$A49,DataRegularSeason20242025!$N$2:$N$1315,1)</f>
        <v>0</v>
      </c>
      <c r="AM49" s="15"/>
      <c r="AN49" s="16">
        <f>COUNTIFS(DataRegularSeason20242025!$E$2:$E$1315,TotalTeamGames20242025!AM$1,DataRegularSeason20242025!$D$2:$D$1315,TotalTeamGames20242025!$A49,DataRegularSeason20242025!$N$2:$N$1315,1)</f>
        <v>0</v>
      </c>
      <c r="AO49" s="15"/>
      <c r="AP49" s="16">
        <f>COUNTIFS(DataRegularSeason20242025!$E$2:$E$1315,TotalTeamGames20242025!AO$1,DataRegularSeason20242025!$D$2:$D$1315,TotalTeamGames20242025!$A49,DataRegularSeason20242025!$N$2:$N$1315,1)</f>
        <v>0</v>
      </c>
      <c r="AQ49" s="15"/>
      <c r="AR49" s="16">
        <f>COUNTIFS(DataRegularSeason20242025!$E$2:$E$1315,TotalTeamGames20242025!AQ$1,DataRegularSeason20242025!$D$2:$D$1315,TotalTeamGames20242025!$A49,DataRegularSeason20242025!$N$2:$N$1315,1)</f>
        <v>0</v>
      </c>
      <c r="AS49" s="15"/>
      <c r="AT49" s="16">
        <f>COUNTIFS(DataRegularSeason20242025!$E$2:$E$1315,TotalTeamGames20242025!AS$1,DataRegularSeason20242025!$D$2:$D$1315,TotalTeamGames20242025!$A49,DataRegularSeason20242025!$N$2:$N$1315,1)</f>
        <v>0</v>
      </c>
      <c r="AU49" s="15"/>
      <c r="AV49" s="16">
        <f>COUNTIFS(DataRegularSeason20242025!$E$2:$E$1315,TotalTeamGames20242025!AU$1,DataRegularSeason20242025!$D$2:$D$1315,TotalTeamGames20242025!$A49,DataRegularSeason20242025!$N$2:$N$1315,1)</f>
        <v>0</v>
      </c>
      <c r="AW49" s="15"/>
      <c r="AX49" s="19"/>
      <c r="AY49" s="15"/>
      <c r="AZ49" s="16">
        <f>COUNTIFS(DataRegularSeason20242025!$E$2:$E$1315,TotalTeamGames20242025!AY$1,DataRegularSeason20242025!$D$2:$D$1315,TotalTeamGames20242025!$A49,DataRegularSeason20242025!$N$2:$N$1315,1)</f>
        <v>0</v>
      </c>
      <c r="BA49" s="15"/>
      <c r="BB49" s="16">
        <f>COUNTIFS(DataRegularSeason20242025!$E$2:$E$1315,TotalTeamGames20242025!BA$1,DataRegularSeason20242025!$D$2:$D$1315,TotalTeamGames20242025!$A49,DataRegularSeason20242025!$N$2:$N$1315,1)</f>
        <v>0</v>
      </c>
      <c r="BC49" s="15"/>
      <c r="BD49" s="16">
        <f>COUNTIFS(DataRegularSeason20242025!$E$2:$E$1315,TotalTeamGames20242025!BC$1,DataRegularSeason20242025!$D$2:$D$1315,TotalTeamGames20242025!$A49,DataRegularSeason20242025!$N$2:$N$1315,1)</f>
        <v>0</v>
      </c>
      <c r="BE49" s="15"/>
      <c r="BF49" s="16">
        <f>COUNTIFS(DataRegularSeason20242025!$E$2:$E$1315,TotalTeamGames20242025!BE$1,DataRegularSeason20242025!$D$2:$D$1315,TotalTeamGames20242025!$A49,DataRegularSeason20242025!$N$2:$N$1315,1)</f>
        <v>1</v>
      </c>
      <c r="BG49" s="15"/>
      <c r="BH49" s="16">
        <f>COUNTIFS(DataRegularSeason20242025!$E$2:$E$1315,TotalTeamGames20242025!BG$1,DataRegularSeason20242025!$D$2:$D$1315,TotalTeamGames20242025!$A49,DataRegularSeason20242025!$N$2:$N$1315,1)</f>
        <v>0</v>
      </c>
      <c r="BI49" s="15"/>
      <c r="BJ49" s="16">
        <f>COUNTIFS(DataRegularSeason20242025!$E$2:$E$1315,TotalTeamGames20242025!BI$1,DataRegularSeason20242025!$D$2:$D$1315,TotalTeamGames20242025!$A49,DataRegularSeason20242025!$N$2:$N$1315,1)</f>
        <v>1</v>
      </c>
      <c r="BK49" s="15"/>
      <c r="BL49" s="16">
        <f>COUNTIFS(DataRegularSeason20242025!$E$2:$E$1315,TotalTeamGames20242025!BK$1,DataRegularSeason20242025!$D$2:$D$1315,TotalTeamGames20242025!$A49,DataRegularSeason20242025!$N$2:$N$1315,1)</f>
        <v>1</v>
      </c>
      <c r="BM49" s="15"/>
      <c r="BN49" s="16">
        <f>COUNTIFS(DataRegularSeason20242025!$E$2:$E$1315,TotalTeamGames20242025!BM$1,DataRegularSeason20242025!$D$2:$D$1315,TotalTeamGames20242025!$A49,DataRegularSeason20242025!$N$2:$N$1315,1)</f>
        <v>0</v>
      </c>
      <c r="BO49" s="23">
        <f t="shared" si="0"/>
        <v>7</v>
      </c>
      <c r="BP49" s="52">
        <f t="shared" ref="BP49" si="45">BO49+BO50</f>
        <v>12</v>
      </c>
      <c r="BQ49" s="48">
        <f t="shared" ref="BQ49" si="46">82-BP49</f>
        <v>70</v>
      </c>
    </row>
    <row r="50" spans="1:69" x14ac:dyDescent="0.25">
      <c r="A50" s="49"/>
      <c r="B50" s="17" t="s">
        <v>80</v>
      </c>
      <c r="C50" s="18">
        <f>COUNTIFS(DataRegularSeason20242025!$D$2:$D$1315,TotalTeamGames20242025!C$1,DataRegularSeason20242025!$E$2:$E$1315,TotalTeamGames20242025!$A49,DataRegularSeason20242025!$N$2:$N$1315,1)</f>
        <v>1</v>
      </c>
      <c r="D50" s="20"/>
      <c r="E50" s="18">
        <f>COUNTIFS(DataRegularSeason20242025!$D$2:$D$1315,TotalTeamGames20242025!E$1,DataRegularSeason20242025!$E$2:$E$1315,TotalTeamGames20242025!$A49,DataRegularSeason20242025!$N$2:$N$1315,1)</f>
        <v>0</v>
      </c>
      <c r="F50" s="20"/>
      <c r="G50" s="18">
        <f>COUNTIFS(DataRegularSeason20242025!$D$2:$D$1315,TotalTeamGames20242025!G$1,DataRegularSeason20242025!$E$2:$E$1315,TotalTeamGames20242025!$A49,DataRegularSeason20242025!$N$2:$N$1315,1)</f>
        <v>0</v>
      </c>
      <c r="H50" s="20"/>
      <c r="I50" s="18">
        <f>COUNTIFS(DataRegularSeason20242025!$D$2:$D$1315,TotalTeamGames20242025!I$1,DataRegularSeason20242025!$E$2:$E$1315,TotalTeamGames20242025!$A49,DataRegularSeason20242025!$N$2:$N$1315,1)</f>
        <v>0</v>
      </c>
      <c r="J50" s="20"/>
      <c r="K50" s="18">
        <f>COUNTIFS(DataRegularSeason20242025!$D$2:$D$1315,TotalTeamGames20242025!K$1,DataRegularSeason20242025!$E$2:$E$1315,TotalTeamGames20242025!$A49,DataRegularSeason20242025!$N$2:$N$1315,1)</f>
        <v>0</v>
      </c>
      <c r="L50" s="20"/>
      <c r="M50" s="18">
        <f>COUNTIFS(DataRegularSeason20242025!$D$2:$D$1315,TotalTeamGames20242025!M$1,DataRegularSeason20242025!$E$2:$E$1315,TotalTeamGames20242025!$A49,DataRegularSeason20242025!$N$2:$N$1315,1)</f>
        <v>0</v>
      </c>
      <c r="N50" s="20"/>
      <c r="O50" s="18">
        <f>COUNTIFS(DataRegularSeason20242025!$D$2:$D$1315,TotalTeamGames20242025!O$1,DataRegularSeason20242025!$E$2:$E$1315,TotalTeamGames20242025!$A49,DataRegularSeason20242025!$N$2:$N$1315,1)</f>
        <v>1</v>
      </c>
      <c r="P50" s="20"/>
      <c r="Q50" s="18">
        <f>COUNTIFS(DataRegularSeason20242025!$D$2:$D$1315,TotalTeamGames20242025!Q$1,DataRegularSeason20242025!$E$2:$E$1315,TotalTeamGames20242025!$A49,DataRegularSeason20242025!$N$2:$N$1315,1)</f>
        <v>1</v>
      </c>
      <c r="R50" s="20"/>
      <c r="S50" s="18">
        <f>COUNTIFS(DataRegularSeason20242025!$D$2:$D$1315,TotalTeamGames20242025!S$1,DataRegularSeason20242025!$E$2:$E$1315,TotalTeamGames20242025!$A49,DataRegularSeason20242025!$N$2:$N$1315,1)</f>
        <v>0</v>
      </c>
      <c r="T50" s="20"/>
      <c r="U50" s="18">
        <f>COUNTIFS(DataRegularSeason20242025!$D$2:$D$1315,TotalTeamGames20242025!U$1,DataRegularSeason20242025!$E$2:$E$1315,TotalTeamGames20242025!$A49,DataRegularSeason20242025!$N$2:$N$1315,1)</f>
        <v>0</v>
      </c>
      <c r="V50" s="20"/>
      <c r="W50" s="18">
        <f>COUNTIFS(DataRegularSeason20242025!$D$2:$D$1315,TotalTeamGames20242025!W$1,DataRegularSeason20242025!$E$2:$E$1315,TotalTeamGames20242025!$A49,DataRegularSeason20242025!$N$2:$N$1315,1)</f>
        <v>0</v>
      </c>
      <c r="X50" s="20"/>
      <c r="Y50" s="18">
        <f>COUNTIFS(DataRegularSeason20242025!$D$2:$D$1315,TotalTeamGames20242025!Y$1,DataRegularSeason20242025!$E$2:$E$1315,TotalTeamGames20242025!$A49,DataRegularSeason20242025!$N$2:$N$1315,1)</f>
        <v>0</v>
      </c>
      <c r="Z50" s="20"/>
      <c r="AA50" s="18">
        <f>COUNTIFS(DataRegularSeason20242025!$D$2:$D$1315,TotalTeamGames20242025!AA$1,DataRegularSeason20242025!$E$2:$E$1315,TotalTeamGames20242025!$A49,DataRegularSeason20242025!$N$2:$N$1315,1)</f>
        <v>1</v>
      </c>
      <c r="AB50" s="20"/>
      <c r="AC50" s="18">
        <f>COUNTIFS(DataRegularSeason20242025!$D$2:$D$1315,TotalTeamGames20242025!AC$1,DataRegularSeason20242025!$E$2:$E$1315,TotalTeamGames20242025!$A49,DataRegularSeason20242025!$N$2:$N$1315,1)</f>
        <v>0</v>
      </c>
      <c r="AD50" s="20"/>
      <c r="AE50" s="18">
        <f>COUNTIFS(DataRegularSeason20242025!$D$2:$D$1315,TotalTeamGames20242025!AE$1,DataRegularSeason20242025!$E$2:$E$1315,TotalTeamGames20242025!$A49,DataRegularSeason20242025!$N$2:$N$1315,1)</f>
        <v>0</v>
      </c>
      <c r="AF50" s="20"/>
      <c r="AG50" s="18">
        <f>COUNTIFS(DataRegularSeason20242025!$D$2:$D$1315,TotalTeamGames20242025!AG$1,DataRegularSeason20242025!$E$2:$E$1315,TotalTeamGames20242025!$A49,DataRegularSeason20242025!$N$2:$N$1315,1)</f>
        <v>0</v>
      </c>
      <c r="AH50" s="20"/>
      <c r="AI50" s="18">
        <f>COUNTIFS(DataRegularSeason20242025!$D$2:$D$1315,TotalTeamGames20242025!AI$1,DataRegularSeason20242025!$E$2:$E$1315,TotalTeamGames20242025!$A49,DataRegularSeason20242025!$N$2:$N$1315,1)</f>
        <v>0</v>
      </c>
      <c r="AJ50" s="20"/>
      <c r="AK50" s="18">
        <f>COUNTIFS(DataRegularSeason20242025!$D$2:$D$1315,TotalTeamGames20242025!AK$1,DataRegularSeason20242025!$E$2:$E$1315,TotalTeamGames20242025!$A49,DataRegularSeason20242025!$N$2:$N$1315,1)</f>
        <v>0</v>
      </c>
      <c r="AL50" s="20"/>
      <c r="AM50" s="18">
        <f>COUNTIFS(DataRegularSeason20242025!$D$2:$D$1315,TotalTeamGames20242025!AM$1,DataRegularSeason20242025!$E$2:$E$1315,TotalTeamGames20242025!$A49,DataRegularSeason20242025!$N$2:$N$1315,1)</f>
        <v>0</v>
      </c>
      <c r="AN50" s="20"/>
      <c r="AO50" s="18">
        <f>COUNTIFS(DataRegularSeason20242025!$D$2:$D$1315,TotalTeamGames20242025!AO$1,DataRegularSeason20242025!$E$2:$E$1315,TotalTeamGames20242025!$A49,DataRegularSeason20242025!$N$2:$N$1315,1)</f>
        <v>0</v>
      </c>
      <c r="AP50" s="20"/>
      <c r="AQ50" s="18">
        <f>COUNTIFS(DataRegularSeason20242025!$D$2:$D$1315,TotalTeamGames20242025!AQ$1,DataRegularSeason20242025!$E$2:$E$1315,TotalTeamGames20242025!$A49,DataRegularSeason20242025!$N$2:$N$1315,1)</f>
        <v>0</v>
      </c>
      <c r="AR50" s="20"/>
      <c r="AS50" s="18">
        <f>COUNTIFS(DataRegularSeason20242025!$D$2:$D$1315,TotalTeamGames20242025!AS$1,DataRegularSeason20242025!$E$2:$E$1315,TotalTeamGames20242025!$A49,DataRegularSeason20242025!$N$2:$N$1315,1)</f>
        <v>0</v>
      </c>
      <c r="AT50" s="20"/>
      <c r="AU50" s="18">
        <f>COUNTIFS(DataRegularSeason20242025!$D$2:$D$1315,TotalTeamGames20242025!AU$1,DataRegularSeason20242025!$E$2:$E$1315,TotalTeamGames20242025!$A49,DataRegularSeason20242025!$N$2:$N$1315,1)</f>
        <v>0</v>
      </c>
      <c r="AV50" s="20"/>
      <c r="AW50" s="18"/>
      <c r="AX50" s="20"/>
      <c r="AY50" s="18">
        <f>COUNTIFS(DataRegularSeason20242025!$D$2:$D$1315,TotalTeamGames20242025!AY$1,DataRegularSeason20242025!$E$2:$E$1315,TotalTeamGames20242025!$A49,DataRegularSeason20242025!$N$2:$N$1315,1)</f>
        <v>1</v>
      </c>
      <c r="AZ50" s="20"/>
      <c r="BA50" s="18">
        <f>COUNTIFS(DataRegularSeason20242025!$D$2:$D$1315,TotalTeamGames20242025!BA$1,DataRegularSeason20242025!$E$2:$E$1315,TotalTeamGames20242025!$A49,DataRegularSeason20242025!$N$2:$N$1315,1)</f>
        <v>0</v>
      </c>
      <c r="BB50" s="20"/>
      <c r="BC50" s="18">
        <f>COUNTIFS(DataRegularSeason20242025!$D$2:$D$1315,TotalTeamGames20242025!BC$1,DataRegularSeason20242025!$E$2:$E$1315,TotalTeamGames20242025!$A49,DataRegularSeason20242025!$N$2:$N$1315,1)</f>
        <v>0</v>
      </c>
      <c r="BD50" s="20"/>
      <c r="BE50" s="18">
        <f>COUNTIFS(DataRegularSeason20242025!$D$2:$D$1315,TotalTeamGames20242025!BE$1,DataRegularSeason20242025!$E$2:$E$1315,TotalTeamGames20242025!$A49,DataRegularSeason20242025!$N$2:$N$1315,1)</f>
        <v>0</v>
      </c>
      <c r="BF50" s="20"/>
      <c r="BG50" s="18">
        <f>COUNTIFS(DataRegularSeason20242025!$D$2:$D$1315,TotalTeamGames20242025!BG$1,DataRegularSeason20242025!$E$2:$E$1315,TotalTeamGames20242025!$A49,DataRegularSeason20242025!$N$2:$N$1315,1)</f>
        <v>0</v>
      </c>
      <c r="BH50" s="20"/>
      <c r="BI50" s="18">
        <f>COUNTIFS(DataRegularSeason20242025!$D$2:$D$1315,TotalTeamGames20242025!BI$1,DataRegularSeason20242025!$E$2:$E$1315,TotalTeamGames20242025!$A49,DataRegularSeason20242025!$N$2:$N$1315,1)</f>
        <v>0</v>
      </c>
      <c r="BJ50" s="20"/>
      <c r="BK50" s="18">
        <f>COUNTIFS(DataRegularSeason20242025!$D$2:$D$1315,TotalTeamGames20242025!BK$1,DataRegularSeason20242025!$E$2:$E$1315,TotalTeamGames20242025!$A49,DataRegularSeason20242025!$N$2:$N$1315,1)</f>
        <v>0</v>
      </c>
      <c r="BL50" s="20"/>
      <c r="BM50" s="18">
        <f>COUNTIFS(DataRegularSeason20242025!$D$2:$D$1315,TotalTeamGames20242025!BM$1,DataRegularSeason20242025!$E$2:$E$1315,TotalTeamGames20242025!$A49,DataRegularSeason20242025!$N$2:$N$1315,1)</f>
        <v>0</v>
      </c>
      <c r="BN50" s="20"/>
      <c r="BO50" s="24">
        <f t="shared" si="0"/>
        <v>5</v>
      </c>
      <c r="BP50" s="52"/>
      <c r="BQ50" s="48"/>
    </row>
    <row r="51" spans="1:69" x14ac:dyDescent="0.25">
      <c r="A51" s="53" t="s">
        <v>13</v>
      </c>
      <c r="B51" s="16" t="s">
        <v>81</v>
      </c>
      <c r="C51" s="15"/>
      <c r="D51" s="16">
        <f>COUNTIFS(DataRegularSeason20242025!$E$2:$E$1315,TotalTeamGames20242025!C$1,DataRegularSeason20242025!$D$2:$D$1315,TotalTeamGames20242025!$A51,DataRegularSeason20242025!$N$2:$N$1315,1)</f>
        <v>0</v>
      </c>
      <c r="E51" s="15"/>
      <c r="F51" s="16">
        <f>COUNTIFS(DataRegularSeason20242025!$E$2:$E$1315,TotalTeamGames20242025!E$1,DataRegularSeason20242025!$D$2:$D$1315,TotalTeamGames20242025!$A51,DataRegularSeason20242025!$N$2:$N$1315,1)</f>
        <v>0</v>
      </c>
      <c r="G51" s="15"/>
      <c r="H51" s="16">
        <f>COUNTIFS(DataRegularSeason20242025!$E$2:$E$1315,TotalTeamGames20242025!G$1,DataRegularSeason20242025!$D$2:$D$1315,TotalTeamGames20242025!$A51,DataRegularSeason20242025!$N$2:$N$1315,1)</f>
        <v>0</v>
      </c>
      <c r="I51" s="15"/>
      <c r="J51" s="16">
        <f>COUNTIFS(DataRegularSeason20242025!$E$2:$E$1315,TotalTeamGames20242025!I$1,DataRegularSeason20242025!$D$2:$D$1315,TotalTeamGames20242025!$A51,DataRegularSeason20242025!$N$2:$N$1315,1)</f>
        <v>0</v>
      </c>
      <c r="K51" s="15"/>
      <c r="L51" s="16">
        <f>COUNTIFS(DataRegularSeason20242025!$E$2:$E$1315,TotalTeamGames20242025!K$1,DataRegularSeason20242025!$D$2:$D$1315,TotalTeamGames20242025!$A51,DataRegularSeason20242025!$N$2:$N$1315,1)</f>
        <v>0</v>
      </c>
      <c r="M51" s="15"/>
      <c r="N51" s="16">
        <f>COUNTIFS(DataRegularSeason20242025!$E$2:$E$1315,TotalTeamGames20242025!M$1,DataRegularSeason20242025!$D$2:$D$1315,TotalTeamGames20242025!$A51,DataRegularSeason20242025!$N$2:$N$1315,1)</f>
        <v>0</v>
      </c>
      <c r="O51" s="15"/>
      <c r="P51" s="16">
        <f>COUNTIFS(DataRegularSeason20242025!$E$2:$E$1315,TotalTeamGames20242025!O$1,DataRegularSeason20242025!$D$2:$D$1315,TotalTeamGames20242025!$A51,DataRegularSeason20242025!$N$2:$N$1315,1)</f>
        <v>0</v>
      </c>
      <c r="Q51" s="15"/>
      <c r="R51" s="16">
        <f>COUNTIFS(DataRegularSeason20242025!$E$2:$E$1315,TotalTeamGames20242025!Q$1,DataRegularSeason20242025!$D$2:$D$1315,TotalTeamGames20242025!$A51,DataRegularSeason20242025!$N$2:$N$1315,1)</f>
        <v>0</v>
      </c>
      <c r="S51" s="15"/>
      <c r="T51" s="16">
        <f>COUNTIFS(DataRegularSeason20242025!$E$2:$E$1315,TotalTeamGames20242025!S$1,DataRegularSeason20242025!$D$2:$D$1315,TotalTeamGames20242025!$A51,DataRegularSeason20242025!$N$2:$N$1315,1)</f>
        <v>0</v>
      </c>
      <c r="U51" s="15"/>
      <c r="V51" s="16">
        <f>COUNTIFS(DataRegularSeason20242025!$E$2:$E$1315,TotalTeamGames20242025!U$1,DataRegularSeason20242025!$D$2:$D$1315,TotalTeamGames20242025!$A51,DataRegularSeason20242025!$N$2:$N$1315,1)</f>
        <v>0</v>
      </c>
      <c r="W51" s="15"/>
      <c r="X51" s="16">
        <f>COUNTIFS(DataRegularSeason20242025!$E$2:$E$1315,TotalTeamGames20242025!W$1,DataRegularSeason20242025!$D$2:$D$1315,TotalTeamGames20242025!$A51,DataRegularSeason20242025!$N$2:$N$1315,1)</f>
        <v>0</v>
      </c>
      <c r="Y51" s="15"/>
      <c r="Z51" s="16">
        <f>COUNTIFS(DataRegularSeason20242025!$E$2:$E$1315,TotalTeamGames20242025!Y$1,DataRegularSeason20242025!$D$2:$D$1315,TotalTeamGames20242025!$A51,DataRegularSeason20242025!$N$2:$N$1315,1)</f>
        <v>0</v>
      </c>
      <c r="AA51" s="15"/>
      <c r="AB51" s="16">
        <f>COUNTIFS(DataRegularSeason20242025!$E$2:$E$1315,TotalTeamGames20242025!AA$1,DataRegularSeason20242025!$D$2:$D$1315,TotalTeamGames20242025!$A51,DataRegularSeason20242025!$N$2:$N$1315,1)</f>
        <v>0</v>
      </c>
      <c r="AC51" s="15"/>
      <c r="AD51" s="16">
        <f>COUNTIFS(DataRegularSeason20242025!$E$2:$E$1315,TotalTeamGames20242025!AC$1,DataRegularSeason20242025!$D$2:$D$1315,TotalTeamGames20242025!$A51,DataRegularSeason20242025!$N$2:$N$1315,1)</f>
        <v>0</v>
      </c>
      <c r="AE51" s="15"/>
      <c r="AF51" s="16">
        <f>COUNTIFS(DataRegularSeason20242025!$E$2:$E$1315,TotalTeamGames20242025!AE$1,DataRegularSeason20242025!$D$2:$D$1315,TotalTeamGames20242025!$A51,DataRegularSeason20242025!$N$2:$N$1315,1)</f>
        <v>1</v>
      </c>
      <c r="AG51" s="15"/>
      <c r="AH51" s="16">
        <f>COUNTIFS(DataRegularSeason20242025!$E$2:$E$1315,TotalTeamGames20242025!AG$1,DataRegularSeason20242025!$D$2:$D$1315,TotalTeamGames20242025!$A51,DataRegularSeason20242025!$N$2:$N$1315,1)</f>
        <v>0</v>
      </c>
      <c r="AI51" s="15"/>
      <c r="AJ51" s="16">
        <f>COUNTIFS(DataRegularSeason20242025!$E$2:$E$1315,TotalTeamGames20242025!AI$1,DataRegularSeason20242025!$D$2:$D$1315,TotalTeamGames20242025!$A51,DataRegularSeason20242025!$N$2:$N$1315,1)</f>
        <v>0</v>
      </c>
      <c r="AK51" s="15"/>
      <c r="AL51" s="16">
        <f>COUNTIFS(DataRegularSeason20242025!$E$2:$E$1315,TotalTeamGames20242025!AK$1,DataRegularSeason20242025!$D$2:$D$1315,TotalTeamGames20242025!$A51,DataRegularSeason20242025!$N$2:$N$1315,1)</f>
        <v>0</v>
      </c>
      <c r="AM51" s="15"/>
      <c r="AN51" s="16">
        <f>COUNTIFS(DataRegularSeason20242025!$E$2:$E$1315,TotalTeamGames20242025!AM$1,DataRegularSeason20242025!$D$2:$D$1315,TotalTeamGames20242025!$A51,DataRegularSeason20242025!$N$2:$N$1315,1)</f>
        <v>0</v>
      </c>
      <c r="AO51" s="15"/>
      <c r="AP51" s="16">
        <f>COUNTIFS(DataRegularSeason20242025!$E$2:$E$1315,TotalTeamGames20242025!AO$1,DataRegularSeason20242025!$D$2:$D$1315,TotalTeamGames20242025!$A51,DataRegularSeason20242025!$N$2:$N$1315,1)</f>
        <v>1</v>
      </c>
      <c r="AQ51" s="15"/>
      <c r="AR51" s="16">
        <f>COUNTIFS(DataRegularSeason20242025!$E$2:$E$1315,TotalTeamGames20242025!AQ$1,DataRegularSeason20242025!$D$2:$D$1315,TotalTeamGames20242025!$A51,DataRegularSeason20242025!$N$2:$N$1315,1)</f>
        <v>1</v>
      </c>
      <c r="AS51" s="15"/>
      <c r="AT51" s="16">
        <f>COUNTIFS(DataRegularSeason20242025!$E$2:$E$1315,TotalTeamGames20242025!AS$1,DataRegularSeason20242025!$D$2:$D$1315,TotalTeamGames20242025!$A51,DataRegularSeason20242025!$N$2:$N$1315,1)</f>
        <v>0</v>
      </c>
      <c r="AU51" s="15"/>
      <c r="AV51" s="16">
        <f>COUNTIFS(DataRegularSeason20242025!$E$2:$E$1315,TotalTeamGames20242025!AU$1,DataRegularSeason20242025!$D$2:$D$1315,TotalTeamGames20242025!$A51,DataRegularSeason20242025!$N$2:$N$1315,1)</f>
        <v>1</v>
      </c>
      <c r="AW51" s="15"/>
      <c r="AX51" s="16">
        <f>COUNTIFS(DataRegularSeason20242025!$E$2:$E$1315,TotalTeamGames20242025!AW$1,DataRegularSeason20242025!$D$2:$D$1315,TotalTeamGames20242025!$A51,DataRegularSeason20242025!$N$2:$N$1315,1)</f>
        <v>1</v>
      </c>
      <c r="AY51" s="15"/>
      <c r="AZ51" s="19"/>
      <c r="BA51" s="15"/>
      <c r="BB51" s="16">
        <f>COUNTIFS(DataRegularSeason20242025!$E$2:$E$1315,TotalTeamGames20242025!BA$1,DataRegularSeason20242025!$D$2:$D$1315,TotalTeamGames20242025!$A51,DataRegularSeason20242025!$N$2:$N$1315,1)</f>
        <v>0</v>
      </c>
      <c r="BC51" s="15"/>
      <c r="BD51" s="16">
        <f>COUNTIFS(DataRegularSeason20242025!$E$2:$E$1315,TotalTeamGames20242025!BC$1,DataRegularSeason20242025!$D$2:$D$1315,TotalTeamGames20242025!$A51,DataRegularSeason20242025!$N$2:$N$1315,1)</f>
        <v>1</v>
      </c>
      <c r="BE51" s="15"/>
      <c r="BF51" s="16">
        <f>COUNTIFS(DataRegularSeason20242025!$E$2:$E$1315,TotalTeamGames20242025!BE$1,DataRegularSeason20242025!$D$2:$D$1315,TotalTeamGames20242025!$A51,DataRegularSeason20242025!$N$2:$N$1315,1)</f>
        <v>0</v>
      </c>
      <c r="BG51" s="15"/>
      <c r="BH51" s="16">
        <f>COUNTIFS(DataRegularSeason20242025!$E$2:$E$1315,TotalTeamGames20242025!BG$1,DataRegularSeason20242025!$D$2:$D$1315,TotalTeamGames20242025!$A51,DataRegularSeason20242025!$N$2:$N$1315,1)</f>
        <v>0</v>
      </c>
      <c r="BI51" s="15"/>
      <c r="BJ51" s="16">
        <f>COUNTIFS(DataRegularSeason20242025!$E$2:$E$1315,TotalTeamGames20242025!BI$1,DataRegularSeason20242025!$D$2:$D$1315,TotalTeamGames20242025!$A51,DataRegularSeason20242025!$N$2:$N$1315,1)</f>
        <v>1</v>
      </c>
      <c r="BK51" s="15"/>
      <c r="BL51" s="16">
        <f>COUNTIFS(DataRegularSeason20242025!$E$2:$E$1315,TotalTeamGames20242025!BK$1,DataRegularSeason20242025!$D$2:$D$1315,TotalTeamGames20242025!$A51,DataRegularSeason20242025!$N$2:$N$1315,1)</f>
        <v>0</v>
      </c>
      <c r="BM51" s="15"/>
      <c r="BN51" s="16">
        <f>COUNTIFS(DataRegularSeason20242025!$E$2:$E$1315,TotalTeamGames20242025!BM$1,DataRegularSeason20242025!$D$2:$D$1315,TotalTeamGames20242025!$A51,DataRegularSeason20242025!$N$2:$N$1315,1)</f>
        <v>0</v>
      </c>
      <c r="BO51" s="23">
        <f t="shared" si="0"/>
        <v>7</v>
      </c>
      <c r="BP51" s="52">
        <f t="shared" ref="BP51" si="47">BO51+BO52</f>
        <v>11</v>
      </c>
      <c r="BQ51" s="48">
        <f t="shared" ref="BQ51" si="48">82-BP51</f>
        <v>71</v>
      </c>
    </row>
    <row r="52" spans="1:69" x14ac:dyDescent="0.25">
      <c r="A52" s="49"/>
      <c r="B52" s="17" t="s">
        <v>80</v>
      </c>
      <c r="C52" s="18">
        <f>COUNTIFS(DataRegularSeason20242025!$D$2:$D$1315,TotalTeamGames20242025!C$1,DataRegularSeason20242025!$E$2:$E$1315,TotalTeamGames20242025!$A51,DataRegularSeason20242025!$N$2:$N$1315,1)</f>
        <v>0</v>
      </c>
      <c r="D52" s="20"/>
      <c r="E52" s="18">
        <f>COUNTIFS(DataRegularSeason20242025!$D$2:$D$1315,TotalTeamGames20242025!E$1,DataRegularSeason20242025!$E$2:$E$1315,TotalTeamGames20242025!$A51,DataRegularSeason20242025!$N$2:$N$1315,1)</f>
        <v>0</v>
      </c>
      <c r="F52" s="20"/>
      <c r="G52" s="18">
        <f>COUNTIFS(DataRegularSeason20242025!$D$2:$D$1315,TotalTeamGames20242025!G$1,DataRegularSeason20242025!$E$2:$E$1315,TotalTeamGames20242025!$A51,DataRegularSeason20242025!$N$2:$N$1315,1)</f>
        <v>0</v>
      </c>
      <c r="H52" s="20"/>
      <c r="I52" s="18">
        <f>COUNTIFS(DataRegularSeason20242025!$D$2:$D$1315,TotalTeamGames20242025!I$1,DataRegularSeason20242025!$E$2:$E$1315,TotalTeamGames20242025!$A51,DataRegularSeason20242025!$N$2:$N$1315,1)</f>
        <v>1</v>
      </c>
      <c r="J52" s="20"/>
      <c r="K52" s="18">
        <f>COUNTIFS(DataRegularSeason20242025!$D$2:$D$1315,TotalTeamGames20242025!K$1,DataRegularSeason20242025!$E$2:$E$1315,TotalTeamGames20242025!$A51,DataRegularSeason20242025!$N$2:$N$1315,1)</f>
        <v>0</v>
      </c>
      <c r="L52" s="20"/>
      <c r="M52" s="18">
        <f>COUNTIFS(DataRegularSeason20242025!$D$2:$D$1315,TotalTeamGames20242025!M$1,DataRegularSeason20242025!$E$2:$E$1315,TotalTeamGames20242025!$A51,DataRegularSeason20242025!$N$2:$N$1315,1)</f>
        <v>0</v>
      </c>
      <c r="N52" s="20"/>
      <c r="O52" s="18">
        <f>COUNTIFS(DataRegularSeason20242025!$D$2:$D$1315,TotalTeamGames20242025!O$1,DataRegularSeason20242025!$E$2:$E$1315,TotalTeamGames20242025!$A51,DataRegularSeason20242025!$N$2:$N$1315,1)</f>
        <v>0</v>
      </c>
      <c r="P52" s="20"/>
      <c r="Q52" s="18">
        <f>COUNTIFS(DataRegularSeason20242025!$D$2:$D$1315,TotalTeamGames20242025!Q$1,DataRegularSeason20242025!$E$2:$E$1315,TotalTeamGames20242025!$A51,DataRegularSeason20242025!$N$2:$N$1315,1)</f>
        <v>0</v>
      </c>
      <c r="R52" s="20"/>
      <c r="S52" s="18">
        <f>COUNTIFS(DataRegularSeason20242025!$D$2:$D$1315,TotalTeamGames20242025!S$1,DataRegularSeason20242025!$E$2:$E$1315,TotalTeamGames20242025!$A51,DataRegularSeason20242025!$N$2:$N$1315,1)</f>
        <v>0</v>
      </c>
      <c r="T52" s="20"/>
      <c r="U52" s="18">
        <f>COUNTIFS(DataRegularSeason20242025!$D$2:$D$1315,TotalTeamGames20242025!U$1,DataRegularSeason20242025!$E$2:$E$1315,TotalTeamGames20242025!$A51,DataRegularSeason20242025!$N$2:$N$1315,1)</f>
        <v>0</v>
      </c>
      <c r="V52" s="20"/>
      <c r="W52" s="18">
        <f>COUNTIFS(DataRegularSeason20242025!$D$2:$D$1315,TotalTeamGames20242025!W$1,DataRegularSeason20242025!$E$2:$E$1315,TotalTeamGames20242025!$A51,DataRegularSeason20242025!$N$2:$N$1315,1)</f>
        <v>0</v>
      </c>
      <c r="X52" s="20"/>
      <c r="Y52" s="18">
        <f>COUNTIFS(DataRegularSeason20242025!$D$2:$D$1315,TotalTeamGames20242025!Y$1,DataRegularSeason20242025!$E$2:$E$1315,TotalTeamGames20242025!$A51,DataRegularSeason20242025!$N$2:$N$1315,1)</f>
        <v>0</v>
      </c>
      <c r="Z52" s="20"/>
      <c r="AA52" s="18">
        <f>COUNTIFS(DataRegularSeason20242025!$D$2:$D$1315,TotalTeamGames20242025!AA$1,DataRegularSeason20242025!$E$2:$E$1315,TotalTeamGames20242025!$A51,DataRegularSeason20242025!$N$2:$N$1315,1)</f>
        <v>0</v>
      </c>
      <c r="AB52" s="20"/>
      <c r="AC52" s="18">
        <f>COUNTIFS(DataRegularSeason20242025!$D$2:$D$1315,TotalTeamGames20242025!AC$1,DataRegularSeason20242025!$E$2:$E$1315,TotalTeamGames20242025!$A51,DataRegularSeason20242025!$N$2:$N$1315,1)</f>
        <v>1</v>
      </c>
      <c r="AD52" s="20"/>
      <c r="AE52" s="18">
        <f>COUNTIFS(DataRegularSeason20242025!$D$2:$D$1315,TotalTeamGames20242025!AE$1,DataRegularSeason20242025!$E$2:$E$1315,TotalTeamGames20242025!$A51,DataRegularSeason20242025!$N$2:$N$1315,1)</f>
        <v>0</v>
      </c>
      <c r="AF52" s="20"/>
      <c r="AG52" s="18">
        <f>COUNTIFS(DataRegularSeason20242025!$D$2:$D$1315,TotalTeamGames20242025!AG$1,DataRegularSeason20242025!$E$2:$E$1315,TotalTeamGames20242025!$A51,DataRegularSeason20242025!$N$2:$N$1315,1)</f>
        <v>0</v>
      </c>
      <c r="AH52" s="20"/>
      <c r="AI52" s="18">
        <f>COUNTIFS(DataRegularSeason20242025!$D$2:$D$1315,TotalTeamGames20242025!AI$1,DataRegularSeason20242025!$E$2:$E$1315,TotalTeamGames20242025!$A51,DataRegularSeason20242025!$N$2:$N$1315,1)</f>
        <v>0</v>
      </c>
      <c r="AJ52" s="20"/>
      <c r="AK52" s="18">
        <f>COUNTIFS(DataRegularSeason20242025!$D$2:$D$1315,TotalTeamGames20242025!AK$1,DataRegularSeason20242025!$E$2:$E$1315,TotalTeamGames20242025!$A51,DataRegularSeason20242025!$N$2:$N$1315,1)</f>
        <v>1</v>
      </c>
      <c r="AL52" s="20"/>
      <c r="AM52" s="18">
        <f>COUNTIFS(DataRegularSeason20242025!$D$2:$D$1315,TotalTeamGames20242025!AM$1,DataRegularSeason20242025!$E$2:$E$1315,TotalTeamGames20242025!$A51,DataRegularSeason20242025!$N$2:$N$1315,1)</f>
        <v>0</v>
      </c>
      <c r="AN52" s="20"/>
      <c r="AO52" s="18">
        <f>COUNTIFS(DataRegularSeason20242025!$D$2:$D$1315,TotalTeamGames20242025!AO$1,DataRegularSeason20242025!$E$2:$E$1315,TotalTeamGames20242025!$A51,DataRegularSeason20242025!$N$2:$N$1315,1)</f>
        <v>0</v>
      </c>
      <c r="AP52" s="20"/>
      <c r="AQ52" s="18">
        <f>COUNTIFS(DataRegularSeason20242025!$D$2:$D$1315,TotalTeamGames20242025!AQ$1,DataRegularSeason20242025!$E$2:$E$1315,TotalTeamGames20242025!$A51,DataRegularSeason20242025!$N$2:$N$1315,1)</f>
        <v>0</v>
      </c>
      <c r="AR52" s="20"/>
      <c r="AS52" s="18">
        <f>COUNTIFS(DataRegularSeason20242025!$D$2:$D$1315,TotalTeamGames20242025!AS$1,DataRegularSeason20242025!$E$2:$E$1315,TotalTeamGames20242025!$A51,DataRegularSeason20242025!$N$2:$N$1315,1)</f>
        <v>0</v>
      </c>
      <c r="AT52" s="20"/>
      <c r="AU52" s="18">
        <f>COUNTIFS(DataRegularSeason20242025!$D$2:$D$1315,TotalTeamGames20242025!AU$1,DataRegularSeason20242025!$E$2:$E$1315,TotalTeamGames20242025!$A51,DataRegularSeason20242025!$N$2:$N$1315,1)</f>
        <v>0</v>
      </c>
      <c r="AV52" s="20"/>
      <c r="AW52" s="18">
        <f>COUNTIFS(DataRegularSeason20242025!$D$2:$D$1315,TotalTeamGames20242025!AW$1,DataRegularSeason20242025!$E$2:$E$1315,TotalTeamGames20242025!$A51,DataRegularSeason20242025!$N$2:$N$1315,1)</f>
        <v>0</v>
      </c>
      <c r="AX52" s="20"/>
      <c r="AY52" s="18"/>
      <c r="AZ52" s="20"/>
      <c r="BA52" s="18">
        <f>COUNTIFS(DataRegularSeason20242025!$D$2:$D$1315,TotalTeamGames20242025!BA$1,DataRegularSeason20242025!$E$2:$E$1315,TotalTeamGames20242025!$A51,DataRegularSeason20242025!$N$2:$N$1315,1)</f>
        <v>0</v>
      </c>
      <c r="BB52" s="20"/>
      <c r="BC52" s="18">
        <f>COUNTIFS(DataRegularSeason20242025!$D$2:$D$1315,TotalTeamGames20242025!BC$1,DataRegularSeason20242025!$E$2:$E$1315,TotalTeamGames20242025!$A51,DataRegularSeason20242025!$N$2:$N$1315,1)</f>
        <v>0</v>
      </c>
      <c r="BD52" s="20"/>
      <c r="BE52" s="18">
        <f>COUNTIFS(DataRegularSeason20242025!$D$2:$D$1315,TotalTeamGames20242025!BE$1,DataRegularSeason20242025!$E$2:$E$1315,TotalTeamGames20242025!$A51,DataRegularSeason20242025!$N$2:$N$1315,1)</f>
        <v>0</v>
      </c>
      <c r="BF52" s="20"/>
      <c r="BG52" s="18">
        <f>COUNTIFS(DataRegularSeason20242025!$D$2:$D$1315,TotalTeamGames20242025!BG$1,DataRegularSeason20242025!$E$2:$E$1315,TotalTeamGames20242025!$A51,DataRegularSeason20242025!$N$2:$N$1315,1)</f>
        <v>0</v>
      </c>
      <c r="BH52" s="20"/>
      <c r="BI52" s="18">
        <f>COUNTIFS(DataRegularSeason20242025!$D$2:$D$1315,TotalTeamGames20242025!BI$1,DataRegularSeason20242025!$E$2:$E$1315,TotalTeamGames20242025!$A51,DataRegularSeason20242025!$N$2:$N$1315,1)</f>
        <v>0</v>
      </c>
      <c r="BJ52" s="20"/>
      <c r="BK52" s="18">
        <f>COUNTIFS(DataRegularSeason20242025!$D$2:$D$1315,TotalTeamGames20242025!BK$1,DataRegularSeason20242025!$E$2:$E$1315,TotalTeamGames20242025!$A51,DataRegularSeason20242025!$N$2:$N$1315,1)</f>
        <v>1</v>
      </c>
      <c r="BL52" s="20"/>
      <c r="BM52" s="18">
        <f>COUNTIFS(DataRegularSeason20242025!$D$2:$D$1315,TotalTeamGames20242025!BM$1,DataRegularSeason20242025!$E$2:$E$1315,TotalTeamGames20242025!$A51,DataRegularSeason20242025!$N$2:$N$1315,1)</f>
        <v>0</v>
      </c>
      <c r="BN52" s="20"/>
      <c r="BO52" s="24">
        <f t="shared" si="0"/>
        <v>4</v>
      </c>
      <c r="BP52" s="52"/>
      <c r="BQ52" s="48"/>
    </row>
    <row r="53" spans="1:69" x14ac:dyDescent="0.25">
      <c r="A53" s="53" t="s">
        <v>43</v>
      </c>
      <c r="B53" s="16" t="s">
        <v>81</v>
      </c>
      <c r="C53" s="15"/>
      <c r="D53" s="16">
        <f>COUNTIFS(DataRegularSeason20242025!$E$2:$E$1315,TotalTeamGames20242025!C$1,DataRegularSeason20242025!$D$2:$D$1315,TotalTeamGames20242025!$A53,DataRegularSeason20242025!$N$2:$N$1315,1)</f>
        <v>0</v>
      </c>
      <c r="E53" s="15"/>
      <c r="F53" s="16">
        <f>COUNTIFS(DataRegularSeason20242025!$E$2:$E$1315,TotalTeamGames20242025!E$1,DataRegularSeason20242025!$D$2:$D$1315,TotalTeamGames20242025!$A53,DataRegularSeason20242025!$N$2:$N$1315,1)</f>
        <v>0</v>
      </c>
      <c r="G53" s="15"/>
      <c r="H53" s="16">
        <f>COUNTIFS(DataRegularSeason20242025!$E$2:$E$1315,TotalTeamGames20242025!G$1,DataRegularSeason20242025!$D$2:$D$1315,TotalTeamGames20242025!$A53,DataRegularSeason20242025!$N$2:$N$1315,1)</f>
        <v>0</v>
      </c>
      <c r="I53" s="15"/>
      <c r="J53" s="16">
        <f>COUNTIFS(DataRegularSeason20242025!$E$2:$E$1315,TotalTeamGames20242025!I$1,DataRegularSeason20242025!$D$2:$D$1315,TotalTeamGames20242025!$A53,DataRegularSeason20242025!$N$2:$N$1315,1)</f>
        <v>1</v>
      </c>
      <c r="K53" s="15"/>
      <c r="L53" s="16">
        <f>COUNTIFS(DataRegularSeason20242025!$E$2:$E$1315,TotalTeamGames20242025!K$1,DataRegularSeason20242025!$D$2:$D$1315,TotalTeamGames20242025!$A53,DataRegularSeason20242025!$N$2:$N$1315,1)</f>
        <v>0</v>
      </c>
      <c r="M53" s="15"/>
      <c r="N53" s="16">
        <f>COUNTIFS(DataRegularSeason20242025!$E$2:$E$1315,TotalTeamGames20242025!M$1,DataRegularSeason20242025!$D$2:$D$1315,TotalTeamGames20242025!$A53,DataRegularSeason20242025!$N$2:$N$1315,1)</f>
        <v>0</v>
      </c>
      <c r="O53" s="15"/>
      <c r="P53" s="16">
        <f>COUNTIFS(DataRegularSeason20242025!$E$2:$E$1315,TotalTeamGames20242025!O$1,DataRegularSeason20242025!$D$2:$D$1315,TotalTeamGames20242025!$A53,DataRegularSeason20242025!$N$2:$N$1315,1)</f>
        <v>0</v>
      </c>
      <c r="Q53" s="15"/>
      <c r="R53" s="16">
        <f>COUNTIFS(DataRegularSeason20242025!$E$2:$E$1315,TotalTeamGames20242025!Q$1,DataRegularSeason20242025!$D$2:$D$1315,TotalTeamGames20242025!$A53,DataRegularSeason20242025!$N$2:$N$1315,1)</f>
        <v>1</v>
      </c>
      <c r="S53" s="15"/>
      <c r="T53" s="16">
        <f>COUNTIFS(DataRegularSeason20242025!$E$2:$E$1315,TotalTeamGames20242025!S$1,DataRegularSeason20242025!$D$2:$D$1315,TotalTeamGames20242025!$A53,DataRegularSeason20242025!$N$2:$N$1315,1)</f>
        <v>0</v>
      </c>
      <c r="U53" s="15"/>
      <c r="V53" s="16">
        <f>COUNTIFS(DataRegularSeason20242025!$E$2:$E$1315,TotalTeamGames20242025!U$1,DataRegularSeason20242025!$D$2:$D$1315,TotalTeamGames20242025!$A53,DataRegularSeason20242025!$N$2:$N$1315,1)</f>
        <v>0</v>
      </c>
      <c r="W53" s="15"/>
      <c r="X53" s="16">
        <f>COUNTIFS(DataRegularSeason20242025!$E$2:$E$1315,TotalTeamGames20242025!W$1,DataRegularSeason20242025!$D$2:$D$1315,TotalTeamGames20242025!$A53,DataRegularSeason20242025!$N$2:$N$1315,1)</f>
        <v>0</v>
      </c>
      <c r="Y53" s="15"/>
      <c r="Z53" s="16">
        <f>COUNTIFS(DataRegularSeason20242025!$E$2:$E$1315,TotalTeamGames20242025!Y$1,DataRegularSeason20242025!$D$2:$D$1315,TotalTeamGames20242025!$A53,DataRegularSeason20242025!$N$2:$N$1315,1)</f>
        <v>0</v>
      </c>
      <c r="AA53" s="15"/>
      <c r="AB53" s="16">
        <f>COUNTIFS(DataRegularSeason20242025!$E$2:$E$1315,TotalTeamGames20242025!AA$1,DataRegularSeason20242025!$D$2:$D$1315,TotalTeamGames20242025!$A53,DataRegularSeason20242025!$N$2:$N$1315,1)</f>
        <v>0</v>
      </c>
      <c r="AC53" s="15"/>
      <c r="AD53" s="16">
        <f>COUNTIFS(DataRegularSeason20242025!$E$2:$E$1315,TotalTeamGames20242025!AC$1,DataRegularSeason20242025!$D$2:$D$1315,TotalTeamGames20242025!$A53,DataRegularSeason20242025!$N$2:$N$1315,1)</f>
        <v>0</v>
      </c>
      <c r="AE53" s="15"/>
      <c r="AF53" s="16">
        <f>COUNTIFS(DataRegularSeason20242025!$E$2:$E$1315,TotalTeamGames20242025!AE$1,DataRegularSeason20242025!$D$2:$D$1315,TotalTeamGames20242025!$A53,DataRegularSeason20242025!$N$2:$N$1315,1)</f>
        <v>0</v>
      </c>
      <c r="AG53" s="15"/>
      <c r="AH53" s="16">
        <f>COUNTIFS(DataRegularSeason20242025!$E$2:$E$1315,TotalTeamGames20242025!AG$1,DataRegularSeason20242025!$D$2:$D$1315,TotalTeamGames20242025!$A53,DataRegularSeason20242025!$N$2:$N$1315,1)</f>
        <v>1</v>
      </c>
      <c r="AI53" s="15"/>
      <c r="AJ53" s="16">
        <f>COUNTIFS(DataRegularSeason20242025!$E$2:$E$1315,TotalTeamGames20242025!AI$1,DataRegularSeason20242025!$D$2:$D$1315,TotalTeamGames20242025!$A53,DataRegularSeason20242025!$N$2:$N$1315,1)</f>
        <v>0</v>
      </c>
      <c r="AK53" s="15"/>
      <c r="AL53" s="16">
        <f>COUNTIFS(DataRegularSeason20242025!$E$2:$E$1315,TotalTeamGames20242025!AK$1,DataRegularSeason20242025!$D$2:$D$1315,TotalTeamGames20242025!$A53,DataRegularSeason20242025!$N$2:$N$1315,1)</f>
        <v>0</v>
      </c>
      <c r="AM53" s="15"/>
      <c r="AN53" s="16">
        <f>COUNTIFS(DataRegularSeason20242025!$E$2:$E$1315,TotalTeamGames20242025!AM$1,DataRegularSeason20242025!$D$2:$D$1315,TotalTeamGames20242025!$A53,DataRegularSeason20242025!$N$2:$N$1315,1)</f>
        <v>0</v>
      </c>
      <c r="AO53" s="15"/>
      <c r="AP53" s="16">
        <f>COUNTIFS(DataRegularSeason20242025!$E$2:$E$1315,TotalTeamGames20242025!AO$1,DataRegularSeason20242025!$D$2:$D$1315,TotalTeamGames20242025!$A53,DataRegularSeason20242025!$N$2:$N$1315,1)</f>
        <v>1</v>
      </c>
      <c r="AQ53" s="15"/>
      <c r="AR53" s="16">
        <f>COUNTIFS(DataRegularSeason20242025!$E$2:$E$1315,TotalTeamGames20242025!AQ$1,DataRegularSeason20242025!$D$2:$D$1315,TotalTeamGames20242025!$A53,DataRegularSeason20242025!$N$2:$N$1315,1)</f>
        <v>0</v>
      </c>
      <c r="AS53" s="15"/>
      <c r="AT53" s="16">
        <f>COUNTIFS(DataRegularSeason20242025!$E$2:$E$1315,TotalTeamGames20242025!AS$1,DataRegularSeason20242025!$D$2:$D$1315,TotalTeamGames20242025!$A53,DataRegularSeason20242025!$N$2:$N$1315,1)</f>
        <v>0</v>
      </c>
      <c r="AU53" s="15"/>
      <c r="AV53" s="16">
        <f>COUNTIFS(DataRegularSeason20242025!$E$2:$E$1315,TotalTeamGames20242025!AU$1,DataRegularSeason20242025!$D$2:$D$1315,TotalTeamGames20242025!$A53,DataRegularSeason20242025!$N$2:$N$1315,1)</f>
        <v>0</v>
      </c>
      <c r="AW53" s="15"/>
      <c r="AX53" s="16">
        <f>COUNTIFS(DataRegularSeason20242025!$E$2:$E$1315,TotalTeamGames20242025!AW$1,DataRegularSeason20242025!$D$2:$D$1315,TotalTeamGames20242025!$A53,DataRegularSeason20242025!$N$2:$N$1315,1)</f>
        <v>0</v>
      </c>
      <c r="AY53" s="15"/>
      <c r="AZ53" s="16">
        <f>COUNTIFS(DataRegularSeason20242025!$E$2:$E$1315,TotalTeamGames20242025!AY$1,DataRegularSeason20242025!$D$2:$D$1315,TotalTeamGames20242025!$A53,DataRegularSeason20242025!$N$2:$N$1315,1)</f>
        <v>0</v>
      </c>
      <c r="BA53" s="15"/>
      <c r="BB53" s="19"/>
      <c r="BC53" s="15"/>
      <c r="BD53" s="16">
        <f>COUNTIFS(DataRegularSeason20242025!$E$2:$E$1315,TotalTeamGames20242025!BC$1,DataRegularSeason20242025!$D$2:$D$1315,TotalTeamGames20242025!$A53,DataRegularSeason20242025!$N$2:$N$1315,1)</f>
        <v>1</v>
      </c>
      <c r="BE53" s="15"/>
      <c r="BF53" s="16">
        <f>COUNTIFS(DataRegularSeason20242025!$E$2:$E$1315,TotalTeamGames20242025!BE$1,DataRegularSeason20242025!$D$2:$D$1315,TotalTeamGames20242025!$A53,DataRegularSeason20242025!$N$2:$N$1315,1)</f>
        <v>0</v>
      </c>
      <c r="BG53" s="15"/>
      <c r="BH53" s="16">
        <f>COUNTIFS(DataRegularSeason20242025!$E$2:$E$1315,TotalTeamGames20242025!BG$1,DataRegularSeason20242025!$D$2:$D$1315,TotalTeamGames20242025!$A53,DataRegularSeason20242025!$N$2:$N$1315,1)</f>
        <v>0</v>
      </c>
      <c r="BI53" s="15"/>
      <c r="BJ53" s="16">
        <f>COUNTIFS(DataRegularSeason20242025!$E$2:$E$1315,TotalTeamGames20242025!BI$1,DataRegularSeason20242025!$D$2:$D$1315,TotalTeamGames20242025!$A53,DataRegularSeason20242025!$N$2:$N$1315,1)</f>
        <v>0</v>
      </c>
      <c r="BK53" s="15"/>
      <c r="BL53" s="16">
        <f>COUNTIFS(DataRegularSeason20242025!$E$2:$E$1315,TotalTeamGames20242025!BK$1,DataRegularSeason20242025!$D$2:$D$1315,TotalTeamGames20242025!$A53,DataRegularSeason20242025!$N$2:$N$1315,1)</f>
        <v>0</v>
      </c>
      <c r="BM53" s="15"/>
      <c r="BN53" s="16">
        <f>COUNTIFS(DataRegularSeason20242025!$E$2:$E$1315,TotalTeamGames20242025!BM$1,DataRegularSeason20242025!$D$2:$D$1315,TotalTeamGames20242025!$A53,DataRegularSeason20242025!$N$2:$N$1315,1)</f>
        <v>0</v>
      </c>
      <c r="BO53" s="23">
        <f t="shared" si="0"/>
        <v>5</v>
      </c>
      <c r="BP53" s="52">
        <f t="shared" ref="BP53" si="49">BO53+BO54</f>
        <v>10</v>
      </c>
      <c r="BQ53" s="48">
        <f t="shared" ref="BQ53" si="50">82-BP53</f>
        <v>72</v>
      </c>
    </row>
    <row r="54" spans="1:69" x14ac:dyDescent="0.25">
      <c r="A54" s="49"/>
      <c r="B54" s="17" t="s">
        <v>80</v>
      </c>
      <c r="C54" s="18">
        <f>COUNTIFS(DataRegularSeason20242025!$D$2:$D$1315,TotalTeamGames20242025!C$1,DataRegularSeason20242025!$E$2:$E$1315,TotalTeamGames20242025!$A53,DataRegularSeason20242025!$N$2:$N$1315,1)</f>
        <v>0</v>
      </c>
      <c r="D54" s="20"/>
      <c r="E54" s="18">
        <f>COUNTIFS(DataRegularSeason20242025!$D$2:$D$1315,TotalTeamGames20242025!E$1,DataRegularSeason20242025!$E$2:$E$1315,TotalTeamGames20242025!$A53,DataRegularSeason20242025!$N$2:$N$1315,1)</f>
        <v>0</v>
      </c>
      <c r="F54" s="20"/>
      <c r="G54" s="18">
        <f>COUNTIFS(DataRegularSeason20242025!$D$2:$D$1315,TotalTeamGames20242025!G$1,DataRegularSeason20242025!$E$2:$E$1315,TotalTeamGames20242025!$A53,DataRegularSeason20242025!$N$2:$N$1315,1)</f>
        <v>0</v>
      </c>
      <c r="H54" s="20"/>
      <c r="I54" s="18">
        <f>COUNTIFS(DataRegularSeason20242025!$D$2:$D$1315,TotalTeamGames20242025!I$1,DataRegularSeason20242025!$E$2:$E$1315,TotalTeamGames20242025!$A53,DataRegularSeason20242025!$N$2:$N$1315,1)</f>
        <v>0</v>
      </c>
      <c r="J54" s="20"/>
      <c r="K54" s="18">
        <f>COUNTIFS(DataRegularSeason20242025!$D$2:$D$1315,TotalTeamGames20242025!K$1,DataRegularSeason20242025!$E$2:$E$1315,TotalTeamGames20242025!$A53,DataRegularSeason20242025!$N$2:$N$1315,1)</f>
        <v>0</v>
      </c>
      <c r="L54" s="20"/>
      <c r="M54" s="18">
        <f>COUNTIFS(DataRegularSeason20242025!$D$2:$D$1315,TotalTeamGames20242025!M$1,DataRegularSeason20242025!$E$2:$E$1315,TotalTeamGames20242025!$A53,DataRegularSeason20242025!$N$2:$N$1315,1)</f>
        <v>0</v>
      </c>
      <c r="N54" s="20"/>
      <c r="O54" s="18">
        <f>COUNTIFS(DataRegularSeason20242025!$D$2:$D$1315,TotalTeamGames20242025!O$1,DataRegularSeason20242025!$E$2:$E$1315,TotalTeamGames20242025!$A53,DataRegularSeason20242025!$N$2:$N$1315,1)</f>
        <v>0</v>
      </c>
      <c r="P54" s="20"/>
      <c r="Q54" s="18">
        <f>COUNTIFS(DataRegularSeason20242025!$D$2:$D$1315,TotalTeamGames20242025!Q$1,DataRegularSeason20242025!$E$2:$E$1315,TotalTeamGames20242025!$A53,DataRegularSeason20242025!$N$2:$N$1315,1)</f>
        <v>0</v>
      </c>
      <c r="R54" s="20"/>
      <c r="S54" s="18">
        <f>COUNTIFS(DataRegularSeason20242025!$D$2:$D$1315,TotalTeamGames20242025!S$1,DataRegularSeason20242025!$E$2:$E$1315,TotalTeamGames20242025!$A53,DataRegularSeason20242025!$N$2:$N$1315,1)</f>
        <v>0</v>
      </c>
      <c r="T54" s="20"/>
      <c r="U54" s="18">
        <f>COUNTIFS(DataRegularSeason20242025!$D$2:$D$1315,TotalTeamGames20242025!U$1,DataRegularSeason20242025!$E$2:$E$1315,TotalTeamGames20242025!$A53,DataRegularSeason20242025!$N$2:$N$1315,1)</f>
        <v>0</v>
      </c>
      <c r="V54" s="20"/>
      <c r="W54" s="18">
        <f>COUNTIFS(DataRegularSeason20242025!$D$2:$D$1315,TotalTeamGames20242025!W$1,DataRegularSeason20242025!$E$2:$E$1315,TotalTeamGames20242025!$A53,DataRegularSeason20242025!$N$2:$N$1315,1)</f>
        <v>0</v>
      </c>
      <c r="X54" s="20"/>
      <c r="Y54" s="18">
        <f>COUNTIFS(DataRegularSeason20242025!$D$2:$D$1315,TotalTeamGames20242025!Y$1,DataRegularSeason20242025!$E$2:$E$1315,TotalTeamGames20242025!$A53,DataRegularSeason20242025!$N$2:$N$1315,1)</f>
        <v>0</v>
      </c>
      <c r="Z54" s="20"/>
      <c r="AA54" s="18">
        <f>COUNTIFS(DataRegularSeason20242025!$D$2:$D$1315,TotalTeamGames20242025!AA$1,DataRegularSeason20242025!$E$2:$E$1315,TotalTeamGames20242025!$A53,DataRegularSeason20242025!$N$2:$N$1315,1)</f>
        <v>0</v>
      </c>
      <c r="AB54" s="20"/>
      <c r="AC54" s="18">
        <f>COUNTIFS(DataRegularSeason20242025!$D$2:$D$1315,TotalTeamGames20242025!AC$1,DataRegularSeason20242025!$E$2:$E$1315,TotalTeamGames20242025!$A53,DataRegularSeason20242025!$N$2:$N$1315,1)</f>
        <v>1</v>
      </c>
      <c r="AD54" s="20"/>
      <c r="AE54" s="18">
        <f>COUNTIFS(DataRegularSeason20242025!$D$2:$D$1315,TotalTeamGames20242025!AE$1,DataRegularSeason20242025!$E$2:$E$1315,TotalTeamGames20242025!$A53,DataRegularSeason20242025!$N$2:$N$1315,1)</f>
        <v>0</v>
      </c>
      <c r="AF54" s="20"/>
      <c r="AG54" s="18">
        <f>COUNTIFS(DataRegularSeason20242025!$D$2:$D$1315,TotalTeamGames20242025!AG$1,DataRegularSeason20242025!$E$2:$E$1315,TotalTeamGames20242025!$A53,DataRegularSeason20242025!$N$2:$N$1315,1)</f>
        <v>0</v>
      </c>
      <c r="AH54" s="20"/>
      <c r="AI54" s="18">
        <f>COUNTIFS(DataRegularSeason20242025!$D$2:$D$1315,TotalTeamGames20242025!AI$1,DataRegularSeason20242025!$E$2:$E$1315,TotalTeamGames20242025!$A53,DataRegularSeason20242025!$N$2:$N$1315,1)</f>
        <v>1</v>
      </c>
      <c r="AJ54" s="20"/>
      <c r="AK54" s="18">
        <f>COUNTIFS(DataRegularSeason20242025!$D$2:$D$1315,TotalTeamGames20242025!AK$1,DataRegularSeason20242025!$E$2:$E$1315,TotalTeamGames20242025!$A53,DataRegularSeason20242025!$N$2:$N$1315,1)</f>
        <v>0</v>
      </c>
      <c r="AL54" s="20"/>
      <c r="AM54" s="18">
        <f>COUNTIFS(DataRegularSeason20242025!$D$2:$D$1315,TotalTeamGames20242025!AM$1,DataRegularSeason20242025!$E$2:$E$1315,TotalTeamGames20242025!$A53,DataRegularSeason20242025!$N$2:$N$1315,1)</f>
        <v>0</v>
      </c>
      <c r="AN54" s="20"/>
      <c r="AO54" s="18">
        <f>COUNTIFS(DataRegularSeason20242025!$D$2:$D$1315,TotalTeamGames20242025!AO$1,DataRegularSeason20242025!$E$2:$E$1315,TotalTeamGames20242025!$A53,DataRegularSeason20242025!$N$2:$N$1315,1)</f>
        <v>0</v>
      </c>
      <c r="AP54" s="20"/>
      <c r="AQ54" s="18">
        <f>COUNTIFS(DataRegularSeason20242025!$D$2:$D$1315,TotalTeamGames20242025!AQ$1,DataRegularSeason20242025!$E$2:$E$1315,TotalTeamGames20242025!$A53,DataRegularSeason20242025!$N$2:$N$1315,1)</f>
        <v>0</v>
      </c>
      <c r="AR54" s="20"/>
      <c r="AS54" s="18">
        <f>COUNTIFS(DataRegularSeason20242025!$D$2:$D$1315,TotalTeamGames20242025!AS$1,DataRegularSeason20242025!$E$2:$E$1315,TotalTeamGames20242025!$A53,DataRegularSeason20242025!$N$2:$N$1315,1)</f>
        <v>0</v>
      </c>
      <c r="AT54" s="20"/>
      <c r="AU54" s="18">
        <f>COUNTIFS(DataRegularSeason20242025!$D$2:$D$1315,TotalTeamGames20242025!AU$1,DataRegularSeason20242025!$E$2:$E$1315,TotalTeamGames20242025!$A53,DataRegularSeason20242025!$N$2:$N$1315,1)</f>
        <v>0</v>
      </c>
      <c r="AV54" s="20"/>
      <c r="AW54" s="18">
        <f>COUNTIFS(DataRegularSeason20242025!$D$2:$D$1315,TotalTeamGames20242025!AW$1,DataRegularSeason20242025!$E$2:$E$1315,TotalTeamGames20242025!$A53,DataRegularSeason20242025!$N$2:$N$1315,1)</f>
        <v>0</v>
      </c>
      <c r="AX54" s="20"/>
      <c r="AY54" s="18">
        <f>COUNTIFS(DataRegularSeason20242025!$D$2:$D$1315,TotalTeamGames20242025!AY$1,DataRegularSeason20242025!$E$2:$E$1315,TotalTeamGames20242025!$A53,DataRegularSeason20242025!$N$2:$N$1315,1)</f>
        <v>0</v>
      </c>
      <c r="AZ54" s="20"/>
      <c r="BA54" s="18"/>
      <c r="BB54" s="20"/>
      <c r="BC54" s="18">
        <f>COUNTIFS(DataRegularSeason20242025!$D$2:$D$1315,TotalTeamGames20242025!BC$1,DataRegularSeason20242025!$E$2:$E$1315,TotalTeamGames20242025!$A53,DataRegularSeason20242025!$N$2:$N$1315,1)</f>
        <v>0</v>
      </c>
      <c r="BD54" s="20"/>
      <c r="BE54" s="18">
        <f>COUNTIFS(DataRegularSeason20242025!$D$2:$D$1315,TotalTeamGames20242025!BE$1,DataRegularSeason20242025!$E$2:$E$1315,TotalTeamGames20242025!$A53,DataRegularSeason20242025!$N$2:$N$1315,1)</f>
        <v>0</v>
      </c>
      <c r="BF54" s="20"/>
      <c r="BG54" s="18">
        <f>COUNTIFS(DataRegularSeason20242025!$D$2:$D$1315,TotalTeamGames20242025!BG$1,DataRegularSeason20242025!$E$2:$E$1315,TotalTeamGames20242025!$A53,DataRegularSeason20242025!$N$2:$N$1315,1)</f>
        <v>1</v>
      </c>
      <c r="BH54" s="20"/>
      <c r="BI54" s="18">
        <f>COUNTIFS(DataRegularSeason20242025!$D$2:$D$1315,TotalTeamGames20242025!BI$1,DataRegularSeason20242025!$E$2:$E$1315,TotalTeamGames20242025!$A53,DataRegularSeason20242025!$N$2:$N$1315,1)</f>
        <v>1</v>
      </c>
      <c r="BJ54" s="20"/>
      <c r="BK54" s="18">
        <f>COUNTIFS(DataRegularSeason20242025!$D$2:$D$1315,TotalTeamGames20242025!BK$1,DataRegularSeason20242025!$E$2:$E$1315,TotalTeamGames20242025!$A53,DataRegularSeason20242025!$N$2:$N$1315,1)</f>
        <v>0</v>
      </c>
      <c r="BL54" s="20"/>
      <c r="BM54" s="18">
        <f>COUNTIFS(DataRegularSeason20242025!$D$2:$D$1315,TotalTeamGames20242025!BM$1,DataRegularSeason20242025!$E$2:$E$1315,TotalTeamGames20242025!$A53,DataRegularSeason20242025!$N$2:$N$1315,1)</f>
        <v>1</v>
      </c>
      <c r="BN54" s="20"/>
      <c r="BO54" s="24">
        <f t="shared" si="0"/>
        <v>5</v>
      </c>
      <c r="BP54" s="52"/>
      <c r="BQ54" s="48"/>
    </row>
    <row r="55" spans="1:69" x14ac:dyDescent="0.25">
      <c r="A55" s="53" t="s">
        <v>18</v>
      </c>
      <c r="B55" s="16" t="s">
        <v>81</v>
      </c>
      <c r="C55" s="15"/>
      <c r="D55" s="16">
        <f>COUNTIFS(DataRegularSeason20242025!$E$2:$E$1315,TotalTeamGames20242025!C$1,DataRegularSeason20242025!$D$2:$D$1315,TotalTeamGames20242025!$A55,DataRegularSeason20242025!$N$2:$N$1315,1)</f>
        <v>0</v>
      </c>
      <c r="E55" s="15"/>
      <c r="F55" s="16">
        <f>COUNTIFS(DataRegularSeason20242025!$E$2:$E$1315,TotalTeamGames20242025!E$1,DataRegularSeason20242025!$D$2:$D$1315,TotalTeamGames20242025!$A55,DataRegularSeason20242025!$N$2:$N$1315,1)</f>
        <v>1</v>
      </c>
      <c r="G55" s="15"/>
      <c r="H55" s="16">
        <f>COUNTIFS(DataRegularSeason20242025!$E$2:$E$1315,TotalTeamGames20242025!G$1,DataRegularSeason20242025!$D$2:$D$1315,TotalTeamGames20242025!$A55,DataRegularSeason20242025!$N$2:$N$1315,1)</f>
        <v>0</v>
      </c>
      <c r="I55" s="15"/>
      <c r="J55" s="16">
        <f>COUNTIFS(DataRegularSeason20242025!$E$2:$E$1315,TotalTeamGames20242025!I$1,DataRegularSeason20242025!$D$2:$D$1315,TotalTeamGames20242025!$A55,DataRegularSeason20242025!$N$2:$N$1315,1)</f>
        <v>0</v>
      </c>
      <c r="K55" s="15"/>
      <c r="L55" s="16">
        <f>COUNTIFS(DataRegularSeason20242025!$E$2:$E$1315,TotalTeamGames20242025!K$1,DataRegularSeason20242025!$D$2:$D$1315,TotalTeamGames20242025!$A55,DataRegularSeason20242025!$N$2:$N$1315,1)</f>
        <v>1</v>
      </c>
      <c r="M55" s="15"/>
      <c r="N55" s="16">
        <f>COUNTIFS(DataRegularSeason20242025!$E$2:$E$1315,TotalTeamGames20242025!M$1,DataRegularSeason20242025!$D$2:$D$1315,TotalTeamGames20242025!$A55,DataRegularSeason20242025!$N$2:$N$1315,1)</f>
        <v>0</v>
      </c>
      <c r="O55" s="15"/>
      <c r="P55" s="16">
        <f>COUNTIFS(DataRegularSeason20242025!$E$2:$E$1315,TotalTeamGames20242025!O$1,DataRegularSeason20242025!$D$2:$D$1315,TotalTeamGames20242025!$A55,DataRegularSeason20242025!$N$2:$N$1315,1)</f>
        <v>0</v>
      </c>
      <c r="Q55" s="15"/>
      <c r="R55" s="16">
        <f>COUNTIFS(DataRegularSeason20242025!$E$2:$E$1315,TotalTeamGames20242025!Q$1,DataRegularSeason20242025!$D$2:$D$1315,TotalTeamGames20242025!$A55,DataRegularSeason20242025!$N$2:$N$1315,1)</f>
        <v>0</v>
      </c>
      <c r="S55" s="15"/>
      <c r="T55" s="16">
        <f>COUNTIFS(DataRegularSeason20242025!$E$2:$E$1315,TotalTeamGames20242025!S$1,DataRegularSeason20242025!$D$2:$D$1315,TotalTeamGames20242025!$A55,DataRegularSeason20242025!$N$2:$N$1315,1)</f>
        <v>0</v>
      </c>
      <c r="U55" s="15"/>
      <c r="V55" s="16">
        <f>COUNTIFS(DataRegularSeason20242025!$E$2:$E$1315,TotalTeamGames20242025!U$1,DataRegularSeason20242025!$D$2:$D$1315,TotalTeamGames20242025!$A55,DataRegularSeason20242025!$N$2:$N$1315,1)</f>
        <v>0</v>
      </c>
      <c r="W55" s="15"/>
      <c r="X55" s="16">
        <f>COUNTIFS(DataRegularSeason20242025!$E$2:$E$1315,TotalTeamGames20242025!W$1,DataRegularSeason20242025!$D$2:$D$1315,TotalTeamGames20242025!$A55,DataRegularSeason20242025!$N$2:$N$1315,1)</f>
        <v>0</v>
      </c>
      <c r="Y55" s="15"/>
      <c r="Z55" s="16">
        <f>COUNTIFS(DataRegularSeason20242025!$E$2:$E$1315,TotalTeamGames20242025!Y$1,DataRegularSeason20242025!$D$2:$D$1315,TotalTeamGames20242025!$A55,DataRegularSeason20242025!$N$2:$N$1315,1)</f>
        <v>0</v>
      </c>
      <c r="AA55" s="15"/>
      <c r="AB55" s="16">
        <f>COUNTIFS(DataRegularSeason20242025!$E$2:$E$1315,TotalTeamGames20242025!AA$1,DataRegularSeason20242025!$D$2:$D$1315,TotalTeamGames20242025!$A55,DataRegularSeason20242025!$N$2:$N$1315,1)</f>
        <v>0</v>
      </c>
      <c r="AC55" s="15"/>
      <c r="AD55" s="16">
        <f>COUNTIFS(DataRegularSeason20242025!$E$2:$E$1315,TotalTeamGames20242025!AC$1,DataRegularSeason20242025!$D$2:$D$1315,TotalTeamGames20242025!$A55,DataRegularSeason20242025!$N$2:$N$1315,1)</f>
        <v>0</v>
      </c>
      <c r="AE55" s="15"/>
      <c r="AF55" s="16">
        <f>COUNTIFS(DataRegularSeason20242025!$E$2:$E$1315,TotalTeamGames20242025!AE$1,DataRegularSeason20242025!$D$2:$D$1315,TotalTeamGames20242025!$A55,DataRegularSeason20242025!$N$2:$N$1315,1)</f>
        <v>1</v>
      </c>
      <c r="AG55" s="15"/>
      <c r="AH55" s="16">
        <f>COUNTIFS(DataRegularSeason20242025!$E$2:$E$1315,TotalTeamGames20242025!AG$1,DataRegularSeason20242025!$D$2:$D$1315,TotalTeamGames20242025!$A55,DataRegularSeason20242025!$N$2:$N$1315,1)</f>
        <v>1</v>
      </c>
      <c r="AI55" s="15"/>
      <c r="AJ55" s="16">
        <f>COUNTIFS(DataRegularSeason20242025!$E$2:$E$1315,TotalTeamGames20242025!AI$1,DataRegularSeason20242025!$D$2:$D$1315,TotalTeamGames20242025!$A55,DataRegularSeason20242025!$N$2:$N$1315,1)</f>
        <v>0</v>
      </c>
      <c r="AK55" s="15"/>
      <c r="AL55" s="16">
        <f>COUNTIFS(DataRegularSeason20242025!$E$2:$E$1315,TotalTeamGames20242025!AK$1,DataRegularSeason20242025!$D$2:$D$1315,TotalTeamGames20242025!$A55,DataRegularSeason20242025!$N$2:$N$1315,1)</f>
        <v>0</v>
      </c>
      <c r="AM55" s="15"/>
      <c r="AN55" s="16">
        <f>COUNTIFS(DataRegularSeason20242025!$E$2:$E$1315,TotalTeamGames20242025!AM$1,DataRegularSeason20242025!$D$2:$D$1315,TotalTeamGames20242025!$A55,DataRegularSeason20242025!$N$2:$N$1315,1)</f>
        <v>0</v>
      </c>
      <c r="AO55" s="15"/>
      <c r="AP55" s="16">
        <f>COUNTIFS(DataRegularSeason20242025!$E$2:$E$1315,TotalTeamGames20242025!AO$1,DataRegularSeason20242025!$D$2:$D$1315,TotalTeamGames20242025!$A55,DataRegularSeason20242025!$N$2:$N$1315,1)</f>
        <v>0</v>
      </c>
      <c r="AQ55" s="15"/>
      <c r="AR55" s="16">
        <f>COUNTIFS(DataRegularSeason20242025!$E$2:$E$1315,TotalTeamGames20242025!AQ$1,DataRegularSeason20242025!$D$2:$D$1315,TotalTeamGames20242025!$A55,DataRegularSeason20242025!$N$2:$N$1315,1)</f>
        <v>0</v>
      </c>
      <c r="AS55" s="15"/>
      <c r="AT55" s="16">
        <f>COUNTIFS(DataRegularSeason20242025!$E$2:$E$1315,TotalTeamGames20242025!AS$1,DataRegularSeason20242025!$D$2:$D$1315,TotalTeamGames20242025!$A55,DataRegularSeason20242025!$N$2:$N$1315,1)</f>
        <v>0</v>
      </c>
      <c r="AU55" s="15"/>
      <c r="AV55" s="16">
        <f>COUNTIFS(DataRegularSeason20242025!$E$2:$E$1315,TotalTeamGames20242025!AU$1,DataRegularSeason20242025!$D$2:$D$1315,TotalTeamGames20242025!$A55,DataRegularSeason20242025!$N$2:$N$1315,1)</f>
        <v>0</v>
      </c>
      <c r="AW55" s="15"/>
      <c r="AX55" s="16">
        <f>COUNTIFS(DataRegularSeason20242025!$E$2:$E$1315,TotalTeamGames20242025!AW$1,DataRegularSeason20242025!$D$2:$D$1315,TotalTeamGames20242025!$A55,DataRegularSeason20242025!$N$2:$N$1315,1)</f>
        <v>0</v>
      </c>
      <c r="AY55" s="15"/>
      <c r="AZ55" s="16">
        <f>COUNTIFS(DataRegularSeason20242025!$E$2:$E$1315,TotalTeamGames20242025!AY$1,DataRegularSeason20242025!$D$2:$D$1315,TotalTeamGames20242025!$A55,DataRegularSeason20242025!$N$2:$N$1315,1)</f>
        <v>0</v>
      </c>
      <c r="BA55" s="15"/>
      <c r="BB55" s="16">
        <f>COUNTIFS(DataRegularSeason20242025!$E$2:$E$1315,TotalTeamGames20242025!BA$1,DataRegularSeason20242025!$D$2:$D$1315,TotalTeamGames20242025!$A55,DataRegularSeason20242025!$N$2:$N$1315,1)</f>
        <v>0</v>
      </c>
      <c r="BC55" s="15"/>
      <c r="BD55" s="19"/>
      <c r="BE55" s="15"/>
      <c r="BF55" s="16">
        <f>COUNTIFS(DataRegularSeason20242025!$E$2:$E$1315,TotalTeamGames20242025!BE$1,DataRegularSeason20242025!$D$2:$D$1315,TotalTeamGames20242025!$A55,DataRegularSeason20242025!$N$2:$N$1315,1)</f>
        <v>0</v>
      </c>
      <c r="BG55" s="15"/>
      <c r="BH55" s="16">
        <f>COUNTIFS(DataRegularSeason20242025!$E$2:$E$1315,TotalTeamGames20242025!BG$1,DataRegularSeason20242025!$D$2:$D$1315,TotalTeamGames20242025!$A55,DataRegularSeason20242025!$N$2:$N$1315,1)</f>
        <v>0</v>
      </c>
      <c r="BI55" s="15"/>
      <c r="BJ55" s="16">
        <f>COUNTIFS(DataRegularSeason20242025!$E$2:$E$1315,TotalTeamGames20242025!BI$1,DataRegularSeason20242025!$D$2:$D$1315,TotalTeamGames20242025!$A55,DataRegularSeason20242025!$N$2:$N$1315,1)</f>
        <v>0</v>
      </c>
      <c r="BK55" s="15"/>
      <c r="BL55" s="16">
        <f>COUNTIFS(DataRegularSeason20242025!$E$2:$E$1315,TotalTeamGames20242025!BK$1,DataRegularSeason20242025!$D$2:$D$1315,TotalTeamGames20242025!$A55,DataRegularSeason20242025!$N$2:$N$1315,1)</f>
        <v>1</v>
      </c>
      <c r="BM55" s="15"/>
      <c r="BN55" s="16">
        <f>COUNTIFS(DataRegularSeason20242025!$E$2:$E$1315,TotalTeamGames20242025!BM$1,DataRegularSeason20242025!$D$2:$D$1315,TotalTeamGames20242025!$A55,DataRegularSeason20242025!$N$2:$N$1315,1)</f>
        <v>0</v>
      </c>
      <c r="BO55" s="23">
        <f t="shared" si="0"/>
        <v>5</v>
      </c>
      <c r="BP55" s="52">
        <f t="shared" ref="BP55" si="51">BO55+BO56</f>
        <v>11</v>
      </c>
      <c r="BQ55" s="48">
        <f t="shared" ref="BQ55" si="52">82-BP55</f>
        <v>71</v>
      </c>
    </row>
    <row r="56" spans="1:69" x14ac:dyDescent="0.25">
      <c r="A56" s="49"/>
      <c r="B56" s="17" t="s">
        <v>80</v>
      </c>
      <c r="C56" s="18">
        <f>COUNTIFS(DataRegularSeason20242025!$D$2:$D$1315,TotalTeamGames20242025!C$1,DataRegularSeason20242025!$E$2:$E$1315,TotalTeamGames20242025!$A55,DataRegularSeason20242025!$N$2:$N$1315,1)</f>
        <v>0</v>
      </c>
      <c r="D56" s="20"/>
      <c r="E56" s="18">
        <f>COUNTIFS(DataRegularSeason20242025!$D$2:$D$1315,TotalTeamGames20242025!E$1,DataRegularSeason20242025!$E$2:$E$1315,TotalTeamGames20242025!$A55,DataRegularSeason20242025!$N$2:$N$1315,1)</f>
        <v>0</v>
      </c>
      <c r="F56" s="20"/>
      <c r="G56" s="18">
        <f>COUNTIFS(DataRegularSeason20242025!$D$2:$D$1315,TotalTeamGames20242025!G$1,DataRegularSeason20242025!$E$2:$E$1315,TotalTeamGames20242025!$A55,DataRegularSeason20242025!$N$2:$N$1315,1)</f>
        <v>0</v>
      </c>
      <c r="H56" s="20"/>
      <c r="I56" s="18">
        <f>COUNTIFS(DataRegularSeason20242025!$D$2:$D$1315,TotalTeamGames20242025!I$1,DataRegularSeason20242025!$E$2:$E$1315,TotalTeamGames20242025!$A55,DataRegularSeason20242025!$N$2:$N$1315,1)</f>
        <v>0</v>
      </c>
      <c r="J56" s="20"/>
      <c r="K56" s="18">
        <f>COUNTIFS(DataRegularSeason20242025!$D$2:$D$1315,TotalTeamGames20242025!K$1,DataRegularSeason20242025!$E$2:$E$1315,TotalTeamGames20242025!$A55,DataRegularSeason20242025!$N$2:$N$1315,1)</f>
        <v>0</v>
      </c>
      <c r="L56" s="20"/>
      <c r="M56" s="18">
        <f>COUNTIFS(DataRegularSeason20242025!$D$2:$D$1315,TotalTeamGames20242025!M$1,DataRegularSeason20242025!$E$2:$E$1315,TotalTeamGames20242025!$A55,DataRegularSeason20242025!$N$2:$N$1315,1)</f>
        <v>0</v>
      </c>
      <c r="N56" s="20"/>
      <c r="O56" s="18">
        <f>COUNTIFS(DataRegularSeason20242025!$D$2:$D$1315,TotalTeamGames20242025!O$1,DataRegularSeason20242025!$E$2:$E$1315,TotalTeamGames20242025!$A55,DataRegularSeason20242025!$N$2:$N$1315,1)</f>
        <v>0</v>
      </c>
      <c r="P56" s="20"/>
      <c r="Q56" s="18">
        <f>COUNTIFS(DataRegularSeason20242025!$D$2:$D$1315,TotalTeamGames20242025!Q$1,DataRegularSeason20242025!$E$2:$E$1315,TotalTeamGames20242025!$A55,DataRegularSeason20242025!$N$2:$N$1315,1)</f>
        <v>0</v>
      </c>
      <c r="R56" s="20"/>
      <c r="S56" s="18">
        <f>COUNTIFS(DataRegularSeason20242025!$D$2:$D$1315,TotalTeamGames20242025!S$1,DataRegularSeason20242025!$E$2:$E$1315,TotalTeamGames20242025!$A55,DataRegularSeason20242025!$N$2:$N$1315,1)</f>
        <v>0</v>
      </c>
      <c r="T56" s="20"/>
      <c r="U56" s="18">
        <f>COUNTIFS(DataRegularSeason20242025!$D$2:$D$1315,TotalTeamGames20242025!U$1,DataRegularSeason20242025!$E$2:$E$1315,TotalTeamGames20242025!$A55,DataRegularSeason20242025!$N$2:$N$1315,1)</f>
        <v>0</v>
      </c>
      <c r="V56" s="20"/>
      <c r="W56" s="18">
        <f>COUNTIFS(DataRegularSeason20242025!$D$2:$D$1315,TotalTeamGames20242025!W$1,DataRegularSeason20242025!$E$2:$E$1315,TotalTeamGames20242025!$A55,DataRegularSeason20242025!$N$2:$N$1315,1)</f>
        <v>0</v>
      </c>
      <c r="X56" s="20"/>
      <c r="Y56" s="18">
        <f>COUNTIFS(DataRegularSeason20242025!$D$2:$D$1315,TotalTeamGames20242025!Y$1,DataRegularSeason20242025!$E$2:$E$1315,TotalTeamGames20242025!$A55,DataRegularSeason20242025!$N$2:$N$1315,1)</f>
        <v>0</v>
      </c>
      <c r="Z56" s="20"/>
      <c r="AA56" s="18">
        <f>COUNTIFS(DataRegularSeason20242025!$D$2:$D$1315,TotalTeamGames20242025!AA$1,DataRegularSeason20242025!$E$2:$E$1315,TotalTeamGames20242025!$A55,DataRegularSeason20242025!$N$2:$N$1315,1)</f>
        <v>1</v>
      </c>
      <c r="AB56" s="20"/>
      <c r="AC56" s="18">
        <f>COUNTIFS(DataRegularSeason20242025!$D$2:$D$1315,TotalTeamGames20242025!AC$1,DataRegularSeason20242025!$E$2:$E$1315,TotalTeamGames20242025!$A55,DataRegularSeason20242025!$N$2:$N$1315,1)</f>
        <v>0</v>
      </c>
      <c r="AD56" s="20"/>
      <c r="AE56" s="18">
        <f>COUNTIFS(DataRegularSeason20242025!$D$2:$D$1315,TotalTeamGames20242025!AE$1,DataRegularSeason20242025!$E$2:$E$1315,TotalTeamGames20242025!$A55,DataRegularSeason20242025!$N$2:$N$1315,1)</f>
        <v>0</v>
      </c>
      <c r="AF56" s="20"/>
      <c r="AG56" s="18">
        <f>COUNTIFS(DataRegularSeason20242025!$D$2:$D$1315,TotalTeamGames20242025!AG$1,DataRegularSeason20242025!$E$2:$E$1315,TotalTeamGames20242025!$A55,DataRegularSeason20242025!$N$2:$N$1315,1)</f>
        <v>0</v>
      </c>
      <c r="AH56" s="20"/>
      <c r="AI56" s="18">
        <f>COUNTIFS(DataRegularSeason20242025!$D$2:$D$1315,TotalTeamGames20242025!AI$1,DataRegularSeason20242025!$E$2:$E$1315,TotalTeamGames20242025!$A55,DataRegularSeason20242025!$N$2:$N$1315,1)</f>
        <v>0</v>
      </c>
      <c r="AJ56" s="20"/>
      <c r="AK56" s="18">
        <f>COUNTIFS(DataRegularSeason20242025!$D$2:$D$1315,TotalTeamGames20242025!AK$1,DataRegularSeason20242025!$E$2:$E$1315,TotalTeamGames20242025!$A55,DataRegularSeason20242025!$N$2:$N$1315,1)</f>
        <v>0</v>
      </c>
      <c r="AL56" s="20"/>
      <c r="AM56" s="18">
        <f>COUNTIFS(DataRegularSeason20242025!$D$2:$D$1315,TotalTeamGames20242025!AM$1,DataRegularSeason20242025!$E$2:$E$1315,TotalTeamGames20242025!$A55,DataRegularSeason20242025!$N$2:$N$1315,1)</f>
        <v>1</v>
      </c>
      <c r="AN56" s="20"/>
      <c r="AO56" s="18">
        <f>COUNTIFS(DataRegularSeason20242025!$D$2:$D$1315,TotalTeamGames20242025!AO$1,DataRegularSeason20242025!$E$2:$E$1315,TotalTeamGames20242025!$A55,DataRegularSeason20242025!$N$2:$N$1315,1)</f>
        <v>0</v>
      </c>
      <c r="AP56" s="20"/>
      <c r="AQ56" s="18">
        <f>COUNTIFS(DataRegularSeason20242025!$D$2:$D$1315,TotalTeamGames20242025!AQ$1,DataRegularSeason20242025!$E$2:$E$1315,TotalTeamGames20242025!$A55,DataRegularSeason20242025!$N$2:$N$1315,1)</f>
        <v>0</v>
      </c>
      <c r="AR56" s="20"/>
      <c r="AS56" s="18">
        <f>COUNTIFS(DataRegularSeason20242025!$D$2:$D$1315,TotalTeamGames20242025!AS$1,DataRegularSeason20242025!$E$2:$E$1315,TotalTeamGames20242025!$A55,DataRegularSeason20242025!$N$2:$N$1315,1)</f>
        <v>1</v>
      </c>
      <c r="AT56" s="20"/>
      <c r="AU56" s="18">
        <f>COUNTIFS(DataRegularSeason20242025!$D$2:$D$1315,TotalTeamGames20242025!AU$1,DataRegularSeason20242025!$E$2:$E$1315,TotalTeamGames20242025!$A55,DataRegularSeason20242025!$N$2:$N$1315,1)</f>
        <v>1</v>
      </c>
      <c r="AV56" s="20"/>
      <c r="AW56" s="18">
        <f>COUNTIFS(DataRegularSeason20242025!$D$2:$D$1315,TotalTeamGames20242025!AW$1,DataRegularSeason20242025!$E$2:$E$1315,TotalTeamGames20242025!$A55,DataRegularSeason20242025!$N$2:$N$1315,1)</f>
        <v>0</v>
      </c>
      <c r="AX56" s="20"/>
      <c r="AY56" s="18">
        <f>COUNTIFS(DataRegularSeason20242025!$D$2:$D$1315,TotalTeamGames20242025!AY$1,DataRegularSeason20242025!$E$2:$E$1315,TotalTeamGames20242025!$A55,DataRegularSeason20242025!$N$2:$N$1315,1)</f>
        <v>1</v>
      </c>
      <c r="AZ56" s="20"/>
      <c r="BA56" s="18">
        <f>COUNTIFS(DataRegularSeason20242025!$D$2:$D$1315,TotalTeamGames20242025!BA$1,DataRegularSeason20242025!$E$2:$E$1315,TotalTeamGames20242025!$A55,DataRegularSeason20242025!$N$2:$N$1315,1)</f>
        <v>1</v>
      </c>
      <c r="BB56" s="20"/>
      <c r="BC56" s="18"/>
      <c r="BD56" s="20"/>
      <c r="BE56" s="18">
        <f>COUNTIFS(DataRegularSeason20242025!$D$2:$D$1315,TotalTeamGames20242025!BE$1,DataRegularSeason20242025!$E$2:$E$1315,TotalTeamGames20242025!$A55,DataRegularSeason20242025!$N$2:$N$1315,1)</f>
        <v>0</v>
      </c>
      <c r="BF56" s="20"/>
      <c r="BG56" s="18">
        <f>COUNTIFS(DataRegularSeason20242025!$D$2:$D$1315,TotalTeamGames20242025!BG$1,DataRegularSeason20242025!$E$2:$E$1315,TotalTeamGames20242025!$A55,DataRegularSeason20242025!$N$2:$N$1315,1)</f>
        <v>0</v>
      </c>
      <c r="BH56" s="20"/>
      <c r="BI56" s="18">
        <f>COUNTIFS(DataRegularSeason20242025!$D$2:$D$1315,TotalTeamGames20242025!BI$1,DataRegularSeason20242025!$E$2:$E$1315,TotalTeamGames20242025!$A55,DataRegularSeason20242025!$N$2:$N$1315,1)</f>
        <v>0</v>
      </c>
      <c r="BJ56" s="20"/>
      <c r="BK56" s="18">
        <f>COUNTIFS(DataRegularSeason20242025!$D$2:$D$1315,TotalTeamGames20242025!BK$1,DataRegularSeason20242025!$E$2:$E$1315,TotalTeamGames20242025!$A55,DataRegularSeason20242025!$N$2:$N$1315,1)</f>
        <v>0</v>
      </c>
      <c r="BL56" s="20"/>
      <c r="BM56" s="18">
        <f>COUNTIFS(DataRegularSeason20242025!$D$2:$D$1315,TotalTeamGames20242025!BM$1,DataRegularSeason20242025!$E$2:$E$1315,TotalTeamGames20242025!$A55,DataRegularSeason20242025!$N$2:$N$1315,1)</f>
        <v>0</v>
      </c>
      <c r="BN56" s="20"/>
      <c r="BO56" s="24">
        <f t="shared" si="0"/>
        <v>6</v>
      </c>
      <c r="BP56" s="52"/>
      <c r="BQ56" s="48"/>
    </row>
    <row r="57" spans="1:69" x14ac:dyDescent="0.25">
      <c r="A57" s="53" t="s">
        <v>15</v>
      </c>
      <c r="B57" s="16" t="s">
        <v>81</v>
      </c>
      <c r="C57" s="15"/>
      <c r="D57" s="16">
        <f>COUNTIFS(DataRegularSeason20242025!$E$2:$E$1315,TotalTeamGames20242025!C$1,DataRegularSeason20242025!$D$2:$D$1315,TotalTeamGames20242025!$A57,DataRegularSeason20242025!$N$2:$N$1315,1)</f>
        <v>1</v>
      </c>
      <c r="E57" s="15"/>
      <c r="F57" s="16">
        <f>COUNTIFS(DataRegularSeason20242025!$E$2:$E$1315,TotalTeamGames20242025!E$1,DataRegularSeason20242025!$D$2:$D$1315,TotalTeamGames20242025!$A57,DataRegularSeason20242025!$N$2:$N$1315,1)</f>
        <v>0</v>
      </c>
      <c r="G57" s="15"/>
      <c r="H57" s="16">
        <f>COUNTIFS(DataRegularSeason20242025!$E$2:$E$1315,TotalTeamGames20242025!G$1,DataRegularSeason20242025!$D$2:$D$1315,TotalTeamGames20242025!$A57,DataRegularSeason20242025!$N$2:$N$1315,1)</f>
        <v>0</v>
      </c>
      <c r="I57" s="15"/>
      <c r="J57" s="16">
        <f>COUNTIFS(DataRegularSeason20242025!$E$2:$E$1315,TotalTeamGames20242025!I$1,DataRegularSeason20242025!$D$2:$D$1315,TotalTeamGames20242025!$A57,DataRegularSeason20242025!$N$2:$N$1315,1)</f>
        <v>0</v>
      </c>
      <c r="K57" s="15"/>
      <c r="L57" s="16">
        <f>COUNTIFS(DataRegularSeason20242025!$E$2:$E$1315,TotalTeamGames20242025!K$1,DataRegularSeason20242025!$D$2:$D$1315,TotalTeamGames20242025!$A57,DataRegularSeason20242025!$N$2:$N$1315,1)</f>
        <v>0</v>
      </c>
      <c r="M57" s="15"/>
      <c r="N57" s="16">
        <f>COUNTIFS(DataRegularSeason20242025!$E$2:$E$1315,TotalTeamGames20242025!M$1,DataRegularSeason20242025!$D$2:$D$1315,TotalTeamGames20242025!$A57,DataRegularSeason20242025!$N$2:$N$1315,1)</f>
        <v>0</v>
      </c>
      <c r="O57" s="15"/>
      <c r="P57" s="16">
        <f>COUNTIFS(DataRegularSeason20242025!$E$2:$E$1315,TotalTeamGames20242025!O$1,DataRegularSeason20242025!$D$2:$D$1315,TotalTeamGames20242025!$A57,DataRegularSeason20242025!$N$2:$N$1315,1)</f>
        <v>0</v>
      </c>
      <c r="Q57" s="15"/>
      <c r="R57" s="16">
        <f>COUNTIFS(DataRegularSeason20242025!$E$2:$E$1315,TotalTeamGames20242025!Q$1,DataRegularSeason20242025!$D$2:$D$1315,TotalTeamGames20242025!$A57,DataRegularSeason20242025!$N$2:$N$1315,1)</f>
        <v>0</v>
      </c>
      <c r="S57" s="15"/>
      <c r="T57" s="16">
        <f>COUNTIFS(DataRegularSeason20242025!$E$2:$E$1315,TotalTeamGames20242025!S$1,DataRegularSeason20242025!$D$2:$D$1315,TotalTeamGames20242025!$A57,DataRegularSeason20242025!$N$2:$N$1315,1)</f>
        <v>0</v>
      </c>
      <c r="U57" s="15"/>
      <c r="V57" s="16">
        <f>COUNTIFS(DataRegularSeason20242025!$E$2:$E$1315,TotalTeamGames20242025!U$1,DataRegularSeason20242025!$D$2:$D$1315,TotalTeamGames20242025!$A57,DataRegularSeason20242025!$N$2:$N$1315,1)</f>
        <v>0</v>
      </c>
      <c r="W57" s="15"/>
      <c r="X57" s="16">
        <f>COUNTIFS(DataRegularSeason20242025!$E$2:$E$1315,TotalTeamGames20242025!W$1,DataRegularSeason20242025!$D$2:$D$1315,TotalTeamGames20242025!$A57,DataRegularSeason20242025!$N$2:$N$1315,1)</f>
        <v>0</v>
      </c>
      <c r="Y57" s="15"/>
      <c r="Z57" s="16">
        <f>COUNTIFS(DataRegularSeason20242025!$E$2:$E$1315,TotalTeamGames20242025!Y$1,DataRegularSeason20242025!$D$2:$D$1315,TotalTeamGames20242025!$A57,DataRegularSeason20242025!$N$2:$N$1315,1)</f>
        <v>0</v>
      </c>
      <c r="AA57" s="15"/>
      <c r="AB57" s="16">
        <f>COUNTIFS(DataRegularSeason20242025!$E$2:$E$1315,TotalTeamGames20242025!AA$1,DataRegularSeason20242025!$D$2:$D$1315,TotalTeamGames20242025!$A57,DataRegularSeason20242025!$N$2:$N$1315,1)</f>
        <v>1</v>
      </c>
      <c r="AC57" s="15"/>
      <c r="AD57" s="16">
        <f>COUNTIFS(DataRegularSeason20242025!$E$2:$E$1315,TotalTeamGames20242025!AC$1,DataRegularSeason20242025!$D$2:$D$1315,TotalTeamGames20242025!$A57,DataRegularSeason20242025!$N$2:$N$1315,1)</f>
        <v>0</v>
      </c>
      <c r="AE57" s="15"/>
      <c r="AF57" s="16">
        <f>COUNTIFS(DataRegularSeason20242025!$E$2:$E$1315,TotalTeamGames20242025!AE$1,DataRegularSeason20242025!$D$2:$D$1315,TotalTeamGames20242025!$A57,DataRegularSeason20242025!$N$2:$N$1315,1)</f>
        <v>0</v>
      </c>
      <c r="AG57" s="15"/>
      <c r="AH57" s="16">
        <f>COUNTIFS(DataRegularSeason20242025!$E$2:$E$1315,TotalTeamGames20242025!AG$1,DataRegularSeason20242025!$D$2:$D$1315,TotalTeamGames20242025!$A57,DataRegularSeason20242025!$N$2:$N$1315,1)</f>
        <v>1</v>
      </c>
      <c r="AI57" s="15"/>
      <c r="AJ57" s="16">
        <f>COUNTIFS(DataRegularSeason20242025!$E$2:$E$1315,TotalTeamGames20242025!AI$1,DataRegularSeason20242025!$D$2:$D$1315,TotalTeamGames20242025!$A57,DataRegularSeason20242025!$N$2:$N$1315,1)</f>
        <v>0</v>
      </c>
      <c r="AK57" s="15"/>
      <c r="AL57" s="16">
        <f>COUNTIFS(DataRegularSeason20242025!$E$2:$E$1315,TotalTeamGames20242025!AK$1,DataRegularSeason20242025!$D$2:$D$1315,TotalTeamGames20242025!$A57,DataRegularSeason20242025!$N$2:$N$1315,1)</f>
        <v>1</v>
      </c>
      <c r="AM57" s="15"/>
      <c r="AN57" s="16">
        <f>COUNTIFS(DataRegularSeason20242025!$E$2:$E$1315,TotalTeamGames20242025!AM$1,DataRegularSeason20242025!$D$2:$D$1315,TotalTeamGames20242025!$A57,DataRegularSeason20242025!$N$2:$N$1315,1)</f>
        <v>1</v>
      </c>
      <c r="AO57" s="15"/>
      <c r="AP57" s="16">
        <f>COUNTIFS(DataRegularSeason20242025!$E$2:$E$1315,TotalTeamGames20242025!AO$1,DataRegularSeason20242025!$D$2:$D$1315,TotalTeamGames20242025!$A57,DataRegularSeason20242025!$N$2:$N$1315,1)</f>
        <v>0</v>
      </c>
      <c r="AQ57" s="15"/>
      <c r="AR57" s="16">
        <f>COUNTIFS(DataRegularSeason20242025!$E$2:$E$1315,TotalTeamGames20242025!AQ$1,DataRegularSeason20242025!$D$2:$D$1315,TotalTeamGames20242025!$A57,DataRegularSeason20242025!$N$2:$N$1315,1)</f>
        <v>0</v>
      </c>
      <c r="AS57" s="15"/>
      <c r="AT57" s="16">
        <f>COUNTIFS(DataRegularSeason20242025!$E$2:$E$1315,TotalTeamGames20242025!AS$1,DataRegularSeason20242025!$D$2:$D$1315,TotalTeamGames20242025!$A57,DataRegularSeason20242025!$N$2:$N$1315,1)</f>
        <v>0</v>
      </c>
      <c r="AU57" s="15"/>
      <c r="AV57" s="16">
        <f>COUNTIFS(DataRegularSeason20242025!$E$2:$E$1315,TotalTeamGames20242025!AU$1,DataRegularSeason20242025!$D$2:$D$1315,TotalTeamGames20242025!$A57,DataRegularSeason20242025!$N$2:$N$1315,1)</f>
        <v>0</v>
      </c>
      <c r="AW57" s="15"/>
      <c r="AX57" s="16">
        <f>COUNTIFS(DataRegularSeason20242025!$E$2:$E$1315,TotalTeamGames20242025!AW$1,DataRegularSeason20242025!$D$2:$D$1315,TotalTeamGames20242025!$A57,DataRegularSeason20242025!$N$2:$N$1315,1)</f>
        <v>0</v>
      </c>
      <c r="AY57" s="15"/>
      <c r="AZ57" s="16">
        <f>COUNTIFS(DataRegularSeason20242025!$E$2:$E$1315,TotalTeamGames20242025!AY$1,DataRegularSeason20242025!$D$2:$D$1315,TotalTeamGames20242025!$A57,DataRegularSeason20242025!$N$2:$N$1315,1)</f>
        <v>0</v>
      </c>
      <c r="BA57" s="15"/>
      <c r="BB57" s="16">
        <f>COUNTIFS(DataRegularSeason20242025!$E$2:$E$1315,TotalTeamGames20242025!BA$1,DataRegularSeason20242025!$D$2:$D$1315,TotalTeamGames20242025!$A57,DataRegularSeason20242025!$N$2:$N$1315,1)</f>
        <v>0</v>
      </c>
      <c r="BC57" s="15"/>
      <c r="BD57" s="16">
        <f>COUNTIFS(DataRegularSeason20242025!$E$2:$E$1315,TotalTeamGames20242025!BC$1,DataRegularSeason20242025!$D$2:$D$1315,TotalTeamGames20242025!$A57,DataRegularSeason20242025!$N$2:$N$1315,1)</f>
        <v>0</v>
      </c>
      <c r="BE57" s="15"/>
      <c r="BF57" s="19"/>
      <c r="BG57" s="15"/>
      <c r="BH57" s="16">
        <f>COUNTIFS(DataRegularSeason20242025!$E$2:$E$1315,TotalTeamGames20242025!BG$1,DataRegularSeason20242025!$D$2:$D$1315,TotalTeamGames20242025!$A57,DataRegularSeason20242025!$N$2:$N$1315,1)</f>
        <v>0</v>
      </c>
      <c r="BI57" s="15"/>
      <c r="BJ57" s="16">
        <f>COUNTIFS(DataRegularSeason20242025!$E$2:$E$1315,TotalTeamGames20242025!BI$1,DataRegularSeason20242025!$D$2:$D$1315,TotalTeamGames20242025!$A57,DataRegularSeason20242025!$N$2:$N$1315,1)</f>
        <v>0</v>
      </c>
      <c r="BK57" s="15"/>
      <c r="BL57" s="16">
        <f>COUNTIFS(DataRegularSeason20242025!$E$2:$E$1315,TotalTeamGames20242025!BK$1,DataRegularSeason20242025!$D$2:$D$1315,TotalTeamGames20242025!$A57,DataRegularSeason20242025!$N$2:$N$1315,1)</f>
        <v>0</v>
      </c>
      <c r="BM57" s="15"/>
      <c r="BN57" s="16">
        <f>COUNTIFS(DataRegularSeason20242025!$E$2:$E$1315,TotalTeamGames20242025!BM$1,DataRegularSeason20242025!$D$2:$D$1315,TotalTeamGames20242025!$A57,DataRegularSeason20242025!$N$2:$N$1315,1)</f>
        <v>0</v>
      </c>
      <c r="BO57" s="23">
        <f t="shared" si="0"/>
        <v>5</v>
      </c>
      <c r="BP57" s="52">
        <f t="shared" ref="BP57" si="53">BO57+BO58</f>
        <v>11</v>
      </c>
      <c r="BQ57" s="48">
        <f t="shared" ref="BQ57" si="54">82-BP57</f>
        <v>71</v>
      </c>
    </row>
    <row r="58" spans="1:69" x14ac:dyDescent="0.25">
      <c r="A58" s="49"/>
      <c r="B58" s="17" t="s">
        <v>80</v>
      </c>
      <c r="C58" s="18">
        <f>COUNTIFS(DataRegularSeason20242025!$D$2:$D$1315,TotalTeamGames20242025!C$1,DataRegularSeason20242025!$E$2:$E$1315,TotalTeamGames20242025!$A57,DataRegularSeason20242025!$N$2:$N$1315,1)</f>
        <v>0</v>
      </c>
      <c r="D58" s="20"/>
      <c r="E58" s="18">
        <f>COUNTIFS(DataRegularSeason20242025!$D$2:$D$1315,TotalTeamGames20242025!E$1,DataRegularSeason20242025!$E$2:$E$1315,TotalTeamGames20242025!$A57,DataRegularSeason20242025!$N$2:$N$1315,1)</f>
        <v>1</v>
      </c>
      <c r="F58" s="20"/>
      <c r="G58" s="18">
        <f>COUNTIFS(DataRegularSeason20242025!$D$2:$D$1315,TotalTeamGames20242025!G$1,DataRegularSeason20242025!$E$2:$E$1315,TotalTeamGames20242025!$A57,DataRegularSeason20242025!$N$2:$N$1315,1)</f>
        <v>0</v>
      </c>
      <c r="H58" s="20"/>
      <c r="I58" s="18">
        <f>COUNTIFS(DataRegularSeason20242025!$D$2:$D$1315,TotalTeamGames20242025!I$1,DataRegularSeason20242025!$E$2:$E$1315,TotalTeamGames20242025!$A57,DataRegularSeason20242025!$N$2:$N$1315,1)</f>
        <v>0</v>
      </c>
      <c r="J58" s="20"/>
      <c r="K58" s="18">
        <f>COUNTIFS(DataRegularSeason20242025!$D$2:$D$1315,TotalTeamGames20242025!K$1,DataRegularSeason20242025!$E$2:$E$1315,TotalTeamGames20242025!$A57,DataRegularSeason20242025!$N$2:$N$1315,1)</f>
        <v>0</v>
      </c>
      <c r="L58" s="20"/>
      <c r="M58" s="18">
        <f>COUNTIFS(DataRegularSeason20242025!$D$2:$D$1315,TotalTeamGames20242025!M$1,DataRegularSeason20242025!$E$2:$E$1315,TotalTeamGames20242025!$A57,DataRegularSeason20242025!$N$2:$N$1315,1)</f>
        <v>1</v>
      </c>
      <c r="N58" s="20"/>
      <c r="O58" s="18">
        <f>COUNTIFS(DataRegularSeason20242025!$D$2:$D$1315,TotalTeamGames20242025!O$1,DataRegularSeason20242025!$E$2:$E$1315,TotalTeamGames20242025!$A57,DataRegularSeason20242025!$N$2:$N$1315,1)</f>
        <v>1</v>
      </c>
      <c r="P58" s="20"/>
      <c r="Q58" s="18">
        <f>COUNTIFS(DataRegularSeason20242025!$D$2:$D$1315,TotalTeamGames20242025!Q$1,DataRegularSeason20242025!$E$2:$E$1315,TotalTeamGames20242025!$A57,DataRegularSeason20242025!$N$2:$N$1315,1)</f>
        <v>1</v>
      </c>
      <c r="R58" s="20"/>
      <c r="S58" s="18">
        <f>COUNTIFS(DataRegularSeason20242025!$D$2:$D$1315,TotalTeamGames20242025!S$1,DataRegularSeason20242025!$E$2:$E$1315,TotalTeamGames20242025!$A57,DataRegularSeason20242025!$N$2:$N$1315,1)</f>
        <v>0</v>
      </c>
      <c r="T58" s="20"/>
      <c r="U58" s="18">
        <f>COUNTIFS(DataRegularSeason20242025!$D$2:$D$1315,TotalTeamGames20242025!U$1,DataRegularSeason20242025!$E$2:$E$1315,TotalTeamGames20242025!$A57,DataRegularSeason20242025!$N$2:$N$1315,1)</f>
        <v>0</v>
      </c>
      <c r="V58" s="20"/>
      <c r="W58" s="18">
        <f>COUNTIFS(DataRegularSeason20242025!$D$2:$D$1315,TotalTeamGames20242025!W$1,DataRegularSeason20242025!$E$2:$E$1315,TotalTeamGames20242025!$A57,DataRegularSeason20242025!$N$2:$N$1315,1)</f>
        <v>0</v>
      </c>
      <c r="X58" s="20"/>
      <c r="Y58" s="18">
        <f>COUNTIFS(DataRegularSeason20242025!$D$2:$D$1315,TotalTeamGames20242025!Y$1,DataRegularSeason20242025!$E$2:$E$1315,TotalTeamGames20242025!$A57,DataRegularSeason20242025!$N$2:$N$1315,1)</f>
        <v>0</v>
      </c>
      <c r="Z58" s="20"/>
      <c r="AA58" s="18">
        <f>COUNTIFS(DataRegularSeason20242025!$D$2:$D$1315,TotalTeamGames20242025!AA$1,DataRegularSeason20242025!$E$2:$E$1315,TotalTeamGames20242025!$A57,DataRegularSeason20242025!$N$2:$N$1315,1)</f>
        <v>0</v>
      </c>
      <c r="AB58" s="20"/>
      <c r="AC58" s="18">
        <f>COUNTIFS(DataRegularSeason20242025!$D$2:$D$1315,TotalTeamGames20242025!AC$1,DataRegularSeason20242025!$E$2:$E$1315,TotalTeamGames20242025!$A57,DataRegularSeason20242025!$N$2:$N$1315,1)</f>
        <v>0</v>
      </c>
      <c r="AD58" s="20"/>
      <c r="AE58" s="18">
        <f>COUNTIFS(DataRegularSeason20242025!$D$2:$D$1315,TotalTeamGames20242025!AE$1,DataRegularSeason20242025!$E$2:$E$1315,TotalTeamGames20242025!$A57,DataRegularSeason20242025!$N$2:$N$1315,1)</f>
        <v>0</v>
      </c>
      <c r="AF58" s="20"/>
      <c r="AG58" s="18">
        <f>COUNTIFS(DataRegularSeason20242025!$D$2:$D$1315,TotalTeamGames20242025!AG$1,DataRegularSeason20242025!$E$2:$E$1315,TotalTeamGames20242025!$A57,DataRegularSeason20242025!$N$2:$N$1315,1)</f>
        <v>0</v>
      </c>
      <c r="AH58" s="20"/>
      <c r="AI58" s="18">
        <f>COUNTIFS(DataRegularSeason20242025!$D$2:$D$1315,TotalTeamGames20242025!AI$1,DataRegularSeason20242025!$E$2:$E$1315,TotalTeamGames20242025!$A57,DataRegularSeason20242025!$N$2:$N$1315,1)</f>
        <v>0</v>
      </c>
      <c r="AJ58" s="20"/>
      <c r="AK58" s="18">
        <f>COUNTIFS(DataRegularSeason20242025!$D$2:$D$1315,TotalTeamGames20242025!AK$1,DataRegularSeason20242025!$E$2:$E$1315,TotalTeamGames20242025!$A57,DataRegularSeason20242025!$N$2:$N$1315,1)</f>
        <v>0</v>
      </c>
      <c r="AL58" s="20"/>
      <c r="AM58" s="18">
        <f>COUNTIFS(DataRegularSeason20242025!$D$2:$D$1315,TotalTeamGames20242025!AM$1,DataRegularSeason20242025!$E$2:$E$1315,TotalTeamGames20242025!$A57,DataRegularSeason20242025!$N$2:$N$1315,1)</f>
        <v>0</v>
      </c>
      <c r="AN58" s="20"/>
      <c r="AO58" s="18">
        <f>COUNTIFS(DataRegularSeason20242025!$D$2:$D$1315,TotalTeamGames20242025!AO$1,DataRegularSeason20242025!$E$2:$E$1315,TotalTeamGames20242025!$A57,DataRegularSeason20242025!$N$2:$N$1315,1)</f>
        <v>1</v>
      </c>
      <c r="AP58" s="20"/>
      <c r="AQ58" s="18">
        <f>COUNTIFS(DataRegularSeason20242025!$D$2:$D$1315,TotalTeamGames20242025!AQ$1,DataRegularSeason20242025!$E$2:$E$1315,TotalTeamGames20242025!$A57,DataRegularSeason20242025!$N$2:$N$1315,1)</f>
        <v>0</v>
      </c>
      <c r="AR58" s="20"/>
      <c r="AS58" s="18">
        <f>COUNTIFS(DataRegularSeason20242025!$D$2:$D$1315,TotalTeamGames20242025!AS$1,DataRegularSeason20242025!$E$2:$E$1315,TotalTeamGames20242025!$A57,DataRegularSeason20242025!$N$2:$N$1315,1)</f>
        <v>0</v>
      </c>
      <c r="AT58" s="20"/>
      <c r="AU58" s="18">
        <f>COUNTIFS(DataRegularSeason20242025!$D$2:$D$1315,TotalTeamGames20242025!AU$1,DataRegularSeason20242025!$E$2:$E$1315,TotalTeamGames20242025!$A57,DataRegularSeason20242025!$N$2:$N$1315,1)</f>
        <v>0</v>
      </c>
      <c r="AV58" s="20"/>
      <c r="AW58" s="18">
        <f>COUNTIFS(DataRegularSeason20242025!$D$2:$D$1315,TotalTeamGames20242025!AW$1,DataRegularSeason20242025!$E$2:$E$1315,TotalTeamGames20242025!$A57,DataRegularSeason20242025!$N$2:$N$1315,1)</f>
        <v>1</v>
      </c>
      <c r="AX58" s="20"/>
      <c r="AY58" s="18">
        <f>COUNTIFS(DataRegularSeason20242025!$D$2:$D$1315,TotalTeamGames20242025!AY$1,DataRegularSeason20242025!$E$2:$E$1315,TotalTeamGames20242025!$A57,DataRegularSeason20242025!$N$2:$N$1315,1)</f>
        <v>0</v>
      </c>
      <c r="AZ58" s="20"/>
      <c r="BA58" s="18">
        <f>COUNTIFS(DataRegularSeason20242025!$D$2:$D$1315,TotalTeamGames20242025!BA$1,DataRegularSeason20242025!$E$2:$E$1315,TotalTeamGames20242025!$A57,DataRegularSeason20242025!$N$2:$N$1315,1)</f>
        <v>0</v>
      </c>
      <c r="BB58" s="20"/>
      <c r="BC58" s="18">
        <f>COUNTIFS(DataRegularSeason20242025!$D$2:$D$1315,TotalTeamGames20242025!BC$1,DataRegularSeason20242025!$E$2:$E$1315,TotalTeamGames20242025!$A57,DataRegularSeason20242025!$N$2:$N$1315,1)</f>
        <v>0</v>
      </c>
      <c r="BD58" s="20"/>
      <c r="BE58" s="18"/>
      <c r="BF58" s="20"/>
      <c r="BG58" s="18">
        <f>COUNTIFS(DataRegularSeason20242025!$D$2:$D$1315,TotalTeamGames20242025!BG$1,DataRegularSeason20242025!$E$2:$E$1315,TotalTeamGames20242025!$A57,DataRegularSeason20242025!$N$2:$N$1315,1)</f>
        <v>0</v>
      </c>
      <c r="BH58" s="20"/>
      <c r="BI58" s="18">
        <f>COUNTIFS(DataRegularSeason20242025!$D$2:$D$1315,TotalTeamGames20242025!BI$1,DataRegularSeason20242025!$E$2:$E$1315,TotalTeamGames20242025!$A57,DataRegularSeason20242025!$N$2:$N$1315,1)</f>
        <v>0</v>
      </c>
      <c r="BJ58" s="20"/>
      <c r="BK58" s="18">
        <f>COUNTIFS(DataRegularSeason20242025!$D$2:$D$1315,TotalTeamGames20242025!BK$1,DataRegularSeason20242025!$E$2:$E$1315,TotalTeamGames20242025!$A57,DataRegularSeason20242025!$N$2:$N$1315,1)</f>
        <v>0</v>
      </c>
      <c r="BL58" s="20"/>
      <c r="BM58" s="18">
        <f>COUNTIFS(DataRegularSeason20242025!$D$2:$D$1315,TotalTeamGames20242025!BM$1,DataRegularSeason20242025!$E$2:$E$1315,TotalTeamGames20242025!$A57,DataRegularSeason20242025!$N$2:$N$1315,1)</f>
        <v>0</v>
      </c>
      <c r="BN58" s="20"/>
      <c r="BO58" s="24">
        <f t="shared" si="0"/>
        <v>6</v>
      </c>
      <c r="BP58" s="52"/>
      <c r="BQ58" s="48"/>
    </row>
    <row r="59" spans="1:69" x14ac:dyDescent="0.25">
      <c r="A59" s="53" t="s">
        <v>25</v>
      </c>
      <c r="B59" s="16" t="s">
        <v>81</v>
      </c>
      <c r="C59" s="15"/>
      <c r="D59" s="16">
        <f>COUNTIFS(DataRegularSeason20242025!$E$2:$E$1315,TotalTeamGames20242025!C$1,DataRegularSeason20242025!$D$2:$D$1315,TotalTeamGames20242025!$A59,DataRegularSeason20242025!$N$2:$N$1315,1)</f>
        <v>0</v>
      </c>
      <c r="E59" s="15"/>
      <c r="F59" s="16">
        <f>COUNTIFS(DataRegularSeason20242025!$E$2:$E$1315,TotalTeamGames20242025!E$1,DataRegularSeason20242025!$D$2:$D$1315,TotalTeamGames20242025!$A59,DataRegularSeason20242025!$N$2:$N$1315,1)</f>
        <v>0</v>
      </c>
      <c r="G59" s="15"/>
      <c r="H59" s="16">
        <f>COUNTIFS(DataRegularSeason20242025!$E$2:$E$1315,TotalTeamGames20242025!G$1,DataRegularSeason20242025!$D$2:$D$1315,TotalTeamGames20242025!$A59,DataRegularSeason20242025!$N$2:$N$1315,1)</f>
        <v>0</v>
      </c>
      <c r="I59" s="15"/>
      <c r="J59" s="16">
        <f>COUNTIFS(DataRegularSeason20242025!$E$2:$E$1315,TotalTeamGames20242025!I$1,DataRegularSeason20242025!$D$2:$D$1315,TotalTeamGames20242025!$A59,DataRegularSeason20242025!$N$2:$N$1315,1)</f>
        <v>0</v>
      </c>
      <c r="K59" s="15"/>
      <c r="L59" s="16">
        <f>COUNTIFS(DataRegularSeason20242025!$E$2:$E$1315,TotalTeamGames20242025!K$1,DataRegularSeason20242025!$D$2:$D$1315,TotalTeamGames20242025!$A59,DataRegularSeason20242025!$N$2:$N$1315,1)</f>
        <v>0</v>
      </c>
      <c r="M59" s="15"/>
      <c r="N59" s="16">
        <f>COUNTIFS(DataRegularSeason20242025!$E$2:$E$1315,TotalTeamGames20242025!M$1,DataRegularSeason20242025!$D$2:$D$1315,TotalTeamGames20242025!$A59,DataRegularSeason20242025!$N$2:$N$1315,1)</f>
        <v>0</v>
      </c>
      <c r="O59" s="15"/>
      <c r="P59" s="16">
        <f>COUNTIFS(DataRegularSeason20242025!$E$2:$E$1315,TotalTeamGames20242025!O$1,DataRegularSeason20242025!$D$2:$D$1315,TotalTeamGames20242025!$A59,DataRegularSeason20242025!$N$2:$N$1315,1)</f>
        <v>1</v>
      </c>
      <c r="Q59" s="15"/>
      <c r="R59" s="16">
        <f>COUNTIFS(DataRegularSeason20242025!$E$2:$E$1315,TotalTeamGames20242025!Q$1,DataRegularSeason20242025!$D$2:$D$1315,TotalTeamGames20242025!$A59,DataRegularSeason20242025!$N$2:$N$1315,1)</f>
        <v>0</v>
      </c>
      <c r="S59" s="15"/>
      <c r="T59" s="16">
        <f>COUNTIFS(DataRegularSeason20242025!$E$2:$E$1315,TotalTeamGames20242025!S$1,DataRegularSeason20242025!$D$2:$D$1315,TotalTeamGames20242025!$A59,DataRegularSeason20242025!$N$2:$N$1315,1)</f>
        <v>0</v>
      </c>
      <c r="U59" s="15"/>
      <c r="V59" s="16">
        <f>COUNTIFS(DataRegularSeason20242025!$E$2:$E$1315,TotalTeamGames20242025!U$1,DataRegularSeason20242025!$D$2:$D$1315,TotalTeamGames20242025!$A59,DataRegularSeason20242025!$N$2:$N$1315,1)</f>
        <v>0</v>
      </c>
      <c r="W59" s="15"/>
      <c r="X59" s="16">
        <f>COUNTIFS(DataRegularSeason20242025!$E$2:$E$1315,TotalTeamGames20242025!W$1,DataRegularSeason20242025!$D$2:$D$1315,TotalTeamGames20242025!$A59,DataRegularSeason20242025!$N$2:$N$1315,1)</f>
        <v>0</v>
      </c>
      <c r="Y59" s="15"/>
      <c r="Z59" s="16">
        <f>COUNTIFS(DataRegularSeason20242025!$E$2:$E$1315,TotalTeamGames20242025!Y$1,DataRegularSeason20242025!$D$2:$D$1315,TotalTeamGames20242025!$A59,DataRegularSeason20242025!$N$2:$N$1315,1)</f>
        <v>1</v>
      </c>
      <c r="AA59" s="15"/>
      <c r="AB59" s="16">
        <f>COUNTIFS(DataRegularSeason20242025!$E$2:$E$1315,TotalTeamGames20242025!AA$1,DataRegularSeason20242025!$D$2:$D$1315,TotalTeamGames20242025!$A59,DataRegularSeason20242025!$N$2:$N$1315,1)</f>
        <v>0</v>
      </c>
      <c r="AC59" s="15"/>
      <c r="AD59" s="16">
        <f>COUNTIFS(DataRegularSeason20242025!$E$2:$E$1315,TotalTeamGames20242025!AC$1,DataRegularSeason20242025!$D$2:$D$1315,TotalTeamGames20242025!$A59,DataRegularSeason20242025!$N$2:$N$1315,1)</f>
        <v>0</v>
      </c>
      <c r="AE59" s="15"/>
      <c r="AF59" s="16">
        <f>COUNTIFS(DataRegularSeason20242025!$E$2:$E$1315,TotalTeamGames20242025!AE$1,DataRegularSeason20242025!$D$2:$D$1315,TotalTeamGames20242025!$A59,DataRegularSeason20242025!$N$2:$N$1315,1)</f>
        <v>0</v>
      </c>
      <c r="AG59" s="15"/>
      <c r="AH59" s="16">
        <f>COUNTIFS(DataRegularSeason20242025!$E$2:$E$1315,TotalTeamGames20242025!AG$1,DataRegularSeason20242025!$D$2:$D$1315,TotalTeamGames20242025!$A59,DataRegularSeason20242025!$N$2:$N$1315,1)</f>
        <v>0</v>
      </c>
      <c r="AI59" s="15"/>
      <c r="AJ59" s="16">
        <f>COUNTIFS(DataRegularSeason20242025!$E$2:$E$1315,TotalTeamGames20242025!AI$1,DataRegularSeason20242025!$D$2:$D$1315,TotalTeamGames20242025!$A59,DataRegularSeason20242025!$N$2:$N$1315,1)</f>
        <v>0</v>
      </c>
      <c r="AK59" s="15"/>
      <c r="AL59" s="16">
        <f>COUNTIFS(DataRegularSeason20242025!$E$2:$E$1315,TotalTeamGames20242025!AK$1,DataRegularSeason20242025!$D$2:$D$1315,TotalTeamGames20242025!$A59,DataRegularSeason20242025!$N$2:$N$1315,1)</f>
        <v>0</v>
      </c>
      <c r="AM59" s="15"/>
      <c r="AN59" s="16">
        <f>COUNTIFS(DataRegularSeason20242025!$E$2:$E$1315,TotalTeamGames20242025!AM$1,DataRegularSeason20242025!$D$2:$D$1315,TotalTeamGames20242025!$A59,DataRegularSeason20242025!$N$2:$N$1315,1)</f>
        <v>0</v>
      </c>
      <c r="AO59" s="15"/>
      <c r="AP59" s="16">
        <f>COUNTIFS(DataRegularSeason20242025!$E$2:$E$1315,TotalTeamGames20242025!AO$1,DataRegularSeason20242025!$D$2:$D$1315,TotalTeamGames20242025!$A59,DataRegularSeason20242025!$N$2:$N$1315,1)</f>
        <v>0</v>
      </c>
      <c r="AQ59" s="15"/>
      <c r="AR59" s="16">
        <f>COUNTIFS(DataRegularSeason20242025!$E$2:$E$1315,TotalTeamGames20242025!AQ$1,DataRegularSeason20242025!$D$2:$D$1315,TotalTeamGames20242025!$A59,DataRegularSeason20242025!$N$2:$N$1315,1)</f>
        <v>1</v>
      </c>
      <c r="AS59" s="15"/>
      <c r="AT59" s="16">
        <f>COUNTIFS(DataRegularSeason20242025!$E$2:$E$1315,TotalTeamGames20242025!AS$1,DataRegularSeason20242025!$D$2:$D$1315,TotalTeamGames20242025!$A59,DataRegularSeason20242025!$N$2:$N$1315,1)</f>
        <v>0</v>
      </c>
      <c r="AU59" s="15"/>
      <c r="AV59" s="16">
        <f>COUNTIFS(DataRegularSeason20242025!$E$2:$E$1315,TotalTeamGames20242025!AU$1,DataRegularSeason20242025!$D$2:$D$1315,TotalTeamGames20242025!$A59,DataRegularSeason20242025!$N$2:$N$1315,1)</f>
        <v>0</v>
      </c>
      <c r="AW59" s="15"/>
      <c r="AX59" s="16">
        <f>COUNTIFS(DataRegularSeason20242025!$E$2:$E$1315,TotalTeamGames20242025!AW$1,DataRegularSeason20242025!$D$2:$D$1315,TotalTeamGames20242025!$A59,DataRegularSeason20242025!$N$2:$N$1315,1)</f>
        <v>0</v>
      </c>
      <c r="AY59" s="15"/>
      <c r="AZ59" s="16">
        <f>COUNTIFS(DataRegularSeason20242025!$E$2:$E$1315,TotalTeamGames20242025!AY$1,DataRegularSeason20242025!$D$2:$D$1315,TotalTeamGames20242025!$A59,DataRegularSeason20242025!$N$2:$N$1315,1)</f>
        <v>0</v>
      </c>
      <c r="BA59" s="15"/>
      <c r="BB59" s="16">
        <f>COUNTIFS(DataRegularSeason20242025!$E$2:$E$1315,TotalTeamGames20242025!BA$1,DataRegularSeason20242025!$D$2:$D$1315,TotalTeamGames20242025!$A59,DataRegularSeason20242025!$N$2:$N$1315,1)</f>
        <v>1</v>
      </c>
      <c r="BC59" s="15"/>
      <c r="BD59" s="16">
        <f>COUNTIFS(DataRegularSeason20242025!$E$2:$E$1315,TotalTeamGames20242025!BC$1,DataRegularSeason20242025!$D$2:$D$1315,TotalTeamGames20242025!$A59,DataRegularSeason20242025!$N$2:$N$1315,1)</f>
        <v>0</v>
      </c>
      <c r="BE59" s="15"/>
      <c r="BF59" s="16">
        <f>COUNTIFS(DataRegularSeason20242025!$E$2:$E$1315,TotalTeamGames20242025!BE$1,DataRegularSeason20242025!$D$2:$D$1315,TotalTeamGames20242025!$A59,DataRegularSeason20242025!$N$2:$N$1315,1)</f>
        <v>0</v>
      </c>
      <c r="BG59" s="15"/>
      <c r="BH59" s="19"/>
      <c r="BI59" s="15"/>
      <c r="BJ59" s="16">
        <f>COUNTIFS(DataRegularSeason20242025!$E$2:$E$1315,TotalTeamGames20242025!BI$1,DataRegularSeason20242025!$D$2:$D$1315,TotalTeamGames20242025!$A59,DataRegularSeason20242025!$N$2:$N$1315,1)</f>
        <v>0</v>
      </c>
      <c r="BK59" s="15"/>
      <c r="BL59" s="16">
        <f>COUNTIFS(DataRegularSeason20242025!$E$2:$E$1315,TotalTeamGames20242025!BK$1,DataRegularSeason20242025!$D$2:$D$1315,TotalTeamGames20242025!$A59,DataRegularSeason20242025!$N$2:$N$1315,1)</f>
        <v>0</v>
      </c>
      <c r="BM59" s="15"/>
      <c r="BN59" s="16">
        <f>COUNTIFS(DataRegularSeason20242025!$E$2:$E$1315,TotalTeamGames20242025!BM$1,DataRegularSeason20242025!$D$2:$D$1315,TotalTeamGames20242025!$A59,DataRegularSeason20242025!$N$2:$N$1315,1)</f>
        <v>0</v>
      </c>
      <c r="BO59" s="23">
        <f t="shared" si="0"/>
        <v>4</v>
      </c>
      <c r="BP59" s="52">
        <f t="shared" ref="BP59" si="55">BO59+BO60</f>
        <v>9</v>
      </c>
      <c r="BQ59" s="48">
        <f t="shared" ref="BQ59" si="56">82-BP59</f>
        <v>73</v>
      </c>
    </row>
    <row r="60" spans="1:69" x14ac:dyDescent="0.25">
      <c r="A60" s="49"/>
      <c r="B60" s="17" t="s">
        <v>80</v>
      </c>
      <c r="C60" s="18">
        <f>COUNTIFS(DataRegularSeason20242025!$D$2:$D$1315,TotalTeamGames20242025!C$1,DataRegularSeason20242025!$E$2:$E$1315,TotalTeamGames20242025!$A59,DataRegularSeason20242025!$N$2:$N$1315,1)</f>
        <v>0</v>
      </c>
      <c r="D60" s="20"/>
      <c r="E60" s="18">
        <f>COUNTIFS(DataRegularSeason20242025!$D$2:$D$1315,TotalTeamGames20242025!E$1,DataRegularSeason20242025!$E$2:$E$1315,TotalTeamGames20242025!$A59,DataRegularSeason20242025!$N$2:$N$1315,1)</f>
        <v>0</v>
      </c>
      <c r="F60" s="20"/>
      <c r="G60" s="18">
        <f>COUNTIFS(DataRegularSeason20242025!$D$2:$D$1315,TotalTeamGames20242025!G$1,DataRegularSeason20242025!$E$2:$E$1315,TotalTeamGames20242025!$A59,DataRegularSeason20242025!$N$2:$N$1315,1)</f>
        <v>0</v>
      </c>
      <c r="H60" s="20"/>
      <c r="I60" s="18">
        <f>COUNTIFS(DataRegularSeason20242025!$D$2:$D$1315,TotalTeamGames20242025!I$1,DataRegularSeason20242025!$E$2:$E$1315,TotalTeamGames20242025!$A59,DataRegularSeason20242025!$N$2:$N$1315,1)</f>
        <v>1</v>
      </c>
      <c r="J60" s="20"/>
      <c r="K60" s="18">
        <f>COUNTIFS(DataRegularSeason20242025!$D$2:$D$1315,TotalTeamGames20242025!K$1,DataRegularSeason20242025!$E$2:$E$1315,TotalTeamGames20242025!$A59,DataRegularSeason20242025!$N$2:$N$1315,1)</f>
        <v>0</v>
      </c>
      <c r="L60" s="20"/>
      <c r="M60" s="18">
        <f>COUNTIFS(DataRegularSeason20242025!$D$2:$D$1315,TotalTeamGames20242025!M$1,DataRegularSeason20242025!$E$2:$E$1315,TotalTeamGames20242025!$A59,DataRegularSeason20242025!$N$2:$N$1315,1)</f>
        <v>1</v>
      </c>
      <c r="N60" s="20"/>
      <c r="O60" s="18">
        <f>COUNTIFS(DataRegularSeason20242025!$D$2:$D$1315,TotalTeamGames20242025!O$1,DataRegularSeason20242025!$E$2:$E$1315,TotalTeamGames20242025!$A59,DataRegularSeason20242025!$N$2:$N$1315,1)</f>
        <v>0</v>
      </c>
      <c r="P60" s="20"/>
      <c r="Q60" s="18">
        <f>COUNTIFS(DataRegularSeason20242025!$D$2:$D$1315,TotalTeamGames20242025!Q$1,DataRegularSeason20242025!$E$2:$E$1315,TotalTeamGames20242025!$A59,DataRegularSeason20242025!$N$2:$N$1315,1)</f>
        <v>0</v>
      </c>
      <c r="R60" s="20"/>
      <c r="S60" s="18">
        <f>COUNTIFS(DataRegularSeason20242025!$D$2:$D$1315,TotalTeamGames20242025!S$1,DataRegularSeason20242025!$E$2:$E$1315,TotalTeamGames20242025!$A59,DataRegularSeason20242025!$N$2:$N$1315,1)</f>
        <v>0</v>
      </c>
      <c r="T60" s="20"/>
      <c r="U60" s="18">
        <f>COUNTIFS(DataRegularSeason20242025!$D$2:$D$1315,TotalTeamGames20242025!U$1,DataRegularSeason20242025!$E$2:$E$1315,TotalTeamGames20242025!$A59,DataRegularSeason20242025!$N$2:$N$1315,1)</f>
        <v>0</v>
      </c>
      <c r="V60" s="20"/>
      <c r="W60" s="18">
        <f>COUNTIFS(DataRegularSeason20242025!$D$2:$D$1315,TotalTeamGames20242025!W$1,DataRegularSeason20242025!$E$2:$E$1315,TotalTeamGames20242025!$A59,DataRegularSeason20242025!$N$2:$N$1315,1)</f>
        <v>0</v>
      </c>
      <c r="X60" s="20"/>
      <c r="Y60" s="18">
        <f>COUNTIFS(DataRegularSeason20242025!$D$2:$D$1315,TotalTeamGames20242025!Y$1,DataRegularSeason20242025!$E$2:$E$1315,TotalTeamGames20242025!$A59,DataRegularSeason20242025!$N$2:$N$1315,1)</f>
        <v>0</v>
      </c>
      <c r="Z60" s="20"/>
      <c r="AA60" s="18">
        <f>COUNTIFS(DataRegularSeason20242025!$D$2:$D$1315,TotalTeamGames20242025!AA$1,DataRegularSeason20242025!$E$2:$E$1315,TotalTeamGames20242025!$A59,DataRegularSeason20242025!$N$2:$N$1315,1)</f>
        <v>0</v>
      </c>
      <c r="AB60" s="20"/>
      <c r="AC60" s="18">
        <f>COUNTIFS(DataRegularSeason20242025!$D$2:$D$1315,TotalTeamGames20242025!AC$1,DataRegularSeason20242025!$E$2:$E$1315,TotalTeamGames20242025!$A59,DataRegularSeason20242025!$N$2:$N$1315,1)</f>
        <v>0</v>
      </c>
      <c r="AD60" s="20"/>
      <c r="AE60" s="18">
        <f>COUNTIFS(DataRegularSeason20242025!$D$2:$D$1315,TotalTeamGames20242025!AE$1,DataRegularSeason20242025!$E$2:$E$1315,TotalTeamGames20242025!$A59,DataRegularSeason20242025!$N$2:$N$1315,1)</f>
        <v>0</v>
      </c>
      <c r="AF60" s="20"/>
      <c r="AG60" s="18">
        <f>COUNTIFS(DataRegularSeason20242025!$D$2:$D$1315,TotalTeamGames20242025!AG$1,DataRegularSeason20242025!$E$2:$E$1315,TotalTeamGames20242025!$A59,DataRegularSeason20242025!$N$2:$N$1315,1)</f>
        <v>1</v>
      </c>
      <c r="AH60" s="20"/>
      <c r="AI60" s="18">
        <f>COUNTIFS(DataRegularSeason20242025!$D$2:$D$1315,TotalTeamGames20242025!AI$1,DataRegularSeason20242025!$E$2:$E$1315,TotalTeamGames20242025!$A59,DataRegularSeason20242025!$N$2:$N$1315,1)</f>
        <v>0</v>
      </c>
      <c r="AJ60" s="20"/>
      <c r="AK60" s="18">
        <f>COUNTIFS(DataRegularSeason20242025!$D$2:$D$1315,TotalTeamGames20242025!AK$1,DataRegularSeason20242025!$E$2:$E$1315,TotalTeamGames20242025!$A59,DataRegularSeason20242025!$N$2:$N$1315,1)</f>
        <v>0</v>
      </c>
      <c r="AL60" s="20"/>
      <c r="AM60" s="18">
        <f>COUNTIFS(DataRegularSeason20242025!$D$2:$D$1315,TotalTeamGames20242025!AM$1,DataRegularSeason20242025!$E$2:$E$1315,TotalTeamGames20242025!$A59,DataRegularSeason20242025!$N$2:$N$1315,1)</f>
        <v>0</v>
      </c>
      <c r="AN60" s="20"/>
      <c r="AO60" s="18">
        <f>COUNTIFS(DataRegularSeason20242025!$D$2:$D$1315,TotalTeamGames20242025!AO$1,DataRegularSeason20242025!$E$2:$E$1315,TotalTeamGames20242025!$A59,DataRegularSeason20242025!$N$2:$N$1315,1)</f>
        <v>0</v>
      </c>
      <c r="AP60" s="20"/>
      <c r="AQ60" s="18">
        <f>COUNTIFS(DataRegularSeason20242025!$D$2:$D$1315,TotalTeamGames20242025!AQ$1,DataRegularSeason20242025!$E$2:$E$1315,TotalTeamGames20242025!$A59,DataRegularSeason20242025!$N$2:$N$1315,1)</f>
        <v>1</v>
      </c>
      <c r="AR60" s="20"/>
      <c r="AS60" s="18">
        <f>COUNTIFS(DataRegularSeason20242025!$D$2:$D$1315,TotalTeamGames20242025!AS$1,DataRegularSeason20242025!$E$2:$E$1315,TotalTeamGames20242025!$A59,DataRegularSeason20242025!$N$2:$N$1315,1)</f>
        <v>1</v>
      </c>
      <c r="AT60" s="20"/>
      <c r="AU60" s="18">
        <f>COUNTIFS(DataRegularSeason20242025!$D$2:$D$1315,TotalTeamGames20242025!AU$1,DataRegularSeason20242025!$E$2:$E$1315,TotalTeamGames20242025!$A59,DataRegularSeason20242025!$N$2:$N$1315,1)</f>
        <v>0</v>
      </c>
      <c r="AV60" s="20"/>
      <c r="AW60" s="18">
        <f>COUNTIFS(DataRegularSeason20242025!$D$2:$D$1315,TotalTeamGames20242025!AW$1,DataRegularSeason20242025!$E$2:$E$1315,TotalTeamGames20242025!$A59,DataRegularSeason20242025!$N$2:$N$1315,1)</f>
        <v>0</v>
      </c>
      <c r="AX60" s="20"/>
      <c r="AY60" s="18">
        <f>COUNTIFS(DataRegularSeason20242025!$D$2:$D$1315,TotalTeamGames20242025!AY$1,DataRegularSeason20242025!$E$2:$E$1315,TotalTeamGames20242025!$A59,DataRegularSeason20242025!$N$2:$N$1315,1)</f>
        <v>0</v>
      </c>
      <c r="AZ60" s="20"/>
      <c r="BA60" s="18">
        <f>COUNTIFS(DataRegularSeason20242025!$D$2:$D$1315,TotalTeamGames20242025!BA$1,DataRegularSeason20242025!$E$2:$E$1315,TotalTeamGames20242025!$A59,DataRegularSeason20242025!$N$2:$N$1315,1)</f>
        <v>0</v>
      </c>
      <c r="BB60" s="20"/>
      <c r="BC60" s="18">
        <f>COUNTIFS(DataRegularSeason20242025!$D$2:$D$1315,TotalTeamGames20242025!BC$1,DataRegularSeason20242025!$E$2:$E$1315,TotalTeamGames20242025!$A59,DataRegularSeason20242025!$N$2:$N$1315,1)</f>
        <v>0</v>
      </c>
      <c r="BD60" s="20"/>
      <c r="BE60" s="18">
        <f>COUNTIFS(DataRegularSeason20242025!$D$2:$D$1315,TotalTeamGames20242025!BE$1,DataRegularSeason20242025!$E$2:$E$1315,TotalTeamGames20242025!$A59,DataRegularSeason20242025!$N$2:$N$1315,1)</f>
        <v>0</v>
      </c>
      <c r="BF60" s="20"/>
      <c r="BG60" s="18"/>
      <c r="BH60" s="20"/>
      <c r="BI60" s="18">
        <f>COUNTIFS(DataRegularSeason20242025!$D$2:$D$1315,TotalTeamGames20242025!BI$1,DataRegularSeason20242025!$E$2:$E$1315,TotalTeamGames20242025!$A59,DataRegularSeason20242025!$N$2:$N$1315,1)</f>
        <v>0</v>
      </c>
      <c r="BJ60" s="20"/>
      <c r="BK60" s="18">
        <f>COUNTIFS(DataRegularSeason20242025!$D$2:$D$1315,TotalTeamGames20242025!BK$1,DataRegularSeason20242025!$E$2:$E$1315,TotalTeamGames20242025!$A59,DataRegularSeason20242025!$N$2:$N$1315,1)</f>
        <v>0</v>
      </c>
      <c r="BL60" s="20"/>
      <c r="BM60" s="18">
        <f>COUNTIFS(DataRegularSeason20242025!$D$2:$D$1315,TotalTeamGames20242025!BM$1,DataRegularSeason20242025!$E$2:$E$1315,TotalTeamGames20242025!$A59,DataRegularSeason20242025!$N$2:$N$1315,1)</f>
        <v>0</v>
      </c>
      <c r="BN60" s="20"/>
      <c r="BO60" s="24">
        <f t="shared" si="0"/>
        <v>5</v>
      </c>
      <c r="BP60" s="52"/>
      <c r="BQ60" s="48"/>
    </row>
    <row r="61" spans="1:69" x14ac:dyDescent="0.25">
      <c r="A61" s="53" t="s">
        <v>27</v>
      </c>
      <c r="B61" s="16" t="s">
        <v>81</v>
      </c>
      <c r="C61" s="15"/>
      <c r="D61" s="16">
        <f>COUNTIFS(DataRegularSeason20242025!$E$2:$E$1315,TotalTeamGames20242025!C$1,DataRegularSeason20242025!$D$2:$D$1315,TotalTeamGames20242025!$A61,DataRegularSeason20242025!$N$2:$N$1315,1)</f>
        <v>0</v>
      </c>
      <c r="E61" s="15"/>
      <c r="F61" s="16">
        <f>COUNTIFS(DataRegularSeason20242025!$E$2:$E$1315,TotalTeamGames20242025!E$1,DataRegularSeason20242025!$D$2:$D$1315,TotalTeamGames20242025!$A61,DataRegularSeason20242025!$N$2:$N$1315,1)</f>
        <v>0</v>
      </c>
      <c r="G61" s="15"/>
      <c r="H61" s="16">
        <f>COUNTIFS(DataRegularSeason20242025!$E$2:$E$1315,TotalTeamGames20242025!G$1,DataRegularSeason20242025!$D$2:$D$1315,TotalTeamGames20242025!$A61,DataRegularSeason20242025!$N$2:$N$1315,1)</f>
        <v>0</v>
      </c>
      <c r="I61" s="15"/>
      <c r="J61" s="16">
        <f>COUNTIFS(DataRegularSeason20242025!$E$2:$E$1315,TotalTeamGames20242025!I$1,DataRegularSeason20242025!$D$2:$D$1315,TotalTeamGames20242025!$A61,DataRegularSeason20242025!$N$2:$N$1315,1)</f>
        <v>0</v>
      </c>
      <c r="K61" s="15"/>
      <c r="L61" s="16">
        <f>COUNTIFS(DataRegularSeason20242025!$E$2:$E$1315,TotalTeamGames20242025!K$1,DataRegularSeason20242025!$D$2:$D$1315,TotalTeamGames20242025!$A61,DataRegularSeason20242025!$N$2:$N$1315,1)</f>
        <v>0</v>
      </c>
      <c r="M61" s="15"/>
      <c r="N61" s="16">
        <f>COUNTIFS(DataRegularSeason20242025!$E$2:$E$1315,TotalTeamGames20242025!M$1,DataRegularSeason20242025!$D$2:$D$1315,TotalTeamGames20242025!$A61,DataRegularSeason20242025!$N$2:$N$1315,1)</f>
        <v>0</v>
      </c>
      <c r="O61" s="15"/>
      <c r="P61" s="16">
        <f>COUNTIFS(DataRegularSeason20242025!$E$2:$E$1315,TotalTeamGames20242025!O$1,DataRegularSeason20242025!$D$2:$D$1315,TotalTeamGames20242025!$A61,DataRegularSeason20242025!$N$2:$N$1315,1)</f>
        <v>0</v>
      </c>
      <c r="Q61" s="15"/>
      <c r="R61" s="16">
        <f>COUNTIFS(DataRegularSeason20242025!$E$2:$E$1315,TotalTeamGames20242025!Q$1,DataRegularSeason20242025!$D$2:$D$1315,TotalTeamGames20242025!$A61,DataRegularSeason20242025!$N$2:$N$1315,1)</f>
        <v>0</v>
      </c>
      <c r="S61" s="15"/>
      <c r="T61" s="16">
        <f>COUNTIFS(DataRegularSeason20242025!$E$2:$E$1315,TotalTeamGames20242025!S$1,DataRegularSeason20242025!$D$2:$D$1315,TotalTeamGames20242025!$A61,DataRegularSeason20242025!$N$2:$N$1315,1)</f>
        <v>0</v>
      </c>
      <c r="U61" s="15"/>
      <c r="V61" s="16">
        <f>COUNTIFS(DataRegularSeason20242025!$E$2:$E$1315,TotalTeamGames20242025!U$1,DataRegularSeason20242025!$D$2:$D$1315,TotalTeamGames20242025!$A61,DataRegularSeason20242025!$N$2:$N$1315,1)</f>
        <v>0</v>
      </c>
      <c r="W61" s="15"/>
      <c r="X61" s="16">
        <f>COUNTIFS(DataRegularSeason20242025!$E$2:$E$1315,TotalTeamGames20242025!W$1,DataRegularSeason20242025!$D$2:$D$1315,TotalTeamGames20242025!$A61,DataRegularSeason20242025!$N$2:$N$1315,1)</f>
        <v>0</v>
      </c>
      <c r="Y61" s="15"/>
      <c r="Z61" s="16">
        <f>COUNTIFS(DataRegularSeason20242025!$E$2:$E$1315,TotalTeamGames20242025!Y$1,DataRegularSeason20242025!$D$2:$D$1315,TotalTeamGames20242025!$A61,DataRegularSeason20242025!$N$2:$N$1315,1)</f>
        <v>1</v>
      </c>
      <c r="AA61" s="15"/>
      <c r="AB61" s="16">
        <f>COUNTIFS(DataRegularSeason20242025!$E$2:$E$1315,TotalTeamGames20242025!AA$1,DataRegularSeason20242025!$D$2:$D$1315,TotalTeamGames20242025!$A61,DataRegularSeason20242025!$N$2:$N$1315,1)</f>
        <v>1</v>
      </c>
      <c r="AC61" s="15"/>
      <c r="AD61" s="16">
        <f>COUNTIFS(DataRegularSeason20242025!$E$2:$E$1315,TotalTeamGames20242025!AC$1,DataRegularSeason20242025!$D$2:$D$1315,TotalTeamGames20242025!$A61,DataRegularSeason20242025!$N$2:$N$1315,1)</f>
        <v>0</v>
      </c>
      <c r="AE61" s="15"/>
      <c r="AF61" s="16">
        <f>COUNTIFS(DataRegularSeason20242025!$E$2:$E$1315,TotalTeamGames20242025!AE$1,DataRegularSeason20242025!$D$2:$D$1315,TotalTeamGames20242025!$A61,DataRegularSeason20242025!$N$2:$N$1315,1)</f>
        <v>0</v>
      </c>
      <c r="AG61" s="15"/>
      <c r="AH61" s="16">
        <f>COUNTIFS(DataRegularSeason20242025!$E$2:$E$1315,TotalTeamGames20242025!AG$1,DataRegularSeason20242025!$D$2:$D$1315,TotalTeamGames20242025!$A61,DataRegularSeason20242025!$N$2:$N$1315,1)</f>
        <v>0</v>
      </c>
      <c r="AI61" s="15"/>
      <c r="AJ61" s="16">
        <f>COUNTIFS(DataRegularSeason20242025!$E$2:$E$1315,TotalTeamGames20242025!AI$1,DataRegularSeason20242025!$D$2:$D$1315,TotalTeamGames20242025!$A61,DataRegularSeason20242025!$N$2:$N$1315,1)</f>
        <v>0</v>
      </c>
      <c r="AK61" s="15"/>
      <c r="AL61" s="16">
        <f>COUNTIFS(DataRegularSeason20242025!$E$2:$E$1315,TotalTeamGames20242025!AK$1,DataRegularSeason20242025!$D$2:$D$1315,TotalTeamGames20242025!$A61,DataRegularSeason20242025!$N$2:$N$1315,1)</f>
        <v>0</v>
      </c>
      <c r="AM61" s="15"/>
      <c r="AN61" s="16">
        <f>COUNTIFS(DataRegularSeason20242025!$E$2:$E$1315,TotalTeamGames20242025!AM$1,DataRegularSeason20242025!$D$2:$D$1315,TotalTeamGames20242025!$A61,DataRegularSeason20242025!$N$2:$N$1315,1)</f>
        <v>0</v>
      </c>
      <c r="AO61" s="15"/>
      <c r="AP61" s="16">
        <f>COUNTIFS(DataRegularSeason20242025!$E$2:$E$1315,TotalTeamGames20242025!AO$1,DataRegularSeason20242025!$D$2:$D$1315,TotalTeamGames20242025!$A61,DataRegularSeason20242025!$N$2:$N$1315,1)</f>
        <v>0</v>
      </c>
      <c r="AQ61" s="15"/>
      <c r="AR61" s="16">
        <f>COUNTIFS(DataRegularSeason20242025!$E$2:$E$1315,TotalTeamGames20242025!AQ$1,DataRegularSeason20242025!$D$2:$D$1315,TotalTeamGames20242025!$A61,DataRegularSeason20242025!$N$2:$N$1315,1)</f>
        <v>0</v>
      </c>
      <c r="AS61" s="15"/>
      <c r="AT61" s="16">
        <f>COUNTIFS(DataRegularSeason20242025!$E$2:$E$1315,TotalTeamGames20242025!AS$1,DataRegularSeason20242025!$D$2:$D$1315,TotalTeamGames20242025!$A61,DataRegularSeason20242025!$N$2:$N$1315,1)</f>
        <v>0</v>
      </c>
      <c r="AU61" s="15"/>
      <c r="AV61" s="16">
        <f>COUNTIFS(DataRegularSeason20242025!$E$2:$E$1315,TotalTeamGames20242025!AU$1,DataRegularSeason20242025!$D$2:$D$1315,TotalTeamGames20242025!$A61,DataRegularSeason20242025!$N$2:$N$1315,1)</f>
        <v>0</v>
      </c>
      <c r="AW61" s="15"/>
      <c r="AX61" s="16">
        <f>COUNTIFS(DataRegularSeason20242025!$E$2:$E$1315,TotalTeamGames20242025!AW$1,DataRegularSeason20242025!$D$2:$D$1315,TotalTeamGames20242025!$A61,DataRegularSeason20242025!$N$2:$N$1315,1)</f>
        <v>0</v>
      </c>
      <c r="AY61" s="15"/>
      <c r="AZ61" s="16">
        <f>COUNTIFS(DataRegularSeason20242025!$E$2:$E$1315,TotalTeamGames20242025!AY$1,DataRegularSeason20242025!$D$2:$D$1315,TotalTeamGames20242025!$A61,DataRegularSeason20242025!$N$2:$N$1315,1)</f>
        <v>0</v>
      </c>
      <c r="BA61" s="15"/>
      <c r="BB61" s="16">
        <f>COUNTIFS(DataRegularSeason20242025!$E$2:$E$1315,TotalTeamGames20242025!BA$1,DataRegularSeason20242025!$D$2:$D$1315,TotalTeamGames20242025!$A61,DataRegularSeason20242025!$N$2:$N$1315,1)</f>
        <v>1</v>
      </c>
      <c r="BC61" s="15"/>
      <c r="BD61" s="16">
        <f>COUNTIFS(DataRegularSeason20242025!$E$2:$E$1315,TotalTeamGames20242025!BC$1,DataRegularSeason20242025!$D$2:$D$1315,TotalTeamGames20242025!$A61,DataRegularSeason20242025!$N$2:$N$1315,1)</f>
        <v>0</v>
      </c>
      <c r="BE61" s="15"/>
      <c r="BF61" s="16">
        <f>COUNTIFS(DataRegularSeason20242025!$E$2:$E$1315,TotalTeamGames20242025!BE$1,DataRegularSeason20242025!$D$2:$D$1315,TotalTeamGames20242025!$A61,DataRegularSeason20242025!$N$2:$N$1315,1)</f>
        <v>0</v>
      </c>
      <c r="BG61" s="15"/>
      <c r="BH61" s="16">
        <f>COUNTIFS(DataRegularSeason20242025!$E$2:$E$1315,TotalTeamGames20242025!BG$1,DataRegularSeason20242025!$D$2:$D$1315,TotalTeamGames20242025!$A61,DataRegularSeason20242025!$N$2:$N$1315,1)</f>
        <v>0</v>
      </c>
      <c r="BI61" s="15"/>
      <c r="BJ61" s="19"/>
      <c r="BK61" s="15"/>
      <c r="BL61" s="16">
        <f>COUNTIFS(DataRegularSeason20242025!$E$2:$E$1315,TotalTeamGames20242025!BK$1,DataRegularSeason20242025!$D$2:$D$1315,TotalTeamGames20242025!$A61,DataRegularSeason20242025!$N$2:$N$1315,1)</f>
        <v>0</v>
      </c>
      <c r="BM61" s="15"/>
      <c r="BN61" s="16">
        <f>COUNTIFS(DataRegularSeason20242025!$E$2:$E$1315,TotalTeamGames20242025!BM$1,DataRegularSeason20242025!$D$2:$D$1315,TotalTeamGames20242025!$A61,DataRegularSeason20242025!$N$2:$N$1315,1)</f>
        <v>1</v>
      </c>
      <c r="BO61" s="23">
        <f t="shared" si="0"/>
        <v>4</v>
      </c>
      <c r="BP61" s="52">
        <f t="shared" ref="BP61" si="57">BO61+BO62</f>
        <v>11</v>
      </c>
      <c r="BQ61" s="48">
        <f t="shared" ref="BQ61" si="58">82-BP61</f>
        <v>71</v>
      </c>
    </row>
    <row r="62" spans="1:69" x14ac:dyDescent="0.25">
      <c r="A62" s="49"/>
      <c r="B62" s="17" t="s">
        <v>80</v>
      </c>
      <c r="C62" s="18">
        <f>COUNTIFS(DataRegularSeason20242025!$D$2:$D$1315,TotalTeamGames20242025!C$1,DataRegularSeason20242025!$E$2:$E$1315,TotalTeamGames20242025!$A61,DataRegularSeason20242025!$N$2:$N$1315,1)</f>
        <v>1</v>
      </c>
      <c r="D62" s="20"/>
      <c r="E62" s="18">
        <f>COUNTIFS(DataRegularSeason20242025!$D$2:$D$1315,TotalTeamGames20242025!E$1,DataRegularSeason20242025!$E$2:$E$1315,TotalTeamGames20242025!$A61,DataRegularSeason20242025!$N$2:$N$1315,1)</f>
        <v>0</v>
      </c>
      <c r="F62" s="20"/>
      <c r="G62" s="18">
        <f>COUNTIFS(DataRegularSeason20242025!$D$2:$D$1315,TotalTeamGames20242025!G$1,DataRegularSeason20242025!$E$2:$E$1315,TotalTeamGames20242025!$A61,DataRegularSeason20242025!$N$2:$N$1315,1)</f>
        <v>0</v>
      </c>
      <c r="H62" s="20"/>
      <c r="I62" s="18">
        <f>COUNTIFS(DataRegularSeason20242025!$D$2:$D$1315,TotalTeamGames20242025!I$1,DataRegularSeason20242025!$E$2:$E$1315,TotalTeamGames20242025!$A61,DataRegularSeason20242025!$N$2:$N$1315,1)</f>
        <v>0</v>
      </c>
      <c r="J62" s="20"/>
      <c r="K62" s="18">
        <f>COUNTIFS(DataRegularSeason20242025!$D$2:$D$1315,TotalTeamGames20242025!K$1,DataRegularSeason20242025!$E$2:$E$1315,TotalTeamGames20242025!$A61,DataRegularSeason20242025!$N$2:$N$1315,1)</f>
        <v>0</v>
      </c>
      <c r="L62" s="20"/>
      <c r="M62" s="18">
        <f>COUNTIFS(DataRegularSeason20242025!$D$2:$D$1315,TotalTeamGames20242025!M$1,DataRegularSeason20242025!$E$2:$E$1315,TotalTeamGames20242025!$A61,DataRegularSeason20242025!$N$2:$N$1315,1)</f>
        <v>1</v>
      </c>
      <c r="N62" s="20"/>
      <c r="O62" s="18">
        <f>COUNTIFS(DataRegularSeason20242025!$D$2:$D$1315,TotalTeamGames20242025!O$1,DataRegularSeason20242025!$E$2:$E$1315,TotalTeamGames20242025!$A61,DataRegularSeason20242025!$N$2:$N$1315,1)</f>
        <v>0</v>
      </c>
      <c r="P62" s="20"/>
      <c r="Q62" s="18">
        <f>COUNTIFS(DataRegularSeason20242025!$D$2:$D$1315,TotalTeamGames20242025!Q$1,DataRegularSeason20242025!$E$2:$E$1315,TotalTeamGames20242025!$A61,DataRegularSeason20242025!$N$2:$N$1315,1)</f>
        <v>1</v>
      </c>
      <c r="R62" s="20"/>
      <c r="S62" s="18">
        <f>COUNTIFS(DataRegularSeason20242025!$D$2:$D$1315,TotalTeamGames20242025!S$1,DataRegularSeason20242025!$E$2:$E$1315,TotalTeamGames20242025!$A61,DataRegularSeason20242025!$N$2:$N$1315,1)</f>
        <v>0</v>
      </c>
      <c r="T62" s="20"/>
      <c r="U62" s="18">
        <f>COUNTIFS(DataRegularSeason20242025!$D$2:$D$1315,TotalTeamGames20242025!U$1,DataRegularSeason20242025!$E$2:$E$1315,TotalTeamGames20242025!$A61,DataRegularSeason20242025!$N$2:$N$1315,1)</f>
        <v>0</v>
      </c>
      <c r="V62" s="20"/>
      <c r="W62" s="18">
        <f>COUNTIFS(DataRegularSeason20242025!$D$2:$D$1315,TotalTeamGames20242025!W$1,DataRegularSeason20242025!$E$2:$E$1315,TotalTeamGames20242025!$A61,DataRegularSeason20242025!$N$2:$N$1315,1)</f>
        <v>0</v>
      </c>
      <c r="X62" s="20"/>
      <c r="Y62" s="18">
        <f>COUNTIFS(DataRegularSeason20242025!$D$2:$D$1315,TotalTeamGames20242025!Y$1,DataRegularSeason20242025!$E$2:$E$1315,TotalTeamGames20242025!$A61,DataRegularSeason20242025!$N$2:$N$1315,1)</f>
        <v>0</v>
      </c>
      <c r="Z62" s="20"/>
      <c r="AA62" s="18">
        <f>COUNTIFS(DataRegularSeason20242025!$D$2:$D$1315,TotalTeamGames20242025!AA$1,DataRegularSeason20242025!$E$2:$E$1315,TotalTeamGames20242025!$A61,DataRegularSeason20242025!$N$2:$N$1315,1)</f>
        <v>1</v>
      </c>
      <c r="AB62" s="20"/>
      <c r="AC62" s="18">
        <f>COUNTIFS(DataRegularSeason20242025!$D$2:$D$1315,TotalTeamGames20242025!AC$1,DataRegularSeason20242025!$E$2:$E$1315,TotalTeamGames20242025!$A61,DataRegularSeason20242025!$N$2:$N$1315,1)</f>
        <v>0</v>
      </c>
      <c r="AD62" s="20"/>
      <c r="AE62" s="18">
        <f>COUNTIFS(DataRegularSeason20242025!$D$2:$D$1315,TotalTeamGames20242025!AE$1,DataRegularSeason20242025!$E$2:$E$1315,TotalTeamGames20242025!$A61,DataRegularSeason20242025!$N$2:$N$1315,1)</f>
        <v>0</v>
      </c>
      <c r="AF62" s="20"/>
      <c r="AG62" s="18">
        <f>COUNTIFS(DataRegularSeason20242025!$D$2:$D$1315,TotalTeamGames20242025!AG$1,DataRegularSeason20242025!$E$2:$E$1315,TotalTeamGames20242025!$A61,DataRegularSeason20242025!$N$2:$N$1315,1)</f>
        <v>0</v>
      </c>
      <c r="AH62" s="20"/>
      <c r="AI62" s="18">
        <f>COUNTIFS(DataRegularSeason20242025!$D$2:$D$1315,TotalTeamGames20242025!AI$1,DataRegularSeason20242025!$E$2:$E$1315,TotalTeamGames20242025!$A61,DataRegularSeason20242025!$N$2:$N$1315,1)</f>
        <v>0</v>
      </c>
      <c r="AJ62" s="20"/>
      <c r="AK62" s="18">
        <f>COUNTIFS(DataRegularSeason20242025!$D$2:$D$1315,TotalTeamGames20242025!AK$1,DataRegularSeason20242025!$E$2:$E$1315,TotalTeamGames20242025!$A61,DataRegularSeason20242025!$N$2:$N$1315,1)</f>
        <v>0</v>
      </c>
      <c r="AL62" s="20"/>
      <c r="AM62" s="18">
        <f>COUNTIFS(DataRegularSeason20242025!$D$2:$D$1315,TotalTeamGames20242025!AM$1,DataRegularSeason20242025!$E$2:$E$1315,TotalTeamGames20242025!$A61,DataRegularSeason20242025!$N$2:$N$1315,1)</f>
        <v>0</v>
      </c>
      <c r="AN62" s="20"/>
      <c r="AO62" s="18">
        <f>COUNTIFS(DataRegularSeason20242025!$D$2:$D$1315,TotalTeamGames20242025!AO$1,DataRegularSeason20242025!$E$2:$E$1315,TotalTeamGames20242025!$A61,DataRegularSeason20242025!$N$2:$N$1315,1)</f>
        <v>1</v>
      </c>
      <c r="AP62" s="20"/>
      <c r="AQ62" s="18">
        <f>COUNTIFS(DataRegularSeason20242025!$D$2:$D$1315,TotalTeamGames20242025!AQ$1,DataRegularSeason20242025!$E$2:$E$1315,TotalTeamGames20242025!$A61,DataRegularSeason20242025!$N$2:$N$1315,1)</f>
        <v>0</v>
      </c>
      <c r="AR62" s="20"/>
      <c r="AS62" s="18">
        <f>COUNTIFS(DataRegularSeason20242025!$D$2:$D$1315,TotalTeamGames20242025!AS$1,DataRegularSeason20242025!$E$2:$E$1315,TotalTeamGames20242025!$A61,DataRegularSeason20242025!$N$2:$N$1315,1)</f>
        <v>0</v>
      </c>
      <c r="AT62" s="20"/>
      <c r="AU62" s="18">
        <f>COUNTIFS(DataRegularSeason20242025!$D$2:$D$1315,TotalTeamGames20242025!AU$1,DataRegularSeason20242025!$E$2:$E$1315,TotalTeamGames20242025!$A61,DataRegularSeason20242025!$N$2:$N$1315,1)</f>
        <v>0</v>
      </c>
      <c r="AV62" s="20"/>
      <c r="AW62" s="18">
        <f>COUNTIFS(DataRegularSeason20242025!$D$2:$D$1315,TotalTeamGames20242025!AW$1,DataRegularSeason20242025!$E$2:$E$1315,TotalTeamGames20242025!$A61,DataRegularSeason20242025!$N$2:$N$1315,1)</f>
        <v>1</v>
      </c>
      <c r="AX62" s="20"/>
      <c r="AY62" s="18">
        <f>COUNTIFS(DataRegularSeason20242025!$D$2:$D$1315,TotalTeamGames20242025!AY$1,DataRegularSeason20242025!$E$2:$E$1315,TotalTeamGames20242025!$A61,DataRegularSeason20242025!$N$2:$N$1315,1)</f>
        <v>1</v>
      </c>
      <c r="AZ62" s="20"/>
      <c r="BA62" s="18">
        <f>COUNTIFS(DataRegularSeason20242025!$D$2:$D$1315,TotalTeamGames20242025!BA$1,DataRegularSeason20242025!$E$2:$E$1315,TotalTeamGames20242025!$A61,DataRegularSeason20242025!$N$2:$N$1315,1)</f>
        <v>0</v>
      </c>
      <c r="BB62" s="20"/>
      <c r="BC62" s="18">
        <f>COUNTIFS(DataRegularSeason20242025!$D$2:$D$1315,TotalTeamGames20242025!BC$1,DataRegularSeason20242025!$E$2:$E$1315,TotalTeamGames20242025!$A61,DataRegularSeason20242025!$N$2:$N$1315,1)</f>
        <v>0</v>
      </c>
      <c r="BD62" s="20"/>
      <c r="BE62" s="18">
        <f>COUNTIFS(DataRegularSeason20242025!$D$2:$D$1315,TotalTeamGames20242025!BE$1,DataRegularSeason20242025!$E$2:$E$1315,TotalTeamGames20242025!$A61,DataRegularSeason20242025!$N$2:$N$1315,1)</f>
        <v>0</v>
      </c>
      <c r="BF62" s="20"/>
      <c r="BG62" s="18">
        <f>COUNTIFS(DataRegularSeason20242025!$D$2:$D$1315,TotalTeamGames20242025!BG$1,DataRegularSeason20242025!$E$2:$E$1315,TotalTeamGames20242025!$A61,DataRegularSeason20242025!$N$2:$N$1315,1)</f>
        <v>0</v>
      </c>
      <c r="BH62" s="20"/>
      <c r="BI62" s="18"/>
      <c r="BJ62" s="20"/>
      <c r="BK62" s="18">
        <f>COUNTIFS(DataRegularSeason20242025!$D$2:$D$1315,TotalTeamGames20242025!BK$1,DataRegularSeason20242025!$E$2:$E$1315,TotalTeamGames20242025!$A61,DataRegularSeason20242025!$N$2:$N$1315,1)</f>
        <v>0</v>
      </c>
      <c r="BL62" s="20"/>
      <c r="BM62" s="18">
        <f>COUNTIFS(DataRegularSeason20242025!$D$2:$D$1315,TotalTeamGames20242025!BM$1,DataRegularSeason20242025!$E$2:$E$1315,TotalTeamGames20242025!$A61,DataRegularSeason20242025!$N$2:$N$1315,1)</f>
        <v>0</v>
      </c>
      <c r="BN62" s="20"/>
      <c r="BO62" s="24">
        <f t="shared" si="0"/>
        <v>7</v>
      </c>
      <c r="BP62" s="52"/>
      <c r="BQ62" s="48"/>
    </row>
    <row r="63" spans="1:69" x14ac:dyDescent="0.25">
      <c r="A63" s="53" t="s">
        <v>22</v>
      </c>
      <c r="B63" s="16" t="s">
        <v>81</v>
      </c>
      <c r="C63" s="15"/>
      <c r="D63" s="16">
        <f>COUNTIFS(DataRegularSeason20242025!$E$2:$E$1315,TotalTeamGames20242025!C$1,DataRegularSeason20242025!$D$2:$D$1315,TotalTeamGames20242025!$A63,DataRegularSeason20242025!$N$2:$N$1315,1)</f>
        <v>0</v>
      </c>
      <c r="E63" s="15"/>
      <c r="F63" s="16">
        <f>COUNTIFS(DataRegularSeason20242025!$E$2:$E$1315,TotalTeamGames20242025!E$1,DataRegularSeason20242025!$D$2:$D$1315,TotalTeamGames20242025!$A63,DataRegularSeason20242025!$N$2:$N$1315,1)</f>
        <v>0</v>
      </c>
      <c r="G63" s="15"/>
      <c r="H63" s="16">
        <f>COUNTIFS(DataRegularSeason20242025!$E$2:$E$1315,TotalTeamGames20242025!G$1,DataRegularSeason20242025!$D$2:$D$1315,TotalTeamGames20242025!$A63,DataRegularSeason20242025!$N$2:$N$1315,1)</f>
        <v>0</v>
      </c>
      <c r="I63" s="15"/>
      <c r="J63" s="16">
        <f>COUNTIFS(DataRegularSeason20242025!$E$2:$E$1315,TotalTeamGames20242025!I$1,DataRegularSeason20242025!$D$2:$D$1315,TotalTeamGames20242025!$A63,DataRegularSeason20242025!$N$2:$N$1315,1)</f>
        <v>0</v>
      </c>
      <c r="K63" s="15"/>
      <c r="L63" s="16">
        <f>COUNTIFS(DataRegularSeason20242025!$E$2:$E$1315,TotalTeamGames20242025!K$1,DataRegularSeason20242025!$D$2:$D$1315,TotalTeamGames20242025!$A63,DataRegularSeason20242025!$N$2:$N$1315,1)</f>
        <v>0</v>
      </c>
      <c r="M63" s="15"/>
      <c r="N63" s="16">
        <f>COUNTIFS(DataRegularSeason20242025!$E$2:$E$1315,TotalTeamGames20242025!M$1,DataRegularSeason20242025!$D$2:$D$1315,TotalTeamGames20242025!$A63,DataRegularSeason20242025!$N$2:$N$1315,1)</f>
        <v>1</v>
      </c>
      <c r="O63" s="15"/>
      <c r="P63" s="16">
        <f>COUNTIFS(DataRegularSeason20242025!$E$2:$E$1315,TotalTeamGames20242025!O$1,DataRegularSeason20242025!$D$2:$D$1315,TotalTeamGames20242025!$A63,DataRegularSeason20242025!$N$2:$N$1315,1)</f>
        <v>0</v>
      </c>
      <c r="Q63" s="15"/>
      <c r="R63" s="16">
        <f>COUNTIFS(DataRegularSeason20242025!$E$2:$E$1315,TotalTeamGames20242025!Q$1,DataRegularSeason20242025!$D$2:$D$1315,TotalTeamGames20242025!$A63,DataRegularSeason20242025!$N$2:$N$1315,1)</f>
        <v>0</v>
      </c>
      <c r="S63" s="15"/>
      <c r="T63" s="16">
        <f>COUNTIFS(DataRegularSeason20242025!$E$2:$E$1315,TotalTeamGames20242025!S$1,DataRegularSeason20242025!$D$2:$D$1315,TotalTeamGames20242025!$A63,DataRegularSeason20242025!$N$2:$N$1315,1)</f>
        <v>0</v>
      </c>
      <c r="U63" s="15"/>
      <c r="V63" s="16">
        <f>COUNTIFS(DataRegularSeason20242025!$E$2:$E$1315,TotalTeamGames20242025!U$1,DataRegularSeason20242025!$D$2:$D$1315,TotalTeamGames20242025!$A63,DataRegularSeason20242025!$N$2:$N$1315,1)</f>
        <v>1</v>
      </c>
      <c r="W63" s="15"/>
      <c r="X63" s="16">
        <f>COUNTIFS(DataRegularSeason20242025!$E$2:$E$1315,TotalTeamGames20242025!W$1,DataRegularSeason20242025!$D$2:$D$1315,TotalTeamGames20242025!$A63,DataRegularSeason20242025!$N$2:$N$1315,1)</f>
        <v>1</v>
      </c>
      <c r="Y63" s="15"/>
      <c r="Z63" s="16">
        <f>COUNTIFS(DataRegularSeason20242025!$E$2:$E$1315,TotalTeamGames20242025!Y$1,DataRegularSeason20242025!$D$2:$D$1315,TotalTeamGames20242025!$A63,DataRegularSeason20242025!$N$2:$N$1315,1)</f>
        <v>0</v>
      </c>
      <c r="AA63" s="15"/>
      <c r="AB63" s="16">
        <f>COUNTIFS(DataRegularSeason20242025!$E$2:$E$1315,TotalTeamGames20242025!AA$1,DataRegularSeason20242025!$D$2:$D$1315,TotalTeamGames20242025!$A63,DataRegularSeason20242025!$N$2:$N$1315,1)</f>
        <v>0</v>
      </c>
      <c r="AC63" s="15"/>
      <c r="AD63" s="16">
        <f>COUNTIFS(DataRegularSeason20242025!$E$2:$E$1315,TotalTeamGames20242025!AC$1,DataRegularSeason20242025!$D$2:$D$1315,TotalTeamGames20242025!$A63,DataRegularSeason20242025!$N$2:$N$1315,1)</f>
        <v>0</v>
      </c>
      <c r="AE63" s="15"/>
      <c r="AF63" s="16">
        <f>COUNTIFS(DataRegularSeason20242025!$E$2:$E$1315,TotalTeamGames20242025!AE$1,DataRegularSeason20242025!$D$2:$D$1315,TotalTeamGames20242025!$A63,DataRegularSeason20242025!$N$2:$N$1315,1)</f>
        <v>0</v>
      </c>
      <c r="AG63" s="15"/>
      <c r="AH63" s="16">
        <f>COUNTIFS(DataRegularSeason20242025!$E$2:$E$1315,TotalTeamGames20242025!AG$1,DataRegularSeason20242025!$D$2:$D$1315,TotalTeamGames20242025!$A63,DataRegularSeason20242025!$N$2:$N$1315,1)</f>
        <v>0</v>
      </c>
      <c r="AI63" s="15"/>
      <c r="AJ63" s="16">
        <f>COUNTIFS(DataRegularSeason20242025!$E$2:$E$1315,TotalTeamGames20242025!AI$1,DataRegularSeason20242025!$D$2:$D$1315,TotalTeamGames20242025!$A63,DataRegularSeason20242025!$N$2:$N$1315,1)</f>
        <v>0</v>
      </c>
      <c r="AK63" s="15"/>
      <c r="AL63" s="16">
        <f>COUNTIFS(DataRegularSeason20242025!$E$2:$E$1315,TotalTeamGames20242025!AK$1,DataRegularSeason20242025!$D$2:$D$1315,TotalTeamGames20242025!$A63,DataRegularSeason20242025!$N$2:$N$1315,1)</f>
        <v>0</v>
      </c>
      <c r="AM63" s="15"/>
      <c r="AN63" s="16">
        <f>COUNTIFS(DataRegularSeason20242025!$E$2:$E$1315,TotalTeamGames20242025!AM$1,DataRegularSeason20242025!$D$2:$D$1315,TotalTeamGames20242025!$A63,DataRegularSeason20242025!$N$2:$N$1315,1)</f>
        <v>0</v>
      </c>
      <c r="AO63" s="15"/>
      <c r="AP63" s="16">
        <f>COUNTIFS(DataRegularSeason20242025!$E$2:$E$1315,TotalTeamGames20242025!AO$1,DataRegularSeason20242025!$D$2:$D$1315,TotalTeamGames20242025!$A63,DataRegularSeason20242025!$N$2:$N$1315,1)</f>
        <v>0</v>
      </c>
      <c r="AQ63" s="15"/>
      <c r="AR63" s="16">
        <f>COUNTIFS(DataRegularSeason20242025!$E$2:$E$1315,TotalTeamGames20242025!AQ$1,DataRegularSeason20242025!$D$2:$D$1315,TotalTeamGames20242025!$A63,DataRegularSeason20242025!$N$2:$N$1315,1)</f>
        <v>0</v>
      </c>
      <c r="AS63" s="15"/>
      <c r="AT63" s="16">
        <f>COUNTIFS(DataRegularSeason20242025!$E$2:$E$1315,TotalTeamGames20242025!AS$1,DataRegularSeason20242025!$D$2:$D$1315,TotalTeamGames20242025!$A63,DataRegularSeason20242025!$N$2:$N$1315,1)</f>
        <v>0</v>
      </c>
      <c r="AU63" s="15"/>
      <c r="AV63" s="16">
        <f>COUNTIFS(DataRegularSeason20242025!$E$2:$E$1315,TotalTeamGames20242025!AU$1,DataRegularSeason20242025!$D$2:$D$1315,TotalTeamGames20242025!$A63,DataRegularSeason20242025!$N$2:$N$1315,1)</f>
        <v>1</v>
      </c>
      <c r="AW63" s="15"/>
      <c r="AX63" s="16">
        <f>COUNTIFS(DataRegularSeason20242025!$E$2:$E$1315,TotalTeamGames20242025!AW$1,DataRegularSeason20242025!$D$2:$D$1315,TotalTeamGames20242025!$A63,DataRegularSeason20242025!$N$2:$N$1315,1)</f>
        <v>0</v>
      </c>
      <c r="AY63" s="15"/>
      <c r="AZ63" s="16">
        <f>COUNTIFS(DataRegularSeason20242025!$E$2:$E$1315,TotalTeamGames20242025!AY$1,DataRegularSeason20242025!$D$2:$D$1315,TotalTeamGames20242025!$A63,DataRegularSeason20242025!$N$2:$N$1315,1)</f>
        <v>1</v>
      </c>
      <c r="BA63" s="15"/>
      <c r="BB63" s="16">
        <f>COUNTIFS(DataRegularSeason20242025!$E$2:$E$1315,TotalTeamGames20242025!BA$1,DataRegularSeason20242025!$D$2:$D$1315,TotalTeamGames20242025!$A63,DataRegularSeason20242025!$N$2:$N$1315,1)</f>
        <v>0</v>
      </c>
      <c r="BC63" s="15"/>
      <c r="BD63" s="16">
        <f>COUNTIFS(DataRegularSeason20242025!$E$2:$E$1315,TotalTeamGames20242025!BC$1,DataRegularSeason20242025!$D$2:$D$1315,TotalTeamGames20242025!$A63,DataRegularSeason20242025!$N$2:$N$1315,1)</f>
        <v>0</v>
      </c>
      <c r="BE63" s="15"/>
      <c r="BF63" s="16">
        <f>COUNTIFS(DataRegularSeason20242025!$E$2:$E$1315,TotalTeamGames20242025!BE$1,DataRegularSeason20242025!$D$2:$D$1315,TotalTeamGames20242025!$A63,DataRegularSeason20242025!$N$2:$N$1315,1)</f>
        <v>0</v>
      </c>
      <c r="BG63" s="15"/>
      <c r="BH63" s="16">
        <f>COUNTIFS(DataRegularSeason20242025!$E$2:$E$1315,TotalTeamGames20242025!BG$1,DataRegularSeason20242025!$D$2:$D$1315,TotalTeamGames20242025!$A63,DataRegularSeason20242025!$N$2:$N$1315,1)</f>
        <v>0</v>
      </c>
      <c r="BI63" s="15"/>
      <c r="BJ63" s="16">
        <f>COUNTIFS(DataRegularSeason20242025!$E$2:$E$1315,TotalTeamGames20242025!BI$1,DataRegularSeason20242025!$D$2:$D$1315,TotalTeamGames20242025!$A63,DataRegularSeason20242025!$N$2:$N$1315,1)</f>
        <v>0</v>
      </c>
      <c r="BK63" s="15"/>
      <c r="BL63" s="19"/>
      <c r="BM63" s="15"/>
      <c r="BN63" s="16">
        <f>COUNTIFS(DataRegularSeason20242025!$E$2:$E$1315,TotalTeamGames20242025!BM$1,DataRegularSeason20242025!$D$2:$D$1315,TotalTeamGames20242025!$A63,DataRegularSeason20242025!$N$2:$N$1315,1)</f>
        <v>0</v>
      </c>
      <c r="BO63" s="23">
        <f t="shared" si="0"/>
        <v>5</v>
      </c>
      <c r="BP63" s="52">
        <f t="shared" ref="BP63" si="59">BO63+BO64</f>
        <v>10</v>
      </c>
      <c r="BQ63" s="48">
        <f t="shared" ref="BQ63" si="60">82-BP63</f>
        <v>72</v>
      </c>
    </row>
    <row r="64" spans="1:69" x14ac:dyDescent="0.25">
      <c r="A64" s="49"/>
      <c r="B64" s="17" t="s">
        <v>80</v>
      </c>
      <c r="C64" s="18">
        <f>COUNTIFS(DataRegularSeason20242025!$D$2:$D$1315,TotalTeamGames20242025!C$1,DataRegularSeason20242025!$E$2:$E$1315,TotalTeamGames20242025!$A63,DataRegularSeason20242025!$N$2:$N$1315,1)</f>
        <v>0</v>
      </c>
      <c r="D64" s="20"/>
      <c r="E64" s="18">
        <f>COUNTIFS(DataRegularSeason20242025!$D$2:$D$1315,TotalTeamGames20242025!E$1,DataRegularSeason20242025!$E$2:$E$1315,TotalTeamGames20242025!$A63,DataRegularSeason20242025!$N$2:$N$1315,1)</f>
        <v>0</v>
      </c>
      <c r="F64" s="20"/>
      <c r="G64" s="18">
        <f>COUNTIFS(DataRegularSeason20242025!$D$2:$D$1315,TotalTeamGames20242025!G$1,DataRegularSeason20242025!$E$2:$E$1315,TotalTeamGames20242025!$A63,DataRegularSeason20242025!$N$2:$N$1315,1)</f>
        <v>0</v>
      </c>
      <c r="H64" s="20"/>
      <c r="I64" s="18">
        <f>COUNTIFS(DataRegularSeason20242025!$D$2:$D$1315,TotalTeamGames20242025!I$1,DataRegularSeason20242025!$E$2:$E$1315,TotalTeamGames20242025!$A63,DataRegularSeason20242025!$N$2:$N$1315,1)</f>
        <v>0</v>
      </c>
      <c r="J64" s="20"/>
      <c r="K64" s="18">
        <f>COUNTIFS(DataRegularSeason20242025!$D$2:$D$1315,TotalTeamGames20242025!K$1,DataRegularSeason20242025!$E$2:$E$1315,TotalTeamGames20242025!$A63,DataRegularSeason20242025!$N$2:$N$1315,1)</f>
        <v>0</v>
      </c>
      <c r="L64" s="20"/>
      <c r="M64" s="18">
        <f>COUNTIFS(DataRegularSeason20242025!$D$2:$D$1315,TotalTeamGames20242025!M$1,DataRegularSeason20242025!$E$2:$E$1315,TotalTeamGames20242025!$A63,DataRegularSeason20242025!$N$2:$N$1315,1)</f>
        <v>0</v>
      </c>
      <c r="N64" s="20"/>
      <c r="O64" s="18">
        <f>COUNTIFS(DataRegularSeason20242025!$D$2:$D$1315,TotalTeamGames20242025!O$1,DataRegularSeason20242025!$E$2:$E$1315,TotalTeamGames20242025!$A63,DataRegularSeason20242025!$N$2:$N$1315,1)</f>
        <v>1</v>
      </c>
      <c r="P64" s="20"/>
      <c r="Q64" s="18">
        <f>COUNTIFS(DataRegularSeason20242025!$D$2:$D$1315,TotalTeamGames20242025!Q$1,DataRegularSeason20242025!$E$2:$E$1315,TotalTeamGames20242025!$A63,DataRegularSeason20242025!$N$2:$N$1315,1)</f>
        <v>0</v>
      </c>
      <c r="R64" s="20"/>
      <c r="S64" s="18">
        <f>COUNTIFS(DataRegularSeason20242025!$D$2:$D$1315,TotalTeamGames20242025!S$1,DataRegularSeason20242025!$E$2:$E$1315,TotalTeamGames20242025!$A63,DataRegularSeason20242025!$N$2:$N$1315,1)</f>
        <v>0</v>
      </c>
      <c r="T64" s="20"/>
      <c r="U64" s="18">
        <f>COUNTIFS(DataRegularSeason20242025!$D$2:$D$1315,TotalTeamGames20242025!U$1,DataRegularSeason20242025!$E$2:$E$1315,TotalTeamGames20242025!$A63,DataRegularSeason20242025!$N$2:$N$1315,1)</f>
        <v>0</v>
      </c>
      <c r="V64" s="20"/>
      <c r="W64" s="18">
        <f>COUNTIFS(DataRegularSeason20242025!$D$2:$D$1315,TotalTeamGames20242025!W$1,DataRegularSeason20242025!$E$2:$E$1315,TotalTeamGames20242025!$A63,DataRegularSeason20242025!$N$2:$N$1315,1)</f>
        <v>0</v>
      </c>
      <c r="X64" s="20"/>
      <c r="Y64" s="18">
        <f>COUNTIFS(DataRegularSeason20242025!$D$2:$D$1315,TotalTeamGames20242025!Y$1,DataRegularSeason20242025!$E$2:$E$1315,TotalTeamGames20242025!$A63,DataRegularSeason20242025!$N$2:$N$1315,1)</f>
        <v>0</v>
      </c>
      <c r="Z64" s="20"/>
      <c r="AA64" s="18">
        <f>COUNTIFS(DataRegularSeason20242025!$D$2:$D$1315,TotalTeamGames20242025!AA$1,DataRegularSeason20242025!$E$2:$E$1315,TotalTeamGames20242025!$A63,DataRegularSeason20242025!$N$2:$N$1315,1)</f>
        <v>0</v>
      </c>
      <c r="AB64" s="20"/>
      <c r="AC64" s="18">
        <f>COUNTIFS(DataRegularSeason20242025!$D$2:$D$1315,TotalTeamGames20242025!AC$1,DataRegularSeason20242025!$E$2:$E$1315,TotalTeamGames20242025!$A63,DataRegularSeason20242025!$N$2:$N$1315,1)</f>
        <v>1</v>
      </c>
      <c r="AD64" s="20"/>
      <c r="AE64" s="18">
        <f>COUNTIFS(DataRegularSeason20242025!$D$2:$D$1315,TotalTeamGames20242025!AE$1,DataRegularSeason20242025!$E$2:$E$1315,TotalTeamGames20242025!$A63,DataRegularSeason20242025!$N$2:$N$1315,1)</f>
        <v>0</v>
      </c>
      <c r="AF64" s="20"/>
      <c r="AG64" s="18">
        <f>COUNTIFS(DataRegularSeason20242025!$D$2:$D$1315,TotalTeamGames20242025!AG$1,DataRegularSeason20242025!$E$2:$E$1315,TotalTeamGames20242025!$A63,DataRegularSeason20242025!$N$2:$N$1315,1)</f>
        <v>0</v>
      </c>
      <c r="AH64" s="20"/>
      <c r="AI64" s="18">
        <f>COUNTIFS(DataRegularSeason20242025!$D$2:$D$1315,TotalTeamGames20242025!AI$1,DataRegularSeason20242025!$E$2:$E$1315,TotalTeamGames20242025!$A63,DataRegularSeason20242025!$N$2:$N$1315,1)</f>
        <v>0</v>
      </c>
      <c r="AJ64" s="20"/>
      <c r="AK64" s="18">
        <f>COUNTIFS(DataRegularSeason20242025!$D$2:$D$1315,TotalTeamGames20242025!AK$1,DataRegularSeason20242025!$E$2:$E$1315,TotalTeamGames20242025!$A63,DataRegularSeason20242025!$N$2:$N$1315,1)</f>
        <v>0</v>
      </c>
      <c r="AL64" s="20"/>
      <c r="AM64" s="18">
        <f>COUNTIFS(DataRegularSeason20242025!$D$2:$D$1315,TotalTeamGames20242025!AM$1,DataRegularSeason20242025!$E$2:$E$1315,TotalTeamGames20242025!$A63,DataRegularSeason20242025!$N$2:$N$1315,1)</f>
        <v>0</v>
      </c>
      <c r="AN64" s="20"/>
      <c r="AO64" s="18">
        <f>COUNTIFS(DataRegularSeason20242025!$D$2:$D$1315,TotalTeamGames20242025!AO$1,DataRegularSeason20242025!$E$2:$E$1315,TotalTeamGames20242025!$A63,DataRegularSeason20242025!$N$2:$N$1315,1)</f>
        <v>0</v>
      </c>
      <c r="AP64" s="20"/>
      <c r="AQ64" s="18">
        <f>COUNTIFS(DataRegularSeason20242025!$D$2:$D$1315,TotalTeamGames20242025!AQ$1,DataRegularSeason20242025!$E$2:$E$1315,TotalTeamGames20242025!$A63,DataRegularSeason20242025!$N$2:$N$1315,1)</f>
        <v>0</v>
      </c>
      <c r="AR64" s="20"/>
      <c r="AS64" s="18">
        <f>COUNTIFS(DataRegularSeason20242025!$D$2:$D$1315,TotalTeamGames20242025!AS$1,DataRegularSeason20242025!$E$2:$E$1315,TotalTeamGames20242025!$A63,DataRegularSeason20242025!$N$2:$N$1315,1)</f>
        <v>1</v>
      </c>
      <c r="AT64" s="20"/>
      <c r="AU64" s="18">
        <f>COUNTIFS(DataRegularSeason20242025!$D$2:$D$1315,TotalTeamGames20242025!AU$1,DataRegularSeason20242025!$E$2:$E$1315,TotalTeamGames20242025!$A63,DataRegularSeason20242025!$N$2:$N$1315,1)</f>
        <v>0</v>
      </c>
      <c r="AV64" s="20"/>
      <c r="AW64" s="18">
        <f>COUNTIFS(DataRegularSeason20242025!$D$2:$D$1315,TotalTeamGames20242025!AW$1,DataRegularSeason20242025!$E$2:$E$1315,TotalTeamGames20242025!$A63,DataRegularSeason20242025!$N$2:$N$1315,1)</f>
        <v>1</v>
      </c>
      <c r="AX64" s="20"/>
      <c r="AY64" s="18">
        <f>COUNTIFS(DataRegularSeason20242025!$D$2:$D$1315,TotalTeamGames20242025!AY$1,DataRegularSeason20242025!$E$2:$E$1315,TotalTeamGames20242025!$A63,DataRegularSeason20242025!$N$2:$N$1315,1)</f>
        <v>0</v>
      </c>
      <c r="AZ64" s="20"/>
      <c r="BA64" s="18">
        <f>COUNTIFS(DataRegularSeason20242025!$D$2:$D$1315,TotalTeamGames20242025!BA$1,DataRegularSeason20242025!$E$2:$E$1315,TotalTeamGames20242025!$A63,DataRegularSeason20242025!$N$2:$N$1315,1)</f>
        <v>0</v>
      </c>
      <c r="BB64" s="20"/>
      <c r="BC64" s="18">
        <f>COUNTIFS(DataRegularSeason20242025!$D$2:$D$1315,TotalTeamGames20242025!BC$1,DataRegularSeason20242025!$E$2:$E$1315,TotalTeamGames20242025!$A63,DataRegularSeason20242025!$N$2:$N$1315,1)</f>
        <v>1</v>
      </c>
      <c r="BD64" s="20"/>
      <c r="BE64" s="18">
        <f>COUNTIFS(DataRegularSeason20242025!$D$2:$D$1315,TotalTeamGames20242025!BE$1,DataRegularSeason20242025!$E$2:$E$1315,TotalTeamGames20242025!$A63,DataRegularSeason20242025!$N$2:$N$1315,1)</f>
        <v>0</v>
      </c>
      <c r="BF64" s="20"/>
      <c r="BG64" s="18">
        <f>COUNTIFS(DataRegularSeason20242025!$D$2:$D$1315,TotalTeamGames20242025!BG$1,DataRegularSeason20242025!$E$2:$E$1315,TotalTeamGames20242025!$A63,DataRegularSeason20242025!$N$2:$N$1315,1)</f>
        <v>0</v>
      </c>
      <c r="BH64" s="20"/>
      <c r="BI64" s="18">
        <f>COUNTIFS(DataRegularSeason20242025!$D$2:$D$1315,TotalTeamGames20242025!BI$1,DataRegularSeason20242025!$E$2:$E$1315,TotalTeamGames20242025!$A63,DataRegularSeason20242025!$N$2:$N$1315,1)</f>
        <v>0</v>
      </c>
      <c r="BJ64" s="20"/>
      <c r="BK64" s="18"/>
      <c r="BL64" s="20"/>
      <c r="BM64" s="18">
        <f>COUNTIFS(DataRegularSeason20242025!$D$2:$D$1315,TotalTeamGames20242025!BM$1,DataRegularSeason20242025!$E$2:$E$1315,TotalTeamGames20242025!$A63,DataRegularSeason20242025!$N$2:$N$1315,1)</f>
        <v>0</v>
      </c>
      <c r="BN64" s="20"/>
      <c r="BO64" s="24">
        <f t="shared" si="0"/>
        <v>5</v>
      </c>
      <c r="BP64" s="52"/>
      <c r="BQ64" s="48"/>
    </row>
    <row r="65" spans="1:69" x14ac:dyDescent="0.25">
      <c r="A65" s="53" t="s">
        <v>46</v>
      </c>
      <c r="B65" s="16" t="s">
        <v>81</v>
      </c>
      <c r="C65" s="15"/>
      <c r="D65" s="16">
        <f>COUNTIFS(DataRegularSeason20242025!$E$2:$E$1315,TotalTeamGames20242025!C$1,DataRegularSeason20242025!$D$2:$D$1315,TotalTeamGames20242025!$A65,DataRegularSeason20242025!$N$2:$N$1315,1)</f>
        <v>0</v>
      </c>
      <c r="E65" s="15"/>
      <c r="F65" s="16">
        <f>COUNTIFS(DataRegularSeason20242025!$E$2:$E$1315,TotalTeamGames20242025!E$1,DataRegularSeason20242025!$D$2:$D$1315,TotalTeamGames20242025!$A65,DataRegularSeason20242025!$N$2:$N$1315,1)</f>
        <v>0</v>
      </c>
      <c r="G65" s="15"/>
      <c r="H65" s="16">
        <f>COUNTIFS(DataRegularSeason20242025!$E$2:$E$1315,TotalTeamGames20242025!G$1,DataRegularSeason20242025!$D$2:$D$1315,TotalTeamGames20242025!$A65,DataRegularSeason20242025!$N$2:$N$1315,1)</f>
        <v>0</v>
      </c>
      <c r="I65" s="15"/>
      <c r="J65" s="16">
        <f>COUNTIFS(DataRegularSeason20242025!$E$2:$E$1315,TotalTeamGames20242025!I$1,DataRegularSeason20242025!$D$2:$D$1315,TotalTeamGames20242025!$A65,DataRegularSeason20242025!$N$2:$N$1315,1)</f>
        <v>0</v>
      </c>
      <c r="K65" s="15"/>
      <c r="L65" s="16">
        <f>COUNTIFS(DataRegularSeason20242025!$E$2:$E$1315,TotalTeamGames20242025!K$1,DataRegularSeason20242025!$D$2:$D$1315,TotalTeamGames20242025!$A65,DataRegularSeason20242025!$N$2:$N$1315,1)</f>
        <v>0</v>
      </c>
      <c r="M65" s="15"/>
      <c r="N65" s="16">
        <f>COUNTIFS(DataRegularSeason20242025!$E$2:$E$1315,TotalTeamGames20242025!M$1,DataRegularSeason20242025!$D$2:$D$1315,TotalTeamGames20242025!$A65,DataRegularSeason20242025!$N$2:$N$1315,1)</f>
        <v>0</v>
      </c>
      <c r="O65" s="15"/>
      <c r="P65" s="16">
        <f>COUNTIFS(DataRegularSeason20242025!$E$2:$E$1315,TotalTeamGames20242025!O$1,DataRegularSeason20242025!$D$2:$D$1315,TotalTeamGames20242025!$A65,DataRegularSeason20242025!$N$2:$N$1315,1)</f>
        <v>0</v>
      </c>
      <c r="Q65" s="15"/>
      <c r="R65" s="16">
        <f>COUNTIFS(DataRegularSeason20242025!$E$2:$E$1315,TotalTeamGames20242025!Q$1,DataRegularSeason20242025!$D$2:$D$1315,TotalTeamGames20242025!$A65,DataRegularSeason20242025!$N$2:$N$1315,1)</f>
        <v>0</v>
      </c>
      <c r="S65" s="15"/>
      <c r="T65" s="16">
        <f>COUNTIFS(DataRegularSeason20242025!$E$2:$E$1315,TotalTeamGames20242025!S$1,DataRegularSeason20242025!$D$2:$D$1315,TotalTeamGames20242025!$A65,DataRegularSeason20242025!$N$2:$N$1315,1)</f>
        <v>0</v>
      </c>
      <c r="U65" s="15"/>
      <c r="V65" s="16">
        <f>COUNTIFS(DataRegularSeason20242025!$E$2:$E$1315,TotalTeamGames20242025!U$1,DataRegularSeason20242025!$D$2:$D$1315,TotalTeamGames20242025!$A65,DataRegularSeason20242025!$N$2:$N$1315,1)</f>
        <v>0</v>
      </c>
      <c r="W65" s="15"/>
      <c r="X65" s="16">
        <f>COUNTIFS(DataRegularSeason20242025!$E$2:$E$1315,TotalTeamGames20242025!W$1,DataRegularSeason20242025!$D$2:$D$1315,TotalTeamGames20242025!$A65,DataRegularSeason20242025!$N$2:$N$1315,1)</f>
        <v>0</v>
      </c>
      <c r="Y65" s="15"/>
      <c r="Z65" s="16">
        <f>COUNTIFS(DataRegularSeason20242025!$E$2:$E$1315,TotalTeamGames20242025!Y$1,DataRegularSeason20242025!$D$2:$D$1315,TotalTeamGames20242025!$A65,DataRegularSeason20242025!$N$2:$N$1315,1)</f>
        <v>0</v>
      </c>
      <c r="AA65" s="15"/>
      <c r="AB65" s="16">
        <f>COUNTIFS(DataRegularSeason20242025!$E$2:$E$1315,TotalTeamGames20242025!AA$1,DataRegularSeason20242025!$D$2:$D$1315,TotalTeamGames20242025!$A65,DataRegularSeason20242025!$N$2:$N$1315,1)</f>
        <v>0</v>
      </c>
      <c r="AC65" s="15"/>
      <c r="AD65" s="16">
        <f>COUNTIFS(DataRegularSeason20242025!$E$2:$E$1315,TotalTeamGames20242025!AC$1,DataRegularSeason20242025!$D$2:$D$1315,TotalTeamGames20242025!$A65,DataRegularSeason20242025!$N$2:$N$1315,1)</f>
        <v>0</v>
      </c>
      <c r="AE65" s="15"/>
      <c r="AF65" s="16">
        <f>COUNTIFS(DataRegularSeason20242025!$E$2:$E$1315,TotalTeamGames20242025!AE$1,DataRegularSeason20242025!$D$2:$D$1315,TotalTeamGames20242025!$A65,DataRegularSeason20242025!$N$2:$N$1315,1)</f>
        <v>0</v>
      </c>
      <c r="AG65" s="15"/>
      <c r="AH65" s="16">
        <f>COUNTIFS(DataRegularSeason20242025!$E$2:$E$1315,TotalTeamGames20242025!AG$1,DataRegularSeason20242025!$D$2:$D$1315,TotalTeamGames20242025!$A65,DataRegularSeason20242025!$N$2:$N$1315,1)</f>
        <v>1</v>
      </c>
      <c r="AI65" s="15"/>
      <c r="AJ65" s="16">
        <f>COUNTIFS(DataRegularSeason20242025!$E$2:$E$1315,TotalTeamGames20242025!AI$1,DataRegularSeason20242025!$D$2:$D$1315,TotalTeamGames20242025!$A65,DataRegularSeason20242025!$N$2:$N$1315,1)</f>
        <v>0</v>
      </c>
      <c r="AK65" s="15"/>
      <c r="AL65" s="16">
        <f>COUNTIFS(DataRegularSeason20242025!$E$2:$E$1315,TotalTeamGames20242025!AK$1,DataRegularSeason20242025!$D$2:$D$1315,TotalTeamGames20242025!$A65,DataRegularSeason20242025!$N$2:$N$1315,1)</f>
        <v>0</v>
      </c>
      <c r="AM65" s="15"/>
      <c r="AN65" s="16">
        <f>COUNTIFS(DataRegularSeason20242025!$E$2:$E$1315,TotalTeamGames20242025!AM$1,DataRegularSeason20242025!$D$2:$D$1315,TotalTeamGames20242025!$A65,DataRegularSeason20242025!$N$2:$N$1315,1)</f>
        <v>0</v>
      </c>
      <c r="AO65" s="15"/>
      <c r="AP65" s="16">
        <f>COUNTIFS(DataRegularSeason20242025!$E$2:$E$1315,TotalTeamGames20242025!AO$1,DataRegularSeason20242025!$D$2:$D$1315,TotalTeamGames20242025!$A65,DataRegularSeason20242025!$N$2:$N$1315,1)</f>
        <v>0</v>
      </c>
      <c r="AQ65" s="15"/>
      <c r="AR65" s="16">
        <f>COUNTIFS(DataRegularSeason20242025!$E$2:$E$1315,TotalTeamGames20242025!AQ$1,DataRegularSeason20242025!$D$2:$D$1315,TotalTeamGames20242025!$A65,DataRegularSeason20242025!$N$2:$N$1315,1)</f>
        <v>1</v>
      </c>
      <c r="AS65" s="15"/>
      <c r="AT65" s="16">
        <f>COUNTIFS(DataRegularSeason20242025!$E$2:$E$1315,TotalTeamGames20242025!AS$1,DataRegularSeason20242025!$D$2:$D$1315,TotalTeamGames20242025!$A65,DataRegularSeason20242025!$N$2:$N$1315,1)</f>
        <v>0</v>
      </c>
      <c r="AU65" s="15"/>
      <c r="AV65" s="16">
        <f>COUNTIFS(DataRegularSeason20242025!$E$2:$E$1315,TotalTeamGames20242025!AU$1,DataRegularSeason20242025!$D$2:$D$1315,TotalTeamGames20242025!$A65,DataRegularSeason20242025!$N$2:$N$1315,1)</f>
        <v>0</v>
      </c>
      <c r="AW65" s="15"/>
      <c r="AX65" s="16">
        <f>COUNTIFS(DataRegularSeason20242025!$E$2:$E$1315,TotalTeamGames20242025!AW$1,DataRegularSeason20242025!$D$2:$D$1315,TotalTeamGames20242025!$A65,DataRegularSeason20242025!$N$2:$N$1315,1)</f>
        <v>0</v>
      </c>
      <c r="AY65" s="15"/>
      <c r="AZ65" s="16">
        <f>COUNTIFS(DataRegularSeason20242025!$E$2:$E$1315,TotalTeamGames20242025!AY$1,DataRegularSeason20242025!$D$2:$D$1315,TotalTeamGames20242025!$A65,DataRegularSeason20242025!$N$2:$N$1315,1)</f>
        <v>0</v>
      </c>
      <c r="BA65" s="15"/>
      <c r="BB65" s="16">
        <f>COUNTIFS(DataRegularSeason20242025!$E$2:$E$1315,TotalTeamGames20242025!BA$1,DataRegularSeason20242025!$D$2:$D$1315,TotalTeamGames20242025!$A65,DataRegularSeason20242025!$N$2:$N$1315,1)</f>
        <v>1</v>
      </c>
      <c r="BC65" s="15"/>
      <c r="BD65" s="16">
        <f>COUNTIFS(DataRegularSeason20242025!$E$2:$E$1315,TotalTeamGames20242025!BC$1,DataRegularSeason20242025!$D$2:$D$1315,TotalTeamGames20242025!$A65,DataRegularSeason20242025!$N$2:$N$1315,1)</f>
        <v>0</v>
      </c>
      <c r="BE65" s="15"/>
      <c r="BF65" s="16">
        <f>COUNTIFS(DataRegularSeason20242025!$E$2:$E$1315,TotalTeamGames20242025!BE$1,DataRegularSeason20242025!$D$2:$D$1315,TotalTeamGames20242025!$A65,DataRegularSeason20242025!$N$2:$N$1315,1)</f>
        <v>0</v>
      </c>
      <c r="BG65" s="15"/>
      <c r="BH65" s="16">
        <f>COUNTIFS(DataRegularSeason20242025!$E$2:$E$1315,TotalTeamGames20242025!BG$1,DataRegularSeason20242025!$D$2:$D$1315,TotalTeamGames20242025!$A65,DataRegularSeason20242025!$N$2:$N$1315,1)</f>
        <v>0</v>
      </c>
      <c r="BI65" s="15"/>
      <c r="BJ65" s="16">
        <f>COUNTIFS(DataRegularSeason20242025!$E$2:$E$1315,TotalTeamGames20242025!BI$1,DataRegularSeason20242025!$D$2:$D$1315,TotalTeamGames20242025!$A65,DataRegularSeason20242025!$N$2:$N$1315,1)</f>
        <v>0</v>
      </c>
      <c r="BK65" s="15"/>
      <c r="BL65" s="16">
        <f>COUNTIFS(DataRegularSeason20242025!$E$2:$E$1315,TotalTeamGames20242025!BK$1,DataRegularSeason20242025!$D$2:$D$1315,TotalTeamGames20242025!$A65,DataRegularSeason20242025!$N$2:$N$1315,1)</f>
        <v>0</v>
      </c>
      <c r="BM65" s="15"/>
      <c r="BN65" s="19"/>
      <c r="BO65" s="23">
        <f t="shared" si="0"/>
        <v>3</v>
      </c>
      <c r="BP65" s="52">
        <f t="shared" ref="BP65" si="61">BO65+BO66</f>
        <v>9</v>
      </c>
      <c r="BQ65" s="48">
        <f t="shared" ref="BQ65" si="62">82-BP65</f>
        <v>73</v>
      </c>
    </row>
    <row r="66" spans="1:69" x14ac:dyDescent="0.25">
      <c r="A66" s="49"/>
      <c r="B66" s="17" t="s">
        <v>80</v>
      </c>
      <c r="C66" s="18">
        <f>COUNTIFS(DataRegularSeason20242025!$D$2:$D$1315,TotalTeamGames20242025!C$1,DataRegularSeason20242025!$E$2:$E$1315,TotalTeamGames20242025!$A65,DataRegularSeason20242025!$N$2:$N$1315,1)</f>
        <v>0</v>
      </c>
      <c r="D66" s="20"/>
      <c r="E66" s="18">
        <f>COUNTIFS(DataRegularSeason20242025!$D$2:$D$1315,TotalTeamGames20242025!E$1,DataRegularSeason20242025!$E$2:$E$1315,TotalTeamGames20242025!$A65,DataRegularSeason20242025!$N$2:$N$1315,1)</f>
        <v>0</v>
      </c>
      <c r="F66" s="20"/>
      <c r="G66" s="18">
        <f>COUNTIFS(DataRegularSeason20242025!$D$2:$D$1315,TotalTeamGames20242025!G$1,DataRegularSeason20242025!$E$2:$E$1315,TotalTeamGames20242025!$A65,DataRegularSeason20242025!$N$2:$N$1315,1)</f>
        <v>0</v>
      </c>
      <c r="H66" s="20"/>
      <c r="I66" s="18">
        <f>COUNTIFS(DataRegularSeason20242025!$D$2:$D$1315,TotalTeamGames20242025!I$1,DataRegularSeason20242025!$E$2:$E$1315,TotalTeamGames20242025!$A65,DataRegularSeason20242025!$N$2:$N$1315,1)</f>
        <v>0</v>
      </c>
      <c r="J66" s="20"/>
      <c r="K66" s="18">
        <f>COUNTIFS(DataRegularSeason20242025!$D$2:$D$1315,TotalTeamGames20242025!K$1,DataRegularSeason20242025!$E$2:$E$1315,TotalTeamGames20242025!$A65,DataRegularSeason20242025!$N$2:$N$1315,1)</f>
        <v>0</v>
      </c>
      <c r="L66" s="20"/>
      <c r="M66" s="18">
        <f>COUNTIFS(DataRegularSeason20242025!$D$2:$D$1315,TotalTeamGames20242025!M$1,DataRegularSeason20242025!$E$2:$E$1315,TotalTeamGames20242025!$A65,DataRegularSeason20242025!$N$2:$N$1315,1)</f>
        <v>0</v>
      </c>
      <c r="N66" s="20"/>
      <c r="O66" s="18">
        <f>COUNTIFS(DataRegularSeason20242025!$D$2:$D$1315,TotalTeamGames20242025!O$1,DataRegularSeason20242025!$E$2:$E$1315,TotalTeamGames20242025!$A65,DataRegularSeason20242025!$N$2:$N$1315,1)</f>
        <v>0</v>
      </c>
      <c r="P66" s="20"/>
      <c r="Q66" s="18">
        <f>COUNTIFS(DataRegularSeason20242025!$D$2:$D$1315,TotalTeamGames20242025!Q$1,DataRegularSeason20242025!$E$2:$E$1315,TotalTeamGames20242025!$A65,DataRegularSeason20242025!$N$2:$N$1315,1)</f>
        <v>0</v>
      </c>
      <c r="R66" s="20"/>
      <c r="S66" s="18">
        <f>COUNTIFS(DataRegularSeason20242025!$D$2:$D$1315,TotalTeamGames20242025!S$1,DataRegularSeason20242025!$E$2:$E$1315,TotalTeamGames20242025!$A65,DataRegularSeason20242025!$N$2:$N$1315,1)</f>
        <v>1</v>
      </c>
      <c r="T66" s="20"/>
      <c r="U66" s="18">
        <f>COUNTIFS(DataRegularSeason20242025!$D$2:$D$1315,TotalTeamGames20242025!U$1,DataRegularSeason20242025!$E$2:$E$1315,TotalTeamGames20242025!$A65,DataRegularSeason20242025!$N$2:$N$1315,1)</f>
        <v>0</v>
      </c>
      <c r="V66" s="20"/>
      <c r="W66" s="18">
        <f>COUNTIFS(DataRegularSeason20242025!$D$2:$D$1315,TotalTeamGames20242025!W$1,DataRegularSeason20242025!$E$2:$E$1315,TotalTeamGames20242025!$A65,DataRegularSeason20242025!$N$2:$N$1315,1)</f>
        <v>0</v>
      </c>
      <c r="X66" s="20"/>
      <c r="Y66" s="18">
        <f>COUNTIFS(DataRegularSeason20242025!$D$2:$D$1315,TotalTeamGames20242025!Y$1,DataRegularSeason20242025!$E$2:$E$1315,TotalTeamGames20242025!$A65,DataRegularSeason20242025!$N$2:$N$1315,1)</f>
        <v>0</v>
      </c>
      <c r="Z66" s="20"/>
      <c r="AA66" s="18">
        <f>COUNTIFS(DataRegularSeason20242025!$D$2:$D$1315,TotalTeamGames20242025!AA$1,DataRegularSeason20242025!$E$2:$E$1315,TotalTeamGames20242025!$A65,DataRegularSeason20242025!$N$2:$N$1315,1)</f>
        <v>0</v>
      </c>
      <c r="AB66" s="20"/>
      <c r="AC66" s="18">
        <f>COUNTIFS(DataRegularSeason20242025!$D$2:$D$1315,TotalTeamGames20242025!AC$1,DataRegularSeason20242025!$E$2:$E$1315,TotalTeamGames20242025!$A65,DataRegularSeason20242025!$N$2:$N$1315,1)</f>
        <v>0</v>
      </c>
      <c r="AD66" s="20"/>
      <c r="AE66" s="18">
        <f>COUNTIFS(DataRegularSeason20242025!$D$2:$D$1315,TotalTeamGames20242025!AE$1,DataRegularSeason20242025!$E$2:$E$1315,TotalTeamGames20242025!$A65,DataRegularSeason20242025!$N$2:$N$1315,1)</f>
        <v>1</v>
      </c>
      <c r="AF66" s="20"/>
      <c r="AG66" s="18">
        <f>COUNTIFS(DataRegularSeason20242025!$D$2:$D$1315,TotalTeamGames20242025!AG$1,DataRegularSeason20242025!$E$2:$E$1315,TotalTeamGames20242025!$A65,DataRegularSeason20242025!$N$2:$N$1315,1)</f>
        <v>1</v>
      </c>
      <c r="AH66" s="20"/>
      <c r="AI66" s="18">
        <f>COUNTIFS(DataRegularSeason20242025!$D$2:$D$1315,TotalTeamGames20242025!AI$1,DataRegularSeason20242025!$E$2:$E$1315,TotalTeamGames20242025!$A65,DataRegularSeason20242025!$N$2:$N$1315,1)</f>
        <v>0</v>
      </c>
      <c r="AJ66" s="20"/>
      <c r="AK66" s="18">
        <f>COUNTIFS(DataRegularSeason20242025!$D$2:$D$1315,TotalTeamGames20242025!AK$1,DataRegularSeason20242025!$E$2:$E$1315,TotalTeamGames20242025!$A65,DataRegularSeason20242025!$N$2:$N$1315,1)</f>
        <v>0</v>
      </c>
      <c r="AL66" s="20"/>
      <c r="AM66" s="18">
        <f>COUNTIFS(DataRegularSeason20242025!$D$2:$D$1315,TotalTeamGames20242025!AM$1,DataRegularSeason20242025!$E$2:$E$1315,TotalTeamGames20242025!$A65,DataRegularSeason20242025!$N$2:$N$1315,1)</f>
        <v>1</v>
      </c>
      <c r="AN66" s="20"/>
      <c r="AO66" s="18">
        <f>COUNTIFS(DataRegularSeason20242025!$D$2:$D$1315,TotalTeamGames20242025!AO$1,DataRegularSeason20242025!$E$2:$E$1315,TotalTeamGames20242025!$A65,DataRegularSeason20242025!$N$2:$N$1315,1)</f>
        <v>0</v>
      </c>
      <c r="AP66" s="20"/>
      <c r="AQ66" s="18">
        <f>COUNTIFS(DataRegularSeason20242025!$D$2:$D$1315,TotalTeamGames20242025!AQ$1,DataRegularSeason20242025!$E$2:$E$1315,TotalTeamGames20242025!$A65,DataRegularSeason20242025!$N$2:$N$1315,1)</f>
        <v>1</v>
      </c>
      <c r="AR66" s="20"/>
      <c r="AS66" s="18">
        <f>COUNTIFS(DataRegularSeason20242025!$D$2:$D$1315,TotalTeamGames20242025!AS$1,DataRegularSeason20242025!$E$2:$E$1315,TotalTeamGames20242025!$A65,DataRegularSeason20242025!$N$2:$N$1315,1)</f>
        <v>0</v>
      </c>
      <c r="AT66" s="20"/>
      <c r="AU66" s="18">
        <f>COUNTIFS(DataRegularSeason20242025!$D$2:$D$1315,TotalTeamGames20242025!AU$1,DataRegularSeason20242025!$E$2:$E$1315,TotalTeamGames20242025!$A65,DataRegularSeason20242025!$N$2:$N$1315,1)</f>
        <v>0</v>
      </c>
      <c r="AV66" s="20"/>
      <c r="AW66" s="18">
        <f>COUNTIFS(DataRegularSeason20242025!$D$2:$D$1315,TotalTeamGames20242025!AW$1,DataRegularSeason20242025!$E$2:$E$1315,TotalTeamGames20242025!$A65,DataRegularSeason20242025!$N$2:$N$1315,1)</f>
        <v>0</v>
      </c>
      <c r="AX66" s="20"/>
      <c r="AY66" s="18">
        <f>COUNTIFS(DataRegularSeason20242025!$D$2:$D$1315,TotalTeamGames20242025!AY$1,DataRegularSeason20242025!$E$2:$E$1315,TotalTeamGames20242025!$A65,DataRegularSeason20242025!$N$2:$N$1315,1)</f>
        <v>0</v>
      </c>
      <c r="AZ66" s="20"/>
      <c r="BA66" s="18">
        <f>COUNTIFS(DataRegularSeason20242025!$D$2:$D$1315,TotalTeamGames20242025!BA$1,DataRegularSeason20242025!$E$2:$E$1315,TotalTeamGames20242025!$A65,DataRegularSeason20242025!$N$2:$N$1315,1)</f>
        <v>0</v>
      </c>
      <c r="BB66" s="20"/>
      <c r="BC66" s="18">
        <f>COUNTIFS(DataRegularSeason20242025!$D$2:$D$1315,TotalTeamGames20242025!BC$1,DataRegularSeason20242025!$E$2:$E$1315,TotalTeamGames20242025!$A65,DataRegularSeason20242025!$N$2:$N$1315,1)</f>
        <v>0</v>
      </c>
      <c r="BD66" s="20"/>
      <c r="BE66" s="18">
        <f>COUNTIFS(DataRegularSeason20242025!$D$2:$D$1315,TotalTeamGames20242025!BE$1,DataRegularSeason20242025!$E$2:$E$1315,TotalTeamGames20242025!$A65,DataRegularSeason20242025!$N$2:$N$1315,1)</f>
        <v>0</v>
      </c>
      <c r="BF66" s="20"/>
      <c r="BG66" s="18">
        <f>COUNTIFS(DataRegularSeason20242025!$D$2:$D$1315,TotalTeamGames20242025!BG$1,DataRegularSeason20242025!$E$2:$E$1315,TotalTeamGames20242025!$A65,DataRegularSeason20242025!$N$2:$N$1315,1)</f>
        <v>0</v>
      </c>
      <c r="BH66" s="20"/>
      <c r="BI66" s="18">
        <f>COUNTIFS(DataRegularSeason20242025!$D$2:$D$1315,TotalTeamGames20242025!BI$1,DataRegularSeason20242025!$E$2:$E$1315,TotalTeamGames20242025!$A65,DataRegularSeason20242025!$N$2:$N$1315,1)</f>
        <v>1</v>
      </c>
      <c r="BJ66" s="20"/>
      <c r="BK66" s="18">
        <f>COUNTIFS(DataRegularSeason20242025!$D$2:$D$1315,TotalTeamGames20242025!BK$1,DataRegularSeason20242025!$E$2:$E$1315,TotalTeamGames20242025!$A65,DataRegularSeason20242025!$N$2:$N$1315,1)</f>
        <v>0</v>
      </c>
      <c r="BL66" s="20"/>
      <c r="BM66" s="18"/>
      <c r="BN66" s="20"/>
      <c r="BO66" s="24">
        <f t="shared" si="0"/>
        <v>6</v>
      </c>
      <c r="BP66" s="52"/>
      <c r="BQ66" s="48"/>
    </row>
    <row r="67" spans="1:69" x14ac:dyDescent="0.25">
      <c r="BP67">
        <f>SUM(BP3:BP66)/2</f>
        <v>166</v>
      </c>
      <c r="BQ67">
        <f>SUM(BQ3:BQ66)/2</f>
        <v>1146</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O19" sqref="BO19"/>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2.85546875" bestFit="1" customWidth="1"/>
    <col min="72" max="72" width="8.7109375" bestFit="1" customWidth="1"/>
  </cols>
  <sheetData>
    <row r="1" spans="1:72" s="55" customFormat="1" ht="9.9499999999999993" customHeight="1" x14ac:dyDescent="0.2">
      <c r="A1" s="55" t="s">
        <v>82</v>
      </c>
      <c r="B1" s="5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59" t="s">
        <v>25</v>
      </c>
      <c r="BH1" s="60"/>
      <c r="BI1" s="57" t="s">
        <v>27</v>
      </c>
      <c r="BJ1" s="58"/>
      <c r="BK1" s="57" t="s">
        <v>22</v>
      </c>
      <c r="BL1" s="58"/>
      <c r="BM1" s="57" t="s">
        <v>46</v>
      </c>
      <c r="BN1" s="58"/>
      <c r="BO1" s="61"/>
      <c r="BP1" s="62" t="s">
        <v>63</v>
      </c>
      <c r="BQ1" s="55" t="s">
        <v>85</v>
      </c>
    </row>
    <row r="2" spans="1:72" s="55" customFormat="1" ht="9.9499999999999993" customHeight="1" x14ac:dyDescent="0.2">
      <c r="A2" s="63" t="s">
        <v>83</v>
      </c>
      <c r="B2" s="64"/>
      <c r="C2" s="63" t="s">
        <v>81</v>
      </c>
      <c r="D2" s="64" t="s">
        <v>80</v>
      </c>
      <c r="E2" s="63" t="s">
        <v>81</v>
      </c>
      <c r="F2" s="64" t="s">
        <v>80</v>
      </c>
      <c r="G2" s="63" t="s">
        <v>81</v>
      </c>
      <c r="H2" s="64" t="s">
        <v>80</v>
      </c>
      <c r="I2" s="63" t="s">
        <v>81</v>
      </c>
      <c r="J2" s="64" t="s">
        <v>80</v>
      </c>
      <c r="K2" s="63" t="s">
        <v>81</v>
      </c>
      <c r="L2" s="64" t="s">
        <v>80</v>
      </c>
      <c r="M2" s="63" t="s">
        <v>81</v>
      </c>
      <c r="N2" s="64" t="s">
        <v>80</v>
      </c>
      <c r="O2" s="63" t="s">
        <v>81</v>
      </c>
      <c r="P2" s="64" t="s">
        <v>80</v>
      </c>
      <c r="Q2" s="63" t="s">
        <v>81</v>
      </c>
      <c r="R2" s="64" t="s">
        <v>80</v>
      </c>
      <c r="S2" s="63" t="s">
        <v>81</v>
      </c>
      <c r="T2" s="64" t="s">
        <v>80</v>
      </c>
      <c r="U2" s="63" t="s">
        <v>81</v>
      </c>
      <c r="V2" s="64" t="s">
        <v>80</v>
      </c>
      <c r="W2" s="63" t="s">
        <v>81</v>
      </c>
      <c r="X2" s="64" t="s">
        <v>80</v>
      </c>
      <c r="Y2" s="63" t="s">
        <v>81</v>
      </c>
      <c r="Z2" s="64" t="s">
        <v>80</v>
      </c>
      <c r="AA2" s="63" t="s">
        <v>81</v>
      </c>
      <c r="AB2" s="64" t="s">
        <v>80</v>
      </c>
      <c r="AC2" s="63" t="s">
        <v>81</v>
      </c>
      <c r="AD2" s="64" t="s">
        <v>80</v>
      </c>
      <c r="AE2" s="63" t="s">
        <v>81</v>
      </c>
      <c r="AF2" s="64" t="s">
        <v>80</v>
      </c>
      <c r="AG2" s="63" t="s">
        <v>81</v>
      </c>
      <c r="AH2" s="64" t="s">
        <v>80</v>
      </c>
      <c r="AI2" s="63" t="s">
        <v>81</v>
      </c>
      <c r="AJ2" s="64" t="s">
        <v>80</v>
      </c>
      <c r="AK2" s="63" t="s">
        <v>81</v>
      </c>
      <c r="AL2" s="64" t="s">
        <v>80</v>
      </c>
      <c r="AM2" s="63" t="s">
        <v>81</v>
      </c>
      <c r="AN2" s="64" t="s">
        <v>80</v>
      </c>
      <c r="AO2" s="63" t="s">
        <v>81</v>
      </c>
      <c r="AP2" s="64" t="s">
        <v>80</v>
      </c>
      <c r="AQ2" s="63" t="s">
        <v>81</v>
      </c>
      <c r="AR2" s="64" t="s">
        <v>80</v>
      </c>
      <c r="AS2" s="63" t="s">
        <v>81</v>
      </c>
      <c r="AT2" s="64" t="s">
        <v>80</v>
      </c>
      <c r="AU2" s="63" t="s">
        <v>81</v>
      </c>
      <c r="AV2" s="64" t="s">
        <v>80</v>
      </c>
      <c r="AW2" s="63" t="s">
        <v>81</v>
      </c>
      <c r="AX2" s="64" t="s">
        <v>80</v>
      </c>
      <c r="AY2" s="63" t="s">
        <v>81</v>
      </c>
      <c r="AZ2" s="64" t="s">
        <v>80</v>
      </c>
      <c r="BA2" s="63" t="s">
        <v>81</v>
      </c>
      <c r="BB2" s="64" t="s">
        <v>80</v>
      </c>
      <c r="BC2" s="63" t="s">
        <v>81</v>
      </c>
      <c r="BD2" s="64" t="s">
        <v>80</v>
      </c>
      <c r="BE2" s="63" t="s">
        <v>81</v>
      </c>
      <c r="BF2" s="63" t="s">
        <v>80</v>
      </c>
      <c r="BG2" s="65" t="s">
        <v>81</v>
      </c>
      <c r="BH2" s="64" t="s">
        <v>80</v>
      </c>
      <c r="BI2" s="63" t="s">
        <v>81</v>
      </c>
      <c r="BJ2" s="64" t="s">
        <v>80</v>
      </c>
      <c r="BK2" s="63" t="s">
        <v>81</v>
      </c>
      <c r="BL2" s="64" t="s">
        <v>80</v>
      </c>
      <c r="BM2" s="63" t="s">
        <v>81</v>
      </c>
      <c r="BN2" s="64" t="s">
        <v>80</v>
      </c>
      <c r="BO2" s="66"/>
    </row>
    <row r="3" spans="1:72" s="55" customFormat="1" ht="9.9499999999999993" customHeight="1" x14ac:dyDescent="0.2">
      <c r="A3" s="67" t="s">
        <v>47</v>
      </c>
      <c r="B3" s="56" t="s">
        <v>81</v>
      </c>
      <c r="C3" s="68"/>
      <c r="D3" s="69"/>
      <c r="E3" s="68"/>
      <c r="F3" s="56">
        <f>COUNTIFS(DataRegularSeason20242025!$E$2:$E$1315,WatchedGames20242025!E$1,DataRegularSeason20242025!$D$2:$D$1315,WatchedGames20242025!$A3,DataRegularSeason20242025!$N$2:$N$1315,1, DataRegularSeason20242025!$R$2:$R$1315,1)</f>
        <v>0</v>
      </c>
      <c r="G3" s="68"/>
      <c r="H3" s="56">
        <f>COUNTIFS(DataRegularSeason20242025!$E$2:$E$1315,WatchedGames20242025!G$1,DataRegularSeason20242025!$D$2:$D$1315,WatchedGames20242025!$A3,DataRegularSeason20242025!$N$2:$N$1315,1, DataRegularSeason20242025!$R$2:$R$1315,1)</f>
        <v>0</v>
      </c>
      <c r="I3" s="68"/>
      <c r="J3" s="56">
        <f>COUNTIFS(DataRegularSeason20242025!$E$2:$E$1315,WatchedGames20242025!I$1,DataRegularSeason20242025!$D$2:$D$1315,WatchedGames20242025!$A3,DataRegularSeason20242025!$N$2:$N$1315,1, DataRegularSeason20242025!$R$2:$R$1315,1)</f>
        <v>0</v>
      </c>
      <c r="K3" s="68"/>
      <c r="L3" s="56">
        <f>COUNTIFS(DataRegularSeason20242025!$E$2:$E$1315,WatchedGames20242025!K$1,DataRegularSeason20242025!$D$2:$D$1315,WatchedGames20242025!$A3,DataRegularSeason20242025!$N$2:$N$1315,1, DataRegularSeason20242025!$R$2:$R$1315,1)</f>
        <v>0</v>
      </c>
      <c r="M3" s="68"/>
      <c r="N3" s="56">
        <f>COUNTIFS(DataRegularSeason20242025!$E$2:$E$1315,WatchedGames20242025!M$1,DataRegularSeason20242025!$D$2:$D$1315,WatchedGames20242025!$A3,DataRegularSeason20242025!$N$2:$N$1315,1, DataRegularSeason20242025!$R$2:$R$1315,1)</f>
        <v>0</v>
      </c>
      <c r="O3" s="68"/>
      <c r="P3" s="56">
        <f>COUNTIFS(DataRegularSeason20242025!$E$2:$E$1315,WatchedGames20242025!O$1,DataRegularSeason20242025!$D$2:$D$1315,WatchedGames20242025!$A3,DataRegularSeason20242025!$N$2:$N$1315,1, DataRegularSeason20242025!$R$2:$R$1315,1)</f>
        <v>0</v>
      </c>
      <c r="Q3" s="68"/>
      <c r="R3" s="56">
        <f>COUNTIFS(DataRegularSeason20242025!$E$2:$E$1315,WatchedGames20242025!Q$1,DataRegularSeason20242025!$D$2:$D$1315,WatchedGames20242025!$A3,DataRegularSeason20242025!$N$2:$N$1315,1, DataRegularSeason20242025!$R$2:$R$1315,1)</f>
        <v>1</v>
      </c>
      <c r="S3" s="68"/>
      <c r="T3" s="56">
        <f>COUNTIFS(DataRegularSeason20242025!$E$2:$E$1315,WatchedGames20242025!S$1,DataRegularSeason20242025!$D$2:$D$1315,WatchedGames20242025!$A3,DataRegularSeason20242025!$N$2:$N$1315,1, DataRegularSeason20242025!$R$2:$R$1315,1)</f>
        <v>0</v>
      </c>
      <c r="U3" s="68"/>
      <c r="V3" s="56">
        <f>COUNTIFS(DataRegularSeason20242025!$E$2:$E$1315,WatchedGames20242025!U$1,DataRegularSeason20242025!$D$2:$D$1315,WatchedGames20242025!$A3,DataRegularSeason20242025!$N$2:$N$1315,1, DataRegularSeason20242025!$R$2:$R$1315,1)</f>
        <v>0</v>
      </c>
      <c r="W3" s="68"/>
      <c r="X3" s="56">
        <f>COUNTIFS(DataRegularSeason20242025!$E$2:$E$1315,WatchedGames20242025!W$1,DataRegularSeason20242025!$D$2:$D$1315,WatchedGames20242025!$A3,DataRegularSeason20242025!$N$2:$N$1315,1, DataRegularSeason20242025!$R$2:$R$1315,1)</f>
        <v>0</v>
      </c>
      <c r="Y3" s="68"/>
      <c r="Z3" s="56">
        <f>COUNTIFS(DataRegularSeason20242025!$E$2:$E$1315,WatchedGames20242025!Y$1,DataRegularSeason20242025!$D$2:$D$1315,WatchedGames20242025!$A3,DataRegularSeason20242025!$N$2:$N$1315,1, DataRegularSeason20242025!$R$2:$R$1315,1)</f>
        <v>0</v>
      </c>
      <c r="AA3" s="68"/>
      <c r="AB3" s="56">
        <f>COUNTIFS(DataRegularSeason20242025!$E$2:$E$1315,WatchedGames20242025!AA$1,DataRegularSeason20242025!$D$2:$D$1315,WatchedGames20242025!$A3,DataRegularSeason20242025!$N$2:$N$1315,1, DataRegularSeason20242025!$R$2:$R$1315,1)</f>
        <v>0</v>
      </c>
      <c r="AC3" s="68"/>
      <c r="AD3" s="56">
        <f>COUNTIFS(DataRegularSeason20242025!$E$2:$E$1315,WatchedGames20242025!AC$1,DataRegularSeason20242025!$D$2:$D$1315,WatchedGames20242025!$A3,DataRegularSeason20242025!$N$2:$N$1315,1, DataRegularSeason20242025!$R$2:$R$1315,1)</f>
        <v>0</v>
      </c>
      <c r="AE3" s="68"/>
      <c r="AF3" s="56">
        <f>COUNTIFS(DataRegularSeason20242025!$E$2:$E$1315,WatchedGames20242025!AE$1,DataRegularSeason20242025!$D$2:$D$1315,WatchedGames20242025!$A3,DataRegularSeason20242025!$N$2:$N$1315,1, DataRegularSeason20242025!$R$2:$R$1315,1)</f>
        <v>0</v>
      </c>
      <c r="AG3" s="68"/>
      <c r="AH3" s="56">
        <f>COUNTIFS(DataRegularSeason20242025!$E$2:$E$1315,WatchedGames20242025!AG$1,DataRegularSeason20242025!$D$2:$D$1315,WatchedGames20242025!$A3,DataRegularSeason20242025!$N$2:$N$1315,1, DataRegularSeason20242025!$R$2:$R$1315,1)</f>
        <v>1</v>
      </c>
      <c r="AI3" s="68"/>
      <c r="AJ3" s="56">
        <f>COUNTIFS(DataRegularSeason20242025!$E$2:$E$1315,WatchedGames20242025!AI$1,DataRegularSeason20242025!$D$2:$D$1315,WatchedGames20242025!$A3,DataRegularSeason20242025!$N$2:$N$1315,1, DataRegularSeason20242025!$R$2:$R$1315,1)</f>
        <v>0</v>
      </c>
      <c r="AK3" s="68"/>
      <c r="AL3" s="56">
        <f>COUNTIFS(DataRegularSeason20242025!$E$2:$E$1315,WatchedGames20242025!AK$1,DataRegularSeason20242025!$D$2:$D$1315,WatchedGames20242025!$A3,DataRegularSeason20242025!$N$2:$N$1315,1, DataRegularSeason20242025!$R$2:$R$1315,1)</f>
        <v>0</v>
      </c>
      <c r="AM3" s="68"/>
      <c r="AN3" s="56">
        <f>COUNTIFS(DataRegularSeason20242025!$E$2:$E$1315,WatchedGames20242025!AM$1,DataRegularSeason20242025!$D$2:$D$1315,WatchedGames20242025!$A3,DataRegularSeason20242025!$N$2:$N$1315,1, DataRegularSeason20242025!$R$2:$R$1315,1)</f>
        <v>0</v>
      </c>
      <c r="AO3" s="68"/>
      <c r="AP3" s="56">
        <f>COUNTIFS(DataRegularSeason20242025!$E$2:$E$1315,WatchedGames20242025!AO$1,DataRegularSeason20242025!$D$2:$D$1315,WatchedGames20242025!$A3,DataRegularSeason20242025!$N$2:$N$1315,1, DataRegularSeason20242025!$R$2:$R$1315,1)</f>
        <v>0</v>
      </c>
      <c r="AQ3" s="68"/>
      <c r="AR3" s="56">
        <f>COUNTIFS(DataRegularSeason20242025!$E$2:$E$1315,WatchedGames20242025!AQ$1,DataRegularSeason20242025!$D$2:$D$1315,WatchedGames20242025!$A3,DataRegularSeason20242025!$N$2:$N$1315,1, DataRegularSeason20242025!$R$2:$R$1315,1)</f>
        <v>0</v>
      </c>
      <c r="AS3" s="68"/>
      <c r="AT3" s="56">
        <f>COUNTIFS(DataRegularSeason20242025!$E$2:$E$1315,WatchedGames20242025!AS$1,DataRegularSeason20242025!$D$2:$D$1315,WatchedGames20242025!$A3,DataRegularSeason20242025!$N$2:$N$1315,1, DataRegularSeason20242025!$R$2:$R$1315,1)</f>
        <v>1</v>
      </c>
      <c r="AU3" s="68"/>
      <c r="AV3" s="56">
        <f>COUNTIFS(DataRegularSeason20242025!$E$2:$E$1315,WatchedGames20242025!AU$1,DataRegularSeason20242025!$D$2:$D$1315,WatchedGames20242025!$A3,DataRegularSeason20242025!$N$2:$N$1315,1, DataRegularSeason20242025!$R$2:$R$1315,1)</f>
        <v>0</v>
      </c>
      <c r="AW3" s="68"/>
      <c r="AX3" s="56">
        <f>COUNTIFS(DataRegularSeason20242025!$E$2:$E$1315,WatchedGames20242025!AW$1,DataRegularSeason20242025!$D$2:$D$1315,WatchedGames20242025!$A3,DataRegularSeason20242025!$N$2:$N$1315,1, DataRegularSeason20242025!$R$2:$R$1315,1)</f>
        <v>0</v>
      </c>
      <c r="AY3" s="68"/>
      <c r="AZ3" s="56">
        <f>COUNTIFS(DataRegularSeason20242025!$E$2:$E$1315,WatchedGames20242025!AY$1,DataRegularSeason20242025!$D$2:$D$1315,WatchedGames20242025!$A3,DataRegularSeason20242025!$N$2:$N$1315,1, DataRegularSeason20242025!$R$2:$R$1315,1)</f>
        <v>0</v>
      </c>
      <c r="BA3" s="68"/>
      <c r="BB3" s="56">
        <f>COUNTIFS(DataRegularSeason20242025!$E$2:$E$1315,WatchedGames20242025!BA$1,DataRegularSeason20242025!$D$2:$D$1315,WatchedGames20242025!$A3,DataRegularSeason20242025!$N$2:$N$1315,1, DataRegularSeason20242025!$R$2:$R$1315,1)</f>
        <v>0</v>
      </c>
      <c r="BC3" s="68"/>
      <c r="BD3" s="56">
        <f>COUNTIFS(DataRegularSeason20242025!$E$2:$E$1315,WatchedGames20242025!BC$1,DataRegularSeason20242025!$D$2:$D$1315,WatchedGames20242025!$A3,DataRegularSeason20242025!$N$2:$N$1315,1, DataRegularSeason20242025!$R$2:$R$1315,1)</f>
        <v>0</v>
      </c>
      <c r="BE3" s="68"/>
      <c r="BF3" s="56">
        <f>COUNTIFS(DataRegularSeason20242025!$E$2:$E$1315,WatchedGames20242025!BE$1,DataRegularSeason20242025!$D$2:$D$1315,WatchedGames20242025!$A3,DataRegularSeason20242025!$N$2:$N$1315,1, DataRegularSeason20242025!$R$2:$R$1315,1)</f>
        <v>0</v>
      </c>
      <c r="BG3" s="68"/>
      <c r="BH3" s="56">
        <f>COUNTIFS(DataRegularSeason20242025!$E$2:$E$1315,WatchedGames20242025!BG$1,DataRegularSeason20242025!$D$2:$D$1315,WatchedGames20242025!$A3,DataRegularSeason20242025!$N$2:$N$1315,1, DataRegularSeason20242025!$R$2:$R$1315,1)</f>
        <v>0</v>
      </c>
      <c r="BI3" s="68"/>
      <c r="BJ3" s="56">
        <f>COUNTIFS(DataRegularSeason20242025!$E$2:$E$1315,WatchedGames20242025!BI$1,DataRegularSeason20242025!$D$2:$D$1315,WatchedGames20242025!$A3,DataRegularSeason20242025!$N$2:$N$1315,1, DataRegularSeason20242025!$R$2:$R$1315,1)</f>
        <v>1</v>
      </c>
      <c r="BK3" s="68"/>
      <c r="BL3" s="56">
        <f>COUNTIFS(DataRegularSeason20242025!$E$2:$E$1315,WatchedGames20242025!BK$1,DataRegularSeason20242025!$D$2:$D$1315,WatchedGames20242025!$A3,DataRegularSeason20242025!$N$2:$N$1315,1, DataRegularSeason20242025!$R$2:$R$1315,1)</f>
        <v>0</v>
      </c>
      <c r="BM3" s="68"/>
      <c r="BN3" s="56">
        <f>COUNTIFS(DataRegularSeason20242025!$E$2:$E$1315,WatchedGames20242025!BM$1,DataRegularSeason20242025!$D$2:$D$1315,WatchedGames20242025!$A3,DataRegularSeason20242025!$N$2:$N$1315,1, DataRegularSeason20242025!$R$2:$R$1315,1)</f>
        <v>0</v>
      </c>
      <c r="BO3" s="61">
        <f>SUM(C3:BN3)</f>
        <v>4</v>
      </c>
      <c r="BP3" s="70">
        <f>BO3+BO4</f>
        <v>4</v>
      </c>
      <c r="BQ3" s="71">
        <f>82-BP3</f>
        <v>78</v>
      </c>
      <c r="BT3" s="72">
        <f>DataRegularSeason20242025!$A$3:$A$8</f>
        <v>45569</v>
      </c>
    </row>
    <row r="4" spans="1:72" s="55" customFormat="1" ht="9.9499999999999993" customHeight="1" x14ac:dyDescent="0.2">
      <c r="A4" s="73"/>
      <c r="B4" s="64" t="s">
        <v>80</v>
      </c>
      <c r="C4" s="74"/>
      <c r="D4" s="75"/>
      <c r="E4" s="74">
        <f>COUNTIFS(DataRegularSeason20242025!$E$2:$E$1315,WatchedGames20242025!$A3,DataRegularSeason20242025!$D$2:$D$1315,WatchedGames20242025!E$1,DataRegularSeason20242025!$N$2:$N$1315,1, DataRegularSeason20242025!$R$2:$R$1315,1)</f>
        <v>0</v>
      </c>
      <c r="F4" s="75"/>
      <c r="G4" s="74">
        <f>COUNTIFS(DataRegularSeason20242025!$E$2:$E$1315,WatchedGames20242025!$A3,DataRegularSeason20242025!$D$2:$D$1315,WatchedGames20242025!G$1,DataRegularSeason20242025!$N$2:$N$1315,1, DataRegularSeason20242025!$R$2:$R$1315,1)</f>
        <v>0</v>
      </c>
      <c r="H4" s="75"/>
      <c r="I4" s="74">
        <f>COUNTIFS(DataRegularSeason20242025!$E$2:$E$1315,WatchedGames20242025!$A3,DataRegularSeason20242025!$D$2:$D$1315,WatchedGames20242025!I$1,DataRegularSeason20242025!$N$2:$N$1315,1, DataRegularSeason20242025!$R$2:$R$1315,1)</f>
        <v>0</v>
      </c>
      <c r="J4" s="75"/>
      <c r="K4" s="74">
        <f>COUNTIFS(DataRegularSeason20242025!$E$2:$E$1315,WatchedGames20242025!$A3,DataRegularSeason20242025!$D$2:$D$1315,WatchedGames20242025!K$1,DataRegularSeason20242025!$N$2:$N$1315,1, DataRegularSeason20242025!$R$2:$R$1315,1)</f>
        <v>0</v>
      </c>
      <c r="L4" s="75"/>
      <c r="M4" s="74">
        <f>COUNTIFS(DataRegularSeason20242025!$E$2:$E$1315,WatchedGames20242025!$A3,DataRegularSeason20242025!$D$2:$D$1315,WatchedGames20242025!M$1,DataRegularSeason20242025!$N$2:$N$1315,1, DataRegularSeason20242025!$R$2:$R$1315,1)</f>
        <v>0</v>
      </c>
      <c r="N4" s="75"/>
      <c r="O4" s="74">
        <f>COUNTIFS(DataRegularSeason20242025!$E$2:$E$1315,WatchedGames20242025!$A3,DataRegularSeason20242025!$D$2:$D$1315,WatchedGames20242025!O$1,DataRegularSeason20242025!$N$2:$N$1315,1, DataRegularSeason20242025!$R$2:$R$1315,1)</f>
        <v>0</v>
      </c>
      <c r="P4" s="75"/>
      <c r="Q4" s="74">
        <f>COUNTIFS(DataRegularSeason20242025!$E$2:$E$1315,WatchedGames20242025!$A3,DataRegularSeason20242025!$D$2:$D$1315,WatchedGames20242025!Q$1,DataRegularSeason20242025!$N$2:$N$1315,1, DataRegularSeason20242025!$R$2:$R$1315,1)</f>
        <v>0</v>
      </c>
      <c r="R4" s="75"/>
      <c r="S4" s="74">
        <f>COUNTIFS(DataRegularSeason20242025!$E$2:$E$1315,WatchedGames20242025!$A3,DataRegularSeason20242025!$D$2:$D$1315,WatchedGames20242025!S$1,DataRegularSeason20242025!$N$2:$N$1315,1, DataRegularSeason20242025!$R$2:$R$1315,1)</f>
        <v>0</v>
      </c>
      <c r="T4" s="75"/>
      <c r="U4" s="74">
        <f>COUNTIFS(DataRegularSeason20242025!$E$2:$E$1315,WatchedGames20242025!$A3,DataRegularSeason20242025!$D$2:$D$1315,WatchedGames20242025!U$1,DataRegularSeason20242025!$N$2:$N$1315,1, DataRegularSeason20242025!$R$2:$R$1315,1)</f>
        <v>0</v>
      </c>
      <c r="V4" s="75"/>
      <c r="W4" s="74">
        <f>COUNTIFS(DataRegularSeason20242025!$E$2:$E$1315,WatchedGames20242025!$A3,DataRegularSeason20242025!$D$2:$D$1315,WatchedGames20242025!W$1,DataRegularSeason20242025!$N$2:$N$1315,1, DataRegularSeason20242025!$R$2:$R$1315,1)</f>
        <v>0</v>
      </c>
      <c r="X4" s="75"/>
      <c r="Y4" s="74">
        <f>COUNTIFS(DataRegularSeason20242025!$E$2:$E$1315,WatchedGames20242025!$A3,DataRegularSeason20242025!$D$2:$D$1315,WatchedGames20242025!Y$1,DataRegularSeason20242025!$N$2:$N$1315,1, DataRegularSeason20242025!$R$2:$R$1315,1)</f>
        <v>0</v>
      </c>
      <c r="Z4" s="75"/>
      <c r="AA4" s="74">
        <f>COUNTIFS(DataRegularSeason20242025!$E$2:$E$1315,WatchedGames20242025!$A3,DataRegularSeason20242025!$D$2:$D$1315,WatchedGames20242025!AA$1,DataRegularSeason20242025!$N$2:$N$1315,1, DataRegularSeason20242025!$R$2:$R$1315,1)</f>
        <v>0</v>
      </c>
      <c r="AB4" s="75"/>
      <c r="AC4" s="74">
        <f>COUNTIFS(DataRegularSeason20242025!$E$2:$E$1315,WatchedGames20242025!$A3,DataRegularSeason20242025!$D$2:$D$1315,WatchedGames20242025!AC$1,DataRegularSeason20242025!$N$2:$N$1315,1, DataRegularSeason20242025!$R$2:$R$1315,1)</f>
        <v>0</v>
      </c>
      <c r="AD4" s="75"/>
      <c r="AE4" s="74">
        <f>COUNTIFS(DataRegularSeason20242025!$E$2:$E$1315,WatchedGames20242025!$A3,DataRegularSeason20242025!$D$2:$D$1315,WatchedGames20242025!AE$1,DataRegularSeason20242025!$N$2:$N$1315,1, DataRegularSeason20242025!$R$2:$R$1315,1)</f>
        <v>0</v>
      </c>
      <c r="AF4" s="75"/>
      <c r="AG4" s="74">
        <f>COUNTIFS(DataRegularSeason20242025!$E$2:$E$1315,WatchedGames20242025!$A3,DataRegularSeason20242025!$D$2:$D$1315,WatchedGames20242025!AG$1,DataRegularSeason20242025!$N$2:$N$1315,1, DataRegularSeason20242025!$R$2:$R$1315,1)</f>
        <v>0</v>
      </c>
      <c r="AH4" s="75"/>
      <c r="AI4" s="74">
        <f>COUNTIFS(DataRegularSeason20242025!$E$2:$E$1315,WatchedGames20242025!$A3,DataRegularSeason20242025!$D$2:$D$1315,WatchedGames20242025!AI$1,DataRegularSeason20242025!$N$2:$N$1315,1, DataRegularSeason20242025!$R$2:$R$1315,1)</f>
        <v>0</v>
      </c>
      <c r="AJ4" s="75"/>
      <c r="AK4" s="74">
        <f>COUNTIFS(DataRegularSeason20242025!$E$2:$E$1315,WatchedGames20242025!$A3,DataRegularSeason20242025!$D$2:$D$1315,WatchedGames20242025!AK$1,DataRegularSeason20242025!$N$2:$N$1315,1, DataRegularSeason20242025!$R$2:$R$1315,1)</f>
        <v>0</v>
      </c>
      <c r="AL4" s="75"/>
      <c r="AM4" s="74">
        <f>COUNTIFS(DataRegularSeason20242025!$E$2:$E$1315,WatchedGames20242025!$A3,DataRegularSeason20242025!$D$2:$D$1315,WatchedGames20242025!AM$1,DataRegularSeason20242025!$N$2:$N$1315,1, DataRegularSeason20242025!$R$2:$R$1315,1)</f>
        <v>0</v>
      </c>
      <c r="AN4" s="75"/>
      <c r="AO4" s="74">
        <f>COUNTIFS(DataRegularSeason20242025!$E$2:$E$1315,WatchedGames20242025!$A3,DataRegularSeason20242025!$D$2:$D$1315,WatchedGames20242025!AO$1,DataRegularSeason20242025!$N$2:$N$1315,1, DataRegularSeason20242025!$R$2:$R$1315,1)</f>
        <v>0</v>
      </c>
      <c r="AP4" s="75"/>
      <c r="AQ4" s="74">
        <f>COUNTIFS(DataRegularSeason20242025!$E$2:$E$1315,WatchedGames20242025!$A3,DataRegularSeason20242025!$D$2:$D$1315,WatchedGames20242025!AQ$1,DataRegularSeason20242025!$N$2:$N$1315,1, DataRegularSeason20242025!$R$2:$R$1315,1)</f>
        <v>0</v>
      </c>
      <c r="AR4" s="75"/>
      <c r="AS4" s="74">
        <f>COUNTIFS(DataRegularSeason20242025!$E$2:$E$1315,WatchedGames20242025!$A3,DataRegularSeason20242025!$D$2:$D$1315,WatchedGames20242025!AS$1,DataRegularSeason20242025!$N$2:$N$1315,1, DataRegularSeason20242025!$R$2:$R$1315,1)</f>
        <v>0</v>
      </c>
      <c r="AT4" s="75"/>
      <c r="AU4" s="74">
        <f>COUNTIFS(DataRegularSeason20242025!$E$2:$E$1315,WatchedGames20242025!$A3,DataRegularSeason20242025!$D$2:$D$1315,WatchedGames20242025!AU$1,DataRegularSeason20242025!$N$2:$N$1315,1, DataRegularSeason20242025!$R$2:$R$1315,1)</f>
        <v>0</v>
      </c>
      <c r="AV4" s="75"/>
      <c r="AW4" s="74">
        <f>COUNTIFS(DataRegularSeason20242025!$E$2:$E$1315,WatchedGames20242025!$A3,DataRegularSeason20242025!$D$2:$D$1315,WatchedGames20242025!AW$1,DataRegularSeason20242025!$N$2:$N$1315,1, DataRegularSeason20242025!$R$2:$R$1315,1)</f>
        <v>0</v>
      </c>
      <c r="AX4" s="75"/>
      <c r="AY4" s="74">
        <f>COUNTIFS(DataRegularSeason20242025!$E$2:$E$1315,WatchedGames20242025!$A3,DataRegularSeason20242025!$D$2:$D$1315,WatchedGames20242025!AY$1,DataRegularSeason20242025!$N$2:$N$1315,1, DataRegularSeason20242025!$R$2:$R$1315,1)</f>
        <v>0</v>
      </c>
      <c r="AZ4" s="75"/>
      <c r="BA4" s="74">
        <f>COUNTIFS(DataRegularSeason20242025!$E$2:$E$1315,WatchedGames20242025!$A3,DataRegularSeason20242025!$D$2:$D$1315,WatchedGames20242025!BA$1,DataRegularSeason20242025!$N$2:$N$1315,1, DataRegularSeason20242025!$R$2:$R$1315,1)</f>
        <v>0</v>
      </c>
      <c r="BB4" s="75"/>
      <c r="BC4" s="74">
        <f>COUNTIFS(DataRegularSeason20242025!$E$2:$E$1315,WatchedGames20242025!$A3,DataRegularSeason20242025!$D$2:$D$1315,WatchedGames20242025!BC$1,DataRegularSeason20242025!$N$2:$N$1315,1, DataRegularSeason20242025!$R$2:$R$1315,1)</f>
        <v>0</v>
      </c>
      <c r="BD4" s="75"/>
      <c r="BE4" s="74">
        <f>COUNTIFS(DataRegularSeason20242025!$E$2:$E$1315,WatchedGames20242025!$A3,DataRegularSeason20242025!$D$2:$D$1315,WatchedGames20242025!BE$1,DataRegularSeason20242025!$N$2:$N$1315,1, DataRegularSeason20242025!$R$2:$R$1315,1)</f>
        <v>0</v>
      </c>
      <c r="BF4" s="75"/>
      <c r="BG4" s="74">
        <f>COUNTIFS(DataRegularSeason20242025!$E$2:$E$1315,WatchedGames20242025!$A3,DataRegularSeason20242025!$D$2:$D$1315,WatchedGames20242025!BG$1,DataRegularSeason20242025!$N$2:$N$1315,1, DataRegularSeason20242025!$R$2:$R$1315,1)</f>
        <v>0</v>
      </c>
      <c r="BH4" s="75"/>
      <c r="BI4" s="74">
        <f>COUNTIFS(DataRegularSeason20242025!$E$2:$E$1315,WatchedGames20242025!$A3,DataRegularSeason20242025!$D$2:$D$1315,WatchedGames20242025!BI$1,DataRegularSeason20242025!$N$2:$N$1315,1, DataRegularSeason20242025!$R$2:$R$1315,1)</f>
        <v>0</v>
      </c>
      <c r="BJ4" s="75"/>
      <c r="BK4" s="74">
        <f>COUNTIFS(DataRegularSeason20242025!$E$2:$E$1315,WatchedGames20242025!$A3,DataRegularSeason20242025!$D$2:$D$1315,WatchedGames20242025!BK$1,DataRegularSeason20242025!$N$2:$N$1315,1, DataRegularSeason20242025!$R$2:$R$1315,1)</f>
        <v>0</v>
      </c>
      <c r="BL4" s="75"/>
      <c r="BM4" s="74">
        <f>COUNTIFS(DataRegularSeason20242025!$E$2:$E$1315,WatchedGames20242025!$A3,DataRegularSeason20242025!$D$2:$D$1315,WatchedGames20242025!BM$1,DataRegularSeason20242025!$N$2:$N$1315,1, DataRegularSeason20242025!$R$2:$R$1315,1)</f>
        <v>0</v>
      </c>
      <c r="BN4" s="75"/>
      <c r="BO4" s="66">
        <f>SUM(C4:BN4)</f>
        <v>0</v>
      </c>
      <c r="BP4" s="70"/>
      <c r="BQ4" s="71"/>
      <c r="BT4" s="55" t="e">
        <f>D</f>
        <v>#NAME?</v>
      </c>
    </row>
    <row r="5" spans="1:72" s="55" customFormat="1" ht="9.9499999999999993" customHeight="1" x14ac:dyDescent="0.2">
      <c r="A5" s="67" t="s">
        <v>16</v>
      </c>
      <c r="B5" s="56" t="s">
        <v>81</v>
      </c>
      <c r="C5" s="68"/>
      <c r="D5" s="56">
        <f>COUNTIFS(DataRegularSeason20242025!$E$2:$E$1315,WatchedGames20242025!C$1,DataRegularSeason20242025!$D$2:$D$1315,WatchedGames20242025!$A5,DataRegularSeason20242025!$N$2:$N$1315,1, DataRegularSeason20242025!$R$2:$R$1315,1)</f>
        <v>0</v>
      </c>
      <c r="E5" s="68"/>
      <c r="F5" s="69"/>
      <c r="G5" s="68"/>
      <c r="H5" s="56">
        <f>COUNTIFS(DataRegularSeason20242025!$E$2:$E$1315,WatchedGames20242025!G$1,DataRegularSeason20242025!$D$2:$D$1315,WatchedGames20242025!$A5,DataRegularSeason20242025!$N$2:$N$1315,1, DataRegularSeason20242025!$R$2:$R$1315,1)</f>
        <v>0</v>
      </c>
      <c r="I5" s="68"/>
      <c r="J5" s="56">
        <f>COUNTIFS(DataRegularSeason20242025!$E$2:$E$1315,WatchedGames20242025!I$1,DataRegularSeason20242025!$D$2:$D$1315,WatchedGames20242025!$A5,DataRegularSeason20242025!$N$2:$N$1315,1, DataRegularSeason20242025!$R$2:$R$1315,1)</f>
        <v>1</v>
      </c>
      <c r="K5" s="68"/>
      <c r="L5" s="56">
        <f>COUNTIFS(DataRegularSeason20242025!$E$2:$E$1315,WatchedGames20242025!K$1,DataRegularSeason20242025!$D$2:$D$1315,WatchedGames20242025!$A5,DataRegularSeason20242025!$N$2:$N$1315,1, DataRegularSeason20242025!$R$2:$R$1315,1)</f>
        <v>0</v>
      </c>
      <c r="M5" s="68"/>
      <c r="N5" s="56">
        <f>COUNTIFS(DataRegularSeason20242025!$E$2:$E$1315,WatchedGames20242025!M$1,DataRegularSeason20242025!$D$2:$D$1315,WatchedGames20242025!$A5,DataRegularSeason20242025!$N$2:$N$1315,1, DataRegularSeason20242025!$R$2:$R$1315,1)</f>
        <v>0</v>
      </c>
      <c r="O5" s="68"/>
      <c r="P5" s="56">
        <f>COUNTIFS(DataRegularSeason20242025!$E$2:$E$1315,WatchedGames20242025!O$1,DataRegularSeason20242025!$D$2:$D$1315,WatchedGames20242025!$A5,DataRegularSeason20242025!$N$2:$N$1315,1, DataRegularSeason20242025!$R$2:$R$1315,1)</f>
        <v>0</v>
      </c>
      <c r="Q5" s="68"/>
      <c r="R5" s="56">
        <f>COUNTIFS(DataRegularSeason20242025!$E$2:$E$1315,WatchedGames20242025!Q$1,DataRegularSeason20242025!$D$2:$D$1315,WatchedGames20242025!$A5,DataRegularSeason20242025!$N$2:$N$1315,1, DataRegularSeason20242025!$R$2:$R$1315,1)</f>
        <v>1</v>
      </c>
      <c r="S5" s="68"/>
      <c r="T5" s="56">
        <f>COUNTIFS(DataRegularSeason20242025!$E$2:$E$1315,WatchedGames20242025!S$1,DataRegularSeason20242025!$D$2:$D$1315,WatchedGames20242025!$A5,DataRegularSeason20242025!$N$2:$N$1315,1, DataRegularSeason20242025!$R$2:$R$1315,1)</f>
        <v>0</v>
      </c>
      <c r="U5" s="68"/>
      <c r="V5" s="56">
        <f>COUNTIFS(DataRegularSeason20242025!$E$2:$E$1315,WatchedGames20242025!U$1,DataRegularSeason20242025!$D$2:$D$1315,WatchedGames20242025!$A5,DataRegularSeason20242025!$N$2:$N$1315,1, DataRegularSeason20242025!$R$2:$R$1315,1)</f>
        <v>0</v>
      </c>
      <c r="W5" s="68"/>
      <c r="X5" s="56">
        <f>COUNTIFS(DataRegularSeason20242025!$E$2:$E$1315,WatchedGames20242025!W$1,DataRegularSeason20242025!$D$2:$D$1315,WatchedGames20242025!$A5,DataRegularSeason20242025!$N$2:$N$1315,1, DataRegularSeason20242025!$R$2:$R$1315,1)</f>
        <v>0</v>
      </c>
      <c r="Y5" s="68"/>
      <c r="Z5" s="56">
        <f>COUNTIFS(DataRegularSeason20242025!$E$2:$E$1315,WatchedGames20242025!Y$1,DataRegularSeason20242025!$D$2:$D$1315,WatchedGames20242025!$A5,DataRegularSeason20242025!$N$2:$N$1315,1, DataRegularSeason20242025!$R$2:$R$1315,1)</f>
        <v>1</v>
      </c>
      <c r="AA5" s="68"/>
      <c r="AB5" s="56">
        <f>COUNTIFS(DataRegularSeason20242025!$E$2:$E$1315,WatchedGames20242025!AA$1,DataRegularSeason20242025!$D$2:$D$1315,WatchedGames20242025!$A5,DataRegularSeason20242025!$N$2:$N$1315,1, DataRegularSeason20242025!$R$2:$R$1315,1)</f>
        <v>0</v>
      </c>
      <c r="AC5" s="68"/>
      <c r="AD5" s="56">
        <f>COUNTIFS(DataRegularSeason20242025!$E$2:$E$1315,WatchedGames20242025!AC$1,DataRegularSeason20242025!$D$2:$D$1315,WatchedGames20242025!$A5,DataRegularSeason20242025!$N$2:$N$1315,1, DataRegularSeason20242025!$R$2:$R$1315,1)</f>
        <v>0</v>
      </c>
      <c r="AE5" s="68"/>
      <c r="AF5" s="56">
        <f>COUNTIFS(DataRegularSeason20242025!$E$2:$E$1315,WatchedGames20242025!AE$1,DataRegularSeason20242025!$D$2:$D$1315,WatchedGames20242025!$A5,DataRegularSeason20242025!$N$2:$N$1315,1, DataRegularSeason20242025!$R$2:$R$1315,1)</f>
        <v>0</v>
      </c>
      <c r="AG5" s="68"/>
      <c r="AH5" s="56">
        <f>COUNTIFS(DataRegularSeason20242025!$E$2:$E$1315,WatchedGames20242025!AG$1,DataRegularSeason20242025!$D$2:$D$1315,WatchedGames20242025!$A5,DataRegularSeason20242025!$N$2:$N$1315,1, DataRegularSeason20242025!$R$2:$R$1315,1)</f>
        <v>0</v>
      </c>
      <c r="AI5" s="68"/>
      <c r="AJ5" s="56">
        <f>COUNTIFS(DataRegularSeason20242025!$E$2:$E$1315,WatchedGames20242025!AI$1,DataRegularSeason20242025!$D$2:$D$1315,WatchedGames20242025!$A5,DataRegularSeason20242025!$N$2:$N$1315,1, DataRegularSeason20242025!$R$2:$R$1315,1)</f>
        <v>0</v>
      </c>
      <c r="AK5" s="68"/>
      <c r="AL5" s="56">
        <f>COUNTIFS(DataRegularSeason20242025!$E$2:$E$1315,WatchedGames20242025!AK$1,DataRegularSeason20242025!$D$2:$D$1315,WatchedGames20242025!$A5,DataRegularSeason20242025!$N$2:$N$1315,1, DataRegularSeason20242025!$R$2:$R$1315,1)</f>
        <v>0</v>
      </c>
      <c r="AM5" s="68"/>
      <c r="AN5" s="56">
        <f>COUNTIFS(DataRegularSeason20242025!$E$2:$E$1315,WatchedGames20242025!AM$1,DataRegularSeason20242025!$D$2:$D$1315,WatchedGames20242025!$A5,DataRegularSeason20242025!$N$2:$N$1315,1, DataRegularSeason20242025!$R$2:$R$1315,1)</f>
        <v>0</v>
      </c>
      <c r="AO5" s="68"/>
      <c r="AP5" s="56">
        <f>COUNTIFS(DataRegularSeason20242025!$E$2:$E$1315,WatchedGames20242025!AO$1,DataRegularSeason20242025!$D$2:$D$1315,WatchedGames20242025!$A5,DataRegularSeason20242025!$N$2:$N$1315,1, DataRegularSeason20242025!$R$2:$R$1315,1)</f>
        <v>0</v>
      </c>
      <c r="AQ5" s="68"/>
      <c r="AR5" s="56">
        <f>COUNTIFS(DataRegularSeason20242025!$E$2:$E$1315,WatchedGames20242025!AQ$1,DataRegularSeason20242025!$D$2:$D$1315,WatchedGames20242025!$A5,DataRegularSeason20242025!$N$2:$N$1315,1, DataRegularSeason20242025!$R$2:$R$1315,1)</f>
        <v>0</v>
      </c>
      <c r="AS5" s="68"/>
      <c r="AT5" s="56">
        <f>COUNTIFS(DataRegularSeason20242025!$E$2:$E$1315,WatchedGames20242025!AS$1,DataRegularSeason20242025!$D$2:$D$1315,WatchedGames20242025!$A5,DataRegularSeason20242025!$N$2:$N$1315,1, DataRegularSeason20242025!$R$2:$R$1315,1)</f>
        <v>0</v>
      </c>
      <c r="AU5" s="68"/>
      <c r="AV5" s="56">
        <f>COUNTIFS(DataRegularSeason20242025!$E$2:$E$1315,WatchedGames20242025!AU$1,DataRegularSeason20242025!$D$2:$D$1315,WatchedGames20242025!$A5,DataRegularSeason20242025!$N$2:$N$1315,1, DataRegularSeason20242025!$R$2:$R$1315,1)</f>
        <v>0</v>
      </c>
      <c r="AW5" s="68"/>
      <c r="AX5" s="56">
        <f>COUNTIFS(DataRegularSeason20242025!$E$2:$E$1315,WatchedGames20242025!AW$1,DataRegularSeason20242025!$D$2:$D$1315,WatchedGames20242025!$A5,DataRegularSeason20242025!$N$2:$N$1315,1, DataRegularSeason20242025!$R$2:$R$1315,1)</f>
        <v>0</v>
      </c>
      <c r="AY5" s="68"/>
      <c r="AZ5" s="56">
        <f>COUNTIFS(DataRegularSeason20242025!$E$2:$E$1315,WatchedGames20242025!AY$1,DataRegularSeason20242025!$D$2:$D$1315,WatchedGames20242025!$A5,DataRegularSeason20242025!$N$2:$N$1315,1, DataRegularSeason20242025!$R$2:$R$1315,1)</f>
        <v>0</v>
      </c>
      <c r="BA5" s="68"/>
      <c r="BB5" s="56">
        <f>COUNTIFS(DataRegularSeason20242025!$E$2:$E$1315,WatchedGames20242025!BA$1,DataRegularSeason20242025!$D$2:$D$1315,WatchedGames20242025!$A5,DataRegularSeason20242025!$N$2:$N$1315,1, DataRegularSeason20242025!$R$2:$R$1315,1)</f>
        <v>0</v>
      </c>
      <c r="BC5" s="68"/>
      <c r="BD5" s="56">
        <f>COUNTIFS(DataRegularSeason20242025!$E$2:$E$1315,WatchedGames20242025!BC$1,DataRegularSeason20242025!$D$2:$D$1315,WatchedGames20242025!$A5,DataRegularSeason20242025!$N$2:$N$1315,1, DataRegularSeason20242025!$R$2:$R$1315,1)</f>
        <v>0</v>
      </c>
      <c r="BE5" s="68"/>
      <c r="BF5" s="56">
        <f>COUNTIFS(DataRegularSeason20242025!$E$2:$E$1315,WatchedGames20242025!BE$1,DataRegularSeason20242025!$D$2:$D$1315,WatchedGames20242025!$A5,DataRegularSeason20242025!$N$2:$N$1315,1, DataRegularSeason20242025!$R$2:$R$1315,1)</f>
        <v>1</v>
      </c>
      <c r="BG5" s="68"/>
      <c r="BH5" s="56">
        <f>COUNTIFS(DataRegularSeason20242025!$E$2:$E$1315,WatchedGames20242025!BG$1,DataRegularSeason20242025!$D$2:$D$1315,WatchedGames20242025!$A5,DataRegularSeason20242025!$N$2:$N$1315,1, DataRegularSeason20242025!$R$2:$R$1315,1)</f>
        <v>0</v>
      </c>
      <c r="BI5" s="68"/>
      <c r="BJ5" s="56">
        <f>COUNTIFS(DataRegularSeason20242025!$E$2:$E$1315,WatchedGames20242025!BI$1,DataRegularSeason20242025!$D$2:$D$1315,WatchedGames20242025!$A5,DataRegularSeason20242025!$N$2:$N$1315,1, DataRegularSeason20242025!$R$2:$R$1315,1)</f>
        <v>0</v>
      </c>
      <c r="BK5" s="68"/>
      <c r="BL5" s="56">
        <f>COUNTIFS(DataRegularSeason20242025!$E$2:$E$1315,WatchedGames20242025!BK$1,DataRegularSeason20242025!$D$2:$D$1315,WatchedGames20242025!$A5,DataRegularSeason20242025!$N$2:$N$1315,1, DataRegularSeason20242025!$R$2:$R$1315,1)</f>
        <v>0</v>
      </c>
      <c r="BM5" s="68"/>
      <c r="BN5" s="56">
        <f>COUNTIFS(DataRegularSeason20242025!$E$2:$E$1315,WatchedGames20242025!BM$1,DataRegularSeason20242025!$D$2:$D$1315,WatchedGames20242025!$A5,DataRegularSeason20242025!$N$2:$N$1315,1, DataRegularSeason20242025!$R$2:$R$1315,1)</f>
        <v>0</v>
      </c>
      <c r="BO5" s="61">
        <f t="shared" ref="BO5:BO66" si="0">SUM(C5:BN5)</f>
        <v>4</v>
      </c>
      <c r="BP5" s="70">
        <f t="shared" ref="BP5" si="1">BO5+BO6</f>
        <v>8</v>
      </c>
      <c r="BQ5" s="71">
        <f t="shared" ref="BQ5" si="2">82-BP5</f>
        <v>74</v>
      </c>
    </row>
    <row r="6" spans="1:72" s="55" customFormat="1" ht="9.9499999999999993" customHeight="1" x14ac:dyDescent="0.2">
      <c r="A6" s="73"/>
      <c r="B6" s="64" t="s">
        <v>80</v>
      </c>
      <c r="C6" s="74">
        <f>COUNTIFS(DataRegularSeason20242025!$E$2:$E$1315,WatchedGames20242025!$A5,DataRegularSeason20242025!$D$2:$D$1315,WatchedGames20242025!C$1,DataRegularSeason20242025!$N$2:$N$1315,1, DataRegularSeason20242025!$R$2:$R$1315,1)</f>
        <v>0</v>
      </c>
      <c r="D6" s="75"/>
      <c r="E6" s="74"/>
      <c r="F6" s="75"/>
      <c r="G6" s="74">
        <f>COUNTIFS(DataRegularSeason20242025!$E$2:$E$1315,WatchedGames20242025!$A5,DataRegularSeason20242025!$D$2:$D$1315,WatchedGames20242025!G$1,DataRegularSeason20242025!$N$2:$N$1315,1, DataRegularSeason20242025!$R$2:$R$1315,1)</f>
        <v>0</v>
      </c>
      <c r="H6" s="75"/>
      <c r="I6" s="74">
        <f>COUNTIFS(DataRegularSeason20242025!$E$2:$E$1315,WatchedGames20242025!$A5,DataRegularSeason20242025!$D$2:$D$1315,WatchedGames20242025!I$1,DataRegularSeason20242025!$N$2:$N$1315,1, DataRegularSeason20242025!$R$2:$R$1315,1)</f>
        <v>0</v>
      </c>
      <c r="J6" s="75"/>
      <c r="K6" s="74">
        <f>COUNTIFS(DataRegularSeason20242025!$E$2:$E$1315,WatchedGames20242025!$A5,DataRegularSeason20242025!$D$2:$D$1315,WatchedGames20242025!K$1,DataRegularSeason20242025!$N$2:$N$1315,1, DataRegularSeason20242025!$R$2:$R$1315,1)</f>
        <v>0</v>
      </c>
      <c r="L6" s="75"/>
      <c r="M6" s="74">
        <f>COUNTIFS(DataRegularSeason20242025!$E$2:$E$1315,WatchedGames20242025!$A5,DataRegularSeason20242025!$D$2:$D$1315,WatchedGames20242025!M$1,DataRegularSeason20242025!$N$2:$N$1315,1, DataRegularSeason20242025!$R$2:$R$1315,1)</f>
        <v>0</v>
      </c>
      <c r="N6" s="75"/>
      <c r="O6" s="74">
        <f>COUNTIFS(DataRegularSeason20242025!$E$2:$E$1315,WatchedGames20242025!$A5,DataRegularSeason20242025!$D$2:$D$1315,WatchedGames20242025!O$1,DataRegularSeason20242025!$N$2:$N$1315,1, DataRegularSeason20242025!$R$2:$R$1315,1)</f>
        <v>0</v>
      </c>
      <c r="P6" s="75"/>
      <c r="Q6" s="74">
        <f>COUNTIFS(DataRegularSeason20242025!$E$2:$E$1315,WatchedGames20242025!$A5,DataRegularSeason20242025!$D$2:$D$1315,WatchedGames20242025!Q$1,DataRegularSeason20242025!$N$2:$N$1315,1, DataRegularSeason20242025!$R$2:$R$1315,1)</f>
        <v>0</v>
      </c>
      <c r="R6" s="75"/>
      <c r="S6" s="74">
        <f>COUNTIFS(DataRegularSeason20242025!$E$2:$E$1315,WatchedGames20242025!$A5,DataRegularSeason20242025!$D$2:$D$1315,WatchedGames20242025!S$1,DataRegularSeason20242025!$N$2:$N$1315,1, DataRegularSeason20242025!$R$2:$R$1315,1)</f>
        <v>0</v>
      </c>
      <c r="T6" s="75"/>
      <c r="U6" s="74">
        <f>COUNTIFS(DataRegularSeason20242025!$E$2:$E$1315,WatchedGames20242025!$A5,DataRegularSeason20242025!$D$2:$D$1315,WatchedGames20242025!U$1,DataRegularSeason20242025!$N$2:$N$1315,1, DataRegularSeason20242025!$R$2:$R$1315,1)</f>
        <v>0</v>
      </c>
      <c r="V6" s="75"/>
      <c r="W6" s="74">
        <f>COUNTIFS(DataRegularSeason20242025!$E$2:$E$1315,WatchedGames20242025!$A5,DataRegularSeason20242025!$D$2:$D$1315,WatchedGames20242025!W$1,DataRegularSeason20242025!$N$2:$N$1315,1, DataRegularSeason20242025!$R$2:$R$1315,1)</f>
        <v>0</v>
      </c>
      <c r="X6" s="75"/>
      <c r="Y6" s="74">
        <f>COUNTIFS(DataRegularSeason20242025!$E$2:$E$1315,WatchedGames20242025!$A5,DataRegularSeason20242025!$D$2:$D$1315,WatchedGames20242025!Y$1,DataRegularSeason20242025!$N$2:$N$1315,1, DataRegularSeason20242025!$R$2:$R$1315,1)</f>
        <v>1</v>
      </c>
      <c r="Z6" s="75"/>
      <c r="AA6" s="74">
        <f>COUNTIFS(DataRegularSeason20242025!$E$2:$E$1315,WatchedGames20242025!$A5,DataRegularSeason20242025!$D$2:$D$1315,WatchedGames20242025!AA$1,DataRegularSeason20242025!$N$2:$N$1315,1, DataRegularSeason20242025!$R$2:$R$1315,1)</f>
        <v>1</v>
      </c>
      <c r="AB6" s="75"/>
      <c r="AC6" s="74">
        <f>COUNTIFS(DataRegularSeason20242025!$E$2:$E$1315,WatchedGames20242025!$A5,DataRegularSeason20242025!$D$2:$D$1315,WatchedGames20242025!AC$1,DataRegularSeason20242025!$N$2:$N$1315,1, DataRegularSeason20242025!$R$2:$R$1315,1)</f>
        <v>0</v>
      </c>
      <c r="AD6" s="75"/>
      <c r="AE6" s="74">
        <f>COUNTIFS(DataRegularSeason20242025!$E$2:$E$1315,WatchedGames20242025!$A5,DataRegularSeason20242025!$D$2:$D$1315,WatchedGames20242025!AE$1,DataRegularSeason20242025!$N$2:$N$1315,1, DataRegularSeason20242025!$R$2:$R$1315,1)</f>
        <v>0</v>
      </c>
      <c r="AF6" s="75"/>
      <c r="AG6" s="74">
        <f>COUNTIFS(DataRegularSeason20242025!$E$2:$E$1315,WatchedGames20242025!$A5,DataRegularSeason20242025!$D$2:$D$1315,WatchedGames20242025!AG$1,DataRegularSeason20242025!$N$2:$N$1315,1, DataRegularSeason20242025!$R$2:$R$1315,1)</f>
        <v>0</v>
      </c>
      <c r="AH6" s="75"/>
      <c r="AI6" s="74">
        <f>COUNTIFS(DataRegularSeason20242025!$E$2:$E$1315,WatchedGames20242025!$A5,DataRegularSeason20242025!$D$2:$D$1315,WatchedGames20242025!AI$1,DataRegularSeason20242025!$N$2:$N$1315,1, DataRegularSeason20242025!$R$2:$R$1315,1)</f>
        <v>0</v>
      </c>
      <c r="AJ6" s="75"/>
      <c r="AK6" s="74">
        <f>COUNTIFS(DataRegularSeason20242025!$E$2:$E$1315,WatchedGames20242025!$A5,DataRegularSeason20242025!$D$2:$D$1315,WatchedGames20242025!AK$1,DataRegularSeason20242025!$N$2:$N$1315,1, DataRegularSeason20242025!$R$2:$R$1315,1)</f>
        <v>0</v>
      </c>
      <c r="AL6" s="75"/>
      <c r="AM6" s="74">
        <f>COUNTIFS(DataRegularSeason20242025!$E$2:$E$1315,WatchedGames20242025!$A5,DataRegularSeason20242025!$D$2:$D$1315,WatchedGames20242025!AM$1,DataRegularSeason20242025!$N$2:$N$1315,1, DataRegularSeason20242025!$R$2:$R$1315,1)</f>
        <v>0</v>
      </c>
      <c r="AN6" s="75"/>
      <c r="AO6" s="74">
        <f>COUNTIFS(DataRegularSeason20242025!$E$2:$E$1315,WatchedGames20242025!$A5,DataRegularSeason20242025!$D$2:$D$1315,WatchedGames20242025!AO$1,DataRegularSeason20242025!$N$2:$N$1315,1, DataRegularSeason20242025!$R$2:$R$1315,1)</f>
        <v>0</v>
      </c>
      <c r="AP6" s="75"/>
      <c r="AQ6" s="74">
        <f>COUNTIFS(DataRegularSeason20242025!$E$2:$E$1315,WatchedGames20242025!$A5,DataRegularSeason20242025!$D$2:$D$1315,WatchedGames20242025!AQ$1,DataRegularSeason20242025!$N$2:$N$1315,1, DataRegularSeason20242025!$R$2:$R$1315,1)</f>
        <v>1</v>
      </c>
      <c r="AR6" s="75"/>
      <c r="AS6" s="74">
        <f>COUNTIFS(DataRegularSeason20242025!$E$2:$E$1315,WatchedGames20242025!$A5,DataRegularSeason20242025!$D$2:$D$1315,WatchedGames20242025!AS$1,DataRegularSeason20242025!$N$2:$N$1315,1, DataRegularSeason20242025!$R$2:$R$1315,1)</f>
        <v>0</v>
      </c>
      <c r="AT6" s="75"/>
      <c r="AU6" s="74">
        <f>COUNTIFS(DataRegularSeason20242025!$E$2:$E$1315,WatchedGames20242025!$A5,DataRegularSeason20242025!$D$2:$D$1315,WatchedGames20242025!AU$1,DataRegularSeason20242025!$N$2:$N$1315,1, DataRegularSeason20242025!$R$2:$R$1315,1)</f>
        <v>0</v>
      </c>
      <c r="AV6" s="75"/>
      <c r="AW6" s="74">
        <f>COUNTIFS(DataRegularSeason20242025!$E$2:$E$1315,WatchedGames20242025!$A5,DataRegularSeason20242025!$D$2:$D$1315,WatchedGames20242025!AW$1,DataRegularSeason20242025!$N$2:$N$1315,1, DataRegularSeason20242025!$R$2:$R$1315,1)</f>
        <v>0</v>
      </c>
      <c r="AX6" s="75"/>
      <c r="AY6" s="74">
        <f>COUNTIFS(DataRegularSeason20242025!$E$2:$E$1315,WatchedGames20242025!$A5,DataRegularSeason20242025!$D$2:$D$1315,WatchedGames20242025!AY$1,DataRegularSeason20242025!$N$2:$N$1315,1, DataRegularSeason20242025!$R$2:$R$1315,1)</f>
        <v>0</v>
      </c>
      <c r="AZ6" s="75"/>
      <c r="BA6" s="74">
        <f>COUNTIFS(DataRegularSeason20242025!$E$2:$E$1315,WatchedGames20242025!$A5,DataRegularSeason20242025!$D$2:$D$1315,WatchedGames20242025!BA$1,DataRegularSeason20242025!$N$2:$N$1315,1, DataRegularSeason20242025!$R$2:$R$1315,1)</f>
        <v>0</v>
      </c>
      <c r="BB6" s="75"/>
      <c r="BC6" s="74">
        <f>COUNTIFS(DataRegularSeason20242025!$E$2:$E$1315,WatchedGames20242025!$A5,DataRegularSeason20242025!$D$2:$D$1315,WatchedGames20242025!BC$1,DataRegularSeason20242025!$N$2:$N$1315,1, DataRegularSeason20242025!$R$2:$R$1315,1)</f>
        <v>1</v>
      </c>
      <c r="BD6" s="75"/>
      <c r="BE6" s="74">
        <f>COUNTIFS(DataRegularSeason20242025!$E$2:$E$1315,WatchedGames20242025!$A5,DataRegularSeason20242025!$D$2:$D$1315,WatchedGames20242025!BE$1,DataRegularSeason20242025!$N$2:$N$1315,1, DataRegularSeason20242025!$R$2:$R$1315,1)</f>
        <v>0</v>
      </c>
      <c r="BF6" s="75"/>
      <c r="BG6" s="74">
        <f>COUNTIFS(DataRegularSeason20242025!$E$2:$E$1315,WatchedGames20242025!$A5,DataRegularSeason20242025!$D$2:$D$1315,WatchedGames20242025!BG$1,DataRegularSeason20242025!$N$2:$N$1315,1, DataRegularSeason20242025!$R$2:$R$1315,1)</f>
        <v>0</v>
      </c>
      <c r="BH6" s="75"/>
      <c r="BI6" s="74">
        <f>COUNTIFS(DataRegularSeason20242025!$E$2:$E$1315,WatchedGames20242025!$A5,DataRegularSeason20242025!$D$2:$D$1315,WatchedGames20242025!BI$1,DataRegularSeason20242025!$N$2:$N$1315,1, DataRegularSeason20242025!$R$2:$R$1315,1)</f>
        <v>0</v>
      </c>
      <c r="BJ6" s="75"/>
      <c r="BK6" s="74">
        <f>COUNTIFS(DataRegularSeason20242025!$E$2:$E$1315,WatchedGames20242025!$A5,DataRegularSeason20242025!$D$2:$D$1315,WatchedGames20242025!BK$1,DataRegularSeason20242025!$N$2:$N$1315,1, DataRegularSeason20242025!$R$2:$R$1315,1)</f>
        <v>0</v>
      </c>
      <c r="BL6" s="75"/>
      <c r="BM6" s="74">
        <f>COUNTIFS(DataRegularSeason20242025!$E$2:$E$1315,WatchedGames20242025!$A5,DataRegularSeason20242025!$D$2:$D$1315,WatchedGames20242025!BM$1,DataRegularSeason20242025!$N$2:$N$1315,1, DataRegularSeason20242025!$R$2:$R$1315,1)</f>
        <v>0</v>
      </c>
      <c r="BN6" s="75"/>
      <c r="BO6" s="66">
        <f t="shared" si="0"/>
        <v>4</v>
      </c>
      <c r="BP6" s="70"/>
      <c r="BQ6" s="71"/>
    </row>
    <row r="7" spans="1:72" s="55" customFormat="1" ht="9.9499999999999993" customHeight="1" x14ac:dyDescent="0.2">
      <c r="A7" s="67" t="s">
        <v>29</v>
      </c>
      <c r="B7" s="56" t="s">
        <v>81</v>
      </c>
      <c r="C7" s="68"/>
      <c r="D7" s="56">
        <f>COUNTIFS(DataRegularSeason20242025!$E$2:$E$1315,WatchedGames20242025!C$1,DataRegularSeason20242025!$D$2:$D$1315,WatchedGames20242025!$A7,DataRegularSeason20242025!$N$2:$N$1315,1, DataRegularSeason20242025!$R$2:$R$1315,1)</f>
        <v>0</v>
      </c>
      <c r="E7" s="68"/>
      <c r="F7" s="56">
        <f>COUNTIFS(DataRegularSeason20242025!$E$2:$E$1315,WatchedGames20242025!E$1,DataRegularSeason20242025!$D$2:$D$1315,WatchedGames20242025!$A7,DataRegularSeason20242025!$N$2:$N$1315,1, DataRegularSeason20242025!$R$2:$R$1315,1)</f>
        <v>0</v>
      </c>
      <c r="G7" s="68"/>
      <c r="H7" s="69"/>
      <c r="I7" s="68"/>
      <c r="J7" s="56">
        <f>COUNTIFS(DataRegularSeason20242025!$E$2:$E$1315,WatchedGames20242025!I$1,DataRegularSeason20242025!$D$2:$D$1315,WatchedGames20242025!$A7,DataRegularSeason20242025!$N$2:$N$1315,1, DataRegularSeason20242025!$R$2:$R$1315,1)</f>
        <v>0</v>
      </c>
      <c r="K7" s="68"/>
      <c r="L7" s="56">
        <f>COUNTIFS(DataRegularSeason20242025!$E$2:$E$1315,WatchedGames20242025!K$1,DataRegularSeason20242025!$D$2:$D$1315,WatchedGames20242025!$A7,DataRegularSeason20242025!$N$2:$N$1315,1, DataRegularSeason20242025!$R$2:$R$1315,1)</f>
        <v>0</v>
      </c>
      <c r="M7" s="68"/>
      <c r="N7" s="56">
        <f>COUNTIFS(DataRegularSeason20242025!$E$2:$E$1315,WatchedGames20242025!M$1,DataRegularSeason20242025!$D$2:$D$1315,WatchedGames20242025!$A7,DataRegularSeason20242025!$N$2:$N$1315,1, DataRegularSeason20242025!$R$2:$R$1315,1)</f>
        <v>0</v>
      </c>
      <c r="O7" s="68"/>
      <c r="P7" s="56">
        <f>COUNTIFS(DataRegularSeason20242025!$E$2:$E$1315,WatchedGames20242025!O$1,DataRegularSeason20242025!$D$2:$D$1315,WatchedGames20242025!$A7,DataRegularSeason20242025!$N$2:$N$1315,1, DataRegularSeason20242025!$R$2:$R$1315,1)</f>
        <v>0</v>
      </c>
      <c r="Q7" s="68"/>
      <c r="R7" s="56">
        <f>COUNTIFS(DataRegularSeason20242025!$E$2:$E$1315,WatchedGames20242025!Q$1,DataRegularSeason20242025!$D$2:$D$1315,WatchedGames20242025!$A7,DataRegularSeason20242025!$N$2:$N$1315,1, DataRegularSeason20242025!$R$2:$R$1315,1)</f>
        <v>0</v>
      </c>
      <c r="S7" s="68"/>
      <c r="T7" s="56">
        <f>COUNTIFS(DataRegularSeason20242025!$E$2:$E$1315,WatchedGames20242025!S$1,DataRegularSeason20242025!$D$2:$D$1315,WatchedGames20242025!$A7,DataRegularSeason20242025!$N$2:$N$1315,1, DataRegularSeason20242025!$R$2:$R$1315,1)</f>
        <v>0</v>
      </c>
      <c r="U7" s="68"/>
      <c r="V7" s="56">
        <f>COUNTIFS(DataRegularSeason20242025!$E$2:$E$1315,WatchedGames20242025!U$1,DataRegularSeason20242025!$D$2:$D$1315,WatchedGames20242025!$A7,DataRegularSeason20242025!$N$2:$N$1315,1, DataRegularSeason20242025!$R$2:$R$1315,1)</f>
        <v>0</v>
      </c>
      <c r="W7" s="68"/>
      <c r="X7" s="56">
        <f>COUNTIFS(DataRegularSeason20242025!$E$2:$E$1315,WatchedGames20242025!W$1,DataRegularSeason20242025!$D$2:$D$1315,WatchedGames20242025!$A7,DataRegularSeason20242025!$N$2:$N$1315,1, DataRegularSeason20242025!$R$2:$R$1315,1)</f>
        <v>0</v>
      </c>
      <c r="Y7" s="68"/>
      <c r="Z7" s="56">
        <f>COUNTIFS(DataRegularSeason20242025!$E$2:$E$1315,WatchedGames20242025!Y$1,DataRegularSeason20242025!$D$2:$D$1315,WatchedGames20242025!$A7,DataRegularSeason20242025!$N$2:$N$1315,1, DataRegularSeason20242025!$R$2:$R$1315,1)</f>
        <v>0</v>
      </c>
      <c r="AA7" s="68"/>
      <c r="AB7" s="56">
        <f>COUNTIFS(DataRegularSeason20242025!$E$2:$E$1315,WatchedGames20242025!AA$1,DataRegularSeason20242025!$D$2:$D$1315,WatchedGames20242025!$A7,DataRegularSeason20242025!$N$2:$N$1315,1, DataRegularSeason20242025!$R$2:$R$1315,1)</f>
        <v>0</v>
      </c>
      <c r="AC7" s="68"/>
      <c r="AD7" s="56">
        <f>COUNTIFS(DataRegularSeason20242025!$E$2:$E$1315,WatchedGames20242025!AC$1,DataRegularSeason20242025!$D$2:$D$1315,WatchedGames20242025!$A7,DataRegularSeason20242025!$N$2:$N$1315,1, DataRegularSeason20242025!$R$2:$R$1315,1)</f>
        <v>0</v>
      </c>
      <c r="AE7" s="68"/>
      <c r="AF7" s="56">
        <f>COUNTIFS(DataRegularSeason20242025!$E$2:$E$1315,WatchedGames20242025!AE$1,DataRegularSeason20242025!$D$2:$D$1315,WatchedGames20242025!$A7,DataRegularSeason20242025!$N$2:$N$1315,1, DataRegularSeason20242025!$R$2:$R$1315,1)</f>
        <v>0</v>
      </c>
      <c r="AG7" s="68"/>
      <c r="AH7" s="56">
        <f>COUNTIFS(DataRegularSeason20242025!$E$2:$E$1315,WatchedGames20242025!AG$1,DataRegularSeason20242025!$D$2:$D$1315,WatchedGames20242025!$A7,DataRegularSeason20242025!$N$2:$N$1315,1, DataRegularSeason20242025!$R$2:$R$1315,1)</f>
        <v>0</v>
      </c>
      <c r="AI7" s="68"/>
      <c r="AJ7" s="56">
        <f>COUNTIFS(DataRegularSeason20242025!$E$2:$E$1315,WatchedGames20242025!AI$1,DataRegularSeason20242025!$D$2:$D$1315,WatchedGames20242025!$A7,DataRegularSeason20242025!$N$2:$N$1315,1, DataRegularSeason20242025!$R$2:$R$1315,1)</f>
        <v>0</v>
      </c>
      <c r="AK7" s="68"/>
      <c r="AL7" s="56">
        <f>COUNTIFS(DataRegularSeason20242025!$E$2:$E$1315,WatchedGames20242025!AK$1,DataRegularSeason20242025!$D$2:$D$1315,WatchedGames20242025!$A7,DataRegularSeason20242025!$N$2:$N$1315,1, DataRegularSeason20242025!$R$2:$R$1315,1)</f>
        <v>0</v>
      </c>
      <c r="AM7" s="68"/>
      <c r="AN7" s="56">
        <f>COUNTIFS(DataRegularSeason20242025!$E$2:$E$1315,WatchedGames20242025!AM$1,DataRegularSeason20242025!$D$2:$D$1315,WatchedGames20242025!$A7,DataRegularSeason20242025!$N$2:$N$1315,1, DataRegularSeason20242025!$R$2:$R$1315,1)</f>
        <v>0</v>
      </c>
      <c r="AO7" s="68"/>
      <c r="AP7" s="56">
        <f>COUNTIFS(DataRegularSeason20242025!$E$2:$E$1315,WatchedGames20242025!AO$1,DataRegularSeason20242025!$D$2:$D$1315,WatchedGames20242025!$A7,DataRegularSeason20242025!$N$2:$N$1315,1, DataRegularSeason20242025!$R$2:$R$1315,1)</f>
        <v>0</v>
      </c>
      <c r="AQ7" s="68"/>
      <c r="AR7" s="56">
        <f>COUNTIFS(DataRegularSeason20242025!$E$2:$E$1315,WatchedGames20242025!AQ$1,DataRegularSeason20242025!$D$2:$D$1315,WatchedGames20242025!$A7,DataRegularSeason20242025!$N$2:$N$1315,1, DataRegularSeason20242025!$R$2:$R$1315,1)</f>
        <v>0</v>
      </c>
      <c r="AS7" s="68"/>
      <c r="AT7" s="56">
        <f>COUNTIFS(DataRegularSeason20242025!$E$2:$E$1315,WatchedGames20242025!AS$1,DataRegularSeason20242025!$D$2:$D$1315,WatchedGames20242025!$A7,DataRegularSeason20242025!$N$2:$N$1315,1, DataRegularSeason20242025!$R$2:$R$1315,1)</f>
        <v>1</v>
      </c>
      <c r="AU7" s="68"/>
      <c r="AV7" s="56">
        <f>COUNTIFS(DataRegularSeason20242025!$E$2:$E$1315,WatchedGames20242025!AU$1,DataRegularSeason20242025!$D$2:$D$1315,WatchedGames20242025!$A7,DataRegularSeason20242025!$N$2:$N$1315,1, DataRegularSeason20242025!$R$2:$R$1315,1)</f>
        <v>0</v>
      </c>
      <c r="AW7" s="68"/>
      <c r="AX7" s="56">
        <f>COUNTIFS(DataRegularSeason20242025!$E$2:$E$1315,WatchedGames20242025!AW$1,DataRegularSeason20242025!$D$2:$D$1315,WatchedGames20242025!$A7,DataRegularSeason20242025!$N$2:$N$1315,1, DataRegularSeason20242025!$R$2:$R$1315,1)</f>
        <v>0</v>
      </c>
      <c r="AY7" s="68"/>
      <c r="AZ7" s="56">
        <f>COUNTIFS(DataRegularSeason20242025!$E$2:$E$1315,WatchedGames20242025!AY$1,DataRegularSeason20242025!$D$2:$D$1315,WatchedGames20242025!$A7,DataRegularSeason20242025!$N$2:$N$1315,1, DataRegularSeason20242025!$R$2:$R$1315,1)</f>
        <v>0</v>
      </c>
      <c r="BA7" s="68"/>
      <c r="BB7" s="56">
        <f>COUNTIFS(DataRegularSeason20242025!$E$2:$E$1315,WatchedGames20242025!BA$1,DataRegularSeason20242025!$D$2:$D$1315,WatchedGames20242025!$A7,DataRegularSeason20242025!$N$2:$N$1315,1, DataRegularSeason20242025!$R$2:$R$1315,1)</f>
        <v>0</v>
      </c>
      <c r="BC7" s="68"/>
      <c r="BD7" s="56">
        <f>COUNTIFS(DataRegularSeason20242025!$E$2:$E$1315,WatchedGames20242025!BC$1,DataRegularSeason20242025!$D$2:$D$1315,WatchedGames20242025!$A7,DataRegularSeason20242025!$N$2:$N$1315,1, DataRegularSeason20242025!$R$2:$R$1315,1)</f>
        <v>0</v>
      </c>
      <c r="BE7" s="68"/>
      <c r="BF7" s="56">
        <f>COUNTIFS(DataRegularSeason20242025!$E$2:$E$1315,WatchedGames20242025!BE$1,DataRegularSeason20242025!$D$2:$D$1315,WatchedGames20242025!$A7,DataRegularSeason20242025!$N$2:$N$1315,1, DataRegularSeason20242025!$R$2:$R$1315,1)</f>
        <v>0</v>
      </c>
      <c r="BG7" s="68"/>
      <c r="BH7" s="56">
        <f>COUNTIFS(DataRegularSeason20242025!$E$2:$E$1315,WatchedGames20242025!BG$1,DataRegularSeason20242025!$D$2:$D$1315,WatchedGames20242025!$A7,DataRegularSeason20242025!$N$2:$N$1315,1, DataRegularSeason20242025!$R$2:$R$1315,1)</f>
        <v>0</v>
      </c>
      <c r="BI7" s="68"/>
      <c r="BJ7" s="56">
        <f>COUNTIFS(DataRegularSeason20242025!$E$2:$E$1315,WatchedGames20242025!BI$1,DataRegularSeason20242025!$D$2:$D$1315,WatchedGames20242025!$A7,DataRegularSeason20242025!$N$2:$N$1315,1, DataRegularSeason20242025!$R$2:$R$1315,1)</f>
        <v>0</v>
      </c>
      <c r="BK7" s="68"/>
      <c r="BL7" s="56">
        <f>COUNTIFS(DataRegularSeason20242025!$E$2:$E$1315,WatchedGames20242025!BK$1,DataRegularSeason20242025!$D$2:$D$1315,WatchedGames20242025!$A7,DataRegularSeason20242025!$N$2:$N$1315,1, DataRegularSeason20242025!$R$2:$R$1315,1)</f>
        <v>0</v>
      </c>
      <c r="BM7" s="68"/>
      <c r="BN7" s="56">
        <f>COUNTIFS(DataRegularSeason20242025!$E$2:$E$1315,WatchedGames20242025!BM$1,DataRegularSeason20242025!$D$2:$D$1315,WatchedGames20242025!$A7,DataRegularSeason20242025!$N$2:$N$1315,1, DataRegularSeason20242025!$R$2:$R$1315,1)</f>
        <v>0</v>
      </c>
      <c r="BO7" s="61">
        <f t="shared" si="0"/>
        <v>1</v>
      </c>
      <c r="BP7" s="70">
        <f t="shared" ref="BP7" si="3">BO7+BO8</f>
        <v>4</v>
      </c>
      <c r="BQ7" s="71">
        <f t="shared" ref="BQ7" si="4">82-BP7</f>
        <v>78</v>
      </c>
    </row>
    <row r="8" spans="1:72" s="55" customFormat="1" ht="9.9499999999999993" customHeight="1" x14ac:dyDescent="0.2">
      <c r="A8" s="73"/>
      <c r="B8" s="64" t="s">
        <v>80</v>
      </c>
      <c r="C8" s="74">
        <f>COUNTIFS(DataRegularSeason20242025!$E$2:$E$1315,WatchedGames20242025!$A7,DataRegularSeason20242025!$D$2:$D$1315,WatchedGames20242025!C$1,DataRegularSeason20242025!$N$2:$N$1315,1, DataRegularSeason20242025!$R$2:$R$1315,1)</f>
        <v>0</v>
      </c>
      <c r="D8" s="75"/>
      <c r="E8" s="74">
        <f>COUNTIFS(DataRegularSeason20242025!$E$2:$E$1315,WatchedGames20242025!$A7,DataRegularSeason20242025!$D$2:$D$1315,WatchedGames20242025!E$1,DataRegularSeason20242025!$N$2:$N$1315,1, DataRegularSeason20242025!$R$2:$R$1315,1)</f>
        <v>0</v>
      </c>
      <c r="F8" s="75"/>
      <c r="G8" s="74"/>
      <c r="H8" s="75"/>
      <c r="I8" s="74">
        <f>COUNTIFS(DataRegularSeason20242025!$E$2:$E$1315,WatchedGames20242025!$A7,DataRegularSeason20242025!$D$2:$D$1315,WatchedGames20242025!I$1,DataRegularSeason20242025!$N$2:$N$1315,1, DataRegularSeason20242025!$R$2:$R$1315,1)</f>
        <v>0</v>
      </c>
      <c r="J8" s="75"/>
      <c r="K8" s="74">
        <f>COUNTIFS(DataRegularSeason20242025!$E$2:$E$1315,WatchedGames20242025!$A7,DataRegularSeason20242025!$D$2:$D$1315,WatchedGames20242025!K$1,DataRegularSeason20242025!$N$2:$N$1315,1, DataRegularSeason20242025!$R$2:$R$1315,1)</f>
        <v>0</v>
      </c>
      <c r="L8" s="75"/>
      <c r="M8" s="74">
        <f>COUNTIFS(DataRegularSeason20242025!$E$2:$E$1315,WatchedGames20242025!$A7,DataRegularSeason20242025!$D$2:$D$1315,WatchedGames20242025!M$1,DataRegularSeason20242025!$N$2:$N$1315,1, DataRegularSeason20242025!$R$2:$R$1315,1)</f>
        <v>0</v>
      </c>
      <c r="N8" s="75"/>
      <c r="O8" s="74">
        <f>COUNTIFS(DataRegularSeason20242025!$E$2:$E$1315,WatchedGames20242025!$A7,DataRegularSeason20242025!$D$2:$D$1315,WatchedGames20242025!O$1,DataRegularSeason20242025!$N$2:$N$1315,1, DataRegularSeason20242025!$R$2:$R$1315,1)</f>
        <v>0</v>
      </c>
      <c r="P8" s="75"/>
      <c r="Q8" s="74">
        <f>COUNTIFS(DataRegularSeason20242025!$E$2:$E$1315,WatchedGames20242025!$A7,DataRegularSeason20242025!$D$2:$D$1315,WatchedGames20242025!Q$1,DataRegularSeason20242025!$N$2:$N$1315,1, DataRegularSeason20242025!$R$2:$R$1315,1)</f>
        <v>0</v>
      </c>
      <c r="R8" s="75"/>
      <c r="S8" s="74">
        <f>COUNTIFS(DataRegularSeason20242025!$E$2:$E$1315,WatchedGames20242025!$A7,DataRegularSeason20242025!$D$2:$D$1315,WatchedGames20242025!S$1,DataRegularSeason20242025!$N$2:$N$1315,1, DataRegularSeason20242025!$R$2:$R$1315,1)</f>
        <v>0</v>
      </c>
      <c r="T8" s="75"/>
      <c r="U8" s="74">
        <f>COUNTIFS(DataRegularSeason20242025!$E$2:$E$1315,WatchedGames20242025!$A7,DataRegularSeason20242025!$D$2:$D$1315,WatchedGames20242025!U$1,DataRegularSeason20242025!$N$2:$N$1315,1, DataRegularSeason20242025!$R$2:$R$1315,1)</f>
        <v>0</v>
      </c>
      <c r="V8" s="75"/>
      <c r="W8" s="74">
        <f>COUNTIFS(DataRegularSeason20242025!$E$2:$E$1315,WatchedGames20242025!$A7,DataRegularSeason20242025!$D$2:$D$1315,WatchedGames20242025!W$1,DataRegularSeason20242025!$N$2:$N$1315,1, DataRegularSeason20242025!$R$2:$R$1315,1)</f>
        <v>0</v>
      </c>
      <c r="X8" s="75"/>
      <c r="Y8" s="74">
        <f>COUNTIFS(DataRegularSeason20242025!$E$2:$E$1315,WatchedGames20242025!$A7,DataRegularSeason20242025!$D$2:$D$1315,WatchedGames20242025!Y$1,DataRegularSeason20242025!$N$2:$N$1315,1, DataRegularSeason20242025!$R$2:$R$1315,1)</f>
        <v>2</v>
      </c>
      <c r="Z8" s="75"/>
      <c r="AA8" s="74">
        <f>COUNTIFS(DataRegularSeason20242025!$E$2:$E$1315,WatchedGames20242025!$A7,DataRegularSeason20242025!$D$2:$D$1315,WatchedGames20242025!AA$1,DataRegularSeason20242025!$N$2:$N$1315,1, DataRegularSeason20242025!$R$2:$R$1315,1)</f>
        <v>1</v>
      </c>
      <c r="AB8" s="75"/>
      <c r="AC8" s="74">
        <f>COUNTIFS(DataRegularSeason20242025!$E$2:$E$1315,WatchedGames20242025!$A7,DataRegularSeason20242025!$D$2:$D$1315,WatchedGames20242025!AC$1,DataRegularSeason20242025!$N$2:$N$1315,1, DataRegularSeason20242025!$R$2:$R$1315,1)</f>
        <v>0</v>
      </c>
      <c r="AD8" s="75"/>
      <c r="AE8" s="74">
        <f>COUNTIFS(DataRegularSeason20242025!$E$2:$E$1315,WatchedGames20242025!$A7,DataRegularSeason20242025!$D$2:$D$1315,WatchedGames20242025!AE$1,DataRegularSeason20242025!$N$2:$N$1315,1, DataRegularSeason20242025!$R$2:$R$1315,1)</f>
        <v>0</v>
      </c>
      <c r="AF8" s="75"/>
      <c r="AG8" s="74">
        <f>COUNTIFS(DataRegularSeason20242025!$E$2:$E$1315,WatchedGames20242025!$A7,DataRegularSeason20242025!$D$2:$D$1315,WatchedGames20242025!AG$1,DataRegularSeason20242025!$N$2:$N$1315,1, DataRegularSeason20242025!$R$2:$R$1315,1)</f>
        <v>0</v>
      </c>
      <c r="AH8" s="75"/>
      <c r="AI8" s="74">
        <f>COUNTIFS(DataRegularSeason20242025!$E$2:$E$1315,WatchedGames20242025!$A7,DataRegularSeason20242025!$D$2:$D$1315,WatchedGames20242025!AI$1,DataRegularSeason20242025!$N$2:$N$1315,1, DataRegularSeason20242025!$R$2:$R$1315,1)</f>
        <v>0</v>
      </c>
      <c r="AJ8" s="75"/>
      <c r="AK8" s="74">
        <f>COUNTIFS(DataRegularSeason20242025!$E$2:$E$1315,WatchedGames20242025!$A7,DataRegularSeason20242025!$D$2:$D$1315,WatchedGames20242025!AK$1,DataRegularSeason20242025!$N$2:$N$1315,1, DataRegularSeason20242025!$R$2:$R$1315,1)</f>
        <v>0</v>
      </c>
      <c r="AL8" s="75"/>
      <c r="AM8" s="74">
        <f>COUNTIFS(DataRegularSeason20242025!$E$2:$E$1315,WatchedGames20242025!$A7,DataRegularSeason20242025!$D$2:$D$1315,WatchedGames20242025!AM$1,DataRegularSeason20242025!$N$2:$N$1315,1, DataRegularSeason20242025!$R$2:$R$1315,1)</f>
        <v>0</v>
      </c>
      <c r="AN8" s="75"/>
      <c r="AO8" s="74">
        <f>COUNTIFS(DataRegularSeason20242025!$E$2:$E$1315,WatchedGames20242025!$A7,DataRegularSeason20242025!$D$2:$D$1315,WatchedGames20242025!AO$1,DataRegularSeason20242025!$N$2:$N$1315,1, DataRegularSeason20242025!$R$2:$R$1315,1)</f>
        <v>0</v>
      </c>
      <c r="AP8" s="75"/>
      <c r="AQ8" s="74">
        <f>COUNTIFS(DataRegularSeason20242025!$E$2:$E$1315,WatchedGames20242025!$A7,DataRegularSeason20242025!$D$2:$D$1315,WatchedGames20242025!AQ$1,DataRegularSeason20242025!$N$2:$N$1315,1, DataRegularSeason20242025!$R$2:$R$1315,1)</f>
        <v>0</v>
      </c>
      <c r="AR8" s="75"/>
      <c r="AS8" s="74">
        <f>COUNTIFS(DataRegularSeason20242025!$E$2:$E$1315,WatchedGames20242025!$A7,DataRegularSeason20242025!$D$2:$D$1315,WatchedGames20242025!AS$1,DataRegularSeason20242025!$N$2:$N$1315,1, DataRegularSeason20242025!$R$2:$R$1315,1)</f>
        <v>0</v>
      </c>
      <c r="AT8" s="75"/>
      <c r="AU8" s="74">
        <f>COUNTIFS(DataRegularSeason20242025!$E$2:$E$1315,WatchedGames20242025!$A7,DataRegularSeason20242025!$D$2:$D$1315,WatchedGames20242025!AU$1,DataRegularSeason20242025!$N$2:$N$1315,1, DataRegularSeason20242025!$R$2:$R$1315,1)</f>
        <v>0</v>
      </c>
      <c r="AV8" s="75"/>
      <c r="AW8" s="74">
        <f>COUNTIFS(DataRegularSeason20242025!$E$2:$E$1315,WatchedGames20242025!$A7,DataRegularSeason20242025!$D$2:$D$1315,WatchedGames20242025!AW$1,DataRegularSeason20242025!$N$2:$N$1315,1, DataRegularSeason20242025!$R$2:$R$1315,1)</f>
        <v>0</v>
      </c>
      <c r="AX8" s="75"/>
      <c r="AY8" s="74">
        <f>COUNTIFS(DataRegularSeason20242025!$E$2:$E$1315,WatchedGames20242025!$A7,DataRegularSeason20242025!$D$2:$D$1315,WatchedGames20242025!AY$1,DataRegularSeason20242025!$N$2:$N$1315,1, DataRegularSeason20242025!$R$2:$R$1315,1)</f>
        <v>0</v>
      </c>
      <c r="AZ8" s="75"/>
      <c r="BA8" s="74">
        <f>COUNTIFS(DataRegularSeason20242025!$E$2:$E$1315,WatchedGames20242025!$A7,DataRegularSeason20242025!$D$2:$D$1315,WatchedGames20242025!BA$1,DataRegularSeason20242025!$N$2:$N$1315,1, DataRegularSeason20242025!$R$2:$R$1315,1)</f>
        <v>0</v>
      </c>
      <c r="BB8" s="75"/>
      <c r="BC8" s="74">
        <f>COUNTIFS(DataRegularSeason20242025!$E$2:$E$1315,WatchedGames20242025!$A7,DataRegularSeason20242025!$D$2:$D$1315,WatchedGames20242025!BC$1,DataRegularSeason20242025!$N$2:$N$1315,1, DataRegularSeason20242025!$R$2:$R$1315,1)</f>
        <v>0</v>
      </c>
      <c r="BD8" s="75"/>
      <c r="BE8" s="74">
        <f>COUNTIFS(DataRegularSeason20242025!$E$2:$E$1315,WatchedGames20242025!$A7,DataRegularSeason20242025!$D$2:$D$1315,WatchedGames20242025!BE$1,DataRegularSeason20242025!$N$2:$N$1315,1, DataRegularSeason20242025!$R$2:$R$1315,1)</f>
        <v>0</v>
      </c>
      <c r="BF8" s="75"/>
      <c r="BG8" s="74">
        <f>COUNTIFS(DataRegularSeason20242025!$E$2:$E$1315,WatchedGames20242025!$A7,DataRegularSeason20242025!$D$2:$D$1315,WatchedGames20242025!BG$1,DataRegularSeason20242025!$N$2:$N$1315,1, DataRegularSeason20242025!$R$2:$R$1315,1)</f>
        <v>0</v>
      </c>
      <c r="BH8" s="75"/>
      <c r="BI8" s="74">
        <f>COUNTIFS(DataRegularSeason20242025!$E$2:$E$1315,WatchedGames20242025!$A7,DataRegularSeason20242025!$D$2:$D$1315,WatchedGames20242025!BI$1,DataRegularSeason20242025!$N$2:$N$1315,1, DataRegularSeason20242025!$R$2:$R$1315,1)</f>
        <v>0</v>
      </c>
      <c r="BJ8" s="75"/>
      <c r="BK8" s="74">
        <f>COUNTIFS(DataRegularSeason20242025!$E$2:$E$1315,WatchedGames20242025!$A7,DataRegularSeason20242025!$D$2:$D$1315,WatchedGames20242025!BK$1,DataRegularSeason20242025!$N$2:$N$1315,1, DataRegularSeason20242025!$R$2:$R$1315,1)</f>
        <v>0</v>
      </c>
      <c r="BL8" s="75"/>
      <c r="BM8" s="74">
        <f>COUNTIFS(DataRegularSeason20242025!$E$2:$E$1315,WatchedGames20242025!$A7,DataRegularSeason20242025!$D$2:$D$1315,WatchedGames20242025!BM$1,DataRegularSeason20242025!$N$2:$N$1315,1, DataRegularSeason20242025!$R$2:$R$1315,1)</f>
        <v>0</v>
      </c>
      <c r="BN8" s="75"/>
      <c r="BO8" s="66">
        <f t="shared" si="0"/>
        <v>3</v>
      </c>
      <c r="BP8" s="70"/>
      <c r="BQ8" s="71"/>
    </row>
    <row r="9" spans="1:72" s="55" customFormat="1" ht="9.9499999999999993" customHeight="1" x14ac:dyDescent="0.2">
      <c r="A9" s="67" t="s">
        <v>44</v>
      </c>
      <c r="B9" s="56" t="s">
        <v>81</v>
      </c>
      <c r="C9" s="68"/>
      <c r="D9" s="56">
        <f>COUNTIFS(DataRegularSeason20242025!$E$2:$E$1315,WatchedGames20242025!C$1,DataRegularSeason20242025!$D$2:$D$1315,WatchedGames20242025!$A9,DataRegularSeason20242025!$N$2:$N$1315,1, DataRegularSeason20242025!$R$2:$R$1315,1)</f>
        <v>0</v>
      </c>
      <c r="E9" s="68"/>
      <c r="F9" s="56">
        <f>COUNTIFS(DataRegularSeason20242025!$E$2:$E$1315,WatchedGames20242025!E$1,DataRegularSeason20242025!$D$2:$D$1315,WatchedGames20242025!$A9,DataRegularSeason20242025!$N$2:$N$1315,1, DataRegularSeason20242025!$R$2:$R$1315,1)</f>
        <v>0</v>
      </c>
      <c r="G9" s="68"/>
      <c r="H9" s="56">
        <f>COUNTIFS(DataRegularSeason20242025!$E$2:$E$1315,WatchedGames20242025!G$1,DataRegularSeason20242025!$D$2:$D$1315,WatchedGames20242025!$A9,DataRegularSeason20242025!$N$2:$N$1315,1, DataRegularSeason20242025!$R$2:$R$1315,1)</f>
        <v>0</v>
      </c>
      <c r="I9" s="68"/>
      <c r="J9" s="69"/>
      <c r="K9" s="68"/>
      <c r="L9" s="56">
        <f>COUNTIFS(DataRegularSeason20242025!$E$2:$E$1315,WatchedGames20242025!K$1,DataRegularSeason20242025!$D$2:$D$1315,WatchedGames20242025!$A9,DataRegularSeason20242025!$N$2:$N$1315,1, DataRegularSeason20242025!$R$2:$R$1315,1)</f>
        <v>0</v>
      </c>
      <c r="M9" s="68"/>
      <c r="N9" s="56">
        <f>COUNTIFS(DataRegularSeason20242025!$E$2:$E$1315,WatchedGames20242025!M$1,DataRegularSeason20242025!$D$2:$D$1315,WatchedGames20242025!$A9,DataRegularSeason20242025!$N$2:$N$1315,1, DataRegularSeason20242025!$R$2:$R$1315,1)</f>
        <v>1</v>
      </c>
      <c r="O9" s="68"/>
      <c r="P9" s="56">
        <f>COUNTIFS(DataRegularSeason20242025!$E$2:$E$1315,WatchedGames20242025!O$1,DataRegularSeason20242025!$D$2:$D$1315,WatchedGames20242025!$A9,DataRegularSeason20242025!$N$2:$N$1315,1, DataRegularSeason20242025!$R$2:$R$1315,1)</f>
        <v>0</v>
      </c>
      <c r="Q9" s="68"/>
      <c r="R9" s="56">
        <f>COUNTIFS(DataRegularSeason20242025!$E$2:$E$1315,WatchedGames20242025!Q$1,DataRegularSeason20242025!$D$2:$D$1315,WatchedGames20242025!$A9,DataRegularSeason20242025!$N$2:$N$1315,1, DataRegularSeason20242025!$R$2:$R$1315,1)</f>
        <v>0</v>
      </c>
      <c r="S9" s="68"/>
      <c r="T9" s="56">
        <f>COUNTIFS(DataRegularSeason20242025!$E$2:$E$1315,WatchedGames20242025!S$1,DataRegularSeason20242025!$D$2:$D$1315,WatchedGames20242025!$A9,DataRegularSeason20242025!$N$2:$N$1315,1, DataRegularSeason20242025!$R$2:$R$1315,1)</f>
        <v>0</v>
      </c>
      <c r="U9" s="68"/>
      <c r="V9" s="56">
        <f>COUNTIFS(DataRegularSeason20242025!$E$2:$E$1315,WatchedGames20242025!U$1,DataRegularSeason20242025!$D$2:$D$1315,WatchedGames20242025!$A9,DataRegularSeason20242025!$N$2:$N$1315,1, DataRegularSeason20242025!$R$2:$R$1315,1)</f>
        <v>0</v>
      </c>
      <c r="W9" s="68"/>
      <c r="X9" s="56">
        <f>COUNTIFS(DataRegularSeason20242025!$E$2:$E$1315,WatchedGames20242025!W$1,DataRegularSeason20242025!$D$2:$D$1315,WatchedGames20242025!$A9,DataRegularSeason20242025!$N$2:$N$1315,1, DataRegularSeason20242025!$R$2:$R$1315,1)</f>
        <v>0</v>
      </c>
      <c r="Y9" s="68"/>
      <c r="Z9" s="56">
        <f>COUNTIFS(DataRegularSeason20242025!$E$2:$E$1315,WatchedGames20242025!Y$1,DataRegularSeason20242025!$D$2:$D$1315,WatchedGames20242025!$A9,DataRegularSeason20242025!$N$2:$N$1315,1, DataRegularSeason20242025!$R$2:$R$1315,1)</f>
        <v>0</v>
      </c>
      <c r="AA9" s="68"/>
      <c r="AB9" s="56">
        <f>COUNTIFS(DataRegularSeason20242025!$E$2:$E$1315,WatchedGames20242025!AA$1,DataRegularSeason20242025!$D$2:$D$1315,WatchedGames20242025!$A9,DataRegularSeason20242025!$N$2:$N$1315,1, DataRegularSeason20242025!$R$2:$R$1315,1)</f>
        <v>0</v>
      </c>
      <c r="AC9" s="68"/>
      <c r="AD9" s="56">
        <f>COUNTIFS(DataRegularSeason20242025!$E$2:$E$1315,WatchedGames20242025!AC$1,DataRegularSeason20242025!$D$2:$D$1315,WatchedGames20242025!$A9,DataRegularSeason20242025!$N$2:$N$1315,1, DataRegularSeason20242025!$R$2:$R$1315,1)</f>
        <v>0</v>
      </c>
      <c r="AE9" s="68"/>
      <c r="AF9" s="56">
        <f>COUNTIFS(DataRegularSeason20242025!$E$2:$E$1315,WatchedGames20242025!AE$1,DataRegularSeason20242025!$D$2:$D$1315,WatchedGames20242025!$A9,DataRegularSeason20242025!$N$2:$N$1315,1, DataRegularSeason20242025!$R$2:$R$1315,1)</f>
        <v>0</v>
      </c>
      <c r="AG9" s="68"/>
      <c r="AH9" s="56">
        <f>COUNTIFS(DataRegularSeason20242025!$E$2:$E$1315,WatchedGames20242025!AG$1,DataRegularSeason20242025!$D$2:$D$1315,WatchedGames20242025!$A9,DataRegularSeason20242025!$N$2:$N$1315,1, DataRegularSeason20242025!$R$2:$R$1315,1)</f>
        <v>0</v>
      </c>
      <c r="AI9" s="68"/>
      <c r="AJ9" s="56">
        <f>COUNTIFS(DataRegularSeason20242025!$E$2:$E$1315,WatchedGames20242025!AI$1,DataRegularSeason20242025!$D$2:$D$1315,WatchedGames20242025!$A9,DataRegularSeason20242025!$N$2:$N$1315,1, DataRegularSeason20242025!$R$2:$R$1315,1)</f>
        <v>0</v>
      </c>
      <c r="AK9" s="68"/>
      <c r="AL9" s="56">
        <f>COUNTIFS(DataRegularSeason20242025!$E$2:$E$1315,WatchedGames20242025!AK$1,DataRegularSeason20242025!$D$2:$D$1315,WatchedGames20242025!$A9,DataRegularSeason20242025!$N$2:$N$1315,1, DataRegularSeason20242025!$R$2:$R$1315,1)</f>
        <v>0</v>
      </c>
      <c r="AM9" s="68"/>
      <c r="AN9" s="56">
        <f>COUNTIFS(DataRegularSeason20242025!$E$2:$E$1315,WatchedGames20242025!AM$1,DataRegularSeason20242025!$D$2:$D$1315,WatchedGames20242025!$A9,DataRegularSeason20242025!$N$2:$N$1315,1, DataRegularSeason20242025!$R$2:$R$1315,1)</f>
        <v>0</v>
      </c>
      <c r="AO9" s="68"/>
      <c r="AP9" s="56">
        <f>COUNTIFS(DataRegularSeason20242025!$E$2:$E$1315,WatchedGames20242025!AO$1,DataRegularSeason20242025!$D$2:$D$1315,WatchedGames20242025!$A9,DataRegularSeason20242025!$N$2:$N$1315,1, DataRegularSeason20242025!$R$2:$R$1315,1)</f>
        <v>0</v>
      </c>
      <c r="AQ9" s="68"/>
      <c r="AR9" s="56">
        <f>COUNTIFS(DataRegularSeason20242025!$E$2:$E$1315,WatchedGames20242025!AQ$1,DataRegularSeason20242025!$D$2:$D$1315,WatchedGames20242025!$A9,DataRegularSeason20242025!$N$2:$N$1315,1, DataRegularSeason20242025!$R$2:$R$1315,1)</f>
        <v>0</v>
      </c>
      <c r="AS9" s="68"/>
      <c r="AT9" s="56">
        <f>COUNTIFS(DataRegularSeason20242025!$E$2:$E$1315,WatchedGames20242025!AS$1,DataRegularSeason20242025!$D$2:$D$1315,WatchedGames20242025!$A9,DataRegularSeason20242025!$N$2:$N$1315,1, DataRegularSeason20242025!$R$2:$R$1315,1)</f>
        <v>1</v>
      </c>
      <c r="AU9" s="68"/>
      <c r="AV9" s="56">
        <f>COUNTIFS(DataRegularSeason20242025!$E$2:$E$1315,WatchedGames20242025!AU$1,DataRegularSeason20242025!$D$2:$D$1315,WatchedGames20242025!$A9,DataRegularSeason20242025!$N$2:$N$1315,1, DataRegularSeason20242025!$R$2:$R$1315,1)</f>
        <v>0</v>
      </c>
      <c r="AW9" s="68"/>
      <c r="AX9" s="56">
        <f>COUNTIFS(DataRegularSeason20242025!$E$2:$E$1315,WatchedGames20242025!AW$1,DataRegularSeason20242025!$D$2:$D$1315,WatchedGames20242025!$A9,DataRegularSeason20242025!$N$2:$N$1315,1, DataRegularSeason20242025!$R$2:$R$1315,1)</f>
        <v>0</v>
      </c>
      <c r="AY9" s="68"/>
      <c r="AZ9" s="56">
        <f>COUNTIFS(DataRegularSeason20242025!$E$2:$E$1315,WatchedGames20242025!AY$1,DataRegularSeason20242025!$D$2:$D$1315,WatchedGames20242025!$A9,DataRegularSeason20242025!$N$2:$N$1315,1, DataRegularSeason20242025!$R$2:$R$1315,1)</f>
        <v>1</v>
      </c>
      <c r="BA9" s="68"/>
      <c r="BB9" s="56">
        <f>COUNTIFS(DataRegularSeason20242025!$E$2:$E$1315,WatchedGames20242025!BA$1,DataRegularSeason20242025!$D$2:$D$1315,WatchedGames20242025!$A9,DataRegularSeason20242025!$N$2:$N$1315,1, DataRegularSeason20242025!$R$2:$R$1315,1)</f>
        <v>0</v>
      </c>
      <c r="BC9" s="68"/>
      <c r="BD9" s="56">
        <f>COUNTIFS(DataRegularSeason20242025!$E$2:$E$1315,WatchedGames20242025!BC$1,DataRegularSeason20242025!$D$2:$D$1315,WatchedGames20242025!$A9,DataRegularSeason20242025!$N$2:$N$1315,1, DataRegularSeason20242025!$R$2:$R$1315,1)</f>
        <v>0</v>
      </c>
      <c r="BE9" s="68"/>
      <c r="BF9" s="56">
        <f>COUNTIFS(DataRegularSeason20242025!$E$2:$E$1315,WatchedGames20242025!BE$1,DataRegularSeason20242025!$D$2:$D$1315,WatchedGames20242025!$A9,DataRegularSeason20242025!$N$2:$N$1315,1, DataRegularSeason20242025!$R$2:$R$1315,1)</f>
        <v>0</v>
      </c>
      <c r="BG9" s="68"/>
      <c r="BH9" s="56">
        <f>COUNTIFS(DataRegularSeason20242025!$E$2:$E$1315,WatchedGames20242025!BG$1,DataRegularSeason20242025!$D$2:$D$1315,WatchedGames20242025!$A9,DataRegularSeason20242025!$N$2:$N$1315,1, DataRegularSeason20242025!$R$2:$R$1315,1)</f>
        <v>0</v>
      </c>
      <c r="BI9" s="68"/>
      <c r="BJ9" s="56">
        <f>COUNTIFS(DataRegularSeason20242025!$E$2:$E$1315,WatchedGames20242025!BI$1,DataRegularSeason20242025!$D$2:$D$1315,WatchedGames20242025!$A9,DataRegularSeason20242025!$N$2:$N$1315,1, DataRegularSeason20242025!$R$2:$R$1315,1)</f>
        <v>0</v>
      </c>
      <c r="BK9" s="68"/>
      <c r="BL9" s="56">
        <f>COUNTIFS(DataRegularSeason20242025!$E$2:$E$1315,WatchedGames20242025!BK$1,DataRegularSeason20242025!$D$2:$D$1315,WatchedGames20242025!$A9,DataRegularSeason20242025!$N$2:$N$1315,1, DataRegularSeason20242025!$R$2:$R$1315,1)</f>
        <v>0</v>
      </c>
      <c r="BM9" s="68"/>
      <c r="BN9" s="56">
        <f>COUNTIFS(DataRegularSeason20242025!$E$2:$E$1315,WatchedGames20242025!BM$1,DataRegularSeason20242025!$D$2:$D$1315,WatchedGames20242025!$A9,DataRegularSeason20242025!$N$2:$N$1315,1, DataRegularSeason20242025!$R$2:$R$1315,1)</f>
        <v>0</v>
      </c>
      <c r="BO9" s="61">
        <f t="shared" si="0"/>
        <v>3</v>
      </c>
      <c r="BP9" s="70">
        <f t="shared" ref="BP9" si="5">BO9+BO10</f>
        <v>5</v>
      </c>
      <c r="BQ9" s="71">
        <f t="shared" ref="BQ9" si="6">82-BP9</f>
        <v>77</v>
      </c>
    </row>
    <row r="10" spans="1:72" s="55" customFormat="1" ht="9.9499999999999993" customHeight="1" x14ac:dyDescent="0.2">
      <c r="A10" s="73"/>
      <c r="B10" s="64" t="s">
        <v>80</v>
      </c>
      <c r="C10" s="74">
        <f>COUNTIFS(DataRegularSeason20242025!$E$2:$E$1315,WatchedGames20242025!$A9,DataRegularSeason20242025!$D$2:$D$1315,WatchedGames20242025!C$1,DataRegularSeason20242025!$N$2:$N$1315,1, DataRegularSeason20242025!$R$2:$R$1315,1)</f>
        <v>0</v>
      </c>
      <c r="D10" s="75"/>
      <c r="E10" s="74">
        <f>COUNTIFS(DataRegularSeason20242025!$E$2:$E$1315,WatchedGames20242025!$A9,DataRegularSeason20242025!$D$2:$D$1315,WatchedGames20242025!E$1,DataRegularSeason20242025!$N$2:$N$1315,1, DataRegularSeason20242025!$R$2:$R$1315,1)</f>
        <v>1</v>
      </c>
      <c r="F10" s="75"/>
      <c r="G10" s="74">
        <f>COUNTIFS(DataRegularSeason20242025!$E$2:$E$1315,WatchedGames20242025!$A9,DataRegularSeason20242025!$D$2:$D$1315,WatchedGames20242025!G$1,DataRegularSeason20242025!$N$2:$N$1315,1, DataRegularSeason20242025!$R$2:$R$1315,1)</f>
        <v>0</v>
      </c>
      <c r="H10" s="75"/>
      <c r="I10" s="74"/>
      <c r="J10" s="75"/>
      <c r="K10" s="74">
        <f>COUNTIFS(DataRegularSeason20242025!$E$2:$E$1315,WatchedGames20242025!$A9,DataRegularSeason20242025!$D$2:$D$1315,WatchedGames20242025!K$1,DataRegularSeason20242025!$N$2:$N$1315,1, DataRegularSeason20242025!$R$2:$R$1315,1)</f>
        <v>0</v>
      </c>
      <c r="L10" s="75"/>
      <c r="M10" s="74">
        <f>COUNTIFS(DataRegularSeason20242025!$E$2:$E$1315,WatchedGames20242025!$A9,DataRegularSeason20242025!$D$2:$D$1315,WatchedGames20242025!M$1,DataRegularSeason20242025!$N$2:$N$1315,1, DataRegularSeason20242025!$R$2:$R$1315,1)</f>
        <v>0</v>
      </c>
      <c r="N10" s="75"/>
      <c r="O10" s="74">
        <f>COUNTIFS(DataRegularSeason20242025!$E$2:$E$1315,WatchedGames20242025!$A9,DataRegularSeason20242025!$D$2:$D$1315,WatchedGames20242025!O$1,DataRegularSeason20242025!$N$2:$N$1315,1, DataRegularSeason20242025!$R$2:$R$1315,1)</f>
        <v>0</v>
      </c>
      <c r="P10" s="75"/>
      <c r="Q10" s="74">
        <f>COUNTIFS(DataRegularSeason20242025!$E$2:$E$1315,WatchedGames20242025!$A9,DataRegularSeason20242025!$D$2:$D$1315,WatchedGames20242025!Q$1,DataRegularSeason20242025!$N$2:$N$1315,1, DataRegularSeason20242025!$R$2:$R$1315,1)</f>
        <v>0</v>
      </c>
      <c r="R10" s="75"/>
      <c r="S10" s="74">
        <f>COUNTIFS(DataRegularSeason20242025!$E$2:$E$1315,WatchedGames20242025!$A9,DataRegularSeason20242025!$D$2:$D$1315,WatchedGames20242025!S$1,DataRegularSeason20242025!$N$2:$N$1315,1, DataRegularSeason20242025!$R$2:$R$1315,1)</f>
        <v>0</v>
      </c>
      <c r="T10" s="75"/>
      <c r="U10" s="74">
        <f>COUNTIFS(DataRegularSeason20242025!$E$2:$E$1315,WatchedGames20242025!$A9,DataRegularSeason20242025!$D$2:$D$1315,WatchedGames20242025!U$1,DataRegularSeason20242025!$N$2:$N$1315,1, DataRegularSeason20242025!$R$2:$R$1315,1)</f>
        <v>0</v>
      </c>
      <c r="V10" s="75"/>
      <c r="W10" s="74">
        <f>COUNTIFS(DataRegularSeason20242025!$E$2:$E$1315,WatchedGames20242025!$A9,DataRegularSeason20242025!$D$2:$D$1315,WatchedGames20242025!W$1,DataRegularSeason20242025!$N$2:$N$1315,1, DataRegularSeason20242025!$R$2:$R$1315,1)</f>
        <v>0</v>
      </c>
      <c r="X10" s="75"/>
      <c r="Y10" s="74">
        <f>COUNTIFS(DataRegularSeason20242025!$E$2:$E$1315,WatchedGames20242025!$A9,DataRegularSeason20242025!$D$2:$D$1315,WatchedGames20242025!Y$1,DataRegularSeason20242025!$N$2:$N$1315,1, DataRegularSeason20242025!$R$2:$R$1315,1)</f>
        <v>0</v>
      </c>
      <c r="Z10" s="75"/>
      <c r="AA10" s="74">
        <f>COUNTIFS(DataRegularSeason20242025!$E$2:$E$1315,WatchedGames20242025!$A9,DataRegularSeason20242025!$D$2:$D$1315,WatchedGames20242025!AA$1,DataRegularSeason20242025!$N$2:$N$1315,1, DataRegularSeason20242025!$R$2:$R$1315,1)</f>
        <v>0</v>
      </c>
      <c r="AB10" s="75"/>
      <c r="AC10" s="74">
        <f>COUNTIFS(DataRegularSeason20242025!$E$2:$E$1315,WatchedGames20242025!$A9,DataRegularSeason20242025!$D$2:$D$1315,WatchedGames20242025!AC$1,DataRegularSeason20242025!$N$2:$N$1315,1, DataRegularSeason20242025!$R$2:$R$1315,1)</f>
        <v>0</v>
      </c>
      <c r="AD10" s="75"/>
      <c r="AE10" s="74">
        <f>COUNTIFS(DataRegularSeason20242025!$E$2:$E$1315,WatchedGames20242025!$A9,DataRegularSeason20242025!$D$2:$D$1315,WatchedGames20242025!AE$1,DataRegularSeason20242025!$N$2:$N$1315,1, DataRegularSeason20242025!$R$2:$R$1315,1)</f>
        <v>0</v>
      </c>
      <c r="AF10" s="75"/>
      <c r="AG10" s="74">
        <f>COUNTIFS(DataRegularSeason20242025!$E$2:$E$1315,WatchedGames20242025!$A9,DataRegularSeason20242025!$D$2:$D$1315,WatchedGames20242025!AG$1,DataRegularSeason20242025!$N$2:$N$1315,1, DataRegularSeason20242025!$R$2:$R$1315,1)</f>
        <v>0</v>
      </c>
      <c r="AH10" s="75"/>
      <c r="AI10" s="74">
        <f>COUNTIFS(DataRegularSeason20242025!$E$2:$E$1315,WatchedGames20242025!$A9,DataRegularSeason20242025!$D$2:$D$1315,WatchedGames20242025!AI$1,DataRegularSeason20242025!$N$2:$N$1315,1, DataRegularSeason20242025!$R$2:$R$1315,1)</f>
        <v>0</v>
      </c>
      <c r="AJ10" s="75"/>
      <c r="AK10" s="74">
        <f>COUNTIFS(DataRegularSeason20242025!$E$2:$E$1315,WatchedGames20242025!$A9,DataRegularSeason20242025!$D$2:$D$1315,WatchedGames20242025!AK$1,DataRegularSeason20242025!$N$2:$N$1315,1, DataRegularSeason20242025!$R$2:$R$1315,1)</f>
        <v>0</v>
      </c>
      <c r="AL10" s="75"/>
      <c r="AM10" s="74">
        <f>COUNTIFS(DataRegularSeason20242025!$E$2:$E$1315,WatchedGames20242025!$A9,DataRegularSeason20242025!$D$2:$D$1315,WatchedGames20242025!AM$1,DataRegularSeason20242025!$N$2:$N$1315,1, DataRegularSeason20242025!$R$2:$R$1315,1)</f>
        <v>0</v>
      </c>
      <c r="AN10" s="75"/>
      <c r="AO10" s="74">
        <f>COUNTIFS(DataRegularSeason20242025!$E$2:$E$1315,WatchedGames20242025!$A9,DataRegularSeason20242025!$D$2:$D$1315,WatchedGames20242025!AO$1,DataRegularSeason20242025!$N$2:$N$1315,1, DataRegularSeason20242025!$R$2:$R$1315,1)</f>
        <v>0</v>
      </c>
      <c r="AP10" s="75"/>
      <c r="AQ10" s="74">
        <f>COUNTIFS(DataRegularSeason20242025!$E$2:$E$1315,WatchedGames20242025!$A9,DataRegularSeason20242025!$D$2:$D$1315,WatchedGames20242025!AQ$1,DataRegularSeason20242025!$N$2:$N$1315,1, DataRegularSeason20242025!$R$2:$R$1315,1)</f>
        <v>0</v>
      </c>
      <c r="AR10" s="75"/>
      <c r="AS10" s="74">
        <f>COUNTIFS(DataRegularSeason20242025!$E$2:$E$1315,WatchedGames20242025!$A9,DataRegularSeason20242025!$D$2:$D$1315,WatchedGames20242025!AS$1,DataRegularSeason20242025!$N$2:$N$1315,1, DataRegularSeason20242025!$R$2:$R$1315,1)</f>
        <v>0</v>
      </c>
      <c r="AT10" s="75"/>
      <c r="AU10" s="74">
        <f>COUNTIFS(DataRegularSeason20242025!$E$2:$E$1315,WatchedGames20242025!$A9,DataRegularSeason20242025!$D$2:$D$1315,WatchedGames20242025!AU$1,DataRegularSeason20242025!$N$2:$N$1315,1, DataRegularSeason20242025!$R$2:$R$1315,1)</f>
        <v>0</v>
      </c>
      <c r="AV10" s="75"/>
      <c r="AW10" s="74">
        <f>COUNTIFS(DataRegularSeason20242025!$E$2:$E$1315,WatchedGames20242025!$A9,DataRegularSeason20242025!$D$2:$D$1315,WatchedGames20242025!AW$1,DataRegularSeason20242025!$N$2:$N$1315,1, DataRegularSeason20242025!$R$2:$R$1315,1)</f>
        <v>0</v>
      </c>
      <c r="AX10" s="75"/>
      <c r="AY10" s="74">
        <f>COUNTIFS(DataRegularSeason20242025!$E$2:$E$1315,WatchedGames20242025!$A9,DataRegularSeason20242025!$D$2:$D$1315,WatchedGames20242025!AY$1,DataRegularSeason20242025!$N$2:$N$1315,1, DataRegularSeason20242025!$R$2:$R$1315,1)</f>
        <v>0</v>
      </c>
      <c r="AZ10" s="75"/>
      <c r="BA10" s="74">
        <f>COUNTIFS(DataRegularSeason20242025!$E$2:$E$1315,WatchedGames20242025!$A9,DataRegularSeason20242025!$D$2:$D$1315,WatchedGames20242025!BA$1,DataRegularSeason20242025!$N$2:$N$1315,1, DataRegularSeason20242025!$R$2:$R$1315,1)</f>
        <v>1</v>
      </c>
      <c r="BB10" s="75"/>
      <c r="BC10" s="74">
        <f>COUNTIFS(DataRegularSeason20242025!$E$2:$E$1315,WatchedGames20242025!$A9,DataRegularSeason20242025!$D$2:$D$1315,WatchedGames20242025!BC$1,DataRegularSeason20242025!$N$2:$N$1315,1, DataRegularSeason20242025!$R$2:$R$1315,1)</f>
        <v>0</v>
      </c>
      <c r="BD10" s="75"/>
      <c r="BE10" s="74">
        <f>COUNTIFS(DataRegularSeason20242025!$E$2:$E$1315,WatchedGames20242025!$A9,DataRegularSeason20242025!$D$2:$D$1315,WatchedGames20242025!BE$1,DataRegularSeason20242025!$N$2:$N$1315,1, DataRegularSeason20242025!$R$2:$R$1315,1)</f>
        <v>0</v>
      </c>
      <c r="BF10" s="75"/>
      <c r="BG10" s="74">
        <f>COUNTIFS(DataRegularSeason20242025!$E$2:$E$1315,WatchedGames20242025!$A9,DataRegularSeason20242025!$D$2:$D$1315,WatchedGames20242025!BG$1,DataRegularSeason20242025!$N$2:$N$1315,1, DataRegularSeason20242025!$R$2:$R$1315,1)</f>
        <v>0</v>
      </c>
      <c r="BH10" s="75"/>
      <c r="BI10" s="74">
        <f>COUNTIFS(DataRegularSeason20242025!$E$2:$E$1315,WatchedGames20242025!$A9,DataRegularSeason20242025!$D$2:$D$1315,WatchedGames20242025!BI$1,DataRegularSeason20242025!$N$2:$N$1315,1, DataRegularSeason20242025!$R$2:$R$1315,1)</f>
        <v>0</v>
      </c>
      <c r="BJ10" s="75"/>
      <c r="BK10" s="74">
        <f>COUNTIFS(DataRegularSeason20242025!$E$2:$E$1315,WatchedGames20242025!$A9,DataRegularSeason20242025!$D$2:$D$1315,WatchedGames20242025!BK$1,DataRegularSeason20242025!$N$2:$N$1315,1, DataRegularSeason20242025!$R$2:$R$1315,1)</f>
        <v>0</v>
      </c>
      <c r="BL10" s="75"/>
      <c r="BM10" s="74">
        <f>COUNTIFS(DataRegularSeason20242025!$E$2:$E$1315,WatchedGames20242025!$A9,DataRegularSeason20242025!$D$2:$D$1315,WatchedGames20242025!BM$1,DataRegularSeason20242025!$N$2:$N$1315,1, DataRegularSeason20242025!$R$2:$R$1315,1)</f>
        <v>0</v>
      </c>
      <c r="BN10" s="75"/>
      <c r="BO10" s="66">
        <f t="shared" si="0"/>
        <v>2</v>
      </c>
      <c r="BP10" s="70"/>
      <c r="BQ10" s="71"/>
    </row>
    <row r="11" spans="1:72" s="55" customFormat="1" ht="9.9499999999999993" customHeight="1" x14ac:dyDescent="0.2">
      <c r="A11" s="67" t="s">
        <v>36</v>
      </c>
      <c r="B11" s="56" t="s">
        <v>81</v>
      </c>
      <c r="C11" s="68"/>
      <c r="D11" s="56">
        <f>COUNTIFS(DataRegularSeason20242025!$E$2:$E$1315,WatchedGames20242025!C$1,DataRegularSeason20242025!$D$2:$D$1315,WatchedGames20242025!$A11,DataRegularSeason20242025!$N$2:$N$1315,1, DataRegularSeason20242025!$R$2:$R$1315,1)</f>
        <v>0</v>
      </c>
      <c r="E11" s="68"/>
      <c r="F11" s="56">
        <f>COUNTIFS(DataRegularSeason20242025!$E$2:$E$1315,WatchedGames20242025!E$1,DataRegularSeason20242025!$D$2:$D$1315,WatchedGames20242025!$A11,DataRegularSeason20242025!$N$2:$N$1315,1, DataRegularSeason20242025!$R$2:$R$1315,1)</f>
        <v>0</v>
      </c>
      <c r="G11" s="68"/>
      <c r="H11" s="56">
        <f>COUNTIFS(DataRegularSeason20242025!$E$2:$E$1315,WatchedGames20242025!G$1,DataRegularSeason20242025!$D$2:$D$1315,WatchedGames20242025!$A11,DataRegularSeason20242025!$N$2:$N$1315,1, DataRegularSeason20242025!$R$2:$R$1315,1)</f>
        <v>0</v>
      </c>
      <c r="I11" s="68"/>
      <c r="J11" s="56">
        <f>COUNTIFS(DataRegularSeason20242025!$E$2:$E$1315,WatchedGames20242025!I$1,DataRegularSeason20242025!$D$2:$D$1315,WatchedGames20242025!$A11,DataRegularSeason20242025!$N$2:$N$1315,1, DataRegularSeason20242025!$R$2:$R$1315,1)</f>
        <v>0</v>
      </c>
      <c r="K11" s="68"/>
      <c r="L11" s="69"/>
      <c r="M11" s="68"/>
      <c r="N11" s="56">
        <f>COUNTIFS(DataRegularSeason20242025!$E$2:$E$1315,WatchedGames20242025!M$1,DataRegularSeason20242025!$D$2:$D$1315,WatchedGames20242025!$A11,DataRegularSeason20242025!$N$2:$N$1315,1, DataRegularSeason20242025!$R$2:$R$1315,1)</f>
        <v>0</v>
      </c>
      <c r="O11" s="68"/>
      <c r="P11" s="56">
        <f>COUNTIFS(DataRegularSeason20242025!$E$2:$E$1315,WatchedGames20242025!O$1,DataRegularSeason20242025!$D$2:$D$1315,WatchedGames20242025!$A11,DataRegularSeason20242025!$N$2:$N$1315,1, DataRegularSeason20242025!$R$2:$R$1315,1)</f>
        <v>0</v>
      </c>
      <c r="Q11" s="68"/>
      <c r="R11" s="56">
        <f>COUNTIFS(DataRegularSeason20242025!$E$2:$E$1315,WatchedGames20242025!Q$1,DataRegularSeason20242025!$D$2:$D$1315,WatchedGames20242025!$A11,DataRegularSeason20242025!$N$2:$N$1315,1, DataRegularSeason20242025!$R$2:$R$1315,1)</f>
        <v>0</v>
      </c>
      <c r="S11" s="68"/>
      <c r="T11" s="56">
        <f>COUNTIFS(DataRegularSeason20242025!$E$2:$E$1315,WatchedGames20242025!S$1,DataRegularSeason20242025!$D$2:$D$1315,WatchedGames20242025!$A11,DataRegularSeason20242025!$N$2:$N$1315,1, DataRegularSeason20242025!$R$2:$R$1315,1)</f>
        <v>0</v>
      </c>
      <c r="U11" s="68"/>
      <c r="V11" s="56">
        <f>COUNTIFS(DataRegularSeason20242025!$E$2:$E$1315,WatchedGames20242025!U$1,DataRegularSeason20242025!$D$2:$D$1315,WatchedGames20242025!$A11,DataRegularSeason20242025!$N$2:$N$1315,1, DataRegularSeason20242025!$R$2:$R$1315,1)</f>
        <v>0</v>
      </c>
      <c r="W11" s="68"/>
      <c r="X11" s="56">
        <f>COUNTIFS(DataRegularSeason20242025!$E$2:$E$1315,WatchedGames20242025!W$1,DataRegularSeason20242025!$D$2:$D$1315,WatchedGames20242025!$A11,DataRegularSeason20242025!$N$2:$N$1315,1, DataRegularSeason20242025!$R$2:$R$1315,1)</f>
        <v>0</v>
      </c>
      <c r="Y11" s="68"/>
      <c r="Z11" s="56">
        <f>COUNTIFS(DataRegularSeason20242025!$E$2:$E$1315,WatchedGames20242025!Y$1,DataRegularSeason20242025!$D$2:$D$1315,WatchedGames20242025!$A11,DataRegularSeason20242025!$N$2:$N$1315,1, DataRegularSeason20242025!$R$2:$R$1315,1)</f>
        <v>0</v>
      </c>
      <c r="AA11" s="68"/>
      <c r="AB11" s="56">
        <f>COUNTIFS(DataRegularSeason20242025!$E$2:$E$1315,WatchedGames20242025!AA$1,DataRegularSeason20242025!$D$2:$D$1315,WatchedGames20242025!$A11,DataRegularSeason20242025!$N$2:$N$1315,1, DataRegularSeason20242025!$R$2:$R$1315,1)</f>
        <v>0</v>
      </c>
      <c r="AC11" s="68"/>
      <c r="AD11" s="56">
        <f>COUNTIFS(DataRegularSeason20242025!$E$2:$E$1315,WatchedGames20242025!AC$1,DataRegularSeason20242025!$D$2:$D$1315,WatchedGames20242025!$A11,DataRegularSeason20242025!$N$2:$N$1315,1, DataRegularSeason20242025!$R$2:$R$1315,1)</f>
        <v>0</v>
      </c>
      <c r="AE11" s="68"/>
      <c r="AF11" s="56">
        <f>COUNTIFS(DataRegularSeason20242025!$E$2:$E$1315,WatchedGames20242025!AE$1,DataRegularSeason20242025!$D$2:$D$1315,WatchedGames20242025!$A11,DataRegularSeason20242025!$N$2:$N$1315,1, DataRegularSeason20242025!$R$2:$R$1315,1)</f>
        <v>0</v>
      </c>
      <c r="AG11" s="68"/>
      <c r="AH11" s="56">
        <f>COUNTIFS(DataRegularSeason20242025!$E$2:$E$1315,WatchedGames20242025!AG$1,DataRegularSeason20242025!$D$2:$D$1315,WatchedGames20242025!$A11,DataRegularSeason20242025!$N$2:$N$1315,1, DataRegularSeason20242025!$R$2:$R$1315,1)</f>
        <v>0</v>
      </c>
      <c r="AI11" s="68"/>
      <c r="AJ11" s="56">
        <f>COUNTIFS(DataRegularSeason20242025!$E$2:$E$1315,WatchedGames20242025!AI$1,DataRegularSeason20242025!$D$2:$D$1315,WatchedGames20242025!$A11,DataRegularSeason20242025!$N$2:$N$1315,1, DataRegularSeason20242025!$R$2:$R$1315,1)</f>
        <v>1</v>
      </c>
      <c r="AK11" s="68"/>
      <c r="AL11" s="56">
        <f>COUNTIFS(DataRegularSeason20242025!$E$2:$E$1315,WatchedGames20242025!AK$1,DataRegularSeason20242025!$D$2:$D$1315,WatchedGames20242025!$A11,DataRegularSeason20242025!$N$2:$N$1315,1, DataRegularSeason20242025!$R$2:$R$1315,1)</f>
        <v>0</v>
      </c>
      <c r="AM11" s="68"/>
      <c r="AN11" s="56">
        <f>COUNTIFS(DataRegularSeason20242025!$E$2:$E$1315,WatchedGames20242025!AM$1,DataRegularSeason20242025!$D$2:$D$1315,WatchedGames20242025!$A11,DataRegularSeason20242025!$N$2:$N$1315,1, DataRegularSeason20242025!$R$2:$R$1315,1)</f>
        <v>0</v>
      </c>
      <c r="AO11" s="68"/>
      <c r="AP11" s="56">
        <f>COUNTIFS(DataRegularSeason20242025!$E$2:$E$1315,WatchedGames20242025!AO$1,DataRegularSeason20242025!$D$2:$D$1315,WatchedGames20242025!$A11,DataRegularSeason20242025!$N$2:$N$1315,1, DataRegularSeason20242025!$R$2:$R$1315,1)</f>
        <v>0</v>
      </c>
      <c r="AQ11" s="68"/>
      <c r="AR11" s="56">
        <f>COUNTIFS(DataRegularSeason20242025!$E$2:$E$1315,WatchedGames20242025!AQ$1,DataRegularSeason20242025!$D$2:$D$1315,WatchedGames20242025!$A11,DataRegularSeason20242025!$N$2:$N$1315,1, DataRegularSeason20242025!$R$2:$R$1315,1)</f>
        <v>0</v>
      </c>
      <c r="AS11" s="68"/>
      <c r="AT11" s="56">
        <f>COUNTIFS(DataRegularSeason20242025!$E$2:$E$1315,WatchedGames20242025!AS$1,DataRegularSeason20242025!$D$2:$D$1315,WatchedGames20242025!$A11,DataRegularSeason20242025!$N$2:$N$1315,1, DataRegularSeason20242025!$R$2:$R$1315,1)</f>
        <v>0</v>
      </c>
      <c r="AU11" s="68"/>
      <c r="AV11" s="56">
        <f>COUNTIFS(DataRegularSeason20242025!$E$2:$E$1315,WatchedGames20242025!AU$1,DataRegularSeason20242025!$D$2:$D$1315,WatchedGames20242025!$A11,DataRegularSeason20242025!$N$2:$N$1315,1, DataRegularSeason20242025!$R$2:$R$1315,1)</f>
        <v>0</v>
      </c>
      <c r="AW11" s="68"/>
      <c r="AX11" s="56">
        <f>COUNTIFS(DataRegularSeason20242025!$E$2:$E$1315,WatchedGames20242025!AW$1,DataRegularSeason20242025!$D$2:$D$1315,WatchedGames20242025!$A11,DataRegularSeason20242025!$N$2:$N$1315,1, DataRegularSeason20242025!$R$2:$R$1315,1)</f>
        <v>0</v>
      </c>
      <c r="AY11" s="68"/>
      <c r="AZ11" s="56">
        <f>COUNTIFS(DataRegularSeason20242025!$E$2:$E$1315,WatchedGames20242025!AY$1,DataRegularSeason20242025!$D$2:$D$1315,WatchedGames20242025!$A11,DataRegularSeason20242025!$N$2:$N$1315,1, DataRegularSeason20242025!$R$2:$R$1315,1)</f>
        <v>0</v>
      </c>
      <c r="BA11" s="68"/>
      <c r="BB11" s="56">
        <f>COUNTIFS(DataRegularSeason20242025!$E$2:$E$1315,WatchedGames20242025!BA$1,DataRegularSeason20242025!$D$2:$D$1315,WatchedGames20242025!$A11,DataRegularSeason20242025!$N$2:$N$1315,1, DataRegularSeason20242025!$R$2:$R$1315,1)</f>
        <v>0</v>
      </c>
      <c r="BC11" s="68"/>
      <c r="BD11" s="56">
        <f>COUNTIFS(DataRegularSeason20242025!$E$2:$E$1315,WatchedGames20242025!BC$1,DataRegularSeason20242025!$D$2:$D$1315,WatchedGames20242025!$A11,DataRegularSeason20242025!$N$2:$N$1315,1, DataRegularSeason20242025!$R$2:$R$1315,1)</f>
        <v>0</v>
      </c>
      <c r="BE11" s="68"/>
      <c r="BF11" s="56">
        <f>COUNTIFS(DataRegularSeason20242025!$E$2:$E$1315,WatchedGames20242025!BE$1,DataRegularSeason20242025!$D$2:$D$1315,WatchedGames20242025!$A11,DataRegularSeason20242025!$N$2:$N$1315,1, DataRegularSeason20242025!$R$2:$R$1315,1)</f>
        <v>0</v>
      </c>
      <c r="BG11" s="68"/>
      <c r="BH11" s="56">
        <f>COUNTIFS(DataRegularSeason20242025!$E$2:$E$1315,WatchedGames20242025!BG$1,DataRegularSeason20242025!$D$2:$D$1315,WatchedGames20242025!$A11,DataRegularSeason20242025!$N$2:$N$1315,1, DataRegularSeason20242025!$R$2:$R$1315,1)</f>
        <v>0</v>
      </c>
      <c r="BI11" s="68"/>
      <c r="BJ11" s="56">
        <f>COUNTIFS(DataRegularSeason20242025!$E$2:$E$1315,WatchedGames20242025!BI$1,DataRegularSeason20242025!$D$2:$D$1315,WatchedGames20242025!$A11,DataRegularSeason20242025!$N$2:$N$1315,1, DataRegularSeason20242025!$R$2:$R$1315,1)</f>
        <v>0</v>
      </c>
      <c r="BK11" s="68"/>
      <c r="BL11" s="56">
        <f>COUNTIFS(DataRegularSeason20242025!$E$2:$E$1315,WatchedGames20242025!BK$1,DataRegularSeason20242025!$D$2:$D$1315,WatchedGames20242025!$A11,DataRegularSeason20242025!$N$2:$N$1315,1, DataRegularSeason20242025!$R$2:$R$1315,1)</f>
        <v>0</v>
      </c>
      <c r="BM11" s="68"/>
      <c r="BN11" s="56">
        <f>COUNTIFS(DataRegularSeason20242025!$E$2:$E$1315,WatchedGames20242025!BM$1,DataRegularSeason20242025!$D$2:$D$1315,WatchedGames20242025!$A11,DataRegularSeason20242025!$N$2:$N$1315,1, DataRegularSeason20242025!$R$2:$R$1315,1)</f>
        <v>0</v>
      </c>
      <c r="BO11" s="61">
        <f t="shared" si="0"/>
        <v>1</v>
      </c>
      <c r="BP11" s="70">
        <f t="shared" ref="BP11" si="7">BO11+BO12</f>
        <v>3</v>
      </c>
      <c r="BQ11" s="71">
        <f t="shared" ref="BQ11" si="8">82-BP11</f>
        <v>79</v>
      </c>
    </row>
    <row r="12" spans="1:72" s="55" customFormat="1" ht="9.9499999999999993" customHeight="1" x14ac:dyDescent="0.2">
      <c r="A12" s="73"/>
      <c r="B12" s="64" t="s">
        <v>80</v>
      </c>
      <c r="C12" s="74">
        <f>COUNTIFS(DataRegularSeason20242025!$E$2:$E$1315,WatchedGames20242025!$A11,DataRegularSeason20242025!$D$2:$D$1315,WatchedGames20242025!C$1,DataRegularSeason20242025!$N$2:$N$1315,1, DataRegularSeason20242025!$R$2:$R$1315,1)</f>
        <v>0</v>
      </c>
      <c r="D12" s="75"/>
      <c r="E12" s="74">
        <f>COUNTIFS(DataRegularSeason20242025!$E$2:$E$1315,WatchedGames20242025!$A11,DataRegularSeason20242025!$D$2:$D$1315,WatchedGames20242025!E$1,DataRegularSeason20242025!$N$2:$N$1315,1, DataRegularSeason20242025!$R$2:$R$1315,1)</f>
        <v>0</v>
      </c>
      <c r="F12" s="75"/>
      <c r="G12" s="74">
        <f>COUNTIFS(DataRegularSeason20242025!$E$2:$E$1315,WatchedGames20242025!$A11,DataRegularSeason20242025!$D$2:$D$1315,WatchedGames20242025!G$1,DataRegularSeason20242025!$N$2:$N$1315,1, DataRegularSeason20242025!$R$2:$R$1315,1)</f>
        <v>0</v>
      </c>
      <c r="H12" s="75"/>
      <c r="I12" s="74">
        <f>COUNTIFS(DataRegularSeason20242025!$E$2:$E$1315,WatchedGames20242025!$A11,DataRegularSeason20242025!$D$2:$D$1315,WatchedGames20242025!I$1,DataRegularSeason20242025!$N$2:$N$1315,1, DataRegularSeason20242025!$R$2:$R$1315,1)</f>
        <v>0</v>
      </c>
      <c r="J12" s="75"/>
      <c r="K12" s="74"/>
      <c r="L12" s="75"/>
      <c r="M12" s="74">
        <f>COUNTIFS(DataRegularSeason20242025!$E$2:$E$1315,WatchedGames20242025!$A11,DataRegularSeason20242025!$D$2:$D$1315,WatchedGames20242025!M$1,DataRegularSeason20242025!$N$2:$N$1315,1, DataRegularSeason20242025!$R$2:$R$1315,1)</f>
        <v>0</v>
      </c>
      <c r="N12" s="75"/>
      <c r="O12" s="74">
        <f>COUNTIFS(DataRegularSeason20242025!$E$2:$E$1315,WatchedGames20242025!$A11,DataRegularSeason20242025!$D$2:$D$1315,WatchedGames20242025!O$1,DataRegularSeason20242025!$N$2:$N$1315,1, DataRegularSeason20242025!$R$2:$R$1315,1)</f>
        <v>0</v>
      </c>
      <c r="P12" s="75"/>
      <c r="Q12" s="74">
        <f>COUNTIFS(DataRegularSeason20242025!$E$2:$E$1315,WatchedGames20242025!$A11,DataRegularSeason20242025!$D$2:$D$1315,WatchedGames20242025!Q$1,DataRegularSeason20242025!$N$2:$N$1315,1, DataRegularSeason20242025!$R$2:$R$1315,1)</f>
        <v>0</v>
      </c>
      <c r="R12" s="75"/>
      <c r="S12" s="74">
        <f>COUNTIFS(DataRegularSeason20242025!$E$2:$E$1315,WatchedGames20242025!$A11,DataRegularSeason20242025!$D$2:$D$1315,WatchedGames20242025!S$1,DataRegularSeason20242025!$N$2:$N$1315,1, DataRegularSeason20242025!$R$2:$R$1315,1)</f>
        <v>0</v>
      </c>
      <c r="T12" s="75"/>
      <c r="U12" s="74">
        <f>COUNTIFS(DataRegularSeason20242025!$E$2:$E$1315,WatchedGames20242025!$A11,DataRegularSeason20242025!$D$2:$D$1315,WatchedGames20242025!U$1,DataRegularSeason20242025!$N$2:$N$1315,1, DataRegularSeason20242025!$R$2:$R$1315,1)</f>
        <v>0</v>
      </c>
      <c r="V12" s="75"/>
      <c r="W12" s="74">
        <f>COUNTIFS(DataRegularSeason20242025!$E$2:$E$1315,WatchedGames20242025!$A11,DataRegularSeason20242025!$D$2:$D$1315,WatchedGames20242025!W$1,DataRegularSeason20242025!$N$2:$N$1315,1, DataRegularSeason20242025!$R$2:$R$1315,1)</f>
        <v>1</v>
      </c>
      <c r="X12" s="75"/>
      <c r="Y12" s="74">
        <f>COUNTIFS(DataRegularSeason20242025!$E$2:$E$1315,WatchedGames20242025!$A11,DataRegularSeason20242025!$D$2:$D$1315,WatchedGames20242025!Y$1,DataRegularSeason20242025!$N$2:$N$1315,1, DataRegularSeason20242025!$R$2:$R$1315,1)</f>
        <v>1</v>
      </c>
      <c r="Z12" s="75"/>
      <c r="AA12" s="74">
        <f>COUNTIFS(DataRegularSeason20242025!$E$2:$E$1315,WatchedGames20242025!$A11,DataRegularSeason20242025!$D$2:$D$1315,WatchedGames20242025!AA$1,DataRegularSeason20242025!$N$2:$N$1315,1, DataRegularSeason20242025!$R$2:$R$1315,1)</f>
        <v>0</v>
      </c>
      <c r="AB12" s="75"/>
      <c r="AC12" s="74">
        <f>COUNTIFS(DataRegularSeason20242025!$E$2:$E$1315,WatchedGames20242025!$A11,DataRegularSeason20242025!$D$2:$D$1315,WatchedGames20242025!AC$1,DataRegularSeason20242025!$N$2:$N$1315,1, DataRegularSeason20242025!$R$2:$R$1315,1)</f>
        <v>0</v>
      </c>
      <c r="AD12" s="75"/>
      <c r="AE12" s="74">
        <f>COUNTIFS(DataRegularSeason20242025!$E$2:$E$1315,WatchedGames20242025!$A11,DataRegularSeason20242025!$D$2:$D$1315,WatchedGames20242025!AE$1,DataRegularSeason20242025!$N$2:$N$1315,1, DataRegularSeason20242025!$R$2:$R$1315,1)</f>
        <v>0</v>
      </c>
      <c r="AF12" s="75"/>
      <c r="AG12" s="74">
        <f>COUNTIFS(DataRegularSeason20242025!$E$2:$E$1315,WatchedGames20242025!$A11,DataRegularSeason20242025!$D$2:$D$1315,WatchedGames20242025!AG$1,DataRegularSeason20242025!$N$2:$N$1315,1, DataRegularSeason20242025!$R$2:$R$1315,1)</f>
        <v>0</v>
      </c>
      <c r="AH12" s="75"/>
      <c r="AI12" s="74">
        <f>COUNTIFS(DataRegularSeason20242025!$E$2:$E$1315,WatchedGames20242025!$A11,DataRegularSeason20242025!$D$2:$D$1315,WatchedGames20242025!AI$1,DataRegularSeason20242025!$N$2:$N$1315,1, DataRegularSeason20242025!$R$2:$R$1315,1)</f>
        <v>0</v>
      </c>
      <c r="AJ12" s="75"/>
      <c r="AK12" s="74">
        <f>COUNTIFS(DataRegularSeason20242025!$E$2:$E$1315,WatchedGames20242025!$A11,DataRegularSeason20242025!$D$2:$D$1315,WatchedGames20242025!AK$1,DataRegularSeason20242025!$N$2:$N$1315,1, DataRegularSeason20242025!$R$2:$R$1315,1)</f>
        <v>0</v>
      </c>
      <c r="AL12" s="75"/>
      <c r="AM12" s="74">
        <f>COUNTIFS(DataRegularSeason20242025!$E$2:$E$1315,WatchedGames20242025!$A11,DataRegularSeason20242025!$D$2:$D$1315,WatchedGames20242025!AM$1,DataRegularSeason20242025!$N$2:$N$1315,1, DataRegularSeason20242025!$R$2:$R$1315,1)</f>
        <v>0</v>
      </c>
      <c r="AN12" s="75"/>
      <c r="AO12" s="74">
        <f>COUNTIFS(DataRegularSeason20242025!$E$2:$E$1315,WatchedGames20242025!$A11,DataRegularSeason20242025!$D$2:$D$1315,WatchedGames20242025!AO$1,DataRegularSeason20242025!$N$2:$N$1315,1, DataRegularSeason20242025!$R$2:$R$1315,1)</f>
        <v>0</v>
      </c>
      <c r="AP12" s="75"/>
      <c r="AQ12" s="74">
        <f>COUNTIFS(DataRegularSeason20242025!$E$2:$E$1315,WatchedGames20242025!$A11,DataRegularSeason20242025!$D$2:$D$1315,WatchedGames20242025!AQ$1,DataRegularSeason20242025!$N$2:$N$1315,1, DataRegularSeason20242025!$R$2:$R$1315,1)</f>
        <v>0</v>
      </c>
      <c r="AR12" s="75"/>
      <c r="AS12" s="74">
        <f>COUNTIFS(DataRegularSeason20242025!$E$2:$E$1315,WatchedGames20242025!$A11,DataRegularSeason20242025!$D$2:$D$1315,WatchedGames20242025!AS$1,DataRegularSeason20242025!$N$2:$N$1315,1, DataRegularSeason20242025!$R$2:$R$1315,1)</f>
        <v>0</v>
      </c>
      <c r="AT12" s="75"/>
      <c r="AU12" s="74">
        <f>COUNTIFS(DataRegularSeason20242025!$E$2:$E$1315,WatchedGames20242025!$A11,DataRegularSeason20242025!$D$2:$D$1315,WatchedGames20242025!AU$1,DataRegularSeason20242025!$N$2:$N$1315,1, DataRegularSeason20242025!$R$2:$R$1315,1)</f>
        <v>0</v>
      </c>
      <c r="AV12" s="75"/>
      <c r="AW12" s="74">
        <f>COUNTIFS(DataRegularSeason20242025!$E$2:$E$1315,WatchedGames20242025!$A11,DataRegularSeason20242025!$D$2:$D$1315,WatchedGames20242025!AW$1,DataRegularSeason20242025!$N$2:$N$1315,1, DataRegularSeason20242025!$R$2:$R$1315,1)</f>
        <v>0</v>
      </c>
      <c r="AX12" s="75"/>
      <c r="AY12" s="74">
        <f>COUNTIFS(DataRegularSeason20242025!$E$2:$E$1315,WatchedGames20242025!$A11,DataRegularSeason20242025!$D$2:$D$1315,WatchedGames20242025!AY$1,DataRegularSeason20242025!$N$2:$N$1315,1, DataRegularSeason20242025!$R$2:$R$1315,1)</f>
        <v>0</v>
      </c>
      <c r="AZ12" s="75"/>
      <c r="BA12" s="74">
        <f>COUNTIFS(DataRegularSeason20242025!$E$2:$E$1315,WatchedGames20242025!$A11,DataRegularSeason20242025!$D$2:$D$1315,WatchedGames20242025!BA$1,DataRegularSeason20242025!$N$2:$N$1315,1, DataRegularSeason20242025!$R$2:$R$1315,1)</f>
        <v>0</v>
      </c>
      <c r="BB12" s="75"/>
      <c r="BC12" s="74">
        <f>COUNTIFS(DataRegularSeason20242025!$E$2:$E$1315,WatchedGames20242025!$A11,DataRegularSeason20242025!$D$2:$D$1315,WatchedGames20242025!BC$1,DataRegularSeason20242025!$N$2:$N$1315,1, DataRegularSeason20242025!$R$2:$R$1315,1)</f>
        <v>0</v>
      </c>
      <c r="BD12" s="75"/>
      <c r="BE12" s="74">
        <f>COUNTIFS(DataRegularSeason20242025!$E$2:$E$1315,WatchedGames20242025!$A11,DataRegularSeason20242025!$D$2:$D$1315,WatchedGames20242025!BE$1,DataRegularSeason20242025!$N$2:$N$1315,1, DataRegularSeason20242025!$R$2:$R$1315,1)</f>
        <v>0</v>
      </c>
      <c r="BF12" s="75"/>
      <c r="BG12" s="74">
        <f>COUNTIFS(DataRegularSeason20242025!$E$2:$E$1315,WatchedGames20242025!$A11,DataRegularSeason20242025!$D$2:$D$1315,WatchedGames20242025!BG$1,DataRegularSeason20242025!$N$2:$N$1315,1, DataRegularSeason20242025!$R$2:$R$1315,1)</f>
        <v>0</v>
      </c>
      <c r="BH12" s="75"/>
      <c r="BI12" s="74">
        <f>COUNTIFS(DataRegularSeason20242025!$E$2:$E$1315,WatchedGames20242025!$A11,DataRegularSeason20242025!$D$2:$D$1315,WatchedGames20242025!BI$1,DataRegularSeason20242025!$N$2:$N$1315,1, DataRegularSeason20242025!$R$2:$R$1315,1)</f>
        <v>0</v>
      </c>
      <c r="BJ12" s="75"/>
      <c r="BK12" s="74">
        <f>COUNTIFS(DataRegularSeason20242025!$E$2:$E$1315,WatchedGames20242025!$A11,DataRegularSeason20242025!$D$2:$D$1315,WatchedGames20242025!BK$1,DataRegularSeason20242025!$N$2:$N$1315,1, DataRegularSeason20242025!$R$2:$R$1315,1)</f>
        <v>0</v>
      </c>
      <c r="BL12" s="75"/>
      <c r="BM12" s="74">
        <f>COUNTIFS(DataRegularSeason20242025!$E$2:$E$1315,WatchedGames20242025!$A11,DataRegularSeason20242025!$D$2:$D$1315,WatchedGames20242025!BM$1,DataRegularSeason20242025!$N$2:$N$1315,1, DataRegularSeason20242025!$R$2:$R$1315,1)</f>
        <v>0</v>
      </c>
      <c r="BN12" s="75"/>
      <c r="BO12" s="66">
        <f t="shared" si="0"/>
        <v>2</v>
      </c>
      <c r="BP12" s="70"/>
      <c r="BQ12" s="71"/>
    </row>
    <row r="13" spans="1:72" s="55" customFormat="1" ht="9.9499999999999993" customHeight="1" x14ac:dyDescent="0.2">
      <c r="A13" s="67" t="s">
        <v>24</v>
      </c>
      <c r="B13" s="56" t="s">
        <v>81</v>
      </c>
      <c r="C13" s="68"/>
      <c r="D13" s="56">
        <f>COUNTIFS(DataRegularSeason20242025!$E$2:$E$1315,WatchedGames20242025!C$1,DataRegularSeason20242025!$D$2:$D$1315,WatchedGames20242025!$A13,DataRegularSeason20242025!$N$2:$N$1315,1, DataRegularSeason20242025!$R$2:$R$1315,1)</f>
        <v>0</v>
      </c>
      <c r="E13" s="68"/>
      <c r="F13" s="56">
        <f>COUNTIFS(DataRegularSeason20242025!$E$2:$E$1315,WatchedGames20242025!E$1,DataRegularSeason20242025!$D$2:$D$1315,WatchedGames20242025!$A13,DataRegularSeason20242025!$N$2:$N$1315,1, DataRegularSeason20242025!$R$2:$R$1315,1)</f>
        <v>0</v>
      </c>
      <c r="G13" s="68"/>
      <c r="H13" s="56">
        <f>COUNTIFS(DataRegularSeason20242025!$E$2:$E$1315,WatchedGames20242025!G$1,DataRegularSeason20242025!$D$2:$D$1315,WatchedGames20242025!$A13,DataRegularSeason20242025!$N$2:$N$1315,1, DataRegularSeason20242025!$R$2:$R$1315,1)</f>
        <v>0</v>
      </c>
      <c r="I13" s="68"/>
      <c r="J13" s="56">
        <f>COUNTIFS(DataRegularSeason20242025!$E$2:$E$1315,WatchedGames20242025!I$1,DataRegularSeason20242025!$D$2:$D$1315,WatchedGames20242025!$A13,DataRegularSeason20242025!$N$2:$N$1315,1, DataRegularSeason20242025!$R$2:$R$1315,1)</f>
        <v>0</v>
      </c>
      <c r="K13" s="68"/>
      <c r="L13" s="56">
        <f>COUNTIFS(DataRegularSeason20242025!$E$2:$E$1315,WatchedGames20242025!K$1,DataRegularSeason20242025!$D$2:$D$1315,WatchedGames20242025!$A13,DataRegularSeason20242025!$N$2:$N$1315,1, DataRegularSeason20242025!$R$2:$R$1315,1)</f>
        <v>0</v>
      </c>
      <c r="M13" s="68"/>
      <c r="N13" s="69"/>
      <c r="O13" s="68"/>
      <c r="P13" s="56">
        <f>COUNTIFS(DataRegularSeason20242025!$E$2:$E$1315,WatchedGames20242025!O$1,DataRegularSeason20242025!$D$2:$D$1315,WatchedGames20242025!$A13,DataRegularSeason20242025!$N$2:$N$1315,1, DataRegularSeason20242025!$R$2:$R$1315,1)</f>
        <v>0</v>
      </c>
      <c r="Q13" s="68"/>
      <c r="R13" s="56">
        <f>COUNTIFS(DataRegularSeason20242025!$E$2:$E$1315,WatchedGames20242025!Q$1,DataRegularSeason20242025!$D$2:$D$1315,WatchedGames20242025!$A13,DataRegularSeason20242025!$N$2:$N$1315,1, DataRegularSeason20242025!$R$2:$R$1315,1)</f>
        <v>0</v>
      </c>
      <c r="S13" s="68"/>
      <c r="T13" s="56">
        <f>COUNTIFS(DataRegularSeason20242025!$E$2:$E$1315,WatchedGames20242025!S$1,DataRegularSeason20242025!$D$2:$D$1315,WatchedGames20242025!$A13,DataRegularSeason20242025!$N$2:$N$1315,1, DataRegularSeason20242025!$R$2:$R$1315,1)</f>
        <v>0</v>
      </c>
      <c r="U13" s="68"/>
      <c r="V13" s="56">
        <f>COUNTIFS(DataRegularSeason20242025!$E$2:$E$1315,WatchedGames20242025!U$1,DataRegularSeason20242025!$D$2:$D$1315,WatchedGames20242025!$A13,DataRegularSeason20242025!$N$2:$N$1315,1, DataRegularSeason20242025!$R$2:$R$1315,1)</f>
        <v>0</v>
      </c>
      <c r="W13" s="68"/>
      <c r="X13" s="56">
        <f>COUNTIFS(DataRegularSeason20242025!$E$2:$E$1315,WatchedGames20242025!W$1,DataRegularSeason20242025!$D$2:$D$1315,WatchedGames20242025!$A13,DataRegularSeason20242025!$N$2:$N$1315,1, DataRegularSeason20242025!$R$2:$R$1315,1)</f>
        <v>1</v>
      </c>
      <c r="Y13" s="68"/>
      <c r="Z13" s="56">
        <f>COUNTIFS(DataRegularSeason20242025!$E$2:$E$1315,WatchedGames20242025!Y$1,DataRegularSeason20242025!$D$2:$D$1315,WatchedGames20242025!$A13,DataRegularSeason20242025!$N$2:$N$1315,1, DataRegularSeason20242025!$R$2:$R$1315,1)</f>
        <v>0</v>
      </c>
      <c r="AA13" s="68"/>
      <c r="AB13" s="56">
        <f>COUNTIFS(DataRegularSeason20242025!$E$2:$E$1315,WatchedGames20242025!AA$1,DataRegularSeason20242025!$D$2:$D$1315,WatchedGames20242025!$A13,DataRegularSeason20242025!$N$2:$N$1315,1, DataRegularSeason20242025!$R$2:$R$1315,1)</f>
        <v>0</v>
      </c>
      <c r="AC13" s="68"/>
      <c r="AD13" s="56">
        <f>COUNTIFS(DataRegularSeason20242025!$E$2:$E$1315,WatchedGames20242025!AC$1,DataRegularSeason20242025!$D$2:$D$1315,WatchedGames20242025!$A13,DataRegularSeason20242025!$N$2:$N$1315,1, DataRegularSeason20242025!$R$2:$R$1315,1)</f>
        <v>0</v>
      </c>
      <c r="AE13" s="68"/>
      <c r="AF13" s="56">
        <f>COUNTIFS(DataRegularSeason20242025!$E$2:$E$1315,WatchedGames20242025!AE$1,DataRegularSeason20242025!$D$2:$D$1315,WatchedGames20242025!$A13,DataRegularSeason20242025!$N$2:$N$1315,1, DataRegularSeason20242025!$R$2:$R$1315,1)</f>
        <v>0</v>
      </c>
      <c r="AG13" s="68"/>
      <c r="AH13" s="56">
        <f>COUNTIFS(DataRegularSeason20242025!$E$2:$E$1315,WatchedGames20242025!AG$1,DataRegularSeason20242025!$D$2:$D$1315,WatchedGames20242025!$A13,DataRegularSeason20242025!$N$2:$N$1315,1, DataRegularSeason20242025!$R$2:$R$1315,1)</f>
        <v>0</v>
      </c>
      <c r="AI13" s="68"/>
      <c r="AJ13" s="56">
        <f>COUNTIFS(DataRegularSeason20242025!$E$2:$E$1315,WatchedGames20242025!AI$1,DataRegularSeason20242025!$D$2:$D$1315,WatchedGames20242025!$A13,DataRegularSeason20242025!$N$2:$N$1315,1, DataRegularSeason20242025!$R$2:$R$1315,1)</f>
        <v>0</v>
      </c>
      <c r="AK13" s="68"/>
      <c r="AL13" s="56">
        <f>COUNTIFS(DataRegularSeason20242025!$E$2:$E$1315,WatchedGames20242025!AK$1,DataRegularSeason20242025!$D$2:$D$1315,WatchedGames20242025!$A13,DataRegularSeason20242025!$N$2:$N$1315,1, DataRegularSeason20242025!$R$2:$R$1315,1)</f>
        <v>0</v>
      </c>
      <c r="AM13" s="68"/>
      <c r="AN13" s="56">
        <f>COUNTIFS(DataRegularSeason20242025!$E$2:$E$1315,WatchedGames20242025!AM$1,DataRegularSeason20242025!$D$2:$D$1315,WatchedGames20242025!$A13,DataRegularSeason20242025!$N$2:$N$1315,1, DataRegularSeason20242025!$R$2:$R$1315,1)</f>
        <v>0</v>
      </c>
      <c r="AO13" s="68"/>
      <c r="AP13" s="56">
        <f>COUNTIFS(DataRegularSeason20242025!$E$2:$E$1315,WatchedGames20242025!AO$1,DataRegularSeason20242025!$D$2:$D$1315,WatchedGames20242025!$A13,DataRegularSeason20242025!$N$2:$N$1315,1, DataRegularSeason20242025!$R$2:$R$1315,1)</f>
        <v>0</v>
      </c>
      <c r="AQ13" s="68"/>
      <c r="AR13" s="56">
        <f>COUNTIFS(DataRegularSeason20242025!$E$2:$E$1315,WatchedGames20242025!AQ$1,DataRegularSeason20242025!$D$2:$D$1315,WatchedGames20242025!$A13,DataRegularSeason20242025!$N$2:$N$1315,1, DataRegularSeason20242025!$R$2:$R$1315,1)</f>
        <v>0</v>
      </c>
      <c r="AS13" s="68"/>
      <c r="AT13" s="56">
        <f>COUNTIFS(DataRegularSeason20242025!$E$2:$E$1315,WatchedGames20242025!AS$1,DataRegularSeason20242025!$D$2:$D$1315,WatchedGames20242025!$A13,DataRegularSeason20242025!$N$2:$N$1315,1, DataRegularSeason20242025!$R$2:$R$1315,1)</f>
        <v>0</v>
      </c>
      <c r="AU13" s="68"/>
      <c r="AV13" s="56">
        <f>COUNTIFS(DataRegularSeason20242025!$E$2:$E$1315,WatchedGames20242025!AU$1,DataRegularSeason20242025!$D$2:$D$1315,WatchedGames20242025!$A13,DataRegularSeason20242025!$N$2:$N$1315,1, DataRegularSeason20242025!$R$2:$R$1315,1)</f>
        <v>1</v>
      </c>
      <c r="AW13" s="68"/>
      <c r="AX13" s="56">
        <f>COUNTIFS(DataRegularSeason20242025!$E$2:$E$1315,WatchedGames20242025!AW$1,DataRegularSeason20242025!$D$2:$D$1315,WatchedGames20242025!$A13,DataRegularSeason20242025!$N$2:$N$1315,1, DataRegularSeason20242025!$R$2:$R$1315,1)</f>
        <v>0</v>
      </c>
      <c r="AY13" s="68"/>
      <c r="AZ13" s="56">
        <f>COUNTIFS(DataRegularSeason20242025!$E$2:$E$1315,WatchedGames20242025!AY$1,DataRegularSeason20242025!$D$2:$D$1315,WatchedGames20242025!$A13,DataRegularSeason20242025!$N$2:$N$1315,1, DataRegularSeason20242025!$R$2:$R$1315,1)</f>
        <v>0</v>
      </c>
      <c r="BA13" s="68"/>
      <c r="BB13" s="56">
        <f>COUNTIFS(DataRegularSeason20242025!$E$2:$E$1315,WatchedGames20242025!BA$1,DataRegularSeason20242025!$D$2:$D$1315,WatchedGames20242025!$A13,DataRegularSeason20242025!$N$2:$N$1315,1, DataRegularSeason20242025!$R$2:$R$1315,1)</f>
        <v>0</v>
      </c>
      <c r="BC13" s="68"/>
      <c r="BD13" s="56">
        <f>COUNTIFS(DataRegularSeason20242025!$E$2:$E$1315,WatchedGames20242025!BC$1,DataRegularSeason20242025!$D$2:$D$1315,WatchedGames20242025!$A13,DataRegularSeason20242025!$N$2:$N$1315,1, DataRegularSeason20242025!$R$2:$R$1315,1)</f>
        <v>0</v>
      </c>
      <c r="BE13" s="68"/>
      <c r="BF13" s="56">
        <f>COUNTIFS(DataRegularSeason20242025!$E$2:$E$1315,WatchedGames20242025!BE$1,DataRegularSeason20242025!$D$2:$D$1315,WatchedGames20242025!$A13,DataRegularSeason20242025!$N$2:$N$1315,1, DataRegularSeason20242025!$R$2:$R$1315,1)</f>
        <v>1</v>
      </c>
      <c r="BG13" s="68"/>
      <c r="BH13" s="56">
        <f>COUNTIFS(DataRegularSeason20242025!$E$2:$E$1315,WatchedGames20242025!BG$1,DataRegularSeason20242025!$D$2:$D$1315,WatchedGames20242025!$A13,DataRegularSeason20242025!$N$2:$N$1315,1, DataRegularSeason20242025!$R$2:$R$1315,1)</f>
        <v>1</v>
      </c>
      <c r="BI13" s="68"/>
      <c r="BJ13" s="56">
        <f>COUNTIFS(DataRegularSeason20242025!$E$2:$E$1315,WatchedGames20242025!BI$1,DataRegularSeason20242025!$D$2:$D$1315,WatchedGames20242025!$A13,DataRegularSeason20242025!$N$2:$N$1315,1, DataRegularSeason20242025!$R$2:$R$1315,1)</f>
        <v>1</v>
      </c>
      <c r="BK13" s="68"/>
      <c r="BL13" s="56">
        <f>COUNTIFS(DataRegularSeason20242025!$E$2:$E$1315,WatchedGames20242025!BK$1,DataRegularSeason20242025!$D$2:$D$1315,WatchedGames20242025!$A13,DataRegularSeason20242025!$N$2:$N$1315,1, DataRegularSeason20242025!$R$2:$R$1315,1)</f>
        <v>0</v>
      </c>
      <c r="BM13" s="68"/>
      <c r="BN13" s="56">
        <f>COUNTIFS(DataRegularSeason20242025!$E$2:$E$1315,WatchedGames20242025!BM$1,DataRegularSeason20242025!$D$2:$D$1315,WatchedGames20242025!$A13,DataRegularSeason20242025!$N$2:$N$1315,1, DataRegularSeason20242025!$R$2:$R$1315,1)</f>
        <v>0</v>
      </c>
      <c r="BO13" s="61">
        <f t="shared" si="0"/>
        <v>5</v>
      </c>
      <c r="BP13" s="70">
        <f t="shared" ref="BP13" si="9">BO13+BO14</f>
        <v>10</v>
      </c>
      <c r="BQ13" s="71">
        <f t="shared" ref="BQ13" si="10">82-BP13</f>
        <v>72</v>
      </c>
    </row>
    <row r="14" spans="1:72" s="55" customFormat="1" ht="9.9499999999999993" customHeight="1" x14ac:dyDescent="0.2">
      <c r="A14" s="73"/>
      <c r="B14" s="64" t="s">
        <v>80</v>
      </c>
      <c r="C14" s="74">
        <f>COUNTIFS(DataRegularSeason20242025!$E$2:$E$1315,WatchedGames20242025!$A13,DataRegularSeason20242025!$D$2:$D$1315,WatchedGames20242025!C$1,DataRegularSeason20242025!$N$2:$N$1315,1, DataRegularSeason20242025!$R$2:$R$1315,1)</f>
        <v>0</v>
      </c>
      <c r="D14" s="75"/>
      <c r="E14" s="74">
        <f>COUNTIFS(DataRegularSeason20242025!$E$2:$E$1315,WatchedGames20242025!$A13,DataRegularSeason20242025!$D$2:$D$1315,WatchedGames20242025!E$1,DataRegularSeason20242025!$N$2:$N$1315,1, DataRegularSeason20242025!$R$2:$R$1315,1)</f>
        <v>0</v>
      </c>
      <c r="F14" s="75"/>
      <c r="G14" s="74">
        <f>COUNTIFS(DataRegularSeason20242025!$E$2:$E$1315,WatchedGames20242025!$A13,DataRegularSeason20242025!$D$2:$D$1315,WatchedGames20242025!G$1,DataRegularSeason20242025!$N$2:$N$1315,1, DataRegularSeason20242025!$R$2:$R$1315,1)</f>
        <v>0</v>
      </c>
      <c r="H14" s="75"/>
      <c r="I14" s="74">
        <f>COUNTIFS(DataRegularSeason20242025!$E$2:$E$1315,WatchedGames20242025!$A13,DataRegularSeason20242025!$D$2:$D$1315,WatchedGames20242025!I$1,DataRegularSeason20242025!$N$2:$N$1315,1, DataRegularSeason20242025!$R$2:$R$1315,1)</f>
        <v>1</v>
      </c>
      <c r="J14" s="75"/>
      <c r="K14" s="74">
        <f>COUNTIFS(DataRegularSeason20242025!$E$2:$E$1315,WatchedGames20242025!$A13,DataRegularSeason20242025!$D$2:$D$1315,WatchedGames20242025!K$1,DataRegularSeason20242025!$N$2:$N$1315,1, DataRegularSeason20242025!$R$2:$R$1315,1)</f>
        <v>0</v>
      </c>
      <c r="L14" s="75"/>
      <c r="M14" s="74"/>
      <c r="N14" s="75"/>
      <c r="O14" s="74">
        <f>COUNTIFS(DataRegularSeason20242025!$E$2:$E$1315,WatchedGames20242025!$A13,DataRegularSeason20242025!$D$2:$D$1315,WatchedGames20242025!O$1,DataRegularSeason20242025!$N$2:$N$1315,1, DataRegularSeason20242025!$R$2:$R$1315,1)</f>
        <v>1</v>
      </c>
      <c r="P14" s="75"/>
      <c r="Q14" s="74">
        <f>COUNTIFS(DataRegularSeason20242025!$E$2:$E$1315,WatchedGames20242025!$A13,DataRegularSeason20242025!$D$2:$D$1315,WatchedGames20242025!Q$1,DataRegularSeason20242025!$N$2:$N$1315,1, DataRegularSeason20242025!$R$2:$R$1315,1)</f>
        <v>0</v>
      </c>
      <c r="R14" s="75"/>
      <c r="S14" s="74">
        <f>COUNTIFS(DataRegularSeason20242025!$E$2:$E$1315,WatchedGames20242025!$A13,DataRegularSeason20242025!$D$2:$D$1315,WatchedGames20242025!S$1,DataRegularSeason20242025!$N$2:$N$1315,1, DataRegularSeason20242025!$R$2:$R$1315,1)</f>
        <v>0</v>
      </c>
      <c r="T14" s="75"/>
      <c r="U14" s="74">
        <f>COUNTIFS(DataRegularSeason20242025!$E$2:$E$1315,WatchedGames20242025!$A13,DataRegularSeason20242025!$D$2:$D$1315,WatchedGames20242025!U$1,DataRegularSeason20242025!$N$2:$N$1315,1, DataRegularSeason20242025!$R$2:$R$1315,1)</f>
        <v>0</v>
      </c>
      <c r="V14" s="75"/>
      <c r="W14" s="74">
        <f>COUNTIFS(DataRegularSeason20242025!$E$2:$E$1315,WatchedGames20242025!$A13,DataRegularSeason20242025!$D$2:$D$1315,WatchedGames20242025!W$1,DataRegularSeason20242025!$N$2:$N$1315,1, DataRegularSeason20242025!$R$2:$R$1315,1)</f>
        <v>0</v>
      </c>
      <c r="X14" s="75"/>
      <c r="Y14" s="74">
        <f>COUNTIFS(DataRegularSeason20242025!$E$2:$E$1315,WatchedGames20242025!$A13,DataRegularSeason20242025!$D$2:$D$1315,WatchedGames20242025!Y$1,DataRegularSeason20242025!$N$2:$N$1315,1, DataRegularSeason20242025!$R$2:$R$1315,1)</f>
        <v>0</v>
      </c>
      <c r="Z14" s="75"/>
      <c r="AA14" s="74">
        <f>COUNTIFS(DataRegularSeason20242025!$E$2:$E$1315,WatchedGames20242025!$A13,DataRegularSeason20242025!$D$2:$D$1315,WatchedGames20242025!AA$1,DataRegularSeason20242025!$N$2:$N$1315,1, DataRegularSeason20242025!$R$2:$R$1315,1)</f>
        <v>0</v>
      </c>
      <c r="AB14" s="75"/>
      <c r="AC14" s="74">
        <f>COUNTIFS(DataRegularSeason20242025!$E$2:$E$1315,WatchedGames20242025!$A13,DataRegularSeason20242025!$D$2:$D$1315,WatchedGames20242025!AC$1,DataRegularSeason20242025!$N$2:$N$1315,1, DataRegularSeason20242025!$R$2:$R$1315,1)</f>
        <v>0</v>
      </c>
      <c r="AD14" s="75"/>
      <c r="AE14" s="74">
        <f>COUNTIFS(DataRegularSeason20242025!$E$2:$E$1315,WatchedGames20242025!$A13,DataRegularSeason20242025!$D$2:$D$1315,WatchedGames20242025!AE$1,DataRegularSeason20242025!$N$2:$N$1315,1, DataRegularSeason20242025!$R$2:$R$1315,1)</f>
        <v>0</v>
      </c>
      <c r="AF14" s="75"/>
      <c r="AG14" s="74">
        <f>COUNTIFS(DataRegularSeason20242025!$E$2:$E$1315,WatchedGames20242025!$A13,DataRegularSeason20242025!$D$2:$D$1315,WatchedGames20242025!AG$1,DataRegularSeason20242025!$N$2:$N$1315,1, DataRegularSeason20242025!$R$2:$R$1315,1)</f>
        <v>0</v>
      </c>
      <c r="AH14" s="75"/>
      <c r="AI14" s="74">
        <f>COUNTIFS(DataRegularSeason20242025!$E$2:$E$1315,WatchedGames20242025!$A13,DataRegularSeason20242025!$D$2:$D$1315,WatchedGames20242025!AI$1,DataRegularSeason20242025!$N$2:$N$1315,1, DataRegularSeason20242025!$R$2:$R$1315,1)</f>
        <v>0</v>
      </c>
      <c r="AJ14" s="75"/>
      <c r="AK14" s="74">
        <f>COUNTIFS(DataRegularSeason20242025!$E$2:$E$1315,WatchedGames20242025!$A13,DataRegularSeason20242025!$D$2:$D$1315,WatchedGames20242025!AK$1,DataRegularSeason20242025!$N$2:$N$1315,1, DataRegularSeason20242025!$R$2:$R$1315,1)</f>
        <v>0</v>
      </c>
      <c r="AL14" s="75"/>
      <c r="AM14" s="74">
        <f>COUNTIFS(DataRegularSeason20242025!$E$2:$E$1315,WatchedGames20242025!$A13,DataRegularSeason20242025!$D$2:$D$1315,WatchedGames20242025!AM$1,DataRegularSeason20242025!$N$2:$N$1315,1, DataRegularSeason20242025!$R$2:$R$1315,1)</f>
        <v>0</v>
      </c>
      <c r="AN14" s="75"/>
      <c r="AO14" s="74">
        <f>COUNTIFS(DataRegularSeason20242025!$E$2:$E$1315,WatchedGames20242025!$A13,DataRegularSeason20242025!$D$2:$D$1315,WatchedGames20242025!AO$1,DataRegularSeason20242025!$N$2:$N$1315,1, DataRegularSeason20242025!$R$2:$R$1315,1)</f>
        <v>0</v>
      </c>
      <c r="AP14" s="75"/>
      <c r="AQ14" s="74">
        <f>COUNTIFS(DataRegularSeason20242025!$E$2:$E$1315,WatchedGames20242025!$A13,DataRegularSeason20242025!$D$2:$D$1315,WatchedGames20242025!AQ$1,DataRegularSeason20242025!$N$2:$N$1315,1, DataRegularSeason20242025!$R$2:$R$1315,1)</f>
        <v>1</v>
      </c>
      <c r="AR14" s="75"/>
      <c r="AS14" s="74">
        <f>COUNTIFS(DataRegularSeason20242025!$E$2:$E$1315,WatchedGames20242025!$A13,DataRegularSeason20242025!$D$2:$D$1315,WatchedGames20242025!AS$1,DataRegularSeason20242025!$N$2:$N$1315,1, DataRegularSeason20242025!$R$2:$R$1315,1)</f>
        <v>1</v>
      </c>
      <c r="AT14" s="75"/>
      <c r="AU14" s="74">
        <f>COUNTIFS(DataRegularSeason20242025!$E$2:$E$1315,WatchedGames20242025!$A13,DataRegularSeason20242025!$D$2:$D$1315,WatchedGames20242025!AU$1,DataRegularSeason20242025!$N$2:$N$1315,1, DataRegularSeason20242025!$R$2:$R$1315,1)</f>
        <v>0</v>
      </c>
      <c r="AV14" s="75"/>
      <c r="AW14" s="74">
        <f>COUNTIFS(DataRegularSeason20242025!$E$2:$E$1315,WatchedGames20242025!$A13,DataRegularSeason20242025!$D$2:$D$1315,WatchedGames20242025!AW$1,DataRegularSeason20242025!$N$2:$N$1315,1, DataRegularSeason20242025!$R$2:$R$1315,1)</f>
        <v>0</v>
      </c>
      <c r="AX14" s="75"/>
      <c r="AY14" s="74">
        <f>COUNTIFS(DataRegularSeason20242025!$E$2:$E$1315,WatchedGames20242025!$A13,DataRegularSeason20242025!$D$2:$D$1315,WatchedGames20242025!AY$1,DataRegularSeason20242025!$N$2:$N$1315,1, DataRegularSeason20242025!$R$2:$R$1315,1)</f>
        <v>0</v>
      </c>
      <c r="AZ14" s="75"/>
      <c r="BA14" s="74">
        <f>COUNTIFS(DataRegularSeason20242025!$E$2:$E$1315,WatchedGames20242025!$A13,DataRegularSeason20242025!$D$2:$D$1315,WatchedGames20242025!BA$1,DataRegularSeason20242025!$N$2:$N$1315,1, DataRegularSeason20242025!$R$2:$R$1315,1)</f>
        <v>0</v>
      </c>
      <c r="BB14" s="75"/>
      <c r="BC14" s="74">
        <f>COUNTIFS(DataRegularSeason20242025!$E$2:$E$1315,WatchedGames20242025!$A13,DataRegularSeason20242025!$D$2:$D$1315,WatchedGames20242025!BC$1,DataRegularSeason20242025!$N$2:$N$1315,1, DataRegularSeason20242025!$R$2:$R$1315,1)</f>
        <v>0</v>
      </c>
      <c r="BD14" s="75"/>
      <c r="BE14" s="74">
        <f>COUNTIFS(DataRegularSeason20242025!$E$2:$E$1315,WatchedGames20242025!$A13,DataRegularSeason20242025!$D$2:$D$1315,WatchedGames20242025!BE$1,DataRegularSeason20242025!$N$2:$N$1315,1, DataRegularSeason20242025!$R$2:$R$1315,1)</f>
        <v>0</v>
      </c>
      <c r="BF14" s="75"/>
      <c r="BG14" s="74">
        <f>COUNTIFS(DataRegularSeason20242025!$E$2:$E$1315,WatchedGames20242025!$A13,DataRegularSeason20242025!$D$2:$D$1315,WatchedGames20242025!BG$1,DataRegularSeason20242025!$N$2:$N$1315,1, DataRegularSeason20242025!$R$2:$R$1315,1)</f>
        <v>0</v>
      </c>
      <c r="BH14" s="75"/>
      <c r="BI14" s="74">
        <f>COUNTIFS(DataRegularSeason20242025!$E$2:$E$1315,WatchedGames20242025!$A13,DataRegularSeason20242025!$D$2:$D$1315,WatchedGames20242025!BI$1,DataRegularSeason20242025!$N$2:$N$1315,1, DataRegularSeason20242025!$R$2:$R$1315,1)</f>
        <v>0</v>
      </c>
      <c r="BJ14" s="75"/>
      <c r="BK14" s="74">
        <f>COUNTIFS(DataRegularSeason20242025!$E$2:$E$1315,WatchedGames20242025!$A13,DataRegularSeason20242025!$D$2:$D$1315,WatchedGames20242025!BK$1,DataRegularSeason20242025!$N$2:$N$1315,1, DataRegularSeason20242025!$R$2:$R$1315,1)</f>
        <v>1</v>
      </c>
      <c r="BL14" s="75"/>
      <c r="BM14" s="74">
        <f>COUNTIFS(DataRegularSeason20242025!$E$2:$E$1315,WatchedGames20242025!$A13,DataRegularSeason20242025!$D$2:$D$1315,WatchedGames20242025!BM$1,DataRegularSeason20242025!$N$2:$N$1315,1, DataRegularSeason20242025!$R$2:$R$1315,1)</f>
        <v>0</v>
      </c>
      <c r="BN14" s="75"/>
      <c r="BO14" s="66">
        <f t="shared" si="0"/>
        <v>5</v>
      </c>
      <c r="BP14" s="70"/>
      <c r="BQ14" s="71"/>
    </row>
    <row r="15" spans="1:72" s="55" customFormat="1" ht="9.9499999999999993" customHeight="1" x14ac:dyDescent="0.2">
      <c r="A15" s="67" t="s">
        <v>17</v>
      </c>
      <c r="B15" s="56" t="s">
        <v>81</v>
      </c>
      <c r="C15" s="68"/>
      <c r="D15" s="56">
        <f>COUNTIFS(DataRegularSeason20242025!$E$2:$E$1315,WatchedGames20242025!C$1,DataRegularSeason20242025!$D$2:$D$1315,WatchedGames20242025!$A15,DataRegularSeason20242025!$N$2:$N$1315,1, DataRegularSeason20242025!$R$2:$R$1315,1)</f>
        <v>0</v>
      </c>
      <c r="E15" s="68"/>
      <c r="F15" s="56">
        <f>COUNTIFS(DataRegularSeason20242025!$E$2:$E$1315,WatchedGames20242025!E$1,DataRegularSeason20242025!$D$2:$D$1315,WatchedGames20242025!$A15,DataRegularSeason20242025!$N$2:$N$1315,1, DataRegularSeason20242025!$R$2:$R$1315,1)</f>
        <v>0</v>
      </c>
      <c r="G15" s="68"/>
      <c r="H15" s="56">
        <f>COUNTIFS(DataRegularSeason20242025!$E$2:$E$1315,WatchedGames20242025!G$1,DataRegularSeason20242025!$D$2:$D$1315,WatchedGames20242025!$A15,DataRegularSeason20242025!$N$2:$N$1315,1, DataRegularSeason20242025!$R$2:$R$1315,1)</f>
        <v>0</v>
      </c>
      <c r="I15" s="68"/>
      <c r="J15" s="56">
        <f>COUNTIFS(DataRegularSeason20242025!$E$2:$E$1315,WatchedGames20242025!I$1,DataRegularSeason20242025!$D$2:$D$1315,WatchedGames20242025!$A15,DataRegularSeason20242025!$N$2:$N$1315,1, DataRegularSeason20242025!$R$2:$R$1315,1)</f>
        <v>0</v>
      </c>
      <c r="K15" s="68"/>
      <c r="L15" s="56">
        <f>COUNTIFS(DataRegularSeason20242025!$E$2:$E$1315,WatchedGames20242025!K$1,DataRegularSeason20242025!$D$2:$D$1315,WatchedGames20242025!$A15,DataRegularSeason20242025!$N$2:$N$1315,1, DataRegularSeason20242025!$R$2:$R$1315,1)</f>
        <v>0</v>
      </c>
      <c r="M15" s="68"/>
      <c r="N15" s="56">
        <f>COUNTIFS(DataRegularSeason20242025!$E$2:$E$1315,WatchedGames20242025!M$1,DataRegularSeason20242025!$D$2:$D$1315,WatchedGames20242025!$A15,DataRegularSeason20242025!$N$2:$N$1315,1, DataRegularSeason20242025!$R$2:$R$1315,1)</f>
        <v>1</v>
      </c>
      <c r="O15" s="68"/>
      <c r="P15" s="69"/>
      <c r="Q15" s="68"/>
      <c r="R15" s="56">
        <f>COUNTIFS(DataRegularSeason20242025!$E$2:$E$1315,WatchedGames20242025!Q$1,DataRegularSeason20242025!$D$2:$D$1315,WatchedGames20242025!$A15,DataRegularSeason20242025!$N$2:$N$1315,1, DataRegularSeason20242025!$R$2:$R$1315,1)</f>
        <v>0</v>
      </c>
      <c r="S15" s="68"/>
      <c r="T15" s="56">
        <f>COUNTIFS(DataRegularSeason20242025!$E$2:$E$1315,WatchedGames20242025!S$1,DataRegularSeason20242025!$D$2:$D$1315,WatchedGames20242025!$A15,DataRegularSeason20242025!$N$2:$N$1315,1, DataRegularSeason20242025!$R$2:$R$1315,1)</f>
        <v>0</v>
      </c>
      <c r="U15" s="68"/>
      <c r="V15" s="56">
        <f>COUNTIFS(DataRegularSeason20242025!$E$2:$E$1315,WatchedGames20242025!U$1,DataRegularSeason20242025!$D$2:$D$1315,WatchedGames20242025!$A15,DataRegularSeason20242025!$N$2:$N$1315,1, DataRegularSeason20242025!$R$2:$R$1315,1)</f>
        <v>0</v>
      </c>
      <c r="W15" s="68"/>
      <c r="X15" s="56">
        <f>COUNTIFS(DataRegularSeason20242025!$E$2:$E$1315,WatchedGames20242025!W$1,DataRegularSeason20242025!$D$2:$D$1315,WatchedGames20242025!$A15,DataRegularSeason20242025!$N$2:$N$1315,1, DataRegularSeason20242025!$R$2:$R$1315,1)</f>
        <v>1</v>
      </c>
      <c r="Y15" s="68"/>
      <c r="Z15" s="56">
        <f>COUNTIFS(DataRegularSeason20242025!$E$2:$E$1315,WatchedGames20242025!Y$1,DataRegularSeason20242025!$D$2:$D$1315,WatchedGames20242025!$A15,DataRegularSeason20242025!$N$2:$N$1315,1, DataRegularSeason20242025!$R$2:$R$1315,1)</f>
        <v>0</v>
      </c>
      <c r="AA15" s="68"/>
      <c r="AB15" s="56">
        <f>COUNTIFS(DataRegularSeason20242025!$E$2:$E$1315,WatchedGames20242025!AA$1,DataRegularSeason20242025!$D$2:$D$1315,WatchedGames20242025!$A15,DataRegularSeason20242025!$N$2:$N$1315,1, DataRegularSeason20242025!$R$2:$R$1315,1)</f>
        <v>0</v>
      </c>
      <c r="AC15" s="68"/>
      <c r="AD15" s="56">
        <f>COUNTIFS(DataRegularSeason20242025!$E$2:$E$1315,WatchedGames20242025!AC$1,DataRegularSeason20242025!$D$2:$D$1315,WatchedGames20242025!$A15,DataRegularSeason20242025!$N$2:$N$1315,1, DataRegularSeason20242025!$R$2:$R$1315,1)</f>
        <v>0</v>
      </c>
      <c r="AE15" s="68"/>
      <c r="AF15" s="56">
        <f>COUNTIFS(DataRegularSeason20242025!$E$2:$E$1315,WatchedGames20242025!AE$1,DataRegularSeason20242025!$D$2:$D$1315,WatchedGames20242025!$A15,DataRegularSeason20242025!$N$2:$N$1315,1, DataRegularSeason20242025!$R$2:$R$1315,1)</f>
        <v>0</v>
      </c>
      <c r="AG15" s="68"/>
      <c r="AH15" s="56">
        <f>COUNTIFS(DataRegularSeason20242025!$E$2:$E$1315,WatchedGames20242025!AG$1,DataRegularSeason20242025!$D$2:$D$1315,WatchedGames20242025!$A15,DataRegularSeason20242025!$N$2:$N$1315,1, DataRegularSeason20242025!$R$2:$R$1315,1)</f>
        <v>0</v>
      </c>
      <c r="AI15" s="68"/>
      <c r="AJ15" s="56">
        <f>COUNTIFS(DataRegularSeason20242025!$E$2:$E$1315,WatchedGames20242025!AI$1,DataRegularSeason20242025!$D$2:$D$1315,WatchedGames20242025!$A15,DataRegularSeason20242025!$N$2:$N$1315,1, DataRegularSeason20242025!$R$2:$R$1315,1)</f>
        <v>0</v>
      </c>
      <c r="AK15" s="68"/>
      <c r="AL15" s="56">
        <f>COUNTIFS(DataRegularSeason20242025!$E$2:$E$1315,WatchedGames20242025!AK$1,DataRegularSeason20242025!$D$2:$D$1315,WatchedGames20242025!$A15,DataRegularSeason20242025!$N$2:$N$1315,1, DataRegularSeason20242025!$R$2:$R$1315,1)</f>
        <v>0</v>
      </c>
      <c r="AM15" s="68"/>
      <c r="AN15" s="56">
        <f>COUNTIFS(DataRegularSeason20242025!$E$2:$E$1315,WatchedGames20242025!AM$1,DataRegularSeason20242025!$D$2:$D$1315,WatchedGames20242025!$A15,DataRegularSeason20242025!$N$2:$N$1315,1, DataRegularSeason20242025!$R$2:$R$1315,1)</f>
        <v>0</v>
      </c>
      <c r="AO15" s="68"/>
      <c r="AP15" s="56">
        <f>COUNTIFS(DataRegularSeason20242025!$E$2:$E$1315,WatchedGames20242025!AO$1,DataRegularSeason20242025!$D$2:$D$1315,WatchedGames20242025!$A15,DataRegularSeason20242025!$N$2:$N$1315,1, DataRegularSeason20242025!$R$2:$R$1315,1)</f>
        <v>0</v>
      </c>
      <c r="AQ15" s="68"/>
      <c r="AR15" s="56">
        <f>COUNTIFS(DataRegularSeason20242025!$E$2:$E$1315,WatchedGames20242025!AQ$1,DataRegularSeason20242025!$D$2:$D$1315,WatchedGames20242025!$A15,DataRegularSeason20242025!$N$2:$N$1315,1, DataRegularSeason20242025!$R$2:$R$1315,1)</f>
        <v>0</v>
      </c>
      <c r="AS15" s="68"/>
      <c r="AT15" s="56">
        <f>COUNTIFS(DataRegularSeason20242025!$E$2:$E$1315,WatchedGames20242025!AS$1,DataRegularSeason20242025!$D$2:$D$1315,WatchedGames20242025!$A15,DataRegularSeason20242025!$N$2:$N$1315,1, DataRegularSeason20242025!$R$2:$R$1315,1)</f>
        <v>0</v>
      </c>
      <c r="AU15" s="68"/>
      <c r="AV15" s="56">
        <f>COUNTIFS(DataRegularSeason20242025!$E$2:$E$1315,WatchedGames20242025!AU$1,DataRegularSeason20242025!$D$2:$D$1315,WatchedGames20242025!$A15,DataRegularSeason20242025!$N$2:$N$1315,1, DataRegularSeason20242025!$R$2:$R$1315,1)</f>
        <v>0</v>
      </c>
      <c r="AW15" s="68"/>
      <c r="AX15" s="56">
        <f>COUNTIFS(DataRegularSeason20242025!$E$2:$E$1315,WatchedGames20242025!AW$1,DataRegularSeason20242025!$D$2:$D$1315,WatchedGames20242025!$A15,DataRegularSeason20242025!$N$2:$N$1315,1, DataRegularSeason20242025!$R$2:$R$1315,1)</f>
        <v>1</v>
      </c>
      <c r="AY15" s="68"/>
      <c r="AZ15" s="56">
        <f>COUNTIFS(DataRegularSeason20242025!$E$2:$E$1315,WatchedGames20242025!AY$1,DataRegularSeason20242025!$D$2:$D$1315,WatchedGames20242025!$A15,DataRegularSeason20242025!$N$2:$N$1315,1, DataRegularSeason20242025!$R$2:$R$1315,1)</f>
        <v>0</v>
      </c>
      <c r="BA15" s="68"/>
      <c r="BB15" s="56">
        <f>COUNTIFS(DataRegularSeason20242025!$E$2:$E$1315,WatchedGames20242025!BA$1,DataRegularSeason20242025!$D$2:$D$1315,WatchedGames20242025!$A15,DataRegularSeason20242025!$N$2:$N$1315,1, DataRegularSeason20242025!$R$2:$R$1315,1)</f>
        <v>0</v>
      </c>
      <c r="BC15" s="68"/>
      <c r="BD15" s="56">
        <f>COUNTIFS(DataRegularSeason20242025!$E$2:$E$1315,WatchedGames20242025!BC$1,DataRegularSeason20242025!$D$2:$D$1315,WatchedGames20242025!$A15,DataRegularSeason20242025!$N$2:$N$1315,1, DataRegularSeason20242025!$R$2:$R$1315,1)</f>
        <v>0</v>
      </c>
      <c r="BE15" s="68"/>
      <c r="BF15" s="56">
        <f>COUNTIFS(DataRegularSeason20242025!$E$2:$E$1315,WatchedGames20242025!BE$1,DataRegularSeason20242025!$D$2:$D$1315,WatchedGames20242025!$A15,DataRegularSeason20242025!$N$2:$N$1315,1, DataRegularSeason20242025!$R$2:$R$1315,1)</f>
        <v>1</v>
      </c>
      <c r="BG15" s="68"/>
      <c r="BH15" s="56">
        <f>COUNTIFS(DataRegularSeason20242025!$E$2:$E$1315,WatchedGames20242025!BG$1,DataRegularSeason20242025!$D$2:$D$1315,WatchedGames20242025!$A15,DataRegularSeason20242025!$N$2:$N$1315,1, DataRegularSeason20242025!$R$2:$R$1315,1)</f>
        <v>0</v>
      </c>
      <c r="BI15" s="68"/>
      <c r="BJ15" s="56">
        <f>COUNTIFS(DataRegularSeason20242025!$E$2:$E$1315,WatchedGames20242025!BI$1,DataRegularSeason20242025!$D$2:$D$1315,WatchedGames20242025!$A15,DataRegularSeason20242025!$N$2:$N$1315,1, DataRegularSeason20242025!$R$2:$R$1315,1)</f>
        <v>0</v>
      </c>
      <c r="BK15" s="68"/>
      <c r="BL15" s="56">
        <f>COUNTIFS(DataRegularSeason20242025!$E$2:$E$1315,WatchedGames20242025!BK$1,DataRegularSeason20242025!$D$2:$D$1315,WatchedGames20242025!$A15,DataRegularSeason20242025!$N$2:$N$1315,1, DataRegularSeason20242025!$R$2:$R$1315,1)</f>
        <v>1</v>
      </c>
      <c r="BM15" s="68"/>
      <c r="BN15" s="56">
        <f>COUNTIFS(DataRegularSeason20242025!$E$2:$E$1315,WatchedGames20242025!BM$1,DataRegularSeason20242025!$D$2:$D$1315,WatchedGames20242025!$A15,DataRegularSeason20242025!$N$2:$N$1315,1, DataRegularSeason20242025!$R$2:$R$1315,1)</f>
        <v>0</v>
      </c>
      <c r="BO15" s="61">
        <f t="shared" si="0"/>
        <v>5</v>
      </c>
      <c r="BP15" s="70">
        <f t="shared" ref="BP15" si="11">BO15+BO16</f>
        <v>6</v>
      </c>
      <c r="BQ15" s="71">
        <f t="shared" ref="BQ15" si="12">82-BP15</f>
        <v>76</v>
      </c>
    </row>
    <row r="16" spans="1:72" s="55" customFormat="1" ht="9.9499999999999993" customHeight="1" x14ac:dyDescent="0.2">
      <c r="A16" s="73"/>
      <c r="B16" s="64" t="s">
        <v>80</v>
      </c>
      <c r="C16" s="74">
        <f>COUNTIFS(DataRegularSeason20242025!$E$2:$E$1315,WatchedGames20242025!$A15,DataRegularSeason20242025!$D$2:$D$1315,WatchedGames20242025!C$1,DataRegularSeason20242025!$N$2:$N$1315,1, DataRegularSeason20242025!$R$2:$R$1315,1)</f>
        <v>0</v>
      </c>
      <c r="D16" s="75"/>
      <c r="E16" s="74">
        <f>COUNTIFS(DataRegularSeason20242025!$E$2:$E$1315,WatchedGames20242025!$A15,DataRegularSeason20242025!$D$2:$D$1315,WatchedGames20242025!E$1,DataRegularSeason20242025!$N$2:$N$1315,1, DataRegularSeason20242025!$R$2:$R$1315,1)</f>
        <v>0</v>
      </c>
      <c r="F16" s="75"/>
      <c r="G16" s="74">
        <f>COUNTIFS(DataRegularSeason20242025!$E$2:$E$1315,WatchedGames20242025!$A15,DataRegularSeason20242025!$D$2:$D$1315,WatchedGames20242025!G$1,DataRegularSeason20242025!$N$2:$N$1315,1, DataRegularSeason20242025!$R$2:$R$1315,1)</f>
        <v>0</v>
      </c>
      <c r="H16" s="75"/>
      <c r="I16" s="74">
        <f>COUNTIFS(DataRegularSeason20242025!$E$2:$E$1315,WatchedGames20242025!$A15,DataRegularSeason20242025!$D$2:$D$1315,WatchedGames20242025!I$1,DataRegularSeason20242025!$N$2:$N$1315,1, DataRegularSeason20242025!$R$2:$R$1315,1)</f>
        <v>0</v>
      </c>
      <c r="J16" s="75"/>
      <c r="K16" s="74">
        <f>COUNTIFS(DataRegularSeason20242025!$E$2:$E$1315,WatchedGames20242025!$A15,DataRegularSeason20242025!$D$2:$D$1315,WatchedGames20242025!K$1,DataRegularSeason20242025!$N$2:$N$1315,1, DataRegularSeason20242025!$R$2:$R$1315,1)</f>
        <v>0</v>
      </c>
      <c r="L16" s="75"/>
      <c r="M16" s="74">
        <f>COUNTIFS(DataRegularSeason20242025!$E$2:$E$1315,WatchedGames20242025!$A15,DataRegularSeason20242025!$D$2:$D$1315,WatchedGames20242025!M$1,DataRegularSeason20242025!$N$2:$N$1315,1, DataRegularSeason20242025!$R$2:$R$1315,1)</f>
        <v>0</v>
      </c>
      <c r="N16" s="75"/>
      <c r="O16" s="74"/>
      <c r="P16" s="75"/>
      <c r="Q16" s="74">
        <f>COUNTIFS(DataRegularSeason20242025!$E$2:$E$1315,WatchedGames20242025!$A15,DataRegularSeason20242025!$D$2:$D$1315,WatchedGames20242025!Q$1,DataRegularSeason20242025!$N$2:$N$1315,1, DataRegularSeason20242025!$R$2:$R$1315,1)</f>
        <v>0</v>
      </c>
      <c r="R16" s="75"/>
      <c r="S16" s="74">
        <f>COUNTIFS(DataRegularSeason20242025!$E$2:$E$1315,WatchedGames20242025!$A15,DataRegularSeason20242025!$D$2:$D$1315,WatchedGames20242025!S$1,DataRegularSeason20242025!$N$2:$N$1315,1, DataRegularSeason20242025!$R$2:$R$1315,1)</f>
        <v>0</v>
      </c>
      <c r="T16" s="75"/>
      <c r="U16" s="74">
        <f>COUNTIFS(DataRegularSeason20242025!$E$2:$E$1315,WatchedGames20242025!$A15,DataRegularSeason20242025!$D$2:$D$1315,WatchedGames20242025!U$1,DataRegularSeason20242025!$N$2:$N$1315,1, DataRegularSeason20242025!$R$2:$R$1315,1)</f>
        <v>0</v>
      </c>
      <c r="V16" s="75"/>
      <c r="W16" s="74">
        <f>COUNTIFS(DataRegularSeason20242025!$E$2:$E$1315,WatchedGames20242025!$A15,DataRegularSeason20242025!$D$2:$D$1315,WatchedGames20242025!W$1,DataRegularSeason20242025!$N$2:$N$1315,1, DataRegularSeason20242025!$R$2:$R$1315,1)</f>
        <v>0</v>
      </c>
      <c r="X16" s="75"/>
      <c r="Y16" s="74">
        <f>COUNTIFS(DataRegularSeason20242025!$E$2:$E$1315,WatchedGames20242025!$A15,DataRegularSeason20242025!$D$2:$D$1315,WatchedGames20242025!Y$1,DataRegularSeason20242025!$N$2:$N$1315,1, DataRegularSeason20242025!$R$2:$R$1315,1)</f>
        <v>0</v>
      </c>
      <c r="Z16" s="75"/>
      <c r="AA16" s="74">
        <f>COUNTIFS(DataRegularSeason20242025!$E$2:$E$1315,WatchedGames20242025!$A15,DataRegularSeason20242025!$D$2:$D$1315,WatchedGames20242025!AA$1,DataRegularSeason20242025!$N$2:$N$1315,1, DataRegularSeason20242025!$R$2:$R$1315,1)</f>
        <v>0</v>
      </c>
      <c r="AB16" s="75"/>
      <c r="AC16" s="74">
        <f>COUNTIFS(DataRegularSeason20242025!$E$2:$E$1315,WatchedGames20242025!$A15,DataRegularSeason20242025!$D$2:$D$1315,WatchedGames20242025!AC$1,DataRegularSeason20242025!$N$2:$N$1315,1, DataRegularSeason20242025!$R$2:$R$1315,1)</f>
        <v>0</v>
      </c>
      <c r="AD16" s="75"/>
      <c r="AE16" s="74">
        <f>COUNTIFS(DataRegularSeason20242025!$E$2:$E$1315,WatchedGames20242025!$A15,DataRegularSeason20242025!$D$2:$D$1315,WatchedGames20242025!AE$1,DataRegularSeason20242025!$N$2:$N$1315,1, DataRegularSeason20242025!$R$2:$R$1315,1)</f>
        <v>0</v>
      </c>
      <c r="AF16" s="75"/>
      <c r="AG16" s="74">
        <f>COUNTIFS(DataRegularSeason20242025!$E$2:$E$1315,WatchedGames20242025!$A15,DataRegularSeason20242025!$D$2:$D$1315,WatchedGames20242025!AG$1,DataRegularSeason20242025!$N$2:$N$1315,1, DataRegularSeason20242025!$R$2:$R$1315,1)</f>
        <v>0</v>
      </c>
      <c r="AH16" s="75"/>
      <c r="AI16" s="74">
        <f>COUNTIFS(DataRegularSeason20242025!$E$2:$E$1315,WatchedGames20242025!$A15,DataRegularSeason20242025!$D$2:$D$1315,WatchedGames20242025!AI$1,DataRegularSeason20242025!$N$2:$N$1315,1, DataRegularSeason20242025!$R$2:$R$1315,1)</f>
        <v>1</v>
      </c>
      <c r="AJ16" s="75"/>
      <c r="AK16" s="74">
        <f>COUNTIFS(DataRegularSeason20242025!$E$2:$E$1315,WatchedGames20242025!$A15,DataRegularSeason20242025!$D$2:$D$1315,WatchedGames20242025!AK$1,DataRegularSeason20242025!$N$2:$N$1315,1, DataRegularSeason20242025!$R$2:$R$1315,1)</f>
        <v>0</v>
      </c>
      <c r="AL16" s="75"/>
      <c r="AM16" s="74">
        <f>COUNTIFS(DataRegularSeason20242025!$E$2:$E$1315,WatchedGames20242025!$A15,DataRegularSeason20242025!$D$2:$D$1315,WatchedGames20242025!AM$1,DataRegularSeason20242025!$N$2:$N$1315,1, DataRegularSeason20242025!$R$2:$R$1315,1)</f>
        <v>0</v>
      </c>
      <c r="AN16" s="75"/>
      <c r="AO16" s="74">
        <f>COUNTIFS(DataRegularSeason20242025!$E$2:$E$1315,WatchedGames20242025!$A15,DataRegularSeason20242025!$D$2:$D$1315,WatchedGames20242025!AO$1,DataRegularSeason20242025!$N$2:$N$1315,1, DataRegularSeason20242025!$R$2:$R$1315,1)</f>
        <v>0</v>
      </c>
      <c r="AP16" s="75"/>
      <c r="AQ16" s="74">
        <f>COUNTIFS(DataRegularSeason20242025!$E$2:$E$1315,WatchedGames20242025!$A15,DataRegularSeason20242025!$D$2:$D$1315,WatchedGames20242025!AQ$1,DataRegularSeason20242025!$N$2:$N$1315,1, DataRegularSeason20242025!$R$2:$R$1315,1)</f>
        <v>0</v>
      </c>
      <c r="AR16" s="75"/>
      <c r="AS16" s="74">
        <f>COUNTIFS(DataRegularSeason20242025!$E$2:$E$1315,WatchedGames20242025!$A15,DataRegularSeason20242025!$D$2:$D$1315,WatchedGames20242025!AS$1,DataRegularSeason20242025!$N$2:$N$1315,1, DataRegularSeason20242025!$R$2:$R$1315,1)</f>
        <v>0</v>
      </c>
      <c r="AT16" s="75"/>
      <c r="AU16" s="74">
        <f>COUNTIFS(DataRegularSeason20242025!$E$2:$E$1315,WatchedGames20242025!$A15,DataRegularSeason20242025!$D$2:$D$1315,WatchedGames20242025!AU$1,DataRegularSeason20242025!$N$2:$N$1315,1, DataRegularSeason20242025!$R$2:$R$1315,1)</f>
        <v>0</v>
      </c>
      <c r="AV16" s="75"/>
      <c r="AW16" s="74">
        <f>COUNTIFS(DataRegularSeason20242025!$E$2:$E$1315,WatchedGames20242025!$A15,DataRegularSeason20242025!$D$2:$D$1315,WatchedGames20242025!AW$1,DataRegularSeason20242025!$N$2:$N$1315,1, DataRegularSeason20242025!$R$2:$R$1315,1)</f>
        <v>0</v>
      </c>
      <c r="AX16" s="75"/>
      <c r="AY16" s="74">
        <f>COUNTIFS(DataRegularSeason20242025!$E$2:$E$1315,WatchedGames20242025!$A15,DataRegularSeason20242025!$D$2:$D$1315,WatchedGames20242025!AY$1,DataRegularSeason20242025!$N$2:$N$1315,1, DataRegularSeason20242025!$R$2:$R$1315,1)</f>
        <v>0</v>
      </c>
      <c r="AZ16" s="75"/>
      <c r="BA16" s="74">
        <f>COUNTIFS(DataRegularSeason20242025!$E$2:$E$1315,WatchedGames20242025!$A15,DataRegularSeason20242025!$D$2:$D$1315,WatchedGames20242025!BA$1,DataRegularSeason20242025!$N$2:$N$1315,1, DataRegularSeason20242025!$R$2:$R$1315,1)</f>
        <v>0</v>
      </c>
      <c r="BB16" s="75"/>
      <c r="BC16" s="74">
        <f>COUNTIFS(DataRegularSeason20242025!$E$2:$E$1315,WatchedGames20242025!$A15,DataRegularSeason20242025!$D$2:$D$1315,WatchedGames20242025!BC$1,DataRegularSeason20242025!$N$2:$N$1315,1, DataRegularSeason20242025!$R$2:$R$1315,1)</f>
        <v>0</v>
      </c>
      <c r="BD16" s="75"/>
      <c r="BE16" s="74">
        <f>COUNTIFS(DataRegularSeason20242025!$E$2:$E$1315,WatchedGames20242025!$A15,DataRegularSeason20242025!$D$2:$D$1315,WatchedGames20242025!BE$1,DataRegularSeason20242025!$N$2:$N$1315,1, DataRegularSeason20242025!$R$2:$R$1315,1)</f>
        <v>0</v>
      </c>
      <c r="BF16" s="75"/>
      <c r="BG16" s="74">
        <f>COUNTIFS(DataRegularSeason20242025!$E$2:$E$1315,WatchedGames20242025!$A15,DataRegularSeason20242025!$D$2:$D$1315,WatchedGames20242025!BG$1,DataRegularSeason20242025!$N$2:$N$1315,1, DataRegularSeason20242025!$R$2:$R$1315,1)</f>
        <v>0</v>
      </c>
      <c r="BH16" s="75"/>
      <c r="BI16" s="74">
        <f>COUNTIFS(DataRegularSeason20242025!$E$2:$E$1315,WatchedGames20242025!$A15,DataRegularSeason20242025!$D$2:$D$1315,WatchedGames20242025!BI$1,DataRegularSeason20242025!$N$2:$N$1315,1, DataRegularSeason20242025!$R$2:$R$1315,1)</f>
        <v>0</v>
      </c>
      <c r="BJ16" s="75"/>
      <c r="BK16" s="74">
        <f>COUNTIFS(DataRegularSeason20242025!$E$2:$E$1315,WatchedGames20242025!$A15,DataRegularSeason20242025!$D$2:$D$1315,WatchedGames20242025!BK$1,DataRegularSeason20242025!$N$2:$N$1315,1, DataRegularSeason20242025!$R$2:$R$1315,1)</f>
        <v>0</v>
      </c>
      <c r="BL16" s="75"/>
      <c r="BM16" s="74">
        <f>COUNTIFS(DataRegularSeason20242025!$E$2:$E$1315,WatchedGames20242025!$A15,DataRegularSeason20242025!$D$2:$D$1315,WatchedGames20242025!BM$1,DataRegularSeason20242025!$N$2:$N$1315,1, DataRegularSeason20242025!$R$2:$R$1315,1)</f>
        <v>0</v>
      </c>
      <c r="BN16" s="75"/>
      <c r="BO16" s="66">
        <f t="shared" si="0"/>
        <v>1</v>
      </c>
      <c r="BP16" s="70"/>
      <c r="BQ16" s="71"/>
    </row>
    <row r="17" spans="1:69" s="55" customFormat="1" ht="9.9499999999999993" customHeight="1" x14ac:dyDescent="0.2">
      <c r="A17" s="67" t="s">
        <v>26</v>
      </c>
      <c r="B17" s="56" t="s">
        <v>81</v>
      </c>
      <c r="C17" s="68"/>
      <c r="D17" s="56">
        <f>COUNTIFS(DataRegularSeason20242025!$E$2:$E$1315,WatchedGames20242025!C$1,DataRegularSeason20242025!$D$2:$D$1315,WatchedGames20242025!$A17,DataRegularSeason20242025!$N$2:$N$1315,1, DataRegularSeason20242025!$R$2:$R$1315,1)</f>
        <v>0</v>
      </c>
      <c r="E17" s="68"/>
      <c r="F17" s="56">
        <f>COUNTIFS(DataRegularSeason20242025!$E$2:$E$1315,WatchedGames20242025!E$1,DataRegularSeason20242025!$D$2:$D$1315,WatchedGames20242025!$A17,DataRegularSeason20242025!$N$2:$N$1315,1, DataRegularSeason20242025!$R$2:$R$1315,1)</f>
        <v>0</v>
      </c>
      <c r="G17" s="68"/>
      <c r="H17" s="56">
        <f>COUNTIFS(DataRegularSeason20242025!$E$2:$E$1315,WatchedGames20242025!G$1,DataRegularSeason20242025!$D$2:$D$1315,WatchedGames20242025!$A17,DataRegularSeason20242025!$N$2:$N$1315,1, DataRegularSeason20242025!$R$2:$R$1315,1)</f>
        <v>0</v>
      </c>
      <c r="I17" s="68"/>
      <c r="J17" s="56">
        <f>COUNTIFS(DataRegularSeason20242025!$E$2:$E$1315,WatchedGames20242025!I$1,DataRegularSeason20242025!$D$2:$D$1315,WatchedGames20242025!$A17,DataRegularSeason20242025!$N$2:$N$1315,1, DataRegularSeason20242025!$R$2:$R$1315,1)</f>
        <v>0</v>
      </c>
      <c r="K17" s="68"/>
      <c r="L17" s="56">
        <f>COUNTIFS(DataRegularSeason20242025!$E$2:$E$1315,WatchedGames20242025!K$1,DataRegularSeason20242025!$D$2:$D$1315,WatchedGames20242025!$A17,DataRegularSeason20242025!$N$2:$N$1315,1, DataRegularSeason20242025!$R$2:$R$1315,1)</f>
        <v>0</v>
      </c>
      <c r="M17" s="68"/>
      <c r="N17" s="56">
        <f>COUNTIFS(DataRegularSeason20242025!$E$2:$E$1315,WatchedGames20242025!M$1,DataRegularSeason20242025!$D$2:$D$1315,WatchedGames20242025!$A17,DataRegularSeason20242025!$N$2:$N$1315,1, DataRegularSeason20242025!$R$2:$R$1315,1)</f>
        <v>0</v>
      </c>
      <c r="O17" s="68"/>
      <c r="P17" s="56">
        <f>COUNTIFS(DataRegularSeason20242025!$E$2:$E$1315,WatchedGames20242025!O$1,DataRegularSeason20242025!$D$2:$D$1315,WatchedGames20242025!$A17,DataRegularSeason20242025!$N$2:$N$1315,1, DataRegularSeason20242025!$R$2:$R$1315,1)</f>
        <v>0</v>
      </c>
      <c r="Q17" s="68"/>
      <c r="R17" s="69"/>
      <c r="S17" s="68"/>
      <c r="T17" s="56">
        <f>COUNTIFS(DataRegularSeason20242025!$E$2:$E$1315,WatchedGames20242025!S$1,DataRegularSeason20242025!$D$2:$D$1315,WatchedGames20242025!$A17,DataRegularSeason20242025!$N$2:$N$1315,1, DataRegularSeason20242025!$R$2:$R$1315,1)</f>
        <v>0</v>
      </c>
      <c r="U17" s="68"/>
      <c r="V17" s="56">
        <f>COUNTIFS(DataRegularSeason20242025!$E$2:$E$1315,WatchedGames20242025!U$1,DataRegularSeason20242025!$D$2:$D$1315,WatchedGames20242025!$A17,DataRegularSeason20242025!$N$2:$N$1315,1, DataRegularSeason20242025!$R$2:$R$1315,1)</f>
        <v>0</v>
      </c>
      <c r="W17" s="68"/>
      <c r="X17" s="56">
        <f>COUNTIFS(DataRegularSeason20242025!$E$2:$E$1315,WatchedGames20242025!W$1,DataRegularSeason20242025!$D$2:$D$1315,WatchedGames20242025!$A17,DataRegularSeason20242025!$N$2:$N$1315,1, DataRegularSeason20242025!$R$2:$R$1315,1)</f>
        <v>0</v>
      </c>
      <c r="Y17" s="68"/>
      <c r="Z17" s="56">
        <f>COUNTIFS(DataRegularSeason20242025!$E$2:$E$1315,WatchedGames20242025!Y$1,DataRegularSeason20242025!$D$2:$D$1315,WatchedGames20242025!$A17,DataRegularSeason20242025!$N$2:$N$1315,1, DataRegularSeason20242025!$R$2:$R$1315,1)</f>
        <v>0</v>
      </c>
      <c r="AA17" s="68"/>
      <c r="AB17" s="56">
        <f>COUNTIFS(DataRegularSeason20242025!$E$2:$E$1315,WatchedGames20242025!AA$1,DataRegularSeason20242025!$D$2:$D$1315,WatchedGames20242025!$A17,DataRegularSeason20242025!$N$2:$N$1315,1, DataRegularSeason20242025!$R$2:$R$1315,1)</f>
        <v>0</v>
      </c>
      <c r="AC17" s="68"/>
      <c r="AD17" s="56">
        <f>COUNTIFS(DataRegularSeason20242025!$E$2:$E$1315,WatchedGames20242025!AC$1,DataRegularSeason20242025!$D$2:$D$1315,WatchedGames20242025!$A17,DataRegularSeason20242025!$N$2:$N$1315,1, DataRegularSeason20242025!$R$2:$R$1315,1)</f>
        <v>0</v>
      </c>
      <c r="AE17" s="68"/>
      <c r="AF17" s="56">
        <f>COUNTIFS(DataRegularSeason20242025!$E$2:$E$1315,WatchedGames20242025!AE$1,DataRegularSeason20242025!$D$2:$D$1315,WatchedGames20242025!$A17,DataRegularSeason20242025!$N$2:$N$1315,1, DataRegularSeason20242025!$R$2:$R$1315,1)</f>
        <v>0</v>
      </c>
      <c r="AG17" s="68"/>
      <c r="AH17" s="56">
        <f>COUNTIFS(DataRegularSeason20242025!$E$2:$E$1315,WatchedGames20242025!AG$1,DataRegularSeason20242025!$D$2:$D$1315,WatchedGames20242025!$A17,DataRegularSeason20242025!$N$2:$N$1315,1, DataRegularSeason20242025!$R$2:$R$1315,1)</f>
        <v>0</v>
      </c>
      <c r="AI17" s="68"/>
      <c r="AJ17" s="56">
        <f>COUNTIFS(DataRegularSeason20242025!$E$2:$E$1315,WatchedGames20242025!AI$1,DataRegularSeason20242025!$D$2:$D$1315,WatchedGames20242025!$A17,DataRegularSeason20242025!$N$2:$N$1315,1, DataRegularSeason20242025!$R$2:$R$1315,1)</f>
        <v>0</v>
      </c>
      <c r="AK17" s="68"/>
      <c r="AL17" s="56">
        <f>COUNTIFS(DataRegularSeason20242025!$E$2:$E$1315,WatchedGames20242025!AK$1,DataRegularSeason20242025!$D$2:$D$1315,WatchedGames20242025!$A17,DataRegularSeason20242025!$N$2:$N$1315,1, DataRegularSeason20242025!$R$2:$R$1315,1)</f>
        <v>0</v>
      </c>
      <c r="AM17" s="68"/>
      <c r="AN17" s="56">
        <f>COUNTIFS(DataRegularSeason20242025!$E$2:$E$1315,WatchedGames20242025!AM$1,DataRegularSeason20242025!$D$2:$D$1315,WatchedGames20242025!$A17,DataRegularSeason20242025!$N$2:$N$1315,1, DataRegularSeason20242025!$R$2:$R$1315,1)</f>
        <v>0</v>
      </c>
      <c r="AO17" s="68"/>
      <c r="AP17" s="56">
        <f>COUNTIFS(DataRegularSeason20242025!$E$2:$E$1315,WatchedGames20242025!AO$1,DataRegularSeason20242025!$D$2:$D$1315,WatchedGames20242025!$A17,DataRegularSeason20242025!$N$2:$N$1315,1, DataRegularSeason20242025!$R$2:$R$1315,1)</f>
        <v>0</v>
      </c>
      <c r="AQ17" s="68"/>
      <c r="AR17" s="56">
        <f>COUNTIFS(DataRegularSeason20242025!$E$2:$E$1315,WatchedGames20242025!AQ$1,DataRegularSeason20242025!$D$2:$D$1315,WatchedGames20242025!$A17,DataRegularSeason20242025!$N$2:$N$1315,1, DataRegularSeason20242025!$R$2:$R$1315,1)</f>
        <v>0</v>
      </c>
      <c r="AS17" s="68"/>
      <c r="AT17" s="56">
        <f>COUNTIFS(DataRegularSeason20242025!$E$2:$E$1315,WatchedGames20242025!AS$1,DataRegularSeason20242025!$D$2:$D$1315,WatchedGames20242025!$A17,DataRegularSeason20242025!$N$2:$N$1315,1, DataRegularSeason20242025!$R$2:$R$1315,1)</f>
        <v>0</v>
      </c>
      <c r="AU17" s="68"/>
      <c r="AV17" s="56">
        <f>COUNTIFS(DataRegularSeason20242025!$E$2:$E$1315,WatchedGames20242025!AU$1,DataRegularSeason20242025!$D$2:$D$1315,WatchedGames20242025!$A17,DataRegularSeason20242025!$N$2:$N$1315,1, DataRegularSeason20242025!$R$2:$R$1315,1)</f>
        <v>0</v>
      </c>
      <c r="AW17" s="68"/>
      <c r="AX17" s="56">
        <f>COUNTIFS(DataRegularSeason20242025!$E$2:$E$1315,WatchedGames20242025!AW$1,DataRegularSeason20242025!$D$2:$D$1315,WatchedGames20242025!$A17,DataRegularSeason20242025!$N$2:$N$1315,1, DataRegularSeason20242025!$R$2:$R$1315,1)</f>
        <v>1</v>
      </c>
      <c r="AY17" s="68"/>
      <c r="AZ17" s="56">
        <f>COUNTIFS(DataRegularSeason20242025!$E$2:$E$1315,WatchedGames20242025!AY$1,DataRegularSeason20242025!$D$2:$D$1315,WatchedGames20242025!$A17,DataRegularSeason20242025!$N$2:$N$1315,1, DataRegularSeason20242025!$R$2:$R$1315,1)</f>
        <v>0</v>
      </c>
      <c r="BA17" s="68"/>
      <c r="BB17" s="56">
        <f>COUNTIFS(DataRegularSeason20242025!$E$2:$E$1315,WatchedGames20242025!BA$1,DataRegularSeason20242025!$D$2:$D$1315,WatchedGames20242025!$A17,DataRegularSeason20242025!$N$2:$N$1315,1, DataRegularSeason20242025!$R$2:$R$1315,1)</f>
        <v>0</v>
      </c>
      <c r="BC17" s="68"/>
      <c r="BD17" s="56">
        <f>COUNTIFS(DataRegularSeason20242025!$E$2:$E$1315,WatchedGames20242025!BC$1,DataRegularSeason20242025!$D$2:$D$1315,WatchedGames20242025!$A17,DataRegularSeason20242025!$N$2:$N$1315,1, DataRegularSeason20242025!$R$2:$R$1315,1)</f>
        <v>0</v>
      </c>
      <c r="BE17" s="68"/>
      <c r="BF17" s="56">
        <f>COUNTIFS(DataRegularSeason20242025!$E$2:$E$1315,WatchedGames20242025!BE$1,DataRegularSeason20242025!$D$2:$D$1315,WatchedGames20242025!$A17,DataRegularSeason20242025!$N$2:$N$1315,1, DataRegularSeason20242025!$R$2:$R$1315,1)</f>
        <v>0</v>
      </c>
      <c r="BG17" s="68"/>
      <c r="BH17" s="56">
        <f>COUNTIFS(DataRegularSeason20242025!$E$2:$E$1315,WatchedGames20242025!BG$1,DataRegularSeason20242025!$D$2:$D$1315,WatchedGames20242025!$A17,DataRegularSeason20242025!$N$2:$N$1315,1, DataRegularSeason20242025!$R$2:$R$1315,1)</f>
        <v>0</v>
      </c>
      <c r="BI17" s="68"/>
      <c r="BJ17" s="56">
        <f>COUNTIFS(DataRegularSeason20242025!$E$2:$E$1315,WatchedGames20242025!BI$1,DataRegularSeason20242025!$D$2:$D$1315,WatchedGames20242025!$A17,DataRegularSeason20242025!$N$2:$N$1315,1, DataRegularSeason20242025!$R$2:$R$1315,1)</f>
        <v>0</v>
      </c>
      <c r="BK17" s="68"/>
      <c r="BL17" s="56">
        <f>COUNTIFS(DataRegularSeason20242025!$E$2:$E$1315,WatchedGames20242025!BK$1,DataRegularSeason20242025!$D$2:$D$1315,WatchedGames20242025!$A17,DataRegularSeason20242025!$N$2:$N$1315,1, DataRegularSeason20242025!$R$2:$R$1315,1)</f>
        <v>0</v>
      </c>
      <c r="BM17" s="68"/>
      <c r="BN17" s="56">
        <f>COUNTIFS(DataRegularSeason20242025!$E$2:$E$1315,WatchedGames20242025!BM$1,DataRegularSeason20242025!$D$2:$D$1315,WatchedGames20242025!$A17,DataRegularSeason20242025!$N$2:$N$1315,1, DataRegularSeason20242025!$R$2:$R$1315,1)</f>
        <v>0</v>
      </c>
      <c r="BO17" s="61">
        <f t="shared" si="0"/>
        <v>1</v>
      </c>
      <c r="BP17" s="70">
        <f t="shared" ref="BP17" si="13">BO17+BO18</f>
        <v>5</v>
      </c>
      <c r="BQ17" s="71">
        <f t="shared" ref="BQ17" si="14">82-BP17</f>
        <v>77</v>
      </c>
    </row>
    <row r="18" spans="1:69" s="55" customFormat="1" ht="9.9499999999999993" customHeight="1" x14ac:dyDescent="0.2">
      <c r="A18" s="73"/>
      <c r="B18" s="64" t="s">
        <v>80</v>
      </c>
      <c r="C18" s="74">
        <f>COUNTIFS(DataRegularSeason20242025!$E$2:$E$1315,WatchedGames20242025!$A17,DataRegularSeason20242025!$D$2:$D$1315,WatchedGames20242025!C$1,DataRegularSeason20242025!$N$2:$N$1315,1, DataRegularSeason20242025!$R$2:$R$1315,1)</f>
        <v>1</v>
      </c>
      <c r="D18" s="75"/>
      <c r="E18" s="74">
        <f>COUNTIFS(DataRegularSeason20242025!$E$2:$E$1315,WatchedGames20242025!$A17,DataRegularSeason20242025!$D$2:$D$1315,WatchedGames20242025!E$1,DataRegularSeason20242025!$N$2:$N$1315,1, DataRegularSeason20242025!$R$2:$R$1315,1)</f>
        <v>1</v>
      </c>
      <c r="F18" s="75"/>
      <c r="G18" s="74">
        <f>COUNTIFS(DataRegularSeason20242025!$E$2:$E$1315,WatchedGames20242025!$A17,DataRegularSeason20242025!$D$2:$D$1315,WatchedGames20242025!G$1,DataRegularSeason20242025!$N$2:$N$1315,1, DataRegularSeason20242025!$R$2:$R$1315,1)</f>
        <v>0</v>
      </c>
      <c r="H18" s="75"/>
      <c r="I18" s="74">
        <f>COUNTIFS(DataRegularSeason20242025!$E$2:$E$1315,WatchedGames20242025!$A17,DataRegularSeason20242025!$D$2:$D$1315,WatchedGames20242025!I$1,DataRegularSeason20242025!$N$2:$N$1315,1, DataRegularSeason20242025!$R$2:$R$1315,1)</f>
        <v>0</v>
      </c>
      <c r="J18" s="75"/>
      <c r="K18" s="74">
        <f>COUNTIFS(DataRegularSeason20242025!$E$2:$E$1315,WatchedGames20242025!$A17,DataRegularSeason20242025!$D$2:$D$1315,WatchedGames20242025!K$1,DataRegularSeason20242025!$N$2:$N$1315,1, DataRegularSeason20242025!$R$2:$R$1315,1)</f>
        <v>0</v>
      </c>
      <c r="L18" s="75"/>
      <c r="M18" s="74">
        <f>COUNTIFS(DataRegularSeason20242025!$E$2:$E$1315,WatchedGames20242025!$A17,DataRegularSeason20242025!$D$2:$D$1315,WatchedGames20242025!M$1,DataRegularSeason20242025!$N$2:$N$1315,1, DataRegularSeason20242025!$R$2:$R$1315,1)</f>
        <v>0</v>
      </c>
      <c r="N18" s="75"/>
      <c r="O18" s="74">
        <f>COUNTIFS(DataRegularSeason20242025!$E$2:$E$1315,WatchedGames20242025!$A17,DataRegularSeason20242025!$D$2:$D$1315,WatchedGames20242025!O$1,DataRegularSeason20242025!$N$2:$N$1315,1, DataRegularSeason20242025!$R$2:$R$1315,1)</f>
        <v>0</v>
      </c>
      <c r="P18" s="75"/>
      <c r="Q18" s="74"/>
      <c r="R18" s="75"/>
      <c r="S18" s="74">
        <f>COUNTIFS(DataRegularSeason20242025!$E$2:$E$1315,WatchedGames20242025!$A17,DataRegularSeason20242025!$D$2:$D$1315,WatchedGames20242025!S$1,DataRegularSeason20242025!$N$2:$N$1315,1, DataRegularSeason20242025!$R$2:$R$1315,1)</f>
        <v>0</v>
      </c>
      <c r="T18" s="75"/>
      <c r="U18" s="74">
        <f>COUNTIFS(DataRegularSeason20242025!$E$2:$E$1315,WatchedGames20242025!$A17,DataRegularSeason20242025!$D$2:$D$1315,WatchedGames20242025!U$1,DataRegularSeason20242025!$N$2:$N$1315,1, DataRegularSeason20242025!$R$2:$R$1315,1)</f>
        <v>0</v>
      </c>
      <c r="V18" s="75"/>
      <c r="W18" s="74">
        <f>COUNTIFS(DataRegularSeason20242025!$E$2:$E$1315,WatchedGames20242025!$A17,DataRegularSeason20242025!$D$2:$D$1315,WatchedGames20242025!W$1,DataRegularSeason20242025!$N$2:$N$1315,1, DataRegularSeason20242025!$R$2:$R$1315,1)</f>
        <v>0</v>
      </c>
      <c r="X18" s="75"/>
      <c r="Y18" s="74">
        <f>COUNTIFS(DataRegularSeason20242025!$E$2:$E$1315,WatchedGames20242025!$A17,DataRegularSeason20242025!$D$2:$D$1315,WatchedGames20242025!Y$1,DataRegularSeason20242025!$N$2:$N$1315,1, DataRegularSeason20242025!$R$2:$R$1315,1)</f>
        <v>0</v>
      </c>
      <c r="Z18" s="75"/>
      <c r="AA18" s="74">
        <f>COUNTIFS(DataRegularSeason20242025!$E$2:$E$1315,WatchedGames20242025!$A17,DataRegularSeason20242025!$D$2:$D$1315,WatchedGames20242025!AA$1,DataRegularSeason20242025!$N$2:$N$1315,1, DataRegularSeason20242025!$R$2:$R$1315,1)</f>
        <v>0</v>
      </c>
      <c r="AB18" s="75"/>
      <c r="AC18" s="74">
        <f>COUNTIFS(DataRegularSeason20242025!$E$2:$E$1315,WatchedGames20242025!$A17,DataRegularSeason20242025!$D$2:$D$1315,WatchedGames20242025!AC$1,DataRegularSeason20242025!$N$2:$N$1315,1, DataRegularSeason20242025!$R$2:$R$1315,1)</f>
        <v>0</v>
      </c>
      <c r="AD18" s="75"/>
      <c r="AE18" s="74">
        <f>COUNTIFS(DataRegularSeason20242025!$E$2:$E$1315,WatchedGames20242025!$A17,DataRegularSeason20242025!$D$2:$D$1315,WatchedGames20242025!AE$1,DataRegularSeason20242025!$N$2:$N$1315,1, DataRegularSeason20242025!$R$2:$R$1315,1)</f>
        <v>0</v>
      </c>
      <c r="AF18" s="75"/>
      <c r="AG18" s="74">
        <f>COUNTIFS(DataRegularSeason20242025!$E$2:$E$1315,WatchedGames20242025!$A17,DataRegularSeason20242025!$D$2:$D$1315,WatchedGames20242025!AG$1,DataRegularSeason20242025!$N$2:$N$1315,1, DataRegularSeason20242025!$R$2:$R$1315,1)</f>
        <v>0</v>
      </c>
      <c r="AH18" s="75"/>
      <c r="AI18" s="74">
        <f>COUNTIFS(DataRegularSeason20242025!$E$2:$E$1315,WatchedGames20242025!$A17,DataRegularSeason20242025!$D$2:$D$1315,WatchedGames20242025!AI$1,DataRegularSeason20242025!$N$2:$N$1315,1, DataRegularSeason20242025!$R$2:$R$1315,1)</f>
        <v>0</v>
      </c>
      <c r="AJ18" s="75"/>
      <c r="AK18" s="74">
        <f>COUNTIFS(DataRegularSeason20242025!$E$2:$E$1315,WatchedGames20242025!$A17,DataRegularSeason20242025!$D$2:$D$1315,WatchedGames20242025!AK$1,DataRegularSeason20242025!$N$2:$N$1315,1, DataRegularSeason20242025!$R$2:$R$1315,1)</f>
        <v>1</v>
      </c>
      <c r="AL18" s="75"/>
      <c r="AM18" s="74">
        <f>COUNTIFS(DataRegularSeason20242025!$E$2:$E$1315,WatchedGames20242025!$A17,DataRegularSeason20242025!$D$2:$D$1315,WatchedGames20242025!AM$1,DataRegularSeason20242025!$N$2:$N$1315,1, DataRegularSeason20242025!$R$2:$R$1315,1)</f>
        <v>0</v>
      </c>
      <c r="AN18" s="75"/>
      <c r="AO18" s="74">
        <f>COUNTIFS(DataRegularSeason20242025!$E$2:$E$1315,WatchedGames20242025!$A17,DataRegularSeason20242025!$D$2:$D$1315,WatchedGames20242025!AO$1,DataRegularSeason20242025!$N$2:$N$1315,1, DataRegularSeason20242025!$R$2:$R$1315,1)</f>
        <v>0</v>
      </c>
      <c r="AP18" s="75"/>
      <c r="AQ18" s="74">
        <f>COUNTIFS(DataRegularSeason20242025!$E$2:$E$1315,WatchedGames20242025!$A17,DataRegularSeason20242025!$D$2:$D$1315,WatchedGames20242025!AQ$1,DataRegularSeason20242025!$N$2:$N$1315,1, DataRegularSeason20242025!$R$2:$R$1315,1)</f>
        <v>0</v>
      </c>
      <c r="AR18" s="75"/>
      <c r="AS18" s="74">
        <f>COUNTIFS(DataRegularSeason20242025!$E$2:$E$1315,WatchedGames20242025!$A17,DataRegularSeason20242025!$D$2:$D$1315,WatchedGames20242025!AS$1,DataRegularSeason20242025!$N$2:$N$1315,1, DataRegularSeason20242025!$R$2:$R$1315,1)</f>
        <v>0</v>
      </c>
      <c r="AT18" s="75"/>
      <c r="AU18" s="74">
        <f>COUNTIFS(DataRegularSeason20242025!$E$2:$E$1315,WatchedGames20242025!$A17,DataRegularSeason20242025!$D$2:$D$1315,WatchedGames20242025!AU$1,DataRegularSeason20242025!$N$2:$N$1315,1, DataRegularSeason20242025!$R$2:$R$1315,1)</f>
        <v>0</v>
      </c>
      <c r="AV18" s="75"/>
      <c r="AW18" s="74">
        <f>COUNTIFS(DataRegularSeason20242025!$E$2:$E$1315,WatchedGames20242025!$A17,DataRegularSeason20242025!$D$2:$D$1315,WatchedGames20242025!AW$1,DataRegularSeason20242025!$N$2:$N$1315,1, DataRegularSeason20242025!$R$2:$R$1315,1)</f>
        <v>0</v>
      </c>
      <c r="AX18" s="75"/>
      <c r="AY18" s="74">
        <f>COUNTIFS(DataRegularSeason20242025!$E$2:$E$1315,WatchedGames20242025!$A17,DataRegularSeason20242025!$D$2:$D$1315,WatchedGames20242025!AY$1,DataRegularSeason20242025!$N$2:$N$1315,1, DataRegularSeason20242025!$R$2:$R$1315,1)</f>
        <v>0</v>
      </c>
      <c r="AZ18" s="75"/>
      <c r="BA18" s="74">
        <f>COUNTIFS(DataRegularSeason20242025!$E$2:$E$1315,WatchedGames20242025!$A17,DataRegularSeason20242025!$D$2:$D$1315,WatchedGames20242025!BA$1,DataRegularSeason20242025!$N$2:$N$1315,1, DataRegularSeason20242025!$R$2:$R$1315,1)</f>
        <v>1</v>
      </c>
      <c r="BB18" s="75"/>
      <c r="BC18" s="74">
        <f>COUNTIFS(DataRegularSeason20242025!$E$2:$E$1315,WatchedGames20242025!$A17,DataRegularSeason20242025!$D$2:$D$1315,WatchedGames20242025!BC$1,DataRegularSeason20242025!$N$2:$N$1315,1, DataRegularSeason20242025!$R$2:$R$1315,1)</f>
        <v>0</v>
      </c>
      <c r="BD18" s="75"/>
      <c r="BE18" s="74">
        <f>COUNTIFS(DataRegularSeason20242025!$E$2:$E$1315,WatchedGames20242025!$A17,DataRegularSeason20242025!$D$2:$D$1315,WatchedGames20242025!BE$1,DataRegularSeason20242025!$N$2:$N$1315,1, DataRegularSeason20242025!$R$2:$R$1315,1)</f>
        <v>0</v>
      </c>
      <c r="BF18" s="75"/>
      <c r="BG18" s="74">
        <f>COUNTIFS(DataRegularSeason20242025!$E$2:$E$1315,WatchedGames20242025!$A17,DataRegularSeason20242025!$D$2:$D$1315,WatchedGames20242025!BG$1,DataRegularSeason20242025!$N$2:$N$1315,1, DataRegularSeason20242025!$R$2:$R$1315,1)</f>
        <v>0</v>
      </c>
      <c r="BH18" s="75"/>
      <c r="BI18" s="74">
        <f>COUNTIFS(DataRegularSeason20242025!$E$2:$E$1315,WatchedGames20242025!$A17,DataRegularSeason20242025!$D$2:$D$1315,WatchedGames20242025!BI$1,DataRegularSeason20242025!$N$2:$N$1315,1, DataRegularSeason20242025!$R$2:$R$1315,1)</f>
        <v>0</v>
      </c>
      <c r="BJ18" s="75"/>
      <c r="BK18" s="74">
        <f>COUNTIFS(DataRegularSeason20242025!$E$2:$E$1315,WatchedGames20242025!$A17,DataRegularSeason20242025!$D$2:$D$1315,WatchedGames20242025!BK$1,DataRegularSeason20242025!$N$2:$N$1315,1, DataRegularSeason20242025!$R$2:$R$1315,1)</f>
        <v>0</v>
      </c>
      <c r="BL18" s="75"/>
      <c r="BM18" s="74">
        <f>COUNTIFS(DataRegularSeason20242025!$E$2:$E$1315,WatchedGames20242025!$A17,DataRegularSeason20242025!$D$2:$D$1315,WatchedGames20242025!BM$1,DataRegularSeason20242025!$N$2:$N$1315,1, DataRegularSeason20242025!$R$2:$R$1315,1)</f>
        <v>0</v>
      </c>
      <c r="BN18" s="75"/>
      <c r="BO18" s="66">
        <f t="shared" si="0"/>
        <v>4</v>
      </c>
      <c r="BP18" s="70"/>
      <c r="BQ18" s="71"/>
    </row>
    <row r="19" spans="1:69" s="55" customFormat="1" ht="9.9499999999999993" customHeight="1" x14ac:dyDescent="0.2">
      <c r="A19" s="67" t="s">
        <v>34</v>
      </c>
      <c r="B19" s="56" t="s">
        <v>81</v>
      </c>
      <c r="C19" s="68"/>
      <c r="D19" s="56">
        <f>COUNTIFS(DataRegularSeason20242025!$E$2:$E$1315,WatchedGames20242025!C$1,DataRegularSeason20242025!$D$2:$D$1315,WatchedGames20242025!$A19,DataRegularSeason20242025!$N$2:$N$1315,1, DataRegularSeason20242025!$R$2:$R$1315,1)</f>
        <v>0</v>
      </c>
      <c r="E19" s="68"/>
      <c r="F19" s="56">
        <f>COUNTIFS(DataRegularSeason20242025!$E$2:$E$1315,WatchedGames20242025!E$1,DataRegularSeason20242025!$D$2:$D$1315,WatchedGames20242025!$A19,DataRegularSeason20242025!$N$2:$N$1315,1, DataRegularSeason20242025!$R$2:$R$1315,1)</f>
        <v>0</v>
      </c>
      <c r="G19" s="68"/>
      <c r="H19" s="56">
        <f>COUNTIFS(DataRegularSeason20242025!$E$2:$E$1315,WatchedGames20242025!G$1,DataRegularSeason20242025!$D$2:$D$1315,WatchedGames20242025!$A19,DataRegularSeason20242025!$N$2:$N$1315,1, DataRegularSeason20242025!$R$2:$R$1315,1)</f>
        <v>0</v>
      </c>
      <c r="I19" s="68"/>
      <c r="J19" s="56">
        <f>COUNTIFS(DataRegularSeason20242025!$E$2:$E$1315,WatchedGames20242025!I$1,DataRegularSeason20242025!$D$2:$D$1315,WatchedGames20242025!$A19,DataRegularSeason20242025!$N$2:$N$1315,1, DataRegularSeason20242025!$R$2:$R$1315,1)</f>
        <v>0</v>
      </c>
      <c r="K19" s="68"/>
      <c r="L19" s="56">
        <f>COUNTIFS(DataRegularSeason20242025!$E$2:$E$1315,WatchedGames20242025!K$1,DataRegularSeason20242025!$D$2:$D$1315,WatchedGames20242025!$A19,DataRegularSeason20242025!$N$2:$N$1315,1, DataRegularSeason20242025!$R$2:$R$1315,1)</f>
        <v>0</v>
      </c>
      <c r="M19" s="68"/>
      <c r="N19" s="56">
        <f>COUNTIFS(DataRegularSeason20242025!$E$2:$E$1315,WatchedGames20242025!M$1,DataRegularSeason20242025!$D$2:$D$1315,WatchedGames20242025!$A19,DataRegularSeason20242025!$N$2:$N$1315,1, DataRegularSeason20242025!$R$2:$R$1315,1)</f>
        <v>0</v>
      </c>
      <c r="O19" s="68"/>
      <c r="P19" s="56">
        <f>COUNTIFS(DataRegularSeason20242025!$E$2:$E$1315,WatchedGames20242025!O$1,DataRegularSeason20242025!$D$2:$D$1315,WatchedGames20242025!$A19,DataRegularSeason20242025!$N$2:$N$1315,1, DataRegularSeason20242025!$R$2:$R$1315,1)</f>
        <v>0</v>
      </c>
      <c r="Q19" s="68"/>
      <c r="R19" s="56">
        <f>COUNTIFS(DataRegularSeason20242025!$E$2:$E$1315,WatchedGames20242025!Q$1,DataRegularSeason20242025!$D$2:$D$1315,WatchedGames20242025!$A19,DataRegularSeason20242025!$N$2:$N$1315,1, DataRegularSeason20242025!$R$2:$R$1315,1)</f>
        <v>0</v>
      </c>
      <c r="S19" s="68"/>
      <c r="T19" s="69"/>
      <c r="U19" s="68"/>
      <c r="V19" s="56">
        <f>COUNTIFS(DataRegularSeason20242025!$E$2:$E$1315,WatchedGames20242025!U$1,DataRegularSeason20242025!$D$2:$D$1315,WatchedGames20242025!$A19,DataRegularSeason20242025!$N$2:$N$1315,1, DataRegularSeason20242025!$R$2:$R$1315,1)</f>
        <v>0</v>
      </c>
      <c r="W19" s="68"/>
      <c r="X19" s="56">
        <f>COUNTIFS(DataRegularSeason20242025!$E$2:$E$1315,WatchedGames20242025!W$1,DataRegularSeason20242025!$D$2:$D$1315,WatchedGames20242025!$A19,DataRegularSeason20242025!$N$2:$N$1315,1, DataRegularSeason20242025!$R$2:$R$1315,1)</f>
        <v>0</v>
      </c>
      <c r="Y19" s="68"/>
      <c r="Z19" s="56">
        <f>COUNTIFS(DataRegularSeason20242025!$E$2:$E$1315,WatchedGames20242025!Y$1,DataRegularSeason20242025!$D$2:$D$1315,WatchedGames20242025!$A19,DataRegularSeason20242025!$N$2:$N$1315,1, DataRegularSeason20242025!$R$2:$R$1315,1)</f>
        <v>0</v>
      </c>
      <c r="AA19" s="68"/>
      <c r="AB19" s="56">
        <f>COUNTIFS(DataRegularSeason20242025!$E$2:$E$1315,WatchedGames20242025!AA$1,DataRegularSeason20242025!$D$2:$D$1315,WatchedGames20242025!$A19,DataRegularSeason20242025!$N$2:$N$1315,1, DataRegularSeason20242025!$R$2:$R$1315,1)</f>
        <v>0</v>
      </c>
      <c r="AC19" s="68"/>
      <c r="AD19" s="56">
        <f>COUNTIFS(DataRegularSeason20242025!$E$2:$E$1315,WatchedGames20242025!AC$1,DataRegularSeason20242025!$D$2:$D$1315,WatchedGames20242025!$A19,DataRegularSeason20242025!$N$2:$N$1315,1, DataRegularSeason20242025!$R$2:$R$1315,1)</f>
        <v>0</v>
      </c>
      <c r="AE19" s="68"/>
      <c r="AF19" s="56">
        <f>COUNTIFS(DataRegularSeason20242025!$E$2:$E$1315,WatchedGames20242025!AE$1,DataRegularSeason20242025!$D$2:$D$1315,WatchedGames20242025!$A19,DataRegularSeason20242025!$N$2:$N$1315,1, DataRegularSeason20242025!$R$2:$R$1315,1)</f>
        <v>0</v>
      </c>
      <c r="AG19" s="68"/>
      <c r="AH19" s="56">
        <f>COUNTIFS(DataRegularSeason20242025!$E$2:$E$1315,WatchedGames20242025!AG$1,DataRegularSeason20242025!$D$2:$D$1315,WatchedGames20242025!$A19,DataRegularSeason20242025!$N$2:$N$1315,1, DataRegularSeason20242025!$R$2:$R$1315,1)</f>
        <v>0</v>
      </c>
      <c r="AI19" s="68"/>
      <c r="AJ19" s="56">
        <f>COUNTIFS(DataRegularSeason20242025!$E$2:$E$1315,WatchedGames20242025!AI$1,DataRegularSeason20242025!$D$2:$D$1315,WatchedGames20242025!$A19,DataRegularSeason20242025!$N$2:$N$1315,1, DataRegularSeason20242025!$R$2:$R$1315,1)</f>
        <v>0</v>
      </c>
      <c r="AK19" s="68"/>
      <c r="AL19" s="56">
        <f>COUNTIFS(DataRegularSeason20242025!$E$2:$E$1315,WatchedGames20242025!AK$1,DataRegularSeason20242025!$D$2:$D$1315,WatchedGames20242025!$A19,DataRegularSeason20242025!$N$2:$N$1315,1, DataRegularSeason20242025!$R$2:$R$1315,1)</f>
        <v>0</v>
      </c>
      <c r="AM19" s="68"/>
      <c r="AN19" s="56">
        <f>COUNTIFS(DataRegularSeason20242025!$E$2:$E$1315,WatchedGames20242025!AM$1,DataRegularSeason20242025!$D$2:$D$1315,WatchedGames20242025!$A19,DataRegularSeason20242025!$N$2:$N$1315,1, DataRegularSeason20242025!$R$2:$R$1315,1)</f>
        <v>0</v>
      </c>
      <c r="AO19" s="68"/>
      <c r="AP19" s="56">
        <f>COUNTIFS(DataRegularSeason20242025!$E$2:$E$1315,WatchedGames20242025!AO$1,DataRegularSeason20242025!$D$2:$D$1315,WatchedGames20242025!$A19,DataRegularSeason20242025!$N$2:$N$1315,1, DataRegularSeason20242025!$R$2:$R$1315,1)</f>
        <v>0</v>
      </c>
      <c r="AQ19" s="68"/>
      <c r="AR19" s="56">
        <f>COUNTIFS(DataRegularSeason20242025!$E$2:$E$1315,WatchedGames20242025!AQ$1,DataRegularSeason20242025!$D$2:$D$1315,WatchedGames20242025!$A19,DataRegularSeason20242025!$N$2:$N$1315,1, DataRegularSeason20242025!$R$2:$R$1315,1)</f>
        <v>0</v>
      </c>
      <c r="AS19" s="68"/>
      <c r="AT19" s="56">
        <f>COUNTIFS(DataRegularSeason20242025!$E$2:$E$1315,WatchedGames20242025!AS$1,DataRegularSeason20242025!$D$2:$D$1315,WatchedGames20242025!$A19,DataRegularSeason20242025!$N$2:$N$1315,1, DataRegularSeason20242025!$R$2:$R$1315,1)</f>
        <v>0</v>
      </c>
      <c r="AU19" s="68"/>
      <c r="AV19" s="56">
        <f>COUNTIFS(DataRegularSeason20242025!$E$2:$E$1315,WatchedGames20242025!AU$1,DataRegularSeason20242025!$D$2:$D$1315,WatchedGames20242025!$A19,DataRegularSeason20242025!$N$2:$N$1315,1, DataRegularSeason20242025!$R$2:$R$1315,1)</f>
        <v>0</v>
      </c>
      <c r="AW19" s="68"/>
      <c r="AX19" s="56">
        <f>COUNTIFS(DataRegularSeason20242025!$E$2:$E$1315,WatchedGames20242025!AW$1,DataRegularSeason20242025!$D$2:$D$1315,WatchedGames20242025!$A19,DataRegularSeason20242025!$N$2:$N$1315,1, DataRegularSeason20242025!$R$2:$R$1315,1)</f>
        <v>0</v>
      </c>
      <c r="AY19" s="68"/>
      <c r="AZ19" s="56">
        <f>COUNTIFS(DataRegularSeason20242025!$E$2:$E$1315,WatchedGames20242025!AY$1,DataRegularSeason20242025!$D$2:$D$1315,WatchedGames20242025!$A19,DataRegularSeason20242025!$N$2:$N$1315,1, DataRegularSeason20242025!$R$2:$R$1315,1)</f>
        <v>0</v>
      </c>
      <c r="BA19" s="68"/>
      <c r="BB19" s="56">
        <f>COUNTIFS(DataRegularSeason20242025!$E$2:$E$1315,WatchedGames20242025!BA$1,DataRegularSeason20242025!$D$2:$D$1315,WatchedGames20242025!$A19,DataRegularSeason20242025!$N$2:$N$1315,1, DataRegularSeason20242025!$R$2:$R$1315,1)</f>
        <v>0</v>
      </c>
      <c r="BC19" s="68"/>
      <c r="BD19" s="56">
        <f>COUNTIFS(DataRegularSeason20242025!$E$2:$E$1315,WatchedGames20242025!BC$1,DataRegularSeason20242025!$D$2:$D$1315,WatchedGames20242025!$A19,DataRegularSeason20242025!$N$2:$N$1315,1, DataRegularSeason20242025!$R$2:$R$1315,1)</f>
        <v>0</v>
      </c>
      <c r="BE19" s="68"/>
      <c r="BF19" s="56">
        <f>COUNTIFS(DataRegularSeason20242025!$E$2:$E$1315,WatchedGames20242025!BE$1,DataRegularSeason20242025!$D$2:$D$1315,WatchedGames20242025!$A19,DataRegularSeason20242025!$N$2:$N$1315,1, DataRegularSeason20242025!$R$2:$R$1315,1)</f>
        <v>0</v>
      </c>
      <c r="BG19" s="68"/>
      <c r="BH19" s="56">
        <f>COUNTIFS(DataRegularSeason20242025!$E$2:$E$1315,WatchedGames20242025!BG$1,DataRegularSeason20242025!$D$2:$D$1315,WatchedGames20242025!$A19,DataRegularSeason20242025!$N$2:$N$1315,1, DataRegularSeason20242025!$R$2:$R$1315,1)</f>
        <v>0</v>
      </c>
      <c r="BI19" s="68"/>
      <c r="BJ19" s="56">
        <f>COUNTIFS(DataRegularSeason20242025!$E$2:$E$1315,WatchedGames20242025!BI$1,DataRegularSeason20242025!$D$2:$D$1315,WatchedGames20242025!$A19,DataRegularSeason20242025!$N$2:$N$1315,1, DataRegularSeason20242025!$R$2:$R$1315,1)</f>
        <v>0</v>
      </c>
      <c r="BK19" s="68"/>
      <c r="BL19" s="56">
        <f>COUNTIFS(DataRegularSeason20242025!$E$2:$E$1315,WatchedGames20242025!BK$1,DataRegularSeason20242025!$D$2:$D$1315,WatchedGames20242025!$A19,DataRegularSeason20242025!$N$2:$N$1315,1, DataRegularSeason20242025!$R$2:$R$1315,1)</f>
        <v>0</v>
      </c>
      <c r="BM19" s="68"/>
      <c r="BN19" s="56">
        <f>COUNTIFS(DataRegularSeason20242025!$E$2:$E$1315,WatchedGames20242025!BM$1,DataRegularSeason20242025!$D$2:$D$1315,WatchedGames20242025!$A19,DataRegularSeason20242025!$N$2:$N$1315,1, DataRegularSeason20242025!$R$2:$R$1315,1)</f>
        <v>0</v>
      </c>
      <c r="BO19" s="61">
        <f t="shared" si="0"/>
        <v>0</v>
      </c>
      <c r="BP19" s="70">
        <f t="shared" ref="BP19" si="15">BO19+BO20</f>
        <v>1</v>
      </c>
      <c r="BQ19" s="71">
        <f t="shared" ref="BQ19" si="16">82-BP19</f>
        <v>81</v>
      </c>
    </row>
    <row r="20" spans="1:69" s="55" customFormat="1" ht="9.9499999999999993" customHeight="1" x14ac:dyDescent="0.2">
      <c r="A20" s="73"/>
      <c r="B20" s="64" t="s">
        <v>80</v>
      </c>
      <c r="C20" s="74">
        <f>COUNTIFS(DataRegularSeason20242025!$E$2:$E$1315,WatchedGames20242025!$A19,DataRegularSeason20242025!$D$2:$D$1315,WatchedGames20242025!C$1,DataRegularSeason20242025!$N$2:$N$1315,1, DataRegularSeason20242025!$R$2:$R$1315,1)</f>
        <v>0</v>
      </c>
      <c r="D20" s="75"/>
      <c r="E20" s="74">
        <f>COUNTIFS(DataRegularSeason20242025!$E$2:$E$1315,WatchedGames20242025!$A19,DataRegularSeason20242025!$D$2:$D$1315,WatchedGames20242025!E$1,DataRegularSeason20242025!$N$2:$N$1315,1, DataRegularSeason20242025!$R$2:$R$1315,1)</f>
        <v>0</v>
      </c>
      <c r="F20" s="75"/>
      <c r="G20" s="74">
        <f>COUNTIFS(DataRegularSeason20242025!$E$2:$E$1315,WatchedGames20242025!$A19,DataRegularSeason20242025!$D$2:$D$1315,WatchedGames20242025!G$1,DataRegularSeason20242025!$N$2:$N$1315,1, DataRegularSeason20242025!$R$2:$R$1315,1)</f>
        <v>0</v>
      </c>
      <c r="H20" s="75"/>
      <c r="I20" s="74">
        <f>COUNTIFS(DataRegularSeason20242025!$E$2:$E$1315,WatchedGames20242025!$A19,DataRegularSeason20242025!$D$2:$D$1315,WatchedGames20242025!I$1,DataRegularSeason20242025!$N$2:$N$1315,1, DataRegularSeason20242025!$R$2:$R$1315,1)</f>
        <v>0</v>
      </c>
      <c r="J20" s="75"/>
      <c r="K20" s="74">
        <f>COUNTIFS(DataRegularSeason20242025!$E$2:$E$1315,WatchedGames20242025!$A19,DataRegularSeason20242025!$D$2:$D$1315,WatchedGames20242025!K$1,DataRegularSeason20242025!$N$2:$N$1315,1, DataRegularSeason20242025!$R$2:$R$1315,1)</f>
        <v>0</v>
      </c>
      <c r="L20" s="75"/>
      <c r="M20" s="74">
        <f>COUNTIFS(DataRegularSeason20242025!$E$2:$E$1315,WatchedGames20242025!$A19,DataRegularSeason20242025!$D$2:$D$1315,WatchedGames20242025!M$1,DataRegularSeason20242025!$N$2:$N$1315,1, DataRegularSeason20242025!$R$2:$R$1315,1)</f>
        <v>0</v>
      </c>
      <c r="N20" s="75"/>
      <c r="O20" s="74">
        <f>COUNTIFS(DataRegularSeason20242025!$E$2:$E$1315,WatchedGames20242025!$A19,DataRegularSeason20242025!$D$2:$D$1315,WatchedGames20242025!O$1,DataRegularSeason20242025!$N$2:$N$1315,1, DataRegularSeason20242025!$R$2:$R$1315,1)</f>
        <v>0</v>
      </c>
      <c r="P20" s="75"/>
      <c r="Q20" s="74">
        <f>COUNTIFS(DataRegularSeason20242025!$E$2:$E$1315,WatchedGames20242025!$A19,DataRegularSeason20242025!$D$2:$D$1315,WatchedGames20242025!Q$1,DataRegularSeason20242025!$N$2:$N$1315,1, DataRegularSeason20242025!$R$2:$R$1315,1)</f>
        <v>0</v>
      </c>
      <c r="R20" s="75"/>
      <c r="S20" s="74"/>
      <c r="T20" s="75"/>
      <c r="U20" s="74">
        <f>COUNTIFS(DataRegularSeason20242025!$E$2:$E$1315,WatchedGames20242025!$A19,DataRegularSeason20242025!$D$2:$D$1315,WatchedGames20242025!U$1,DataRegularSeason20242025!$N$2:$N$1315,1, DataRegularSeason20242025!$R$2:$R$1315,1)</f>
        <v>0</v>
      </c>
      <c r="V20" s="75"/>
      <c r="W20" s="74">
        <f>COUNTIFS(DataRegularSeason20242025!$E$2:$E$1315,WatchedGames20242025!$A19,DataRegularSeason20242025!$D$2:$D$1315,WatchedGames20242025!W$1,DataRegularSeason20242025!$N$2:$N$1315,1, DataRegularSeason20242025!$R$2:$R$1315,1)</f>
        <v>1</v>
      </c>
      <c r="X20" s="75"/>
      <c r="Y20" s="74">
        <f>COUNTIFS(DataRegularSeason20242025!$E$2:$E$1315,WatchedGames20242025!$A19,DataRegularSeason20242025!$D$2:$D$1315,WatchedGames20242025!Y$1,DataRegularSeason20242025!$N$2:$N$1315,1, DataRegularSeason20242025!$R$2:$R$1315,1)</f>
        <v>0</v>
      </c>
      <c r="Z20" s="75"/>
      <c r="AA20" s="74">
        <f>COUNTIFS(DataRegularSeason20242025!$E$2:$E$1315,WatchedGames20242025!$A19,DataRegularSeason20242025!$D$2:$D$1315,WatchedGames20242025!AA$1,DataRegularSeason20242025!$N$2:$N$1315,1, DataRegularSeason20242025!$R$2:$R$1315,1)</f>
        <v>0</v>
      </c>
      <c r="AB20" s="75"/>
      <c r="AC20" s="74">
        <f>COUNTIFS(DataRegularSeason20242025!$E$2:$E$1315,WatchedGames20242025!$A19,DataRegularSeason20242025!$D$2:$D$1315,WatchedGames20242025!AC$1,DataRegularSeason20242025!$N$2:$N$1315,1, DataRegularSeason20242025!$R$2:$R$1315,1)</f>
        <v>0</v>
      </c>
      <c r="AD20" s="75"/>
      <c r="AE20" s="74">
        <f>COUNTIFS(DataRegularSeason20242025!$E$2:$E$1315,WatchedGames20242025!$A19,DataRegularSeason20242025!$D$2:$D$1315,WatchedGames20242025!AE$1,DataRegularSeason20242025!$N$2:$N$1315,1, DataRegularSeason20242025!$R$2:$R$1315,1)</f>
        <v>0</v>
      </c>
      <c r="AF20" s="75"/>
      <c r="AG20" s="74">
        <f>COUNTIFS(DataRegularSeason20242025!$E$2:$E$1315,WatchedGames20242025!$A19,DataRegularSeason20242025!$D$2:$D$1315,WatchedGames20242025!AG$1,DataRegularSeason20242025!$N$2:$N$1315,1, DataRegularSeason20242025!$R$2:$R$1315,1)</f>
        <v>0</v>
      </c>
      <c r="AH20" s="75"/>
      <c r="AI20" s="74">
        <f>COUNTIFS(DataRegularSeason20242025!$E$2:$E$1315,WatchedGames20242025!$A19,DataRegularSeason20242025!$D$2:$D$1315,WatchedGames20242025!AI$1,DataRegularSeason20242025!$N$2:$N$1315,1, DataRegularSeason20242025!$R$2:$R$1315,1)</f>
        <v>0</v>
      </c>
      <c r="AJ20" s="75"/>
      <c r="AK20" s="74">
        <f>COUNTIFS(DataRegularSeason20242025!$E$2:$E$1315,WatchedGames20242025!$A19,DataRegularSeason20242025!$D$2:$D$1315,WatchedGames20242025!AK$1,DataRegularSeason20242025!$N$2:$N$1315,1, DataRegularSeason20242025!$R$2:$R$1315,1)</f>
        <v>0</v>
      </c>
      <c r="AL20" s="75"/>
      <c r="AM20" s="74">
        <f>COUNTIFS(DataRegularSeason20242025!$E$2:$E$1315,WatchedGames20242025!$A19,DataRegularSeason20242025!$D$2:$D$1315,WatchedGames20242025!AM$1,DataRegularSeason20242025!$N$2:$N$1315,1, DataRegularSeason20242025!$R$2:$R$1315,1)</f>
        <v>0</v>
      </c>
      <c r="AN20" s="75"/>
      <c r="AO20" s="74">
        <f>COUNTIFS(DataRegularSeason20242025!$E$2:$E$1315,WatchedGames20242025!$A19,DataRegularSeason20242025!$D$2:$D$1315,WatchedGames20242025!AO$1,DataRegularSeason20242025!$N$2:$N$1315,1, DataRegularSeason20242025!$R$2:$R$1315,1)</f>
        <v>0</v>
      </c>
      <c r="AP20" s="75"/>
      <c r="AQ20" s="74">
        <f>COUNTIFS(DataRegularSeason20242025!$E$2:$E$1315,WatchedGames20242025!$A19,DataRegularSeason20242025!$D$2:$D$1315,WatchedGames20242025!AQ$1,DataRegularSeason20242025!$N$2:$N$1315,1, DataRegularSeason20242025!$R$2:$R$1315,1)</f>
        <v>0</v>
      </c>
      <c r="AR20" s="75"/>
      <c r="AS20" s="74">
        <f>COUNTIFS(DataRegularSeason20242025!$E$2:$E$1315,WatchedGames20242025!$A19,DataRegularSeason20242025!$D$2:$D$1315,WatchedGames20242025!AS$1,DataRegularSeason20242025!$N$2:$N$1315,1, DataRegularSeason20242025!$R$2:$R$1315,1)</f>
        <v>0</v>
      </c>
      <c r="AT20" s="75"/>
      <c r="AU20" s="74">
        <f>COUNTIFS(DataRegularSeason20242025!$E$2:$E$1315,WatchedGames20242025!$A19,DataRegularSeason20242025!$D$2:$D$1315,WatchedGames20242025!AU$1,DataRegularSeason20242025!$N$2:$N$1315,1, DataRegularSeason20242025!$R$2:$R$1315,1)</f>
        <v>0</v>
      </c>
      <c r="AV20" s="75"/>
      <c r="AW20" s="74">
        <f>COUNTIFS(DataRegularSeason20242025!$E$2:$E$1315,WatchedGames20242025!$A19,DataRegularSeason20242025!$D$2:$D$1315,WatchedGames20242025!AW$1,DataRegularSeason20242025!$N$2:$N$1315,1, DataRegularSeason20242025!$R$2:$R$1315,1)</f>
        <v>0</v>
      </c>
      <c r="AX20" s="75"/>
      <c r="AY20" s="74">
        <f>COUNTIFS(DataRegularSeason20242025!$E$2:$E$1315,WatchedGames20242025!$A19,DataRegularSeason20242025!$D$2:$D$1315,WatchedGames20242025!AY$1,DataRegularSeason20242025!$N$2:$N$1315,1, DataRegularSeason20242025!$R$2:$R$1315,1)</f>
        <v>0</v>
      </c>
      <c r="AZ20" s="75"/>
      <c r="BA20" s="74">
        <f>COUNTIFS(DataRegularSeason20242025!$E$2:$E$1315,WatchedGames20242025!$A19,DataRegularSeason20242025!$D$2:$D$1315,WatchedGames20242025!BA$1,DataRegularSeason20242025!$N$2:$N$1315,1, DataRegularSeason20242025!$R$2:$R$1315,1)</f>
        <v>0</v>
      </c>
      <c r="BB20" s="75"/>
      <c r="BC20" s="74">
        <f>COUNTIFS(DataRegularSeason20242025!$E$2:$E$1315,WatchedGames20242025!$A19,DataRegularSeason20242025!$D$2:$D$1315,WatchedGames20242025!BC$1,DataRegularSeason20242025!$N$2:$N$1315,1, DataRegularSeason20242025!$R$2:$R$1315,1)</f>
        <v>0</v>
      </c>
      <c r="BD20" s="75"/>
      <c r="BE20" s="74">
        <f>COUNTIFS(DataRegularSeason20242025!$E$2:$E$1315,WatchedGames20242025!$A19,DataRegularSeason20242025!$D$2:$D$1315,WatchedGames20242025!BE$1,DataRegularSeason20242025!$N$2:$N$1315,1, DataRegularSeason20242025!$R$2:$R$1315,1)</f>
        <v>0</v>
      </c>
      <c r="BF20" s="75"/>
      <c r="BG20" s="74">
        <f>COUNTIFS(DataRegularSeason20242025!$E$2:$E$1315,WatchedGames20242025!$A19,DataRegularSeason20242025!$D$2:$D$1315,WatchedGames20242025!BG$1,DataRegularSeason20242025!$N$2:$N$1315,1, DataRegularSeason20242025!$R$2:$R$1315,1)</f>
        <v>0</v>
      </c>
      <c r="BH20" s="75"/>
      <c r="BI20" s="74">
        <f>COUNTIFS(DataRegularSeason20242025!$E$2:$E$1315,WatchedGames20242025!$A19,DataRegularSeason20242025!$D$2:$D$1315,WatchedGames20242025!BI$1,DataRegularSeason20242025!$N$2:$N$1315,1, DataRegularSeason20242025!$R$2:$R$1315,1)</f>
        <v>0</v>
      </c>
      <c r="BJ20" s="75"/>
      <c r="BK20" s="74">
        <f>COUNTIFS(DataRegularSeason20242025!$E$2:$E$1315,WatchedGames20242025!$A19,DataRegularSeason20242025!$D$2:$D$1315,WatchedGames20242025!BK$1,DataRegularSeason20242025!$N$2:$N$1315,1, DataRegularSeason20242025!$R$2:$R$1315,1)</f>
        <v>0</v>
      </c>
      <c r="BL20" s="75"/>
      <c r="BM20" s="74">
        <f>COUNTIFS(DataRegularSeason20242025!$E$2:$E$1315,WatchedGames20242025!$A19,DataRegularSeason20242025!$D$2:$D$1315,WatchedGames20242025!BM$1,DataRegularSeason20242025!$N$2:$N$1315,1, DataRegularSeason20242025!$R$2:$R$1315,1)</f>
        <v>0</v>
      </c>
      <c r="BN20" s="75"/>
      <c r="BO20" s="66">
        <f t="shared" si="0"/>
        <v>1</v>
      </c>
      <c r="BP20" s="70"/>
      <c r="BQ20" s="71"/>
    </row>
    <row r="21" spans="1:69" s="55" customFormat="1" ht="9.9499999999999993" customHeight="1" x14ac:dyDescent="0.2">
      <c r="A21" s="67" t="s">
        <v>31</v>
      </c>
      <c r="B21" s="56" t="s">
        <v>81</v>
      </c>
      <c r="C21" s="68"/>
      <c r="D21" s="56">
        <f>COUNTIFS(DataRegularSeason20242025!$E$2:$E$1315,WatchedGames20242025!C$1,DataRegularSeason20242025!$D$2:$D$1315,WatchedGames20242025!$A21,DataRegularSeason20242025!$N$2:$N$1315,1, DataRegularSeason20242025!$R$2:$R$1315,1)</f>
        <v>0</v>
      </c>
      <c r="E21" s="68"/>
      <c r="F21" s="56">
        <f>COUNTIFS(DataRegularSeason20242025!$E$2:$E$1315,WatchedGames20242025!E$1,DataRegularSeason20242025!$D$2:$D$1315,WatchedGames20242025!$A21,DataRegularSeason20242025!$N$2:$N$1315,1, DataRegularSeason20242025!$R$2:$R$1315,1)</f>
        <v>0</v>
      </c>
      <c r="G21" s="68"/>
      <c r="H21" s="56">
        <f>COUNTIFS(DataRegularSeason20242025!$E$2:$E$1315,WatchedGames20242025!G$1,DataRegularSeason20242025!$D$2:$D$1315,WatchedGames20242025!$A21,DataRegularSeason20242025!$N$2:$N$1315,1, DataRegularSeason20242025!$R$2:$R$1315,1)</f>
        <v>0</v>
      </c>
      <c r="I21" s="68"/>
      <c r="J21" s="56">
        <f>COUNTIFS(DataRegularSeason20242025!$E$2:$E$1315,WatchedGames20242025!I$1,DataRegularSeason20242025!$D$2:$D$1315,WatchedGames20242025!$A21,DataRegularSeason20242025!$N$2:$N$1315,1, DataRegularSeason20242025!$R$2:$R$1315,1)</f>
        <v>0</v>
      </c>
      <c r="K21" s="68"/>
      <c r="L21" s="56">
        <f>COUNTIFS(DataRegularSeason20242025!$E$2:$E$1315,WatchedGames20242025!K$1,DataRegularSeason20242025!$D$2:$D$1315,WatchedGames20242025!$A21,DataRegularSeason20242025!$N$2:$N$1315,1, DataRegularSeason20242025!$R$2:$R$1315,1)</f>
        <v>0</v>
      </c>
      <c r="M21" s="68"/>
      <c r="N21" s="56">
        <f>COUNTIFS(DataRegularSeason20242025!$E$2:$E$1315,WatchedGames20242025!M$1,DataRegularSeason20242025!$D$2:$D$1315,WatchedGames20242025!$A21,DataRegularSeason20242025!$N$2:$N$1315,1, DataRegularSeason20242025!$R$2:$R$1315,1)</f>
        <v>0</v>
      </c>
      <c r="O21" s="68"/>
      <c r="P21" s="56">
        <f>COUNTIFS(DataRegularSeason20242025!$E$2:$E$1315,WatchedGames20242025!O$1,DataRegularSeason20242025!$D$2:$D$1315,WatchedGames20242025!$A21,DataRegularSeason20242025!$N$2:$N$1315,1, DataRegularSeason20242025!$R$2:$R$1315,1)</f>
        <v>0</v>
      </c>
      <c r="Q21" s="68"/>
      <c r="R21" s="56">
        <f>COUNTIFS(DataRegularSeason20242025!$E$2:$E$1315,WatchedGames20242025!Q$1,DataRegularSeason20242025!$D$2:$D$1315,WatchedGames20242025!$A21,DataRegularSeason20242025!$N$2:$N$1315,1, DataRegularSeason20242025!$R$2:$R$1315,1)</f>
        <v>0</v>
      </c>
      <c r="S21" s="68"/>
      <c r="T21" s="56">
        <f>COUNTIFS(DataRegularSeason20242025!$E$2:$E$1315,WatchedGames20242025!S$1,DataRegularSeason20242025!$D$2:$D$1315,WatchedGames20242025!$A21,DataRegularSeason20242025!$N$2:$N$1315,1, DataRegularSeason20242025!$R$2:$R$1315,1)</f>
        <v>0</v>
      </c>
      <c r="U21" s="68"/>
      <c r="V21" s="69"/>
      <c r="W21" s="68"/>
      <c r="X21" s="56">
        <f>COUNTIFS(DataRegularSeason20242025!$E$2:$E$1315,WatchedGames20242025!W$1,DataRegularSeason20242025!$D$2:$D$1315,WatchedGames20242025!$A21,DataRegularSeason20242025!$N$2:$N$1315,1, DataRegularSeason20242025!$R$2:$R$1315,1)</f>
        <v>0</v>
      </c>
      <c r="Y21" s="68"/>
      <c r="Z21" s="56">
        <f>COUNTIFS(DataRegularSeason20242025!$E$2:$E$1315,WatchedGames20242025!Y$1,DataRegularSeason20242025!$D$2:$D$1315,WatchedGames20242025!$A21,DataRegularSeason20242025!$N$2:$N$1315,1, DataRegularSeason20242025!$R$2:$R$1315,1)</f>
        <v>0</v>
      </c>
      <c r="AA21" s="68"/>
      <c r="AB21" s="56">
        <f>COUNTIFS(DataRegularSeason20242025!$E$2:$E$1315,WatchedGames20242025!AA$1,DataRegularSeason20242025!$D$2:$D$1315,WatchedGames20242025!$A21,DataRegularSeason20242025!$N$2:$N$1315,1, DataRegularSeason20242025!$R$2:$R$1315,1)</f>
        <v>0</v>
      </c>
      <c r="AC21" s="68"/>
      <c r="AD21" s="56">
        <f>COUNTIFS(DataRegularSeason20242025!$E$2:$E$1315,WatchedGames20242025!AC$1,DataRegularSeason20242025!$D$2:$D$1315,WatchedGames20242025!$A21,DataRegularSeason20242025!$N$2:$N$1315,1, DataRegularSeason20242025!$R$2:$R$1315,1)</f>
        <v>0</v>
      </c>
      <c r="AE21" s="68"/>
      <c r="AF21" s="56">
        <f>COUNTIFS(DataRegularSeason20242025!$E$2:$E$1315,WatchedGames20242025!AE$1,DataRegularSeason20242025!$D$2:$D$1315,WatchedGames20242025!$A21,DataRegularSeason20242025!$N$2:$N$1315,1, DataRegularSeason20242025!$R$2:$R$1315,1)</f>
        <v>0</v>
      </c>
      <c r="AG21" s="68"/>
      <c r="AH21" s="56">
        <f>COUNTIFS(DataRegularSeason20242025!$E$2:$E$1315,WatchedGames20242025!AG$1,DataRegularSeason20242025!$D$2:$D$1315,WatchedGames20242025!$A21,DataRegularSeason20242025!$N$2:$N$1315,1, DataRegularSeason20242025!$R$2:$R$1315,1)</f>
        <v>0</v>
      </c>
      <c r="AI21" s="68"/>
      <c r="AJ21" s="56">
        <f>COUNTIFS(DataRegularSeason20242025!$E$2:$E$1315,WatchedGames20242025!AI$1,DataRegularSeason20242025!$D$2:$D$1315,WatchedGames20242025!$A21,DataRegularSeason20242025!$N$2:$N$1315,1, DataRegularSeason20242025!$R$2:$R$1315,1)</f>
        <v>1</v>
      </c>
      <c r="AK21" s="68"/>
      <c r="AL21" s="56">
        <f>COUNTIFS(DataRegularSeason20242025!$E$2:$E$1315,WatchedGames20242025!AK$1,DataRegularSeason20242025!$D$2:$D$1315,WatchedGames20242025!$A21,DataRegularSeason20242025!$N$2:$N$1315,1, DataRegularSeason20242025!$R$2:$R$1315,1)</f>
        <v>0</v>
      </c>
      <c r="AM21" s="68"/>
      <c r="AN21" s="56">
        <f>COUNTIFS(DataRegularSeason20242025!$E$2:$E$1315,WatchedGames20242025!AM$1,DataRegularSeason20242025!$D$2:$D$1315,WatchedGames20242025!$A21,DataRegularSeason20242025!$N$2:$N$1315,1, DataRegularSeason20242025!$R$2:$R$1315,1)</f>
        <v>1</v>
      </c>
      <c r="AO21" s="68"/>
      <c r="AP21" s="56">
        <f>COUNTIFS(DataRegularSeason20242025!$E$2:$E$1315,WatchedGames20242025!AO$1,DataRegularSeason20242025!$D$2:$D$1315,WatchedGames20242025!$A21,DataRegularSeason20242025!$N$2:$N$1315,1, DataRegularSeason20242025!$R$2:$R$1315,1)</f>
        <v>0</v>
      </c>
      <c r="AQ21" s="68"/>
      <c r="AR21" s="56">
        <f>COUNTIFS(DataRegularSeason20242025!$E$2:$E$1315,WatchedGames20242025!AQ$1,DataRegularSeason20242025!$D$2:$D$1315,WatchedGames20242025!$A21,DataRegularSeason20242025!$N$2:$N$1315,1, DataRegularSeason20242025!$R$2:$R$1315,1)</f>
        <v>0</v>
      </c>
      <c r="AS21" s="68"/>
      <c r="AT21" s="56">
        <f>COUNTIFS(DataRegularSeason20242025!$E$2:$E$1315,WatchedGames20242025!AS$1,DataRegularSeason20242025!$D$2:$D$1315,WatchedGames20242025!$A21,DataRegularSeason20242025!$N$2:$N$1315,1, DataRegularSeason20242025!$R$2:$R$1315,1)</f>
        <v>0</v>
      </c>
      <c r="AU21" s="68"/>
      <c r="AV21" s="56">
        <f>COUNTIFS(DataRegularSeason20242025!$E$2:$E$1315,WatchedGames20242025!AU$1,DataRegularSeason20242025!$D$2:$D$1315,WatchedGames20242025!$A21,DataRegularSeason20242025!$N$2:$N$1315,1, DataRegularSeason20242025!$R$2:$R$1315,1)</f>
        <v>0</v>
      </c>
      <c r="AW21" s="68"/>
      <c r="AX21" s="56">
        <f>COUNTIFS(DataRegularSeason20242025!$E$2:$E$1315,WatchedGames20242025!AW$1,DataRegularSeason20242025!$D$2:$D$1315,WatchedGames20242025!$A21,DataRegularSeason20242025!$N$2:$N$1315,1, DataRegularSeason20242025!$R$2:$R$1315,1)</f>
        <v>0</v>
      </c>
      <c r="AY21" s="68"/>
      <c r="AZ21" s="56">
        <f>COUNTIFS(DataRegularSeason20242025!$E$2:$E$1315,WatchedGames20242025!AY$1,DataRegularSeason20242025!$D$2:$D$1315,WatchedGames20242025!$A21,DataRegularSeason20242025!$N$2:$N$1315,1, DataRegularSeason20242025!$R$2:$R$1315,1)</f>
        <v>0</v>
      </c>
      <c r="BA21" s="68"/>
      <c r="BB21" s="56">
        <f>COUNTIFS(DataRegularSeason20242025!$E$2:$E$1315,WatchedGames20242025!BA$1,DataRegularSeason20242025!$D$2:$D$1315,WatchedGames20242025!$A21,DataRegularSeason20242025!$N$2:$N$1315,1, DataRegularSeason20242025!$R$2:$R$1315,1)</f>
        <v>0</v>
      </c>
      <c r="BC21" s="68"/>
      <c r="BD21" s="56">
        <f>COUNTIFS(DataRegularSeason20242025!$E$2:$E$1315,WatchedGames20242025!BC$1,DataRegularSeason20242025!$D$2:$D$1315,WatchedGames20242025!$A21,DataRegularSeason20242025!$N$2:$N$1315,1, DataRegularSeason20242025!$R$2:$R$1315,1)</f>
        <v>0</v>
      </c>
      <c r="BE21" s="68"/>
      <c r="BF21" s="56">
        <f>COUNTIFS(DataRegularSeason20242025!$E$2:$E$1315,WatchedGames20242025!BE$1,DataRegularSeason20242025!$D$2:$D$1315,WatchedGames20242025!$A21,DataRegularSeason20242025!$N$2:$N$1315,1, DataRegularSeason20242025!$R$2:$R$1315,1)</f>
        <v>0</v>
      </c>
      <c r="BG21" s="68"/>
      <c r="BH21" s="56">
        <f>COUNTIFS(DataRegularSeason20242025!$E$2:$E$1315,WatchedGames20242025!BG$1,DataRegularSeason20242025!$D$2:$D$1315,WatchedGames20242025!$A21,DataRegularSeason20242025!$N$2:$N$1315,1, DataRegularSeason20242025!$R$2:$R$1315,1)</f>
        <v>0</v>
      </c>
      <c r="BI21" s="68"/>
      <c r="BJ21" s="56">
        <f>COUNTIFS(DataRegularSeason20242025!$E$2:$E$1315,WatchedGames20242025!BI$1,DataRegularSeason20242025!$D$2:$D$1315,WatchedGames20242025!$A21,DataRegularSeason20242025!$N$2:$N$1315,1, DataRegularSeason20242025!$R$2:$R$1315,1)</f>
        <v>0</v>
      </c>
      <c r="BK21" s="68"/>
      <c r="BL21" s="56">
        <f>COUNTIFS(DataRegularSeason20242025!$E$2:$E$1315,WatchedGames20242025!BK$1,DataRegularSeason20242025!$D$2:$D$1315,WatchedGames20242025!$A21,DataRegularSeason20242025!$N$2:$N$1315,1, DataRegularSeason20242025!$R$2:$R$1315,1)</f>
        <v>0</v>
      </c>
      <c r="BM21" s="68"/>
      <c r="BN21" s="56">
        <f>COUNTIFS(DataRegularSeason20242025!$E$2:$E$1315,WatchedGames20242025!BM$1,DataRegularSeason20242025!$D$2:$D$1315,WatchedGames20242025!$A21,DataRegularSeason20242025!$N$2:$N$1315,1, DataRegularSeason20242025!$R$2:$R$1315,1)</f>
        <v>0</v>
      </c>
      <c r="BO21" s="61">
        <f t="shared" si="0"/>
        <v>2</v>
      </c>
      <c r="BP21" s="70">
        <f t="shared" ref="BP21" si="17">BO21+BO22</f>
        <v>5</v>
      </c>
      <c r="BQ21" s="71">
        <f t="shared" ref="BQ21" si="18">82-BP21</f>
        <v>77</v>
      </c>
    </row>
    <row r="22" spans="1:69" s="55" customFormat="1" ht="9.9499999999999993" customHeight="1" x14ac:dyDescent="0.2">
      <c r="A22" s="73"/>
      <c r="B22" s="64" t="s">
        <v>80</v>
      </c>
      <c r="C22" s="74">
        <f>COUNTIFS(DataRegularSeason20242025!$E$2:$E$1315,WatchedGames20242025!$A21,DataRegularSeason20242025!$D$2:$D$1315,WatchedGames20242025!C$1,DataRegularSeason20242025!$N$2:$N$1315,1, DataRegularSeason20242025!$R$2:$R$1315,1)</f>
        <v>0</v>
      </c>
      <c r="D22" s="75"/>
      <c r="E22" s="74">
        <f>COUNTIFS(DataRegularSeason20242025!$E$2:$E$1315,WatchedGames20242025!$A21,DataRegularSeason20242025!$D$2:$D$1315,WatchedGames20242025!E$1,DataRegularSeason20242025!$N$2:$N$1315,1, DataRegularSeason20242025!$R$2:$R$1315,1)</f>
        <v>0</v>
      </c>
      <c r="F22" s="75"/>
      <c r="G22" s="74">
        <f>COUNTIFS(DataRegularSeason20242025!$E$2:$E$1315,WatchedGames20242025!$A21,DataRegularSeason20242025!$D$2:$D$1315,WatchedGames20242025!G$1,DataRegularSeason20242025!$N$2:$N$1315,1, DataRegularSeason20242025!$R$2:$R$1315,1)</f>
        <v>0</v>
      </c>
      <c r="H22" s="75"/>
      <c r="I22" s="74">
        <f>COUNTIFS(DataRegularSeason20242025!$E$2:$E$1315,WatchedGames20242025!$A21,DataRegularSeason20242025!$D$2:$D$1315,WatchedGames20242025!I$1,DataRegularSeason20242025!$N$2:$N$1315,1, DataRegularSeason20242025!$R$2:$R$1315,1)</f>
        <v>0</v>
      </c>
      <c r="J22" s="75"/>
      <c r="K22" s="74">
        <f>COUNTIFS(DataRegularSeason20242025!$E$2:$E$1315,WatchedGames20242025!$A21,DataRegularSeason20242025!$D$2:$D$1315,WatchedGames20242025!K$1,DataRegularSeason20242025!$N$2:$N$1315,1, DataRegularSeason20242025!$R$2:$R$1315,1)</f>
        <v>0</v>
      </c>
      <c r="L22" s="75"/>
      <c r="M22" s="74">
        <f>COUNTIFS(DataRegularSeason20242025!$E$2:$E$1315,WatchedGames20242025!$A21,DataRegularSeason20242025!$D$2:$D$1315,WatchedGames20242025!M$1,DataRegularSeason20242025!$N$2:$N$1315,1, DataRegularSeason20242025!$R$2:$R$1315,1)</f>
        <v>0</v>
      </c>
      <c r="N22" s="75"/>
      <c r="O22" s="74">
        <f>COUNTIFS(DataRegularSeason20242025!$E$2:$E$1315,WatchedGames20242025!$A21,DataRegularSeason20242025!$D$2:$D$1315,WatchedGames20242025!O$1,DataRegularSeason20242025!$N$2:$N$1315,1, DataRegularSeason20242025!$R$2:$R$1315,1)</f>
        <v>0</v>
      </c>
      <c r="P22" s="75"/>
      <c r="Q22" s="74">
        <f>COUNTIFS(DataRegularSeason20242025!$E$2:$E$1315,WatchedGames20242025!$A21,DataRegularSeason20242025!$D$2:$D$1315,WatchedGames20242025!Q$1,DataRegularSeason20242025!$N$2:$N$1315,1, DataRegularSeason20242025!$R$2:$R$1315,1)</f>
        <v>0</v>
      </c>
      <c r="R22" s="75"/>
      <c r="S22" s="74">
        <f>COUNTIFS(DataRegularSeason20242025!$E$2:$E$1315,WatchedGames20242025!$A21,DataRegularSeason20242025!$D$2:$D$1315,WatchedGames20242025!S$1,DataRegularSeason20242025!$N$2:$N$1315,1, DataRegularSeason20242025!$R$2:$R$1315,1)</f>
        <v>0</v>
      </c>
      <c r="T22" s="75"/>
      <c r="U22" s="74"/>
      <c r="V22" s="75"/>
      <c r="W22" s="74">
        <f>COUNTIFS(DataRegularSeason20242025!$E$2:$E$1315,WatchedGames20242025!$A21,DataRegularSeason20242025!$D$2:$D$1315,WatchedGames20242025!W$1,DataRegularSeason20242025!$N$2:$N$1315,1, DataRegularSeason20242025!$R$2:$R$1315,1)</f>
        <v>1</v>
      </c>
      <c r="X22" s="75"/>
      <c r="Y22" s="74">
        <f>COUNTIFS(DataRegularSeason20242025!$E$2:$E$1315,WatchedGames20242025!$A21,DataRegularSeason20242025!$D$2:$D$1315,WatchedGames20242025!Y$1,DataRegularSeason20242025!$N$2:$N$1315,1, DataRegularSeason20242025!$R$2:$R$1315,1)</f>
        <v>0</v>
      </c>
      <c r="Z22" s="75"/>
      <c r="AA22" s="74">
        <f>COUNTIFS(DataRegularSeason20242025!$E$2:$E$1315,WatchedGames20242025!$A21,DataRegularSeason20242025!$D$2:$D$1315,WatchedGames20242025!AA$1,DataRegularSeason20242025!$N$2:$N$1315,1, DataRegularSeason20242025!$R$2:$R$1315,1)</f>
        <v>0</v>
      </c>
      <c r="AB22" s="75"/>
      <c r="AC22" s="74">
        <f>COUNTIFS(DataRegularSeason20242025!$E$2:$E$1315,WatchedGames20242025!$A21,DataRegularSeason20242025!$D$2:$D$1315,WatchedGames20242025!AC$1,DataRegularSeason20242025!$N$2:$N$1315,1, DataRegularSeason20242025!$R$2:$R$1315,1)</f>
        <v>0</v>
      </c>
      <c r="AD22" s="75"/>
      <c r="AE22" s="74">
        <f>COUNTIFS(DataRegularSeason20242025!$E$2:$E$1315,WatchedGames20242025!$A21,DataRegularSeason20242025!$D$2:$D$1315,WatchedGames20242025!AE$1,DataRegularSeason20242025!$N$2:$N$1315,1, DataRegularSeason20242025!$R$2:$R$1315,1)</f>
        <v>0</v>
      </c>
      <c r="AF22" s="75"/>
      <c r="AG22" s="74">
        <f>COUNTIFS(DataRegularSeason20242025!$E$2:$E$1315,WatchedGames20242025!$A21,DataRegularSeason20242025!$D$2:$D$1315,WatchedGames20242025!AG$1,DataRegularSeason20242025!$N$2:$N$1315,1, DataRegularSeason20242025!$R$2:$R$1315,1)</f>
        <v>0</v>
      </c>
      <c r="AH22" s="75"/>
      <c r="AI22" s="74">
        <f>COUNTIFS(DataRegularSeason20242025!$E$2:$E$1315,WatchedGames20242025!$A21,DataRegularSeason20242025!$D$2:$D$1315,WatchedGames20242025!AI$1,DataRegularSeason20242025!$N$2:$N$1315,1, DataRegularSeason20242025!$R$2:$R$1315,1)</f>
        <v>0</v>
      </c>
      <c r="AJ22" s="75"/>
      <c r="AK22" s="74">
        <f>COUNTIFS(DataRegularSeason20242025!$E$2:$E$1315,WatchedGames20242025!$A21,DataRegularSeason20242025!$D$2:$D$1315,WatchedGames20242025!AK$1,DataRegularSeason20242025!$N$2:$N$1315,1, DataRegularSeason20242025!$R$2:$R$1315,1)</f>
        <v>0</v>
      </c>
      <c r="AL22" s="75"/>
      <c r="AM22" s="74">
        <f>COUNTIFS(DataRegularSeason20242025!$E$2:$E$1315,WatchedGames20242025!$A21,DataRegularSeason20242025!$D$2:$D$1315,WatchedGames20242025!AM$1,DataRegularSeason20242025!$N$2:$N$1315,1, DataRegularSeason20242025!$R$2:$R$1315,1)</f>
        <v>1</v>
      </c>
      <c r="AN22" s="75"/>
      <c r="AO22" s="74">
        <f>COUNTIFS(DataRegularSeason20242025!$E$2:$E$1315,WatchedGames20242025!$A21,DataRegularSeason20242025!$D$2:$D$1315,WatchedGames20242025!AO$1,DataRegularSeason20242025!$N$2:$N$1315,1, DataRegularSeason20242025!$R$2:$R$1315,1)</f>
        <v>0</v>
      </c>
      <c r="AP22" s="75"/>
      <c r="AQ22" s="74">
        <f>COUNTIFS(DataRegularSeason20242025!$E$2:$E$1315,WatchedGames20242025!$A21,DataRegularSeason20242025!$D$2:$D$1315,WatchedGames20242025!AQ$1,DataRegularSeason20242025!$N$2:$N$1315,1, DataRegularSeason20242025!$R$2:$R$1315,1)</f>
        <v>0</v>
      </c>
      <c r="AR22" s="75"/>
      <c r="AS22" s="74">
        <f>COUNTIFS(DataRegularSeason20242025!$E$2:$E$1315,WatchedGames20242025!$A21,DataRegularSeason20242025!$D$2:$D$1315,WatchedGames20242025!AS$1,DataRegularSeason20242025!$N$2:$N$1315,1, DataRegularSeason20242025!$R$2:$R$1315,1)</f>
        <v>0</v>
      </c>
      <c r="AT22" s="75"/>
      <c r="AU22" s="74">
        <f>COUNTIFS(DataRegularSeason20242025!$E$2:$E$1315,WatchedGames20242025!$A21,DataRegularSeason20242025!$D$2:$D$1315,WatchedGames20242025!AU$1,DataRegularSeason20242025!$N$2:$N$1315,1, DataRegularSeason20242025!$R$2:$R$1315,1)</f>
        <v>0</v>
      </c>
      <c r="AV22" s="75"/>
      <c r="AW22" s="74">
        <f>COUNTIFS(DataRegularSeason20242025!$E$2:$E$1315,WatchedGames20242025!$A21,DataRegularSeason20242025!$D$2:$D$1315,WatchedGames20242025!AW$1,DataRegularSeason20242025!$N$2:$N$1315,1, DataRegularSeason20242025!$R$2:$R$1315,1)</f>
        <v>0</v>
      </c>
      <c r="AX22" s="75"/>
      <c r="AY22" s="74">
        <f>COUNTIFS(DataRegularSeason20242025!$E$2:$E$1315,WatchedGames20242025!$A21,DataRegularSeason20242025!$D$2:$D$1315,WatchedGames20242025!AY$1,DataRegularSeason20242025!$N$2:$N$1315,1, DataRegularSeason20242025!$R$2:$R$1315,1)</f>
        <v>0</v>
      </c>
      <c r="AZ22" s="75"/>
      <c r="BA22" s="74">
        <f>COUNTIFS(DataRegularSeason20242025!$E$2:$E$1315,WatchedGames20242025!$A21,DataRegularSeason20242025!$D$2:$D$1315,WatchedGames20242025!BA$1,DataRegularSeason20242025!$N$2:$N$1315,1, DataRegularSeason20242025!$R$2:$R$1315,1)</f>
        <v>0</v>
      </c>
      <c r="BB22" s="75"/>
      <c r="BC22" s="74">
        <f>COUNTIFS(DataRegularSeason20242025!$E$2:$E$1315,WatchedGames20242025!$A21,DataRegularSeason20242025!$D$2:$D$1315,WatchedGames20242025!BC$1,DataRegularSeason20242025!$N$2:$N$1315,1, DataRegularSeason20242025!$R$2:$R$1315,1)</f>
        <v>0</v>
      </c>
      <c r="BD22" s="75"/>
      <c r="BE22" s="74">
        <f>COUNTIFS(DataRegularSeason20242025!$E$2:$E$1315,WatchedGames20242025!$A21,DataRegularSeason20242025!$D$2:$D$1315,WatchedGames20242025!BE$1,DataRegularSeason20242025!$N$2:$N$1315,1, DataRegularSeason20242025!$R$2:$R$1315,1)</f>
        <v>0</v>
      </c>
      <c r="BF22" s="75"/>
      <c r="BG22" s="74">
        <f>COUNTIFS(DataRegularSeason20242025!$E$2:$E$1315,WatchedGames20242025!$A21,DataRegularSeason20242025!$D$2:$D$1315,WatchedGames20242025!BG$1,DataRegularSeason20242025!$N$2:$N$1315,1, DataRegularSeason20242025!$R$2:$R$1315,1)</f>
        <v>0</v>
      </c>
      <c r="BH22" s="75"/>
      <c r="BI22" s="74">
        <f>COUNTIFS(DataRegularSeason20242025!$E$2:$E$1315,WatchedGames20242025!$A21,DataRegularSeason20242025!$D$2:$D$1315,WatchedGames20242025!BI$1,DataRegularSeason20242025!$N$2:$N$1315,1, DataRegularSeason20242025!$R$2:$R$1315,1)</f>
        <v>0</v>
      </c>
      <c r="BJ22" s="75"/>
      <c r="BK22" s="74">
        <f>COUNTIFS(DataRegularSeason20242025!$E$2:$E$1315,WatchedGames20242025!$A21,DataRegularSeason20242025!$D$2:$D$1315,WatchedGames20242025!BK$1,DataRegularSeason20242025!$N$2:$N$1315,1, DataRegularSeason20242025!$R$2:$R$1315,1)</f>
        <v>1</v>
      </c>
      <c r="BL22" s="75"/>
      <c r="BM22" s="74">
        <f>COUNTIFS(DataRegularSeason20242025!$E$2:$E$1315,WatchedGames20242025!$A21,DataRegularSeason20242025!$D$2:$D$1315,WatchedGames20242025!BM$1,DataRegularSeason20242025!$N$2:$N$1315,1, DataRegularSeason20242025!$R$2:$R$1315,1)</f>
        <v>0</v>
      </c>
      <c r="BN22" s="75"/>
      <c r="BO22" s="66">
        <f t="shared" si="0"/>
        <v>3</v>
      </c>
      <c r="BP22" s="70"/>
      <c r="BQ22" s="71"/>
    </row>
    <row r="23" spans="1:69" s="55" customFormat="1" ht="9.9499999999999993" customHeight="1" x14ac:dyDescent="0.2">
      <c r="A23" s="67" t="s">
        <v>23</v>
      </c>
      <c r="B23" s="56" t="s">
        <v>81</v>
      </c>
      <c r="C23" s="68"/>
      <c r="D23" s="56">
        <f>COUNTIFS(DataRegularSeason20242025!$E$2:$E$1315,WatchedGames20242025!C$1,DataRegularSeason20242025!$D$2:$D$1315,WatchedGames20242025!$A23,DataRegularSeason20242025!$N$2:$N$1315,1, DataRegularSeason20242025!$R$2:$R$1315,1)</f>
        <v>0</v>
      </c>
      <c r="E23" s="68"/>
      <c r="F23" s="56">
        <f>COUNTIFS(DataRegularSeason20242025!$E$2:$E$1315,WatchedGames20242025!E$1,DataRegularSeason20242025!$D$2:$D$1315,WatchedGames20242025!$A23,DataRegularSeason20242025!$N$2:$N$1315,1, DataRegularSeason20242025!$R$2:$R$1315,1)</f>
        <v>0</v>
      </c>
      <c r="G23" s="68"/>
      <c r="H23" s="56">
        <f>COUNTIFS(DataRegularSeason20242025!$E$2:$E$1315,WatchedGames20242025!G$1,DataRegularSeason20242025!$D$2:$D$1315,WatchedGames20242025!$A23,DataRegularSeason20242025!$N$2:$N$1315,1, DataRegularSeason20242025!$R$2:$R$1315,1)</f>
        <v>0</v>
      </c>
      <c r="I23" s="68"/>
      <c r="J23" s="56">
        <f>COUNTIFS(DataRegularSeason20242025!$E$2:$E$1315,WatchedGames20242025!I$1,DataRegularSeason20242025!$D$2:$D$1315,WatchedGames20242025!$A23,DataRegularSeason20242025!$N$2:$N$1315,1, DataRegularSeason20242025!$R$2:$R$1315,1)</f>
        <v>0</v>
      </c>
      <c r="K23" s="68"/>
      <c r="L23" s="56">
        <f>COUNTIFS(DataRegularSeason20242025!$E$2:$E$1315,WatchedGames20242025!K$1,DataRegularSeason20242025!$D$2:$D$1315,WatchedGames20242025!$A23,DataRegularSeason20242025!$N$2:$N$1315,1, DataRegularSeason20242025!$R$2:$R$1315,1)</f>
        <v>1</v>
      </c>
      <c r="M23" s="68"/>
      <c r="N23" s="56">
        <f>COUNTIFS(DataRegularSeason20242025!$E$2:$E$1315,WatchedGames20242025!M$1,DataRegularSeason20242025!$D$2:$D$1315,WatchedGames20242025!$A23,DataRegularSeason20242025!$N$2:$N$1315,1, DataRegularSeason20242025!$R$2:$R$1315,1)</f>
        <v>0</v>
      </c>
      <c r="O23" s="68"/>
      <c r="P23" s="56">
        <f>COUNTIFS(DataRegularSeason20242025!$E$2:$E$1315,WatchedGames20242025!O$1,DataRegularSeason20242025!$D$2:$D$1315,WatchedGames20242025!$A23,DataRegularSeason20242025!$N$2:$N$1315,1, DataRegularSeason20242025!$R$2:$R$1315,1)</f>
        <v>0</v>
      </c>
      <c r="Q23" s="68"/>
      <c r="R23" s="56">
        <f>COUNTIFS(DataRegularSeason20242025!$E$2:$E$1315,WatchedGames20242025!Q$1,DataRegularSeason20242025!$D$2:$D$1315,WatchedGames20242025!$A23,DataRegularSeason20242025!$N$2:$N$1315,1, DataRegularSeason20242025!$R$2:$R$1315,1)</f>
        <v>0</v>
      </c>
      <c r="S23" s="68"/>
      <c r="T23" s="56">
        <f>COUNTIFS(DataRegularSeason20242025!$E$2:$E$1315,WatchedGames20242025!S$1,DataRegularSeason20242025!$D$2:$D$1315,WatchedGames20242025!$A23,DataRegularSeason20242025!$N$2:$N$1315,1, DataRegularSeason20242025!$R$2:$R$1315,1)</f>
        <v>1</v>
      </c>
      <c r="U23" s="68"/>
      <c r="V23" s="56">
        <f>COUNTIFS(DataRegularSeason20242025!$E$2:$E$1315,WatchedGames20242025!U$1,DataRegularSeason20242025!$D$2:$D$1315,WatchedGames20242025!$A23,DataRegularSeason20242025!$N$2:$N$1315,1, DataRegularSeason20242025!$R$2:$R$1315,1)</f>
        <v>1</v>
      </c>
      <c r="W23" s="68"/>
      <c r="X23" s="69"/>
      <c r="Y23" s="68"/>
      <c r="Z23" s="56">
        <f>COUNTIFS(DataRegularSeason20242025!$E$2:$E$1315,WatchedGames20242025!Y$1,DataRegularSeason20242025!$D$2:$D$1315,WatchedGames20242025!$A23,DataRegularSeason20242025!$N$2:$N$1315,1, DataRegularSeason20242025!$R$2:$R$1315,1)</f>
        <v>0</v>
      </c>
      <c r="AA23" s="68"/>
      <c r="AB23" s="56">
        <f>COUNTIFS(DataRegularSeason20242025!$E$2:$E$1315,WatchedGames20242025!AA$1,DataRegularSeason20242025!$D$2:$D$1315,WatchedGames20242025!$A23,DataRegularSeason20242025!$N$2:$N$1315,1, DataRegularSeason20242025!$R$2:$R$1315,1)</f>
        <v>0</v>
      </c>
      <c r="AC23" s="68"/>
      <c r="AD23" s="56">
        <f>COUNTIFS(DataRegularSeason20242025!$E$2:$E$1315,WatchedGames20242025!AC$1,DataRegularSeason20242025!$D$2:$D$1315,WatchedGames20242025!$A23,DataRegularSeason20242025!$N$2:$N$1315,1, DataRegularSeason20242025!$R$2:$R$1315,1)</f>
        <v>0</v>
      </c>
      <c r="AE23" s="68"/>
      <c r="AF23" s="56">
        <f>COUNTIFS(DataRegularSeason20242025!$E$2:$E$1315,WatchedGames20242025!AE$1,DataRegularSeason20242025!$D$2:$D$1315,WatchedGames20242025!$A23,DataRegularSeason20242025!$N$2:$N$1315,1, DataRegularSeason20242025!$R$2:$R$1315,1)</f>
        <v>0</v>
      </c>
      <c r="AG23" s="68"/>
      <c r="AH23" s="56">
        <f>COUNTIFS(DataRegularSeason20242025!$E$2:$E$1315,WatchedGames20242025!AG$1,DataRegularSeason20242025!$D$2:$D$1315,WatchedGames20242025!$A23,DataRegularSeason20242025!$N$2:$N$1315,1, DataRegularSeason20242025!$R$2:$R$1315,1)</f>
        <v>0</v>
      </c>
      <c r="AI23" s="68"/>
      <c r="AJ23" s="56">
        <f>COUNTIFS(DataRegularSeason20242025!$E$2:$E$1315,WatchedGames20242025!AI$1,DataRegularSeason20242025!$D$2:$D$1315,WatchedGames20242025!$A23,DataRegularSeason20242025!$N$2:$N$1315,1, DataRegularSeason20242025!$R$2:$R$1315,1)</f>
        <v>2</v>
      </c>
      <c r="AK23" s="68"/>
      <c r="AL23" s="56">
        <f>COUNTIFS(DataRegularSeason20242025!$E$2:$E$1315,WatchedGames20242025!AK$1,DataRegularSeason20242025!$D$2:$D$1315,WatchedGames20242025!$A23,DataRegularSeason20242025!$N$2:$N$1315,1, DataRegularSeason20242025!$R$2:$R$1315,1)</f>
        <v>0</v>
      </c>
      <c r="AM23" s="68"/>
      <c r="AN23" s="56">
        <f>COUNTIFS(DataRegularSeason20242025!$E$2:$E$1315,WatchedGames20242025!AM$1,DataRegularSeason20242025!$D$2:$D$1315,WatchedGames20242025!$A23,DataRegularSeason20242025!$N$2:$N$1315,1, DataRegularSeason20242025!$R$2:$R$1315,1)</f>
        <v>0</v>
      </c>
      <c r="AO23" s="68"/>
      <c r="AP23" s="56">
        <f>COUNTIFS(DataRegularSeason20242025!$E$2:$E$1315,WatchedGames20242025!AO$1,DataRegularSeason20242025!$D$2:$D$1315,WatchedGames20242025!$A23,DataRegularSeason20242025!$N$2:$N$1315,1, DataRegularSeason20242025!$R$2:$R$1315,1)</f>
        <v>0</v>
      </c>
      <c r="AQ23" s="68"/>
      <c r="AR23" s="56">
        <f>COUNTIFS(DataRegularSeason20242025!$E$2:$E$1315,WatchedGames20242025!AQ$1,DataRegularSeason20242025!$D$2:$D$1315,WatchedGames20242025!$A23,DataRegularSeason20242025!$N$2:$N$1315,1, DataRegularSeason20242025!$R$2:$R$1315,1)</f>
        <v>0</v>
      </c>
      <c r="AS23" s="68"/>
      <c r="AT23" s="56">
        <f>COUNTIFS(DataRegularSeason20242025!$E$2:$E$1315,WatchedGames20242025!AS$1,DataRegularSeason20242025!$D$2:$D$1315,WatchedGames20242025!$A23,DataRegularSeason20242025!$N$2:$N$1315,1, DataRegularSeason20242025!$R$2:$R$1315,1)</f>
        <v>0</v>
      </c>
      <c r="AU23" s="68"/>
      <c r="AV23" s="56">
        <f>COUNTIFS(DataRegularSeason20242025!$E$2:$E$1315,WatchedGames20242025!AU$1,DataRegularSeason20242025!$D$2:$D$1315,WatchedGames20242025!$A23,DataRegularSeason20242025!$N$2:$N$1315,1, DataRegularSeason20242025!$R$2:$R$1315,1)</f>
        <v>0</v>
      </c>
      <c r="AW23" s="68"/>
      <c r="AX23" s="56">
        <f>COUNTIFS(DataRegularSeason20242025!$E$2:$E$1315,WatchedGames20242025!AW$1,DataRegularSeason20242025!$D$2:$D$1315,WatchedGames20242025!$A23,DataRegularSeason20242025!$N$2:$N$1315,1, DataRegularSeason20242025!$R$2:$R$1315,1)</f>
        <v>0</v>
      </c>
      <c r="AY23" s="68"/>
      <c r="AZ23" s="56">
        <f>COUNTIFS(DataRegularSeason20242025!$E$2:$E$1315,WatchedGames20242025!AY$1,DataRegularSeason20242025!$D$2:$D$1315,WatchedGames20242025!$A23,DataRegularSeason20242025!$N$2:$N$1315,1, DataRegularSeason20242025!$R$2:$R$1315,1)</f>
        <v>0</v>
      </c>
      <c r="BA23" s="68"/>
      <c r="BB23" s="56">
        <f>COUNTIFS(DataRegularSeason20242025!$E$2:$E$1315,WatchedGames20242025!BA$1,DataRegularSeason20242025!$D$2:$D$1315,WatchedGames20242025!$A23,DataRegularSeason20242025!$N$2:$N$1315,1, DataRegularSeason20242025!$R$2:$R$1315,1)</f>
        <v>0</v>
      </c>
      <c r="BC23" s="68"/>
      <c r="BD23" s="56">
        <f>COUNTIFS(DataRegularSeason20242025!$E$2:$E$1315,WatchedGames20242025!BC$1,DataRegularSeason20242025!$D$2:$D$1315,WatchedGames20242025!$A23,DataRegularSeason20242025!$N$2:$N$1315,1, DataRegularSeason20242025!$R$2:$R$1315,1)</f>
        <v>0</v>
      </c>
      <c r="BE23" s="68"/>
      <c r="BF23" s="56">
        <f>COUNTIFS(DataRegularSeason20242025!$E$2:$E$1315,WatchedGames20242025!BE$1,DataRegularSeason20242025!$D$2:$D$1315,WatchedGames20242025!$A23,DataRegularSeason20242025!$N$2:$N$1315,1, DataRegularSeason20242025!$R$2:$R$1315,1)</f>
        <v>0</v>
      </c>
      <c r="BG23" s="68"/>
      <c r="BH23" s="56">
        <f>COUNTIFS(DataRegularSeason20242025!$E$2:$E$1315,WatchedGames20242025!BG$1,DataRegularSeason20242025!$D$2:$D$1315,WatchedGames20242025!$A23,DataRegularSeason20242025!$N$2:$N$1315,1, DataRegularSeason20242025!$R$2:$R$1315,1)</f>
        <v>0</v>
      </c>
      <c r="BI23" s="68"/>
      <c r="BJ23" s="56">
        <f>COUNTIFS(DataRegularSeason20242025!$E$2:$E$1315,WatchedGames20242025!BI$1,DataRegularSeason20242025!$D$2:$D$1315,WatchedGames20242025!$A23,DataRegularSeason20242025!$N$2:$N$1315,1, DataRegularSeason20242025!$R$2:$R$1315,1)</f>
        <v>0</v>
      </c>
      <c r="BK23" s="68"/>
      <c r="BL23" s="56">
        <f>COUNTIFS(DataRegularSeason20242025!$E$2:$E$1315,WatchedGames20242025!BK$1,DataRegularSeason20242025!$D$2:$D$1315,WatchedGames20242025!$A23,DataRegularSeason20242025!$N$2:$N$1315,1, DataRegularSeason20242025!$R$2:$R$1315,1)</f>
        <v>0</v>
      </c>
      <c r="BM23" s="68"/>
      <c r="BN23" s="56">
        <f>COUNTIFS(DataRegularSeason20242025!$E$2:$E$1315,WatchedGames20242025!BM$1,DataRegularSeason20242025!$D$2:$D$1315,WatchedGames20242025!$A23,DataRegularSeason20242025!$N$2:$N$1315,1, DataRegularSeason20242025!$R$2:$R$1315,1)</f>
        <v>0</v>
      </c>
      <c r="BO23" s="61">
        <f t="shared" si="0"/>
        <v>5</v>
      </c>
      <c r="BP23" s="70">
        <f t="shared" ref="BP23" si="19">BO23+BO24</f>
        <v>10</v>
      </c>
      <c r="BQ23" s="71">
        <f t="shared" ref="BQ23" si="20">82-BP23</f>
        <v>72</v>
      </c>
    </row>
    <row r="24" spans="1:69" s="55" customFormat="1" ht="9.9499999999999993" customHeight="1" x14ac:dyDescent="0.2">
      <c r="A24" s="73"/>
      <c r="B24" s="64" t="s">
        <v>80</v>
      </c>
      <c r="C24" s="74">
        <f>COUNTIFS(DataRegularSeason20242025!$E$2:$E$1315,WatchedGames20242025!$A23,DataRegularSeason20242025!$D$2:$D$1315,WatchedGames20242025!C$1,DataRegularSeason20242025!$N$2:$N$1315,1, DataRegularSeason20242025!$R$2:$R$1315,1)</f>
        <v>0</v>
      </c>
      <c r="D24" s="75"/>
      <c r="E24" s="74">
        <f>COUNTIFS(DataRegularSeason20242025!$E$2:$E$1315,WatchedGames20242025!$A23,DataRegularSeason20242025!$D$2:$D$1315,WatchedGames20242025!E$1,DataRegularSeason20242025!$N$2:$N$1315,1, DataRegularSeason20242025!$R$2:$R$1315,1)</f>
        <v>0</v>
      </c>
      <c r="F24" s="75"/>
      <c r="G24" s="74">
        <f>COUNTIFS(DataRegularSeason20242025!$E$2:$E$1315,WatchedGames20242025!$A23,DataRegularSeason20242025!$D$2:$D$1315,WatchedGames20242025!G$1,DataRegularSeason20242025!$N$2:$N$1315,1, DataRegularSeason20242025!$R$2:$R$1315,1)</f>
        <v>0</v>
      </c>
      <c r="H24" s="75"/>
      <c r="I24" s="74">
        <f>COUNTIFS(DataRegularSeason20242025!$E$2:$E$1315,WatchedGames20242025!$A23,DataRegularSeason20242025!$D$2:$D$1315,WatchedGames20242025!I$1,DataRegularSeason20242025!$N$2:$N$1315,1, DataRegularSeason20242025!$R$2:$R$1315,1)</f>
        <v>0</v>
      </c>
      <c r="J24" s="75"/>
      <c r="K24" s="74">
        <f>COUNTIFS(DataRegularSeason20242025!$E$2:$E$1315,WatchedGames20242025!$A23,DataRegularSeason20242025!$D$2:$D$1315,WatchedGames20242025!K$1,DataRegularSeason20242025!$N$2:$N$1315,1, DataRegularSeason20242025!$R$2:$R$1315,1)</f>
        <v>0</v>
      </c>
      <c r="L24" s="75"/>
      <c r="M24" s="74">
        <f>COUNTIFS(DataRegularSeason20242025!$E$2:$E$1315,WatchedGames20242025!$A23,DataRegularSeason20242025!$D$2:$D$1315,WatchedGames20242025!M$1,DataRegularSeason20242025!$N$2:$N$1315,1, DataRegularSeason20242025!$R$2:$R$1315,1)</f>
        <v>1</v>
      </c>
      <c r="N24" s="75"/>
      <c r="O24" s="74">
        <f>COUNTIFS(DataRegularSeason20242025!$E$2:$E$1315,WatchedGames20242025!$A23,DataRegularSeason20242025!$D$2:$D$1315,WatchedGames20242025!O$1,DataRegularSeason20242025!$N$2:$N$1315,1, DataRegularSeason20242025!$R$2:$R$1315,1)</f>
        <v>1</v>
      </c>
      <c r="P24" s="75"/>
      <c r="Q24" s="74">
        <f>COUNTIFS(DataRegularSeason20242025!$E$2:$E$1315,WatchedGames20242025!$A23,DataRegularSeason20242025!$D$2:$D$1315,WatchedGames20242025!Q$1,DataRegularSeason20242025!$N$2:$N$1315,1, DataRegularSeason20242025!$R$2:$R$1315,1)</f>
        <v>0</v>
      </c>
      <c r="R24" s="75"/>
      <c r="S24" s="74">
        <f>COUNTIFS(DataRegularSeason20242025!$E$2:$E$1315,WatchedGames20242025!$A23,DataRegularSeason20242025!$D$2:$D$1315,WatchedGames20242025!S$1,DataRegularSeason20242025!$N$2:$N$1315,1, DataRegularSeason20242025!$R$2:$R$1315,1)</f>
        <v>0</v>
      </c>
      <c r="T24" s="75"/>
      <c r="U24" s="74">
        <f>COUNTIFS(DataRegularSeason20242025!$E$2:$E$1315,WatchedGames20242025!$A23,DataRegularSeason20242025!$D$2:$D$1315,WatchedGames20242025!U$1,DataRegularSeason20242025!$N$2:$N$1315,1, DataRegularSeason20242025!$R$2:$R$1315,1)</f>
        <v>0</v>
      </c>
      <c r="V24" s="75"/>
      <c r="W24" s="74"/>
      <c r="X24" s="75"/>
      <c r="Y24" s="74">
        <f>COUNTIFS(DataRegularSeason20242025!$E$2:$E$1315,WatchedGames20242025!$A23,DataRegularSeason20242025!$D$2:$D$1315,WatchedGames20242025!Y$1,DataRegularSeason20242025!$N$2:$N$1315,1, DataRegularSeason20242025!$R$2:$R$1315,1)</f>
        <v>0</v>
      </c>
      <c r="Z24" s="75"/>
      <c r="AA24" s="74">
        <f>COUNTIFS(DataRegularSeason20242025!$E$2:$E$1315,WatchedGames20242025!$A23,DataRegularSeason20242025!$D$2:$D$1315,WatchedGames20242025!AA$1,DataRegularSeason20242025!$N$2:$N$1315,1, DataRegularSeason20242025!$R$2:$R$1315,1)</f>
        <v>0</v>
      </c>
      <c r="AB24" s="75"/>
      <c r="AC24" s="74">
        <f>COUNTIFS(DataRegularSeason20242025!$E$2:$E$1315,WatchedGames20242025!$A23,DataRegularSeason20242025!$D$2:$D$1315,WatchedGames20242025!AC$1,DataRegularSeason20242025!$N$2:$N$1315,1, DataRegularSeason20242025!$R$2:$R$1315,1)</f>
        <v>0</v>
      </c>
      <c r="AD24" s="75"/>
      <c r="AE24" s="74">
        <f>COUNTIFS(DataRegularSeason20242025!$E$2:$E$1315,WatchedGames20242025!$A23,DataRegularSeason20242025!$D$2:$D$1315,WatchedGames20242025!AE$1,DataRegularSeason20242025!$N$2:$N$1315,1, DataRegularSeason20242025!$R$2:$R$1315,1)</f>
        <v>0</v>
      </c>
      <c r="AF24" s="75"/>
      <c r="AG24" s="74">
        <f>COUNTIFS(DataRegularSeason20242025!$E$2:$E$1315,WatchedGames20242025!$A23,DataRegularSeason20242025!$D$2:$D$1315,WatchedGames20242025!AG$1,DataRegularSeason20242025!$N$2:$N$1315,1, DataRegularSeason20242025!$R$2:$R$1315,1)</f>
        <v>0</v>
      </c>
      <c r="AH24" s="75"/>
      <c r="AI24" s="74">
        <f>COUNTIFS(DataRegularSeason20242025!$E$2:$E$1315,WatchedGames20242025!$A23,DataRegularSeason20242025!$D$2:$D$1315,WatchedGames20242025!AI$1,DataRegularSeason20242025!$N$2:$N$1315,1, DataRegularSeason20242025!$R$2:$R$1315,1)</f>
        <v>0</v>
      </c>
      <c r="AJ24" s="75"/>
      <c r="AK24" s="74">
        <f>COUNTIFS(DataRegularSeason20242025!$E$2:$E$1315,WatchedGames20242025!$A23,DataRegularSeason20242025!$D$2:$D$1315,WatchedGames20242025!AK$1,DataRegularSeason20242025!$N$2:$N$1315,1, DataRegularSeason20242025!$R$2:$R$1315,1)</f>
        <v>0</v>
      </c>
      <c r="AL24" s="75"/>
      <c r="AM24" s="74">
        <f>COUNTIFS(DataRegularSeason20242025!$E$2:$E$1315,WatchedGames20242025!$A23,DataRegularSeason20242025!$D$2:$D$1315,WatchedGames20242025!AM$1,DataRegularSeason20242025!$N$2:$N$1315,1, DataRegularSeason20242025!$R$2:$R$1315,1)</f>
        <v>0</v>
      </c>
      <c r="AN24" s="75"/>
      <c r="AO24" s="74">
        <f>COUNTIFS(DataRegularSeason20242025!$E$2:$E$1315,WatchedGames20242025!$A23,DataRegularSeason20242025!$D$2:$D$1315,WatchedGames20242025!AO$1,DataRegularSeason20242025!$N$2:$N$1315,1, DataRegularSeason20242025!$R$2:$R$1315,1)</f>
        <v>0</v>
      </c>
      <c r="AP24" s="75"/>
      <c r="AQ24" s="74">
        <f>COUNTIFS(DataRegularSeason20242025!$E$2:$E$1315,WatchedGames20242025!$A23,DataRegularSeason20242025!$D$2:$D$1315,WatchedGames20242025!AQ$1,DataRegularSeason20242025!$N$2:$N$1315,1, DataRegularSeason20242025!$R$2:$R$1315,1)</f>
        <v>1</v>
      </c>
      <c r="AR24" s="75"/>
      <c r="AS24" s="74">
        <f>COUNTIFS(DataRegularSeason20242025!$E$2:$E$1315,WatchedGames20242025!$A23,DataRegularSeason20242025!$D$2:$D$1315,WatchedGames20242025!AS$1,DataRegularSeason20242025!$N$2:$N$1315,1, DataRegularSeason20242025!$R$2:$R$1315,1)</f>
        <v>1</v>
      </c>
      <c r="AT24" s="75"/>
      <c r="AU24" s="74">
        <f>COUNTIFS(DataRegularSeason20242025!$E$2:$E$1315,WatchedGames20242025!$A23,DataRegularSeason20242025!$D$2:$D$1315,WatchedGames20242025!AU$1,DataRegularSeason20242025!$N$2:$N$1315,1, DataRegularSeason20242025!$R$2:$R$1315,1)</f>
        <v>0</v>
      </c>
      <c r="AV24" s="75"/>
      <c r="AW24" s="74">
        <f>COUNTIFS(DataRegularSeason20242025!$E$2:$E$1315,WatchedGames20242025!$A23,DataRegularSeason20242025!$D$2:$D$1315,WatchedGames20242025!AW$1,DataRegularSeason20242025!$N$2:$N$1315,1, DataRegularSeason20242025!$R$2:$R$1315,1)</f>
        <v>0</v>
      </c>
      <c r="AX24" s="75"/>
      <c r="AY24" s="74">
        <f>COUNTIFS(DataRegularSeason20242025!$E$2:$E$1315,WatchedGames20242025!$A23,DataRegularSeason20242025!$D$2:$D$1315,WatchedGames20242025!AY$1,DataRegularSeason20242025!$N$2:$N$1315,1, DataRegularSeason20242025!$R$2:$R$1315,1)</f>
        <v>0</v>
      </c>
      <c r="AZ24" s="75"/>
      <c r="BA24" s="74">
        <f>COUNTIFS(DataRegularSeason20242025!$E$2:$E$1315,WatchedGames20242025!$A23,DataRegularSeason20242025!$D$2:$D$1315,WatchedGames20242025!BA$1,DataRegularSeason20242025!$N$2:$N$1315,1, DataRegularSeason20242025!$R$2:$R$1315,1)</f>
        <v>0</v>
      </c>
      <c r="BB24" s="75"/>
      <c r="BC24" s="74">
        <f>COUNTIFS(DataRegularSeason20242025!$E$2:$E$1315,WatchedGames20242025!$A23,DataRegularSeason20242025!$D$2:$D$1315,WatchedGames20242025!BC$1,DataRegularSeason20242025!$N$2:$N$1315,1, DataRegularSeason20242025!$R$2:$R$1315,1)</f>
        <v>0</v>
      </c>
      <c r="BD24" s="75"/>
      <c r="BE24" s="74">
        <f>COUNTIFS(DataRegularSeason20242025!$E$2:$E$1315,WatchedGames20242025!$A23,DataRegularSeason20242025!$D$2:$D$1315,WatchedGames20242025!BE$1,DataRegularSeason20242025!$N$2:$N$1315,1, DataRegularSeason20242025!$R$2:$R$1315,1)</f>
        <v>0</v>
      </c>
      <c r="BF24" s="75"/>
      <c r="BG24" s="74">
        <f>COUNTIFS(DataRegularSeason20242025!$E$2:$E$1315,WatchedGames20242025!$A23,DataRegularSeason20242025!$D$2:$D$1315,WatchedGames20242025!BG$1,DataRegularSeason20242025!$N$2:$N$1315,1, DataRegularSeason20242025!$R$2:$R$1315,1)</f>
        <v>0</v>
      </c>
      <c r="BH24" s="75"/>
      <c r="BI24" s="74">
        <f>COUNTIFS(DataRegularSeason20242025!$E$2:$E$1315,WatchedGames20242025!$A23,DataRegularSeason20242025!$D$2:$D$1315,WatchedGames20242025!BI$1,DataRegularSeason20242025!$N$2:$N$1315,1, DataRegularSeason20242025!$R$2:$R$1315,1)</f>
        <v>0</v>
      </c>
      <c r="BJ24" s="75"/>
      <c r="BK24" s="74">
        <f>COUNTIFS(DataRegularSeason20242025!$E$2:$E$1315,WatchedGames20242025!$A23,DataRegularSeason20242025!$D$2:$D$1315,WatchedGames20242025!BK$1,DataRegularSeason20242025!$N$2:$N$1315,1, DataRegularSeason20242025!$R$2:$R$1315,1)</f>
        <v>1</v>
      </c>
      <c r="BL24" s="75"/>
      <c r="BM24" s="74">
        <f>COUNTIFS(DataRegularSeason20242025!$E$2:$E$1315,WatchedGames20242025!$A23,DataRegularSeason20242025!$D$2:$D$1315,WatchedGames20242025!BM$1,DataRegularSeason20242025!$N$2:$N$1315,1, DataRegularSeason20242025!$R$2:$R$1315,1)</f>
        <v>0</v>
      </c>
      <c r="BN24" s="75"/>
      <c r="BO24" s="66">
        <f t="shared" si="0"/>
        <v>5</v>
      </c>
      <c r="BP24" s="70"/>
      <c r="BQ24" s="71"/>
    </row>
    <row r="25" spans="1:69" s="55" customFormat="1" ht="9.9499999999999993" customHeight="1" x14ac:dyDescent="0.2">
      <c r="A25" s="67" t="s">
        <v>14</v>
      </c>
      <c r="B25" s="56" t="s">
        <v>81</v>
      </c>
      <c r="C25" s="68"/>
      <c r="D25" s="56">
        <f>COUNTIFS(DataRegularSeason20242025!$E$2:$E$1315,WatchedGames20242025!C$1,DataRegularSeason20242025!$D$2:$D$1315,WatchedGames20242025!$A25,DataRegularSeason20242025!$N$2:$N$1315,1, DataRegularSeason20242025!$R$2:$R$1315,1)</f>
        <v>0</v>
      </c>
      <c r="E25" s="68"/>
      <c r="F25" s="56">
        <f>COUNTIFS(DataRegularSeason20242025!$E$2:$E$1315,WatchedGames20242025!E$1,DataRegularSeason20242025!$D$2:$D$1315,WatchedGames20242025!$A25,DataRegularSeason20242025!$N$2:$N$1315,1, DataRegularSeason20242025!$R$2:$R$1315,1)</f>
        <v>1</v>
      </c>
      <c r="G25" s="68"/>
      <c r="H25" s="56">
        <f>COUNTIFS(DataRegularSeason20242025!$E$2:$E$1315,WatchedGames20242025!G$1,DataRegularSeason20242025!$D$2:$D$1315,WatchedGames20242025!$A25,DataRegularSeason20242025!$N$2:$N$1315,1, DataRegularSeason20242025!$R$2:$R$1315,1)</f>
        <v>2</v>
      </c>
      <c r="I25" s="68"/>
      <c r="J25" s="56">
        <f>COUNTIFS(DataRegularSeason20242025!$E$2:$E$1315,WatchedGames20242025!I$1,DataRegularSeason20242025!$D$2:$D$1315,WatchedGames20242025!$A25,DataRegularSeason20242025!$N$2:$N$1315,1, DataRegularSeason20242025!$R$2:$R$1315,1)</f>
        <v>0</v>
      </c>
      <c r="K25" s="68"/>
      <c r="L25" s="56">
        <f>COUNTIFS(DataRegularSeason20242025!$E$2:$E$1315,WatchedGames20242025!K$1,DataRegularSeason20242025!$D$2:$D$1315,WatchedGames20242025!$A25,DataRegularSeason20242025!$N$2:$N$1315,1, DataRegularSeason20242025!$R$2:$R$1315,1)</f>
        <v>1</v>
      </c>
      <c r="M25" s="68"/>
      <c r="N25" s="56">
        <f>COUNTIFS(DataRegularSeason20242025!$E$2:$E$1315,WatchedGames20242025!M$1,DataRegularSeason20242025!$D$2:$D$1315,WatchedGames20242025!$A25,DataRegularSeason20242025!$N$2:$N$1315,1, DataRegularSeason20242025!$R$2:$R$1315,1)</f>
        <v>0</v>
      </c>
      <c r="O25" s="68"/>
      <c r="P25" s="56">
        <f>COUNTIFS(DataRegularSeason20242025!$E$2:$E$1315,WatchedGames20242025!O$1,DataRegularSeason20242025!$D$2:$D$1315,WatchedGames20242025!$A25,DataRegularSeason20242025!$N$2:$N$1315,1, DataRegularSeason20242025!$R$2:$R$1315,1)</f>
        <v>0</v>
      </c>
      <c r="Q25" s="68"/>
      <c r="R25" s="56">
        <f>COUNTIFS(DataRegularSeason20242025!$E$2:$E$1315,WatchedGames20242025!Q$1,DataRegularSeason20242025!$D$2:$D$1315,WatchedGames20242025!$A25,DataRegularSeason20242025!$N$2:$N$1315,1, DataRegularSeason20242025!$R$2:$R$1315,1)</f>
        <v>0</v>
      </c>
      <c r="S25" s="68"/>
      <c r="T25" s="56">
        <f>COUNTIFS(DataRegularSeason20242025!$E$2:$E$1315,WatchedGames20242025!S$1,DataRegularSeason20242025!$D$2:$D$1315,WatchedGames20242025!$A25,DataRegularSeason20242025!$N$2:$N$1315,1, DataRegularSeason20242025!$R$2:$R$1315,1)</f>
        <v>0</v>
      </c>
      <c r="U25" s="68"/>
      <c r="V25" s="56">
        <f>COUNTIFS(DataRegularSeason20242025!$E$2:$E$1315,WatchedGames20242025!U$1,DataRegularSeason20242025!$D$2:$D$1315,WatchedGames20242025!$A25,DataRegularSeason20242025!$N$2:$N$1315,1, DataRegularSeason20242025!$R$2:$R$1315,1)</f>
        <v>0</v>
      </c>
      <c r="W25" s="68"/>
      <c r="X25" s="56">
        <f>COUNTIFS(DataRegularSeason20242025!$E$2:$E$1315,WatchedGames20242025!W$1,DataRegularSeason20242025!$D$2:$D$1315,WatchedGames20242025!$A25,DataRegularSeason20242025!$N$2:$N$1315,1, DataRegularSeason20242025!$R$2:$R$1315,1)</f>
        <v>0</v>
      </c>
      <c r="Y25" s="68"/>
      <c r="Z25" s="69"/>
      <c r="AA25" s="68"/>
      <c r="AB25" s="56">
        <f>COUNTIFS(DataRegularSeason20242025!$E$2:$E$1315,WatchedGames20242025!AA$1,DataRegularSeason20242025!$D$2:$D$1315,WatchedGames20242025!$A25,DataRegularSeason20242025!$N$2:$N$1315,1, DataRegularSeason20242025!$R$2:$R$1315,1)</f>
        <v>0</v>
      </c>
      <c r="AC25" s="68"/>
      <c r="AD25" s="56">
        <f>COUNTIFS(DataRegularSeason20242025!$E$2:$E$1315,WatchedGames20242025!AC$1,DataRegularSeason20242025!$D$2:$D$1315,WatchedGames20242025!$A25,DataRegularSeason20242025!$N$2:$N$1315,1, DataRegularSeason20242025!$R$2:$R$1315,1)</f>
        <v>0</v>
      </c>
      <c r="AE25" s="68"/>
      <c r="AF25" s="56">
        <f>COUNTIFS(DataRegularSeason20242025!$E$2:$E$1315,WatchedGames20242025!AE$1,DataRegularSeason20242025!$D$2:$D$1315,WatchedGames20242025!$A25,DataRegularSeason20242025!$N$2:$N$1315,1, DataRegularSeason20242025!$R$2:$R$1315,1)</f>
        <v>0</v>
      </c>
      <c r="AG25" s="68"/>
      <c r="AH25" s="56">
        <f>COUNTIFS(DataRegularSeason20242025!$E$2:$E$1315,WatchedGames20242025!AG$1,DataRegularSeason20242025!$D$2:$D$1315,WatchedGames20242025!$A25,DataRegularSeason20242025!$N$2:$N$1315,1, DataRegularSeason20242025!$R$2:$R$1315,1)</f>
        <v>0</v>
      </c>
      <c r="AI25" s="68"/>
      <c r="AJ25" s="56">
        <f>COUNTIFS(DataRegularSeason20242025!$E$2:$E$1315,WatchedGames20242025!AI$1,DataRegularSeason20242025!$D$2:$D$1315,WatchedGames20242025!$A25,DataRegularSeason20242025!$N$2:$N$1315,1, DataRegularSeason20242025!$R$2:$R$1315,1)</f>
        <v>0</v>
      </c>
      <c r="AK25" s="68"/>
      <c r="AL25" s="56">
        <f>COUNTIFS(DataRegularSeason20242025!$E$2:$E$1315,WatchedGames20242025!AK$1,DataRegularSeason20242025!$D$2:$D$1315,WatchedGames20242025!$A25,DataRegularSeason20242025!$N$2:$N$1315,1, DataRegularSeason20242025!$R$2:$R$1315,1)</f>
        <v>1</v>
      </c>
      <c r="AM25" s="68"/>
      <c r="AN25" s="56">
        <f>COUNTIFS(DataRegularSeason20242025!$E$2:$E$1315,WatchedGames20242025!AM$1,DataRegularSeason20242025!$D$2:$D$1315,WatchedGames20242025!$A25,DataRegularSeason20242025!$N$2:$N$1315,1, DataRegularSeason20242025!$R$2:$R$1315,1)</f>
        <v>1</v>
      </c>
      <c r="AO25" s="68"/>
      <c r="AP25" s="56">
        <f>COUNTIFS(DataRegularSeason20242025!$E$2:$E$1315,WatchedGames20242025!AO$1,DataRegularSeason20242025!$D$2:$D$1315,WatchedGames20242025!$A25,DataRegularSeason20242025!$N$2:$N$1315,1, DataRegularSeason20242025!$R$2:$R$1315,1)</f>
        <v>0</v>
      </c>
      <c r="AQ25" s="68"/>
      <c r="AR25" s="56">
        <f>COUNTIFS(DataRegularSeason20242025!$E$2:$E$1315,WatchedGames20242025!AQ$1,DataRegularSeason20242025!$D$2:$D$1315,WatchedGames20242025!$A25,DataRegularSeason20242025!$N$2:$N$1315,1, DataRegularSeason20242025!$R$2:$R$1315,1)</f>
        <v>0</v>
      </c>
      <c r="AS25" s="68"/>
      <c r="AT25" s="56">
        <f>COUNTIFS(DataRegularSeason20242025!$E$2:$E$1315,WatchedGames20242025!AS$1,DataRegularSeason20242025!$D$2:$D$1315,WatchedGames20242025!$A25,DataRegularSeason20242025!$N$2:$N$1315,1, DataRegularSeason20242025!$R$2:$R$1315,1)</f>
        <v>0</v>
      </c>
      <c r="AU25" s="68"/>
      <c r="AV25" s="56">
        <f>COUNTIFS(DataRegularSeason20242025!$E$2:$E$1315,WatchedGames20242025!AU$1,DataRegularSeason20242025!$D$2:$D$1315,WatchedGames20242025!$A25,DataRegularSeason20242025!$N$2:$N$1315,1, DataRegularSeason20242025!$R$2:$R$1315,1)</f>
        <v>0</v>
      </c>
      <c r="AW25" s="68"/>
      <c r="AX25" s="56">
        <f>COUNTIFS(DataRegularSeason20242025!$E$2:$E$1315,WatchedGames20242025!AW$1,DataRegularSeason20242025!$D$2:$D$1315,WatchedGames20242025!$A25,DataRegularSeason20242025!$N$2:$N$1315,1, DataRegularSeason20242025!$R$2:$R$1315,1)</f>
        <v>0</v>
      </c>
      <c r="AY25" s="68"/>
      <c r="AZ25" s="56">
        <f>COUNTIFS(DataRegularSeason20242025!$E$2:$E$1315,WatchedGames20242025!AY$1,DataRegularSeason20242025!$D$2:$D$1315,WatchedGames20242025!$A25,DataRegularSeason20242025!$N$2:$N$1315,1, DataRegularSeason20242025!$R$2:$R$1315,1)</f>
        <v>0</v>
      </c>
      <c r="BA25" s="68"/>
      <c r="BB25" s="56">
        <f>COUNTIFS(DataRegularSeason20242025!$E$2:$E$1315,WatchedGames20242025!BA$1,DataRegularSeason20242025!$D$2:$D$1315,WatchedGames20242025!$A25,DataRegularSeason20242025!$N$2:$N$1315,1, DataRegularSeason20242025!$R$2:$R$1315,1)</f>
        <v>0</v>
      </c>
      <c r="BC25" s="68"/>
      <c r="BD25" s="56">
        <f>COUNTIFS(DataRegularSeason20242025!$E$2:$E$1315,WatchedGames20242025!BC$1,DataRegularSeason20242025!$D$2:$D$1315,WatchedGames20242025!$A25,DataRegularSeason20242025!$N$2:$N$1315,1, DataRegularSeason20242025!$R$2:$R$1315,1)</f>
        <v>0</v>
      </c>
      <c r="BE25" s="68"/>
      <c r="BF25" s="56">
        <f>COUNTIFS(DataRegularSeason20242025!$E$2:$E$1315,WatchedGames20242025!BE$1,DataRegularSeason20242025!$D$2:$D$1315,WatchedGames20242025!$A25,DataRegularSeason20242025!$N$2:$N$1315,1, DataRegularSeason20242025!$R$2:$R$1315,1)</f>
        <v>0</v>
      </c>
      <c r="BG25" s="68"/>
      <c r="BH25" s="56">
        <f>COUNTIFS(DataRegularSeason20242025!$E$2:$E$1315,WatchedGames20242025!BG$1,DataRegularSeason20242025!$D$2:$D$1315,WatchedGames20242025!$A25,DataRegularSeason20242025!$N$2:$N$1315,1, DataRegularSeason20242025!$R$2:$R$1315,1)</f>
        <v>0</v>
      </c>
      <c r="BI25" s="68"/>
      <c r="BJ25" s="56">
        <f>COUNTIFS(DataRegularSeason20242025!$E$2:$E$1315,WatchedGames20242025!BI$1,DataRegularSeason20242025!$D$2:$D$1315,WatchedGames20242025!$A25,DataRegularSeason20242025!$N$2:$N$1315,1, DataRegularSeason20242025!$R$2:$R$1315,1)</f>
        <v>0</v>
      </c>
      <c r="BK25" s="68"/>
      <c r="BL25" s="56">
        <f>COUNTIFS(DataRegularSeason20242025!$E$2:$E$1315,WatchedGames20242025!BK$1,DataRegularSeason20242025!$D$2:$D$1315,WatchedGames20242025!$A25,DataRegularSeason20242025!$N$2:$N$1315,1, DataRegularSeason20242025!$R$2:$R$1315,1)</f>
        <v>0</v>
      </c>
      <c r="BM25" s="68"/>
      <c r="BN25" s="56">
        <f>COUNTIFS(DataRegularSeason20242025!$E$2:$E$1315,WatchedGames20242025!BM$1,DataRegularSeason20242025!$D$2:$D$1315,WatchedGames20242025!$A25,DataRegularSeason20242025!$N$2:$N$1315,1, DataRegularSeason20242025!$R$2:$R$1315,1)</f>
        <v>0</v>
      </c>
      <c r="BO25" s="61">
        <f t="shared" si="0"/>
        <v>6</v>
      </c>
      <c r="BP25" s="70">
        <f t="shared" ref="BP25" si="21">BO25+BO26</f>
        <v>10</v>
      </c>
      <c r="BQ25" s="71">
        <f t="shared" ref="BQ25" si="22">82-BP25</f>
        <v>72</v>
      </c>
    </row>
    <row r="26" spans="1:69" s="55" customFormat="1" ht="9.9499999999999993" customHeight="1" x14ac:dyDescent="0.2">
      <c r="A26" s="73"/>
      <c r="B26" s="64" t="s">
        <v>80</v>
      </c>
      <c r="C26" s="74">
        <f>COUNTIFS(DataRegularSeason20242025!$E$2:$E$1315,WatchedGames20242025!$A25,DataRegularSeason20242025!$D$2:$D$1315,WatchedGames20242025!C$1,DataRegularSeason20242025!$N$2:$N$1315,1, DataRegularSeason20242025!$R$2:$R$1315,1)</f>
        <v>0</v>
      </c>
      <c r="D26" s="75"/>
      <c r="E26" s="74">
        <f>COUNTIFS(DataRegularSeason20242025!$E$2:$E$1315,WatchedGames20242025!$A25,DataRegularSeason20242025!$D$2:$D$1315,WatchedGames20242025!E$1,DataRegularSeason20242025!$N$2:$N$1315,1, DataRegularSeason20242025!$R$2:$R$1315,1)</f>
        <v>1</v>
      </c>
      <c r="F26" s="75"/>
      <c r="G26" s="74">
        <f>COUNTIFS(DataRegularSeason20242025!$E$2:$E$1315,WatchedGames20242025!$A25,DataRegularSeason20242025!$D$2:$D$1315,WatchedGames20242025!G$1,DataRegularSeason20242025!$N$2:$N$1315,1, DataRegularSeason20242025!$R$2:$R$1315,1)</f>
        <v>0</v>
      </c>
      <c r="H26" s="75"/>
      <c r="I26" s="74">
        <f>COUNTIFS(DataRegularSeason20242025!$E$2:$E$1315,WatchedGames20242025!$A25,DataRegularSeason20242025!$D$2:$D$1315,WatchedGames20242025!I$1,DataRegularSeason20242025!$N$2:$N$1315,1, DataRegularSeason20242025!$R$2:$R$1315,1)</f>
        <v>0</v>
      </c>
      <c r="J26" s="75"/>
      <c r="K26" s="74">
        <f>COUNTIFS(DataRegularSeason20242025!$E$2:$E$1315,WatchedGames20242025!$A25,DataRegularSeason20242025!$D$2:$D$1315,WatchedGames20242025!K$1,DataRegularSeason20242025!$N$2:$N$1315,1, DataRegularSeason20242025!$R$2:$R$1315,1)</f>
        <v>0</v>
      </c>
      <c r="L26" s="75"/>
      <c r="M26" s="74">
        <f>COUNTIFS(DataRegularSeason20242025!$E$2:$E$1315,WatchedGames20242025!$A25,DataRegularSeason20242025!$D$2:$D$1315,WatchedGames20242025!M$1,DataRegularSeason20242025!$N$2:$N$1315,1, DataRegularSeason20242025!$R$2:$R$1315,1)</f>
        <v>0</v>
      </c>
      <c r="N26" s="75"/>
      <c r="O26" s="74">
        <f>COUNTIFS(DataRegularSeason20242025!$E$2:$E$1315,WatchedGames20242025!$A25,DataRegularSeason20242025!$D$2:$D$1315,WatchedGames20242025!O$1,DataRegularSeason20242025!$N$2:$N$1315,1, DataRegularSeason20242025!$R$2:$R$1315,1)</f>
        <v>0</v>
      </c>
      <c r="P26" s="75"/>
      <c r="Q26" s="74">
        <f>COUNTIFS(DataRegularSeason20242025!$E$2:$E$1315,WatchedGames20242025!$A25,DataRegularSeason20242025!$D$2:$D$1315,WatchedGames20242025!Q$1,DataRegularSeason20242025!$N$2:$N$1315,1, DataRegularSeason20242025!$R$2:$R$1315,1)</f>
        <v>0</v>
      </c>
      <c r="R26" s="75"/>
      <c r="S26" s="74">
        <f>COUNTIFS(DataRegularSeason20242025!$E$2:$E$1315,WatchedGames20242025!$A25,DataRegularSeason20242025!$D$2:$D$1315,WatchedGames20242025!S$1,DataRegularSeason20242025!$N$2:$N$1315,1, DataRegularSeason20242025!$R$2:$R$1315,1)</f>
        <v>0</v>
      </c>
      <c r="T26" s="75"/>
      <c r="U26" s="74">
        <f>COUNTIFS(DataRegularSeason20242025!$E$2:$E$1315,WatchedGames20242025!$A25,DataRegularSeason20242025!$D$2:$D$1315,WatchedGames20242025!U$1,DataRegularSeason20242025!$N$2:$N$1315,1, DataRegularSeason20242025!$R$2:$R$1315,1)</f>
        <v>0</v>
      </c>
      <c r="V26" s="75"/>
      <c r="W26" s="74">
        <f>COUNTIFS(DataRegularSeason20242025!$E$2:$E$1315,WatchedGames20242025!$A25,DataRegularSeason20242025!$D$2:$D$1315,WatchedGames20242025!W$1,DataRegularSeason20242025!$N$2:$N$1315,1, DataRegularSeason20242025!$R$2:$R$1315,1)</f>
        <v>0</v>
      </c>
      <c r="X26" s="75"/>
      <c r="Y26" s="74"/>
      <c r="Z26" s="75"/>
      <c r="AA26" s="74">
        <f>COUNTIFS(DataRegularSeason20242025!$E$2:$E$1315,WatchedGames20242025!$A25,DataRegularSeason20242025!$D$2:$D$1315,WatchedGames20242025!AA$1,DataRegularSeason20242025!$N$2:$N$1315,1, DataRegularSeason20242025!$R$2:$R$1315,1)</f>
        <v>0</v>
      </c>
      <c r="AB26" s="75"/>
      <c r="AC26" s="74">
        <f>COUNTIFS(DataRegularSeason20242025!$E$2:$E$1315,WatchedGames20242025!$A25,DataRegularSeason20242025!$D$2:$D$1315,WatchedGames20242025!AC$1,DataRegularSeason20242025!$N$2:$N$1315,1, DataRegularSeason20242025!$R$2:$R$1315,1)</f>
        <v>1</v>
      </c>
      <c r="AD26" s="75"/>
      <c r="AE26" s="74">
        <f>COUNTIFS(DataRegularSeason20242025!$E$2:$E$1315,WatchedGames20242025!$A25,DataRegularSeason20242025!$D$2:$D$1315,WatchedGames20242025!AE$1,DataRegularSeason20242025!$N$2:$N$1315,1, DataRegularSeason20242025!$R$2:$R$1315,1)</f>
        <v>0</v>
      </c>
      <c r="AF26" s="75"/>
      <c r="AG26" s="74">
        <f>COUNTIFS(DataRegularSeason20242025!$E$2:$E$1315,WatchedGames20242025!$A25,DataRegularSeason20242025!$D$2:$D$1315,WatchedGames20242025!AG$1,DataRegularSeason20242025!$N$2:$N$1315,1, DataRegularSeason20242025!$R$2:$R$1315,1)</f>
        <v>0</v>
      </c>
      <c r="AH26" s="75"/>
      <c r="AI26" s="74">
        <f>COUNTIFS(DataRegularSeason20242025!$E$2:$E$1315,WatchedGames20242025!$A25,DataRegularSeason20242025!$D$2:$D$1315,WatchedGames20242025!AI$1,DataRegularSeason20242025!$N$2:$N$1315,1, DataRegularSeason20242025!$R$2:$R$1315,1)</f>
        <v>0</v>
      </c>
      <c r="AJ26" s="75"/>
      <c r="AK26" s="74">
        <f>COUNTIFS(DataRegularSeason20242025!$E$2:$E$1315,WatchedGames20242025!$A25,DataRegularSeason20242025!$D$2:$D$1315,WatchedGames20242025!AK$1,DataRegularSeason20242025!$N$2:$N$1315,1, DataRegularSeason20242025!$R$2:$R$1315,1)</f>
        <v>0</v>
      </c>
      <c r="AL26" s="75"/>
      <c r="AM26" s="74">
        <f>COUNTIFS(DataRegularSeason20242025!$E$2:$E$1315,WatchedGames20242025!$A25,DataRegularSeason20242025!$D$2:$D$1315,WatchedGames20242025!AM$1,DataRegularSeason20242025!$N$2:$N$1315,1, DataRegularSeason20242025!$R$2:$R$1315,1)</f>
        <v>0</v>
      </c>
      <c r="AN26" s="75"/>
      <c r="AO26" s="74">
        <f>COUNTIFS(DataRegularSeason20242025!$E$2:$E$1315,WatchedGames20242025!$A25,DataRegularSeason20242025!$D$2:$D$1315,WatchedGames20242025!AO$1,DataRegularSeason20242025!$N$2:$N$1315,1, DataRegularSeason20242025!$R$2:$R$1315,1)</f>
        <v>0</v>
      </c>
      <c r="AP26" s="75"/>
      <c r="AQ26" s="74">
        <f>COUNTIFS(DataRegularSeason20242025!$E$2:$E$1315,WatchedGames20242025!$A25,DataRegularSeason20242025!$D$2:$D$1315,WatchedGames20242025!AQ$1,DataRegularSeason20242025!$N$2:$N$1315,1, DataRegularSeason20242025!$R$2:$R$1315,1)</f>
        <v>0</v>
      </c>
      <c r="AR26" s="75"/>
      <c r="AS26" s="74">
        <f>COUNTIFS(DataRegularSeason20242025!$E$2:$E$1315,WatchedGames20242025!$A25,DataRegularSeason20242025!$D$2:$D$1315,WatchedGames20242025!AS$1,DataRegularSeason20242025!$N$2:$N$1315,1, DataRegularSeason20242025!$R$2:$R$1315,1)</f>
        <v>0</v>
      </c>
      <c r="AT26" s="75"/>
      <c r="AU26" s="74">
        <f>COUNTIFS(DataRegularSeason20242025!$E$2:$E$1315,WatchedGames20242025!$A25,DataRegularSeason20242025!$D$2:$D$1315,WatchedGames20242025!AU$1,DataRegularSeason20242025!$N$2:$N$1315,1, DataRegularSeason20242025!$R$2:$R$1315,1)</f>
        <v>0</v>
      </c>
      <c r="AV26" s="75"/>
      <c r="AW26" s="74">
        <f>COUNTIFS(DataRegularSeason20242025!$E$2:$E$1315,WatchedGames20242025!$A25,DataRegularSeason20242025!$D$2:$D$1315,WatchedGames20242025!AW$1,DataRegularSeason20242025!$N$2:$N$1315,1, DataRegularSeason20242025!$R$2:$R$1315,1)</f>
        <v>0</v>
      </c>
      <c r="AX26" s="75"/>
      <c r="AY26" s="74">
        <f>COUNTIFS(DataRegularSeason20242025!$E$2:$E$1315,WatchedGames20242025!$A25,DataRegularSeason20242025!$D$2:$D$1315,WatchedGames20242025!AY$1,DataRegularSeason20242025!$N$2:$N$1315,1, DataRegularSeason20242025!$R$2:$R$1315,1)</f>
        <v>0</v>
      </c>
      <c r="AZ26" s="75"/>
      <c r="BA26" s="74">
        <f>COUNTIFS(DataRegularSeason20242025!$E$2:$E$1315,WatchedGames20242025!$A25,DataRegularSeason20242025!$D$2:$D$1315,WatchedGames20242025!BA$1,DataRegularSeason20242025!$N$2:$N$1315,1, DataRegularSeason20242025!$R$2:$R$1315,1)</f>
        <v>0</v>
      </c>
      <c r="BB26" s="75"/>
      <c r="BC26" s="74">
        <f>COUNTIFS(DataRegularSeason20242025!$E$2:$E$1315,WatchedGames20242025!$A25,DataRegularSeason20242025!$D$2:$D$1315,WatchedGames20242025!BC$1,DataRegularSeason20242025!$N$2:$N$1315,1, DataRegularSeason20242025!$R$2:$R$1315,1)</f>
        <v>0</v>
      </c>
      <c r="BD26" s="75"/>
      <c r="BE26" s="74">
        <f>COUNTIFS(DataRegularSeason20242025!$E$2:$E$1315,WatchedGames20242025!$A25,DataRegularSeason20242025!$D$2:$D$1315,WatchedGames20242025!BE$1,DataRegularSeason20242025!$N$2:$N$1315,1, DataRegularSeason20242025!$R$2:$R$1315,1)</f>
        <v>0</v>
      </c>
      <c r="BF26" s="75"/>
      <c r="BG26" s="74">
        <f>COUNTIFS(DataRegularSeason20242025!$E$2:$E$1315,WatchedGames20242025!$A25,DataRegularSeason20242025!$D$2:$D$1315,WatchedGames20242025!BG$1,DataRegularSeason20242025!$N$2:$N$1315,1, DataRegularSeason20242025!$R$2:$R$1315,1)</f>
        <v>1</v>
      </c>
      <c r="BH26" s="75"/>
      <c r="BI26" s="74">
        <f>COUNTIFS(DataRegularSeason20242025!$E$2:$E$1315,WatchedGames20242025!$A25,DataRegularSeason20242025!$D$2:$D$1315,WatchedGames20242025!BI$1,DataRegularSeason20242025!$N$2:$N$1315,1, DataRegularSeason20242025!$R$2:$R$1315,1)</f>
        <v>1</v>
      </c>
      <c r="BJ26" s="75"/>
      <c r="BK26" s="74">
        <f>COUNTIFS(DataRegularSeason20242025!$E$2:$E$1315,WatchedGames20242025!$A25,DataRegularSeason20242025!$D$2:$D$1315,WatchedGames20242025!BK$1,DataRegularSeason20242025!$N$2:$N$1315,1, DataRegularSeason20242025!$R$2:$R$1315,1)</f>
        <v>0</v>
      </c>
      <c r="BL26" s="75"/>
      <c r="BM26" s="74">
        <f>COUNTIFS(DataRegularSeason20242025!$E$2:$E$1315,WatchedGames20242025!$A25,DataRegularSeason20242025!$D$2:$D$1315,WatchedGames20242025!BM$1,DataRegularSeason20242025!$N$2:$N$1315,1, DataRegularSeason20242025!$R$2:$R$1315,1)</f>
        <v>0</v>
      </c>
      <c r="BN26" s="75"/>
      <c r="BO26" s="66">
        <f t="shared" si="0"/>
        <v>4</v>
      </c>
      <c r="BP26" s="70"/>
      <c r="BQ26" s="71"/>
    </row>
    <row r="27" spans="1:69" s="55" customFormat="1" ht="9.9499999999999993" customHeight="1" x14ac:dyDescent="0.2">
      <c r="A27" s="67" t="s">
        <v>28</v>
      </c>
      <c r="B27" s="56" t="s">
        <v>81</v>
      </c>
      <c r="C27" s="68"/>
      <c r="D27" s="56">
        <f>COUNTIFS(DataRegularSeason20242025!$E$2:$E$1315,WatchedGames20242025!C$1,DataRegularSeason20242025!$D$2:$D$1315,WatchedGames20242025!$A27,DataRegularSeason20242025!$N$2:$N$1315,1, DataRegularSeason20242025!$R$2:$R$1315,1)</f>
        <v>0</v>
      </c>
      <c r="E27" s="68"/>
      <c r="F27" s="56">
        <f>COUNTIFS(DataRegularSeason20242025!$E$2:$E$1315,WatchedGames20242025!E$1,DataRegularSeason20242025!$D$2:$D$1315,WatchedGames20242025!$A27,DataRegularSeason20242025!$N$2:$N$1315,1, DataRegularSeason20242025!$R$2:$R$1315,1)</f>
        <v>1</v>
      </c>
      <c r="G27" s="68"/>
      <c r="H27" s="56">
        <f>COUNTIFS(DataRegularSeason20242025!$E$2:$E$1315,WatchedGames20242025!G$1,DataRegularSeason20242025!$D$2:$D$1315,WatchedGames20242025!$A27,DataRegularSeason20242025!$N$2:$N$1315,1, DataRegularSeason20242025!$R$2:$R$1315,1)</f>
        <v>1</v>
      </c>
      <c r="I27" s="68"/>
      <c r="J27" s="56">
        <f>COUNTIFS(DataRegularSeason20242025!$E$2:$E$1315,WatchedGames20242025!I$1,DataRegularSeason20242025!$D$2:$D$1315,WatchedGames20242025!$A27,DataRegularSeason20242025!$N$2:$N$1315,1, DataRegularSeason20242025!$R$2:$R$1315,1)</f>
        <v>0</v>
      </c>
      <c r="K27" s="68"/>
      <c r="L27" s="56">
        <f>COUNTIFS(DataRegularSeason20242025!$E$2:$E$1315,WatchedGames20242025!K$1,DataRegularSeason20242025!$D$2:$D$1315,WatchedGames20242025!$A27,DataRegularSeason20242025!$N$2:$N$1315,1, DataRegularSeason20242025!$R$2:$R$1315,1)</f>
        <v>0</v>
      </c>
      <c r="M27" s="68"/>
      <c r="N27" s="56">
        <f>COUNTIFS(DataRegularSeason20242025!$E$2:$E$1315,WatchedGames20242025!M$1,DataRegularSeason20242025!$D$2:$D$1315,WatchedGames20242025!$A27,DataRegularSeason20242025!$N$2:$N$1315,1, DataRegularSeason20242025!$R$2:$R$1315,1)</f>
        <v>0</v>
      </c>
      <c r="O27" s="68"/>
      <c r="P27" s="56">
        <f>COUNTIFS(DataRegularSeason20242025!$E$2:$E$1315,WatchedGames20242025!O$1,DataRegularSeason20242025!$D$2:$D$1315,WatchedGames20242025!$A27,DataRegularSeason20242025!$N$2:$N$1315,1, DataRegularSeason20242025!$R$2:$R$1315,1)</f>
        <v>0</v>
      </c>
      <c r="Q27" s="68"/>
      <c r="R27" s="56">
        <f>COUNTIFS(DataRegularSeason20242025!$E$2:$E$1315,WatchedGames20242025!Q$1,DataRegularSeason20242025!$D$2:$D$1315,WatchedGames20242025!$A27,DataRegularSeason20242025!$N$2:$N$1315,1, DataRegularSeason20242025!$R$2:$R$1315,1)</f>
        <v>0</v>
      </c>
      <c r="S27" s="68"/>
      <c r="T27" s="56">
        <f>COUNTIFS(DataRegularSeason20242025!$E$2:$E$1315,WatchedGames20242025!S$1,DataRegularSeason20242025!$D$2:$D$1315,WatchedGames20242025!$A27,DataRegularSeason20242025!$N$2:$N$1315,1, DataRegularSeason20242025!$R$2:$R$1315,1)</f>
        <v>0</v>
      </c>
      <c r="U27" s="68"/>
      <c r="V27" s="56">
        <f>COUNTIFS(DataRegularSeason20242025!$E$2:$E$1315,WatchedGames20242025!U$1,DataRegularSeason20242025!$D$2:$D$1315,WatchedGames20242025!$A27,DataRegularSeason20242025!$N$2:$N$1315,1, DataRegularSeason20242025!$R$2:$R$1315,1)</f>
        <v>0</v>
      </c>
      <c r="W27" s="68"/>
      <c r="X27" s="56">
        <f>COUNTIFS(DataRegularSeason20242025!$E$2:$E$1315,WatchedGames20242025!W$1,DataRegularSeason20242025!$D$2:$D$1315,WatchedGames20242025!$A27,DataRegularSeason20242025!$N$2:$N$1315,1, DataRegularSeason20242025!$R$2:$R$1315,1)</f>
        <v>0</v>
      </c>
      <c r="Y27" s="68"/>
      <c r="Z27" s="56">
        <f>COUNTIFS(DataRegularSeason20242025!$E$2:$E$1315,WatchedGames20242025!Y$1,DataRegularSeason20242025!$D$2:$D$1315,WatchedGames20242025!$A27,DataRegularSeason20242025!$N$2:$N$1315,1, DataRegularSeason20242025!$R$2:$R$1315,1)</f>
        <v>0</v>
      </c>
      <c r="AA27" s="68"/>
      <c r="AB27" s="69"/>
      <c r="AC27" s="68"/>
      <c r="AD27" s="56">
        <f>COUNTIFS(DataRegularSeason20242025!$E$2:$E$1315,WatchedGames20242025!AC$1,DataRegularSeason20242025!$D$2:$D$1315,WatchedGames20242025!$A27,DataRegularSeason20242025!$N$2:$N$1315,1, DataRegularSeason20242025!$R$2:$R$1315,1)</f>
        <v>0</v>
      </c>
      <c r="AE27" s="68"/>
      <c r="AF27" s="56">
        <f>COUNTIFS(DataRegularSeason20242025!$E$2:$E$1315,WatchedGames20242025!AE$1,DataRegularSeason20242025!$D$2:$D$1315,WatchedGames20242025!$A27,DataRegularSeason20242025!$N$2:$N$1315,1, DataRegularSeason20242025!$R$2:$R$1315,1)</f>
        <v>0</v>
      </c>
      <c r="AG27" s="68"/>
      <c r="AH27" s="56">
        <f>COUNTIFS(DataRegularSeason20242025!$E$2:$E$1315,WatchedGames20242025!AG$1,DataRegularSeason20242025!$D$2:$D$1315,WatchedGames20242025!$A27,DataRegularSeason20242025!$N$2:$N$1315,1, DataRegularSeason20242025!$R$2:$R$1315,1)</f>
        <v>0</v>
      </c>
      <c r="AI27" s="68"/>
      <c r="AJ27" s="56">
        <f>COUNTIFS(DataRegularSeason20242025!$E$2:$E$1315,WatchedGames20242025!AI$1,DataRegularSeason20242025!$D$2:$D$1315,WatchedGames20242025!$A27,DataRegularSeason20242025!$N$2:$N$1315,1, DataRegularSeason20242025!$R$2:$R$1315,1)</f>
        <v>0</v>
      </c>
      <c r="AK27" s="68"/>
      <c r="AL27" s="56">
        <f>COUNTIFS(DataRegularSeason20242025!$E$2:$E$1315,WatchedGames20242025!AK$1,DataRegularSeason20242025!$D$2:$D$1315,WatchedGames20242025!$A27,DataRegularSeason20242025!$N$2:$N$1315,1, DataRegularSeason20242025!$R$2:$R$1315,1)</f>
        <v>0</v>
      </c>
      <c r="AM27" s="68"/>
      <c r="AN27" s="56">
        <f>COUNTIFS(DataRegularSeason20242025!$E$2:$E$1315,WatchedGames20242025!AM$1,DataRegularSeason20242025!$D$2:$D$1315,WatchedGames20242025!$A27,DataRegularSeason20242025!$N$2:$N$1315,1, DataRegularSeason20242025!$R$2:$R$1315,1)</f>
        <v>0</v>
      </c>
      <c r="AO27" s="68"/>
      <c r="AP27" s="56">
        <f>COUNTIFS(DataRegularSeason20242025!$E$2:$E$1315,WatchedGames20242025!AO$1,DataRegularSeason20242025!$D$2:$D$1315,WatchedGames20242025!$A27,DataRegularSeason20242025!$N$2:$N$1315,1, DataRegularSeason20242025!$R$2:$R$1315,1)</f>
        <v>0</v>
      </c>
      <c r="AQ27" s="68"/>
      <c r="AR27" s="56">
        <f>COUNTIFS(DataRegularSeason20242025!$E$2:$E$1315,WatchedGames20242025!AQ$1,DataRegularSeason20242025!$D$2:$D$1315,WatchedGames20242025!$A27,DataRegularSeason20242025!$N$2:$N$1315,1, DataRegularSeason20242025!$R$2:$R$1315,1)</f>
        <v>0</v>
      </c>
      <c r="AS27" s="68"/>
      <c r="AT27" s="56">
        <f>COUNTIFS(DataRegularSeason20242025!$E$2:$E$1315,WatchedGames20242025!AS$1,DataRegularSeason20242025!$D$2:$D$1315,WatchedGames20242025!$A27,DataRegularSeason20242025!$N$2:$N$1315,1, DataRegularSeason20242025!$R$2:$R$1315,1)</f>
        <v>0</v>
      </c>
      <c r="AU27" s="68"/>
      <c r="AV27" s="56">
        <f>COUNTIFS(DataRegularSeason20242025!$E$2:$E$1315,WatchedGames20242025!AU$1,DataRegularSeason20242025!$D$2:$D$1315,WatchedGames20242025!$A27,DataRegularSeason20242025!$N$2:$N$1315,1, DataRegularSeason20242025!$R$2:$R$1315,1)</f>
        <v>0</v>
      </c>
      <c r="AW27" s="68"/>
      <c r="AX27" s="56">
        <f>COUNTIFS(DataRegularSeason20242025!$E$2:$E$1315,WatchedGames20242025!AW$1,DataRegularSeason20242025!$D$2:$D$1315,WatchedGames20242025!$A27,DataRegularSeason20242025!$N$2:$N$1315,1, DataRegularSeason20242025!$R$2:$R$1315,1)</f>
        <v>1</v>
      </c>
      <c r="AY27" s="68"/>
      <c r="AZ27" s="56">
        <f>COUNTIFS(DataRegularSeason20242025!$E$2:$E$1315,WatchedGames20242025!AY$1,DataRegularSeason20242025!$D$2:$D$1315,WatchedGames20242025!$A27,DataRegularSeason20242025!$N$2:$N$1315,1, DataRegularSeason20242025!$R$2:$R$1315,1)</f>
        <v>0</v>
      </c>
      <c r="BA27" s="68"/>
      <c r="BB27" s="56">
        <f>COUNTIFS(DataRegularSeason20242025!$E$2:$E$1315,WatchedGames20242025!BA$1,DataRegularSeason20242025!$D$2:$D$1315,WatchedGames20242025!$A27,DataRegularSeason20242025!$N$2:$N$1315,1, DataRegularSeason20242025!$R$2:$R$1315,1)</f>
        <v>0</v>
      </c>
      <c r="BC27" s="68"/>
      <c r="BD27" s="56">
        <f>COUNTIFS(DataRegularSeason20242025!$E$2:$E$1315,WatchedGames20242025!BC$1,DataRegularSeason20242025!$D$2:$D$1315,WatchedGames20242025!$A27,DataRegularSeason20242025!$N$2:$N$1315,1, DataRegularSeason20242025!$R$2:$R$1315,1)</f>
        <v>0</v>
      </c>
      <c r="BE27" s="68"/>
      <c r="BF27" s="56">
        <f>COUNTIFS(DataRegularSeason20242025!$E$2:$E$1315,WatchedGames20242025!BE$1,DataRegularSeason20242025!$D$2:$D$1315,WatchedGames20242025!$A27,DataRegularSeason20242025!$N$2:$N$1315,1, DataRegularSeason20242025!$R$2:$R$1315,1)</f>
        <v>0</v>
      </c>
      <c r="BG27" s="68"/>
      <c r="BH27" s="56">
        <f>COUNTIFS(DataRegularSeason20242025!$E$2:$E$1315,WatchedGames20242025!BG$1,DataRegularSeason20242025!$D$2:$D$1315,WatchedGames20242025!$A27,DataRegularSeason20242025!$N$2:$N$1315,1, DataRegularSeason20242025!$R$2:$R$1315,1)</f>
        <v>0</v>
      </c>
      <c r="BI27" s="68"/>
      <c r="BJ27" s="56">
        <f>COUNTIFS(DataRegularSeason20242025!$E$2:$E$1315,WatchedGames20242025!BI$1,DataRegularSeason20242025!$D$2:$D$1315,WatchedGames20242025!$A27,DataRegularSeason20242025!$N$2:$N$1315,1, DataRegularSeason20242025!$R$2:$R$1315,1)</f>
        <v>0</v>
      </c>
      <c r="BK27" s="68"/>
      <c r="BL27" s="56">
        <f>COUNTIFS(DataRegularSeason20242025!$E$2:$E$1315,WatchedGames20242025!BK$1,DataRegularSeason20242025!$D$2:$D$1315,WatchedGames20242025!$A27,DataRegularSeason20242025!$N$2:$N$1315,1, DataRegularSeason20242025!$R$2:$R$1315,1)</f>
        <v>0</v>
      </c>
      <c r="BM27" s="68"/>
      <c r="BN27" s="56">
        <f>COUNTIFS(DataRegularSeason20242025!$E$2:$E$1315,WatchedGames20242025!BM$1,DataRegularSeason20242025!$D$2:$D$1315,WatchedGames20242025!$A27,DataRegularSeason20242025!$N$2:$N$1315,1, DataRegularSeason20242025!$R$2:$R$1315,1)</f>
        <v>0</v>
      </c>
      <c r="BO27" s="61">
        <f t="shared" si="0"/>
        <v>3</v>
      </c>
      <c r="BP27" s="70">
        <f t="shared" ref="BP27" si="23">BO27+BO28</f>
        <v>5</v>
      </c>
      <c r="BQ27" s="71">
        <f t="shared" ref="BQ27" si="24">82-BP27</f>
        <v>77</v>
      </c>
    </row>
    <row r="28" spans="1:69" s="55" customFormat="1" ht="9.9499999999999993" customHeight="1" x14ac:dyDescent="0.2">
      <c r="A28" s="73"/>
      <c r="B28" s="64" t="s">
        <v>80</v>
      </c>
      <c r="C28" s="74">
        <f>COUNTIFS(DataRegularSeason20242025!$E$2:$E$1315,WatchedGames20242025!$A27,DataRegularSeason20242025!$D$2:$D$1315,WatchedGames20242025!C$1,DataRegularSeason20242025!$N$2:$N$1315,1, DataRegularSeason20242025!$R$2:$R$1315,1)</f>
        <v>0</v>
      </c>
      <c r="D28" s="75"/>
      <c r="E28" s="74">
        <f>COUNTIFS(DataRegularSeason20242025!$E$2:$E$1315,WatchedGames20242025!$A27,DataRegularSeason20242025!$D$2:$D$1315,WatchedGames20242025!E$1,DataRegularSeason20242025!$N$2:$N$1315,1, DataRegularSeason20242025!$R$2:$R$1315,1)</f>
        <v>0</v>
      </c>
      <c r="F28" s="75"/>
      <c r="G28" s="74">
        <f>COUNTIFS(DataRegularSeason20242025!$E$2:$E$1315,WatchedGames20242025!$A27,DataRegularSeason20242025!$D$2:$D$1315,WatchedGames20242025!G$1,DataRegularSeason20242025!$N$2:$N$1315,1, DataRegularSeason20242025!$R$2:$R$1315,1)</f>
        <v>0</v>
      </c>
      <c r="H28" s="75"/>
      <c r="I28" s="74">
        <f>COUNTIFS(DataRegularSeason20242025!$E$2:$E$1315,WatchedGames20242025!$A27,DataRegularSeason20242025!$D$2:$D$1315,WatchedGames20242025!I$1,DataRegularSeason20242025!$N$2:$N$1315,1, DataRegularSeason20242025!$R$2:$R$1315,1)</f>
        <v>0</v>
      </c>
      <c r="J28" s="75"/>
      <c r="K28" s="74">
        <f>COUNTIFS(DataRegularSeason20242025!$E$2:$E$1315,WatchedGames20242025!$A27,DataRegularSeason20242025!$D$2:$D$1315,WatchedGames20242025!K$1,DataRegularSeason20242025!$N$2:$N$1315,1, DataRegularSeason20242025!$R$2:$R$1315,1)</f>
        <v>0</v>
      </c>
      <c r="L28" s="75"/>
      <c r="M28" s="74">
        <f>COUNTIFS(DataRegularSeason20242025!$E$2:$E$1315,WatchedGames20242025!$A27,DataRegularSeason20242025!$D$2:$D$1315,WatchedGames20242025!M$1,DataRegularSeason20242025!$N$2:$N$1315,1, DataRegularSeason20242025!$R$2:$R$1315,1)</f>
        <v>0</v>
      </c>
      <c r="N28" s="75"/>
      <c r="O28" s="74">
        <f>COUNTIFS(DataRegularSeason20242025!$E$2:$E$1315,WatchedGames20242025!$A27,DataRegularSeason20242025!$D$2:$D$1315,WatchedGames20242025!O$1,DataRegularSeason20242025!$N$2:$N$1315,1, DataRegularSeason20242025!$R$2:$R$1315,1)</f>
        <v>0</v>
      </c>
      <c r="P28" s="75"/>
      <c r="Q28" s="74">
        <f>COUNTIFS(DataRegularSeason20242025!$E$2:$E$1315,WatchedGames20242025!$A27,DataRegularSeason20242025!$D$2:$D$1315,WatchedGames20242025!Q$1,DataRegularSeason20242025!$N$2:$N$1315,1, DataRegularSeason20242025!$R$2:$R$1315,1)</f>
        <v>0</v>
      </c>
      <c r="R28" s="75"/>
      <c r="S28" s="74">
        <f>COUNTIFS(DataRegularSeason20242025!$E$2:$E$1315,WatchedGames20242025!$A27,DataRegularSeason20242025!$D$2:$D$1315,WatchedGames20242025!S$1,DataRegularSeason20242025!$N$2:$N$1315,1, DataRegularSeason20242025!$R$2:$R$1315,1)</f>
        <v>0</v>
      </c>
      <c r="T28" s="75"/>
      <c r="U28" s="74">
        <f>COUNTIFS(DataRegularSeason20242025!$E$2:$E$1315,WatchedGames20242025!$A27,DataRegularSeason20242025!$D$2:$D$1315,WatchedGames20242025!U$1,DataRegularSeason20242025!$N$2:$N$1315,1, DataRegularSeason20242025!$R$2:$R$1315,1)</f>
        <v>0</v>
      </c>
      <c r="V28" s="75"/>
      <c r="W28" s="74">
        <f>COUNTIFS(DataRegularSeason20242025!$E$2:$E$1315,WatchedGames20242025!$A27,DataRegularSeason20242025!$D$2:$D$1315,WatchedGames20242025!W$1,DataRegularSeason20242025!$N$2:$N$1315,1, DataRegularSeason20242025!$R$2:$R$1315,1)</f>
        <v>0</v>
      </c>
      <c r="X28" s="75"/>
      <c r="Y28" s="74">
        <f>COUNTIFS(DataRegularSeason20242025!$E$2:$E$1315,WatchedGames20242025!$A27,DataRegularSeason20242025!$D$2:$D$1315,WatchedGames20242025!Y$1,DataRegularSeason20242025!$N$2:$N$1315,1, DataRegularSeason20242025!$R$2:$R$1315,1)</f>
        <v>0</v>
      </c>
      <c r="Z28" s="75"/>
      <c r="AA28" s="74"/>
      <c r="AB28" s="75"/>
      <c r="AC28" s="74">
        <f>COUNTIFS(DataRegularSeason20242025!$E$2:$E$1315,WatchedGames20242025!$A27,DataRegularSeason20242025!$D$2:$D$1315,WatchedGames20242025!AC$1,DataRegularSeason20242025!$N$2:$N$1315,1, DataRegularSeason20242025!$R$2:$R$1315,1)</f>
        <v>0</v>
      </c>
      <c r="AD28" s="75"/>
      <c r="AE28" s="74">
        <f>COUNTIFS(DataRegularSeason20242025!$E$2:$E$1315,WatchedGames20242025!$A27,DataRegularSeason20242025!$D$2:$D$1315,WatchedGames20242025!AE$1,DataRegularSeason20242025!$N$2:$N$1315,1, DataRegularSeason20242025!$R$2:$R$1315,1)</f>
        <v>0</v>
      </c>
      <c r="AF28" s="75"/>
      <c r="AG28" s="74">
        <f>COUNTIFS(DataRegularSeason20242025!$E$2:$E$1315,WatchedGames20242025!$A27,DataRegularSeason20242025!$D$2:$D$1315,WatchedGames20242025!AG$1,DataRegularSeason20242025!$N$2:$N$1315,1, DataRegularSeason20242025!$R$2:$R$1315,1)</f>
        <v>0</v>
      </c>
      <c r="AH28" s="75"/>
      <c r="AI28" s="74">
        <f>COUNTIFS(DataRegularSeason20242025!$E$2:$E$1315,WatchedGames20242025!$A27,DataRegularSeason20242025!$D$2:$D$1315,WatchedGames20242025!AI$1,DataRegularSeason20242025!$N$2:$N$1315,1, DataRegularSeason20242025!$R$2:$R$1315,1)</f>
        <v>0</v>
      </c>
      <c r="AJ28" s="75"/>
      <c r="AK28" s="74">
        <f>COUNTIFS(DataRegularSeason20242025!$E$2:$E$1315,WatchedGames20242025!$A27,DataRegularSeason20242025!$D$2:$D$1315,WatchedGames20242025!AK$1,DataRegularSeason20242025!$N$2:$N$1315,1, DataRegularSeason20242025!$R$2:$R$1315,1)</f>
        <v>0</v>
      </c>
      <c r="AL28" s="75"/>
      <c r="AM28" s="74">
        <f>COUNTIFS(DataRegularSeason20242025!$E$2:$E$1315,WatchedGames20242025!$A27,DataRegularSeason20242025!$D$2:$D$1315,WatchedGames20242025!AM$1,DataRegularSeason20242025!$N$2:$N$1315,1, DataRegularSeason20242025!$R$2:$R$1315,1)</f>
        <v>0</v>
      </c>
      <c r="AN28" s="75"/>
      <c r="AO28" s="74">
        <f>COUNTIFS(DataRegularSeason20242025!$E$2:$E$1315,WatchedGames20242025!$A27,DataRegularSeason20242025!$D$2:$D$1315,WatchedGames20242025!AO$1,DataRegularSeason20242025!$N$2:$N$1315,1, DataRegularSeason20242025!$R$2:$R$1315,1)</f>
        <v>0</v>
      </c>
      <c r="AP28" s="75"/>
      <c r="AQ28" s="74">
        <f>COUNTIFS(DataRegularSeason20242025!$E$2:$E$1315,WatchedGames20242025!$A27,DataRegularSeason20242025!$D$2:$D$1315,WatchedGames20242025!AQ$1,DataRegularSeason20242025!$N$2:$N$1315,1, DataRegularSeason20242025!$R$2:$R$1315,1)</f>
        <v>0</v>
      </c>
      <c r="AR28" s="75"/>
      <c r="AS28" s="74">
        <f>COUNTIFS(DataRegularSeason20242025!$E$2:$E$1315,WatchedGames20242025!$A27,DataRegularSeason20242025!$D$2:$D$1315,WatchedGames20242025!AS$1,DataRegularSeason20242025!$N$2:$N$1315,1, DataRegularSeason20242025!$R$2:$R$1315,1)</f>
        <v>0</v>
      </c>
      <c r="AT28" s="75"/>
      <c r="AU28" s="74">
        <f>COUNTIFS(DataRegularSeason20242025!$E$2:$E$1315,WatchedGames20242025!$A27,DataRegularSeason20242025!$D$2:$D$1315,WatchedGames20242025!AU$1,DataRegularSeason20242025!$N$2:$N$1315,1, DataRegularSeason20242025!$R$2:$R$1315,1)</f>
        <v>0</v>
      </c>
      <c r="AV28" s="75"/>
      <c r="AW28" s="74">
        <f>COUNTIFS(DataRegularSeason20242025!$E$2:$E$1315,WatchedGames20242025!$A27,DataRegularSeason20242025!$D$2:$D$1315,WatchedGames20242025!AW$1,DataRegularSeason20242025!$N$2:$N$1315,1, DataRegularSeason20242025!$R$2:$R$1315,1)</f>
        <v>0</v>
      </c>
      <c r="AX28" s="75"/>
      <c r="AY28" s="74">
        <f>COUNTIFS(DataRegularSeason20242025!$E$2:$E$1315,WatchedGames20242025!$A27,DataRegularSeason20242025!$D$2:$D$1315,WatchedGames20242025!AY$1,DataRegularSeason20242025!$N$2:$N$1315,1, DataRegularSeason20242025!$R$2:$R$1315,1)</f>
        <v>0</v>
      </c>
      <c r="AZ28" s="75"/>
      <c r="BA28" s="74">
        <f>COUNTIFS(DataRegularSeason20242025!$E$2:$E$1315,WatchedGames20242025!$A27,DataRegularSeason20242025!$D$2:$D$1315,WatchedGames20242025!BA$1,DataRegularSeason20242025!$N$2:$N$1315,1, DataRegularSeason20242025!$R$2:$R$1315,1)</f>
        <v>0</v>
      </c>
      <c r="BB28" s="75"/>
      <c r="BC28" s="74">
        <f>COUNTIFS(DataRegularSeason20242025!$E$2:$E$1315,WatchedGames20242025!$A27,DataRegularSeason20242025!$D$2:$D$1315,WatchedGames20242025!BC$1,DataRegularSeason20242025!$N$2:$N$1315,1, DataRegularSeason20242025!$R$2:$R$1315,1)</f>
        <v>0</v>
      </c>
      <c r="BD28" s="75"/>
      <c r="BE28" s="74">
        <f>COUNTIFS(DataRegularSeason20242025!$E$2:$E$1315,WatchedGames20242025!$A27,DataRegularSeason20242025!$D$2:$D$1315,WatchedGames20242025!BE$1,DataRegularSeason20242025!$N$2:$N$1315,1, DataRegularSeason20242025!$R$2:$R$1315,1)</f>
        <v>1</v>
      </c>
      <c r="BF28" s="75"/>
      <c r="BG28" s="74">
        <f>COUNTIFS(DataRegularSeason20242025!$E$2:$E$1315,WatchedGames20242025!$A27,DataRegularSeason20242025!$D$2:$D$1315,WatchedGames20242025!BG$1,DataRegularSeason20242025!$N$2:$N$1315,1, DataRegularSeason20242025!$R$2:$R$1315,1)</f>
        <v>0</v>
      </c>
      <c r="BH28" s="75"/>
      <c r="BI28" s="74">
        <f>COUNTIFS(DataRegularSeason20242025!$E$2:$E$1315,WatchedGames20242025!$A27,DataRegularSeason20242025!$D$2:$D$1315,WatchedGames20242025!BI$1,DataRegularSeason20242025!$N$2:$N$1315,1, DataRegularSeason20242025!$R$2:$R$1315,1)</f>
        <v>1</v>
      </c>
      <c r="BJ28" s="75"/>
      <c r="BK28" s="74">
        <f>COUNTIFS(DataRegularSeason20242025!$E$2:$E$1315,WatchedGames20242025!$A27,DataRegularSeason20242025!$D$2:$D$1315,WatchedGames20242025!BK$1,DataRegularSeason20242025!$N$2:$N$1315,1, DataRegularSeason20242025!$R$2:$R$1315,1)</f>
        <v>0</v>
      </c>
      <c r="BL28" s="75"/>
      <c r="BM28" s="74">
        <f>COUNTIFS(DataRegularSeason20242025!$E$2:$E$1315,WatchedGames20242025!$A27,DataRegularSeason20242025!$D$2:$D$1315,WatchedGames20242025!BM$1,DataRegularSeason20242025!$N$2:$N$1315,1, DataRegularSeason20242025!$R$2:$R$1315,1)</f>
        <v>0</v>
      </c>
      <c r="BN28" s="75"/>
      <c r="BO28" s="66">
        <f t="shared" si="0"/>
        <v>2</v>
      </c>
      <c r="BP28" s="70"/>
      <c r="BQ28" s="71"/>
    </row>
    <row r="29" spans="1:69" s="55" customFormat="1" ht="9.9499999999999993" customHeight="1" x14ac:dyDescent="0.2">
      <c r="A29" s="67" t="s">
        <v>37</v>
      </c>
      <c r="B29" s="56" t="s">
        <v>81</v>
      </c>
      <c r="C29" s="68"/>
      <c r="D29" s="56">
        <f>COUNTIFS(DataRegularSeason20242025!$E$2:$E$1315,WatchedGames20242025!C$1,DataRegularSeason20242025!$D$2:$D$1315,WatchedGames20242025!$A29,DataRegularSeason20242025!$N$2:$N$1315,1, DataRegularSeason20242025!$R$2:$R$1315,1)</f>
        <v>0</v>
      </c>
      <c r="E29" s="68"/>
      <c r="F29" s="56">
        <f>COUNTIFS(DataRegularSeason20242025!$E$2:$E$1315,WatchedGames20242025!E$1,DataRegularSeason20242025!$D$2:$D$1315,WatchedGames20242025!$A29,DataRegularSeason20242025!$N$2:$N$1315,1, DataRegularSeason20242025!$R$2:$R$1315,1)</f>
        <v>0</v>
      </c>
      <c r="G29" s="68"/>
      <c r="H29" s="56">
        <f>COUNTIFS(DataRegularSeason20242025!$E$2:$E$1315,WatchedGames20242025!G$1,DataRegularSeason20242025!$D$2:$D$1315,WatchedGames20242025!$A29,DataRegularSeason20242025!$N$2:$N$1315,1, DataRegularSeason20242025!$R$2:$R$1315,1)</f>
        <v>0</v>
      </c>
      <c r="I29" s="68"/>
      <c r="J29" s="56">
        <f>COUNTIFS(DataRegularSeason20242025!$E$2:$E$1315,WatchedGames20242025!I$1,DataRegularSeason20242025!$D$2:$D$1315,WatchedGames20242025!$A29,DataRegularSeason20242025!$N$2:$N$1315,1, DataRegularSeason20242025!$R$2:$R$1315,1)</f>
        <v>0</v>
      </c>
      <c r="K29" s="68"/>
      <c r="L29" s="56">
        <f>COUNTIFS(DataRegularSeason20242025!$E$2:$E$1315,WatchedGames20242025!K$1,DataRegularSeason20242025!$D$2:$D$1315,WatchedGames20242025!$A29,DataRegularSeason20242025!$N$2:$N$1315,1, DataRegularSeason20242025!$R$2:$R$1315,1)</f>
        <v>0</v>
      </c>
      <c r="M29" s="68"/>
      <c r="N29" s="56">
        <f>COUNTIFS(DataRegularSeason20242025!$E$2:$E$1315,WatchedGames20242025!M$1,DataRegularSeason20242025!$D$2:$D$1315,WatchedGames20242025!$A29,DataRegularSeason20242025!$N$2:$N$1315,1, DataRegularSeason20242025!$R$2:$R$1315,1)</f>
        <v>0</v>
      </c>
      <c r="O29" s="68"/>
      <c r="P29" s="56">
        <f>COUNTIFS(DataRegularSeason20242025!$E$2:$E$1315,WatchedGames20242025!O$1,DataRegularSeason20242025!$D$2:$D$1315,WatchedGames20242025!$A29,DataRegularSeason20242025!$N$2:$N$1315,1, DataRegularSeason20242025!$R$2:$R$1315,1)</f>
        <v>0</v>
      </c>
      <c r="Q29" s="68"/>
      <c r="R29" s="56">
        <f>COUNTIFS(DataRegularSeason20242025!$E$2:$E$1315,WatchedGames20242025!Q$1,DataRegularSeason20242025!$D$2:$D$1315,WatchedGames20242025!$A29,DataRegularSeason20242025!$N$2:$N$1315,1, DataRegularSeason20242025!$R$2:$R$1315,1)</f>
        <v>0</v>
      </c>
      <c r="S29" s="68"/>
      <c r="T29" s="56">
        <f>COUNTIFS(DataRegularSeason20242025!$E$2:$E$1315,WatchedGames20242025!S$1,DataRegularSeason20242025!$D$2:$D$1315,WatchedGames20242025!$A29,DataRegularSeason20242025!$N$2:$N$1315,1, DataRegularSeason20242025!$R$2:$R$1315,1)</f>
        <v>0</v>
      </c>
      <c r="U29" s="68"/>
      <c r="V29" s="56">
        <f>COUNTIFS(DataRegularSeason20242025!$E$2:$E$1315,WatchedGames20242025!U$1,DataRegularSeason20242025!$D$2:$D$1315,WatchedGames20242025!$A29,DataRegularSeason20242025!$N$2:$N$1315,1, DataRegularSeason20242025!$R$2:$R$1315,1)</f>
        <v>0</v>
      </c>
      <c r="W29" s="68"/>
      <c r="X29" s="56">
        <f>COUNTIFS(DataRegularSeason20242025!$E$2:$E$1315,WatchedGames20242025!W$1,DataRegularSeason20242025!$D$2:$D$1315,WatchedGames20242025!$A29,DataRegularSeason20242025!$N$2:$N$1315,1, DataRegularSeason20242025!$R$2:$R$1315,1)</f>
        <v>0</v>
      </c>
      <c r="Y29" s="68"/>
      <c r="Z29" s="56">
        <f>COUNTIFS(DataRegularSeason20242025!$E$2:$E$1315,WatchedGames20242025!Y$1,DataRegularSeason20242025!$D$2:$D$1315,WatchedGames20242025!$A29,DataRegularSeason20242025!$N$2:$N$1315,1, DataRegularSeason20242025!$R$2:$R$1315,1)</f>
        <v>1</v>
      </c>
      <c r="AA29" s="68"/>
      <c r="AB29" s="56">
        <f>COUNTIFS(DataRegularSeason20242025!$E$2:$E$1315,WatchedGames20242025!AA$1,DataRegularSeason20242025!$D$2:$D$1315,WatchedGames20242025!$A29,DataRegularSeason20242025!$N$2:$N$1315,1, DataRegularSeason20242025!$R$2:$R$1315,1)</f>
        <v>0</v>
      </c>
      <c r="AC29" s="68"/>
      <c r="AD29" s="69"/>
      <c r="AE29" s="68"/>
      <c r="AF29" s="56">
        <f>COUNTIFS(DataRegularSeason20242025!$E$2:$E$1315,WatchedGames20242025!AE$1,DataRegularSeason20242025!$D$2:$D$1315,WatchedGames20242025!$A29,DataRegularSeason20242025!$N$2:$N$1315,1, DataRegularSeason20242025!$R$2:$R$1315,1)</f>
        <v>0</v>
      </c>
      <c r="AG29" s="68"/>
      <c r="AH29" s="56">
        <f>COUNTIFS(DataRegularSeason20242025!$E$2:$E$1315,WatchedGames20242025!AG$1,DataRegularSeason20242025!$D$2:$D$1315,WatchedGames20242025!$A29,DataRegularSeason20242025!$N$2:$N$1315,1, DataRegularSeason20242025!$R$2:$R$1315,1)</f>
        <v>0</v>
      </c>
      <c r="AI29" s="68"/>
      <c r="AJ29" s="56">
        <f>COUNTIFS(DataRegularSeason20242025!$E$2:$E$1315,WatchedGames20242025!AI$1,DataRegularSeason20242025!$D$2:$D$1315,WatchedGames20242025!$A29,DataRegularSeason20242025!$N$2:$N$1315,1, DataRegularSeason20242025!$R$2:$R$1315,1)</f>
        <v>0</v>
      </c>
      <c r="AK29" s="68"/>
      <c r="AL29" s="56">
        <f>COUNTIFS(DataRegularSeason20242025!$E$2:$E$1315,WatchedGames20242025!AK$1,DataRegularSeason20242025!$D$2:$D$1315,WatchedGames20242025!$A29,DataRegularSeason20242025!$N$2:$N$1315,1, DataRegularSeason20242025!$R$2:$R$1315,1)</f>
        <v>0</v>
      </c>
      <c r="AM29" s="68"/>
      <c r="AN29" s="56">
        <f>COUNTIFS(DataRegularSeason20242025!$E$2:$E$1315,WatchedGames20242025!AM$1,DataRegularSeason20242025!$D$2:$D$1315,WatchedGames20242025!$A29,DataRegularSeason20242025!$N$2:$N$1315,1, DataRegularSeason20242025!$R$2:$R$1315,1)</f>
        <v>0</v>
      </c>
      <c r="AO29" s="68"/>
      <c r="AP29" s="56">
        <f>COUNTIFS(DataRegularSeason20242025!$E$2:$E$1315,WatchedGames20242025!AO$1,DataRegularSeason20242025!$D$2:$D$1315,WatchedGames20242025!$A29,DataRegularSeason20242025!$N$2:$N$1315,1, DataRegularSeason20242025!$R$2:$R$1315,1)</f>
        <v>0</v>
      </c>
      <c r="AQ29" s="68"/>
      <c r="AR29" s="56">
        <f>COUNTIFS(DataRegularSeason20242025!$E$2:$E$1315,WatchedGames20242025!AQ$1,DataRegularSeason20242025!$D$2:$D$1315,WatchedGames20242025!$A29,DataRegularSeason20242025!$N$2:$N$1315,1, DataRegularSeason20242025!$R$2:$R$1315,1)</f>
        <v>1</v>
      </c>
      <c r="AS29" s="68"/>
      <c r="AT29" s="56">
        <f>COUNTIFS(DataRegularSeason20242025!$E$2:$E$1315,WatchedGames20242025!AS$1,DataRegularSeason20242025!$D$2:$D$1315,WatchedGames20242025!$A29,DataRegularSeason20242025!$N$2:$N$1315,1, DataRegularSeason20242025!$R$2:$R$1315,1)</f>
        <v>1</v>
      </c>
      <c r="AU29" s="68"/>
      <c r="AV29" s="56">
        <f>COUNTIFS(DataRegularSeason20242025!$E$2:$E$1315,WatchedGames20242025!AU$1,DataRegularSeason20242025!$D$2:$D$1315,WatchedGames20242025!$A29,DataRegularSeason20242025!$N$2:$N$1315,1, DataRegularSeason20242025!$R$2:$R$1315,1)</f>
        <v>0</v>
      </c>
      <c r="AW29" s="68"/>
      <c r="AX29" s="56">
        <f>COUNTIFS(DataRegularSeason20242025!$E$2:$E$1315,WatchedGames20242025!AW$1,DataRegularSeason20242025!$D$2:$D$1315,WatchedGames20242025!$A29,DataRegularSeason20242025!$N$2:$N$1315,1, DataRegularSeason20242025!$R$2:$R$1315,1)</f>
        <v>0</v>
      </c>
      <c r="AY29" s="68"/>
      <c r="AZ29" s="56">
        <f>COUNTIFS(DataRegularSeason20242025!$E$2:$E$1315,WatchedGames20242025!AY$1,DataRegularSeason20242025!$D$2:$D$1315,WatchedGames20242025!$A29,DataRegularSeason20242025!$N$2:$N$1315,1, DataRegularSeason20242025!$R$2:$R$1315,1)</f>
        <v>0</v>
      </c>
      <c r="BA29" s="68"/>
      <c r="BB29" s="56">
        <f>COUNTIFS(DataRegularSeason20242025!$E$2:$E$1315,WatchedGames20242025!BA$1,DataRegularSeason20242025!$D$2:$D$1315,WatchedGames20242025!$A29,DataRegularSeason20242025!$N$2:$N$1315,1, DataRegularSeason20242025!$R$2:$R$1315,1)</f>
        <v>1</v>
      </c>
      <c r="BC29" s="68"/>
      <c r="BD29" s="56">
        <f>COUNTIFS(DataRegularSeason20242025!$E$2:$E$1315,WatchedGames20242025!BC$1,DataRegularSeason20242025!$D$2:$D$1315,WatchedGames20242025!$A29,DataRegularSeason20242025!$N$2:$N$1315,1, DataRegularSeason20242025!$R$2:$R$1315,1)</f>
        <v>0</v>
      </c>
      <c r="BE29" s="68"/>
      <c r="BF29" s="56">
        <f>COUNTIFS(DataRegularSeason20242025!$E$2:$E$1315,WatchedGames20242025!BE$1,DataRegularSeason20242025!$D$2:$D$1315,WatchedGames20242025!$A29,DataRegularSeason20242025!$N$2:$N$1315,1, DataRegularSeason20242025!$R$2:$R$1315,1)</f>
        <v>0</v>
      </c>
      <c r="BG29" s="68"/>
      <c r="BH29" s="56">
        <f>COUNTIFS(DataRegularSeason20242025!$E$2:$E$1315,WatchedGames20242025!BG$1,DataRegularSeason20242025!$D$2:$D$1315,WatchedGames20242025!$A29,DataRegularSeason20242025!$N$2:$N$1315,1, DataRegularSeason20242025!$R$2:$R$1315,1)</f>
        <v>0</v>
      </c>
      <c r="BI29" s="68"/>
      <c r="BJ29" s="56">
        <f>COUNTIFS(DataRegularSeason20242025!$E$2:$E$1315,WatchedGames20242025!BI$1,DataRegularSeason20242025!$D$2:$D$1315,WatchedGames20242025!$A29,DataRegularSeason20242025!$N$2:$N$1315,1, DataRegularSeason20242025!$R$2:$R$1315,1)</f>
        <v>0</v>
      </c>
      <c r="BK29" s="68"/>
      <c r="BL29" s="56">
        <f>COUNTIFS(DataRegularSeason20242025!$E$2:$E$1315,WatchedGames20242025!BK$1,DataRegularSeason20242025!$D$2:$D$1315,WatchedGames20242025!$A29,DataRegularSeason20242025!$N$2:$N$1315,1, DataRegularSeason20242025!$R$2:$R$1315,1)</f>
        <v>1</v>
      </c>
      <c r="BM29" s="68"/>
      <c r="BN29" s="56">
        <f>COUNTIFS(DataRegularSeason20242025!$E$2:$E$1315,WatchedGames20242025!BM$1,DataRegularSeason20242025!$D$2:$D$1315,WatchedGames20242025!$A29,DataRegularSeason20242025!$N$2:$N$1315,1, DataRegularSeason20242025!$R$2:$R$1315,1)</f>
        <v>0</v>
      </c>
      <c r="BO29" s="61">
        <f t="shared" si="0"/>
        <v>5</v>
      </c>
      <c r="BP29" s="70">
        <f t="shared" ref="BP29" si="25">BO29+BO30</f>
        <v>5</v>
      </c>
      <c r="BQ29" s="71">
        <f t="shared" ref="BQ29" si="26">82-BP29</f>
        <v>77</v>
      </c>
    </row>
    <row r="30" spans="1:69" s="55" customFormat="1" ht="9.9499999999999993" customHeight="1" x14ac:dyDescent="0.2">
      <c r="A30" s="73"/>
      <c r="B30" s="64" t="s">
        <v>80</v>
      </c>
      <c r="C30" s="74">
        <f>COUNTIFS(DataRegularSeason20242025!$E$2:$E$1315,WatchedGames20242025!$A29,DataRegularSeason20242025!$D$2:$D$1315,WatchedGames20242025!C$1,DataRegularSeason20242025!$N$2:$N$1315,1, DataRegularSeason20242025!$R$2:$R$1315,1)</f>
        <v>0</v>
      </c>
      <c r="D30" s="75"/>
      <c r="E30" s="74">
        <f>COUNTIFS(DataRegularSeason20242025!$E$2:$E$1315,WatchedGames20242025!$A29,DataRegularSeason20242025!$D$2:$D$1315,WatchedGames20242025!E$1,DataRegularSeason20242025!$N$2:$N$1315,1, DataRegularSeason20242025!$R$2:$R$1315,1)</f>
        <v>0</v>
      </c>
      <c r="F30" s="75"/>
      <c r="G30" s="74">
        <f>COUNTIFS(DataRegularSeason20242025!$E$2:$E$1315,WatchedGames20242025!$A29,DataRegularSeason20242025!$D$2:$D$1315,WatchedGames20242025!G$1,DataRegularSeason20242025!$N$2:$N$1315,1, DataRegularSeason20242025!$R$2:$R$1315,1)</f>
        <v>0</v>
      </c>
      <c r="H30" s="75"/>
      <c r="I30" s="74">
        <f>COUNTIFS(DataRegularSeason20242025!$E$2:$E$1315,WatchedGames20242025!$A29,DataRegularSeason20242025!$D$2:$D$1315,WatchedGames20242025!I$1,DataRegularSeason20242025!$N$2:$N$1315,1, DataRegularSeason20242025!$R$2:$R$1315,1)</f>
        <v>0</v>
      </c>
      <c r="J30" s="75"/>
      <c r="K30" s="74">
        <f>COUNTIFS(DataRegularSeason20242025!$E$2:$E$1315,WatchedGames20242025!$A29,DataRegularSeason20242025!$D$2:$D$1315,WatchedGames20242025!K$1,DataRegularSeason20242025!$N$2:$N$1315,1, DataRegularSeason20242025!$R$2:$R$1315,1)</f>
        <v>0</v>
      </c>
      <c r="L30" s="75"/>
      <c r="M30" s="74">
        <f>COUNTIFS(DataRegularSeason20242025!$E$2:$E$1315,WatchedGames20242025!$A29,DataRegularSeason20242025!$D$2:$D$1315,WatchedGames20242025!M$1,DataRegularSeason20242025!$N$2:$N$1315,1, DataRegularSeason20242025!$R$2:$R$1315,1)</f>
        <v>0</v>
      </c>
      <c r="N30" s="75"/>
      <c r="O30" s="74">
        <f>COUNTIFS(DataRegularSeason20242025!$E$2:$E$1315,WatchedGames20242025!$A29,DataRegularSeason20242025!$D$2:$D$1315,WatchedGames20242025!O$1,DataRegularSeason20242025!$N$2:$N$1315,1, DataRegularSeason20242025!$R$2:$R$1315,1)</f>
        <v>0</v>
      </c>
      <c r="P30" s="75"/>
      <c r="Q30" s="74">
        <f>COUNTIFS(DataRegularSeason20242025!$E$2:$E$1315,WatchedGames20242025!$A29,DataRegularSeason20242025!$D$2:$D$1315,WatchedGames20242025!Q$1,DataRegularSeason20242025!$N$2:$N$1315,1, DataRegularSeason20242025!$R$2:$R$1315,1)</f>
        <v>0</v>
      </c>
      <c r="R30" s="75"/>
      <c r="S30" s="74">
        <f>COUNTIFS(DataRegularSeason20242025!$E$2:$E$1315,WatchedGames20242025!$A29,DataRegularSeason20242025!$D$2:$D$1315,WatchedGames20242025!S$1,DataRegularSeason20242025!$N$2:$N$1315,1, DataRegularSeason20242025!$R$2:$R$1315,1)</f>
        <v>0</v>
      </c>
      <c r="T30" s="75"/>
      <c r="U30" s="74">
        <f>COUNTIFS(DataRegularSeason20242025!$E$2:$E$1315,WatchedGames20242025!$A29,DataRegularSeason20242025!$D$2:$D$1315,WatchedGames20242025!U$1,DataRegularSeason20242025!$N$2:$N$1315,1, DataRegularSeason20242025!$R$2:$R$1315,1)</f>
        <v>0</v>
      </c>
      <c r="V30" s="75"/>
      <c r="W30" s="74">
        <f>COUNTIFS(DataRegularSeason20242025!$E$2:$E$1315,WatchedGames20242025!$A29,DataRegularSeason20242025!$D$2:$D$1315,WatchedGames20242025!W$1,DataRegularSeason20242025!$N$2:$N$1315,1, DataRegularSeason20242025!$R$2:$R$1315,1)</f>
        <v>0</v>
      </c>
      <c r="X30" s="75"/>
      <c r="Y30" s="74">
        <f>COUNTIFS(DataRegularSeason20242025!$E$2:$E$1315,WatchedGames20242025!$A29,DataRegularSeason20242025!$D$2:$D$1315,WatchedGames20242025!Y$1,DataRegularSeason20242025!$N$2:$N$1315,1, DataRegularSeason20242025!$R$2:$R$1315,1)</f>
        <v>0</v>
      </c>
      <c r="Z30" s="75"/>
      <c r="AA30" s="74">
        <f>COUNTIFS(DataRegularSeason20242025!$E$2:$E$1315,WatchedGames20242025!$A29,DataRegularSeason20242025!$D$2:$D$1315,WatchedGames20242025!AA$1,DataRegularSeason20242025!$N$2:$N$1315,1, DataRegularSeason20242025!$R$2:$R$1315,1)</f>
        <v>0</v>
      </c>
      <c r="AB30" s="75"/>
      <c r="AC30" s="74"/>
      <c r="AD30" s="75"/>
      <c r="AE30" s="74">
        <f>COUNTIFS(DataRegularSeason20242025!$E$2:$E$1315,WatchedGames20242025!$A29,DataRegularSeason20242025!$D$2:$D$1315,WatchedGames20242025!AE$1,DataRegularSeason20242025!$N$2:$N$1315,1, DataRegularSeason20242025!$R$2:$R$1315,1)</f>
        <v>0</v>
      </c>
      <c r="AF30" s="75"/>
      <c r="AG30" s="74">
        <f>COUNTIFS(DataRegularSeason20242025!$E$2:$E$1315,WatchedGames20242025!$A29,DataRegularSeason20242025!$D$2:$D$1315,WatchedGames20242025!AG$1,DataRegularSeason20242025!$N$2:$N$1315,1, DataRegularSeason20242025!$R$2:$R$1315,1)</f>
        <v>0</v>
      </c>
      <c r="AH30" s="75"/>
      <c r="AI30" s="74">
        <f>COUNTIFS(DataRegularSeason20242025!$E$2:$E$1315,WatchedGames20242025!$A29,DataRegularSeason20242025!$D$2:$D$1315,WatchedGames20242025!AI$1,DataRegularSeason20242025!$N$2:$N$1315,1, DataRegularSeason20242025!$R$2:$R$1315,1)</f>
        <v>0</v>
      </c>
      <c r="AJ30" s="75"/>
      <c r="AK30" s="74">
        <f>COUNTIFS(DataRegularSeason20242025!$E$2:$E$1315,WatchedGames20242025!$A29,DataRegularSeason20242025!$D$2:$D$1315,WatchedGames20242025!AK$1,DataRegularSeason20242025!$N$2:$N$1315,1, DataRegularSeason20242025!$R$2:$R$1315,1)</f>
        <v>0</v>
      </c>
      <c r="AL30" s="75"/>
      <c r="AM30" s="74">
        <f>COUNTIFS(DataRegularSeason20242025!$E$2:$E$1315,WatchedGames20242025!$A29,DataRegularSeason20242025!$D$2:$D$1315,WatchedGames20242025!AM$1,DataRegularSeason20242025!$N$2:$N$1315,1, DataRegularSeason20242025!$R$2:$R$1315,1)</f>
        <v>0</v>
      </c>
      <c r="AN30" s="75"/>
      <c r="AO30" s="74">
        <f>COUNTIFS(DataRegularSeason20242025!$E$2:$E$1315,WatchedGames20242025!$A29,DataRegularSeason20242025!$D$2:$D$1315,WatchedGames20242025!AO$1,DataRegularSeason20242025!$N$2:$N$1315,1, DataRegularSeason20242025!$R$2:$R$1315,1)</f>
        <v>0</v>
      </c>
      <c r="AP30" s="75"/>
      <c r="AQ30" s="74">
        <f>COUNTIFS(DataRegularSeason20242025!$E$2:$E$1315,WatchedGames20242025!$A29,DataRegularSeason20242025!$D$2:$D$1315,WatchedGames20242025!AQ$1,DataRegularSeason20242025!$N$2:$N$1315,1, DataRegularSeason20242025!$R$2:$R$1315,1)</f>
        <v>0</v>
      </c>
      <c r="AR30" s="75"/>
      <c r="AS30" s="74">
        <f>COUNTIFS(DataRegularSeason20242025!$E$2:$E$1315,WatchedGames20242025!$A29,DataRegularSeason20242025!$D$2:$D$1315,WatchedGames20242025!AS$1,DataRegularSeason20242025!$N$2:$N$1315,1, DataRegularSeason20242025!$R$2:$R$1315,1)</f>
        <v>0</v>
      </c>
      <c r="AT30" s="75"/>
      <c r="AU30" s="74">
        <f>COUNTIFS(DataRegularSeason20242025!$E$2:$E$1315,WatchedGames20242025!$A29,DataRegularSeason20242025!$D$2:$D$1315,WatchedGames20242025!AU$1,DataRegularSeason20242025!$N$2:$N$1315,1, DataRegularSeason20242025!$R$2:$R$1315,1)</f>
        <v>0</v>
      </c>
      <c r="AV30" s="75"/>
      <c r="AW30" s="74">
        <f>COUNTIFS(DataRegularSeason20242025!$E$2:$E$1315,WatchedGames20242025!$A29,DataRegularSeason20242025!$D$2:$D$1315,WatchedGames20242025!AW$1,DataRegularSeason20242025!$N$2:$N$1315,1, DataRegularSeason20242025!$R$2:$R$1315,1)</f>
        <v>0</v>
      </c>
      <c r="AX30" s="75"/>
      <c r="AY30" s="74">
        <f>COUNTIFS(DataRegularSeason20242025!$E$2:$E$1315,WatchedGames20242025!$A29,DataRegularSeason20242025!$D$2:$D$1315,WatchedGames20242025!AY$1,DataRegularSeason20242025!$N$2:$N$1315,1, DataRegularSeason20242025!$R$2:$R$1315,1)</f>
        <v>0</v>
      </c>
      <c r="AZ30" s="75"/>
      <c r="BA30" s="74">
        <f>COUNTIFS(DataRegularSeason20242025!$E$2:$E$1315,WatchedGames20242025!$A29,DataRegularSeason20242025!$D$2:$D$1315,WatchedGames20242025!BA$1,DataRegularSeason20242025!$N$2:$N$1315,1, DataRegularSeason20242025!$R$2:$R$1315,1)</f>
        <v>0</v>
      </c>
      <c r="BB30" s="75"/>
      <c r="BC30" s="74">
        <f>COUNTIFS(DataRegularSeason20242025!$E$2:$E$1315,WatchedGames20242025!$A29,DataRegularSeason20242025!$D$2:$D$1315,WatchedGames20242025!BC$1,DataRegularSeason20242025!$N$2:$N$1315,1, DataRegularSeason20242025!$R$2:$R$1315,1)</f>
        <v>0</v>
      </c>
      <c r="BD30" s="75"/>
      <c r="BE30" s="74">
        <f>COUNTIFS(DataRegularSeason20242025!$E$2:$E$1315,WatchedGames20242025!$A29,DataRegularSeason20242025!$D$2:$D$1315,WatchedGames20242025!BE$1,DataRegularSeason20242025!$N$2:$N$1315,1, DataRegularSeason20242025!$R$2:$R$1315,1)</f>
        <v>0</v>
      </c>
      <c r="BF30" s="75"/>
      <c r="BG30" s="74">
        <f>COUNTIFS(DataRegularSeason20242025!$E$2:$E$1315,WatchedGames20242025!$A29,DataRegularSeason20242025!$D$2:$D$1315,WatchedGames20242025!BG$1,DataRegularSeason20242025!$N$2:$N$1315,1, DataRegularSeason20242025!$R$2:$R$1315,1)</f>
        <v>0</v>
      </c>
      <c r="BH30" s="75"/>
      <c r="BI30" s="74">
        <f>COUNTIFS(DataRegularSeason20242025!$E$2:$E$1315,WatchedGames20242025!$A29,DataRegularSeason20242025!$D$2:$D$1315,WatchedGames20242025!BI$1,DataRegularSeason20242025!$N$2:$N$1315,1, DataRegularSeason20242025!$R$2:$R$1315,1)</f>
        <v>0</v>
      </c>
      <c r="BJ30" s="75"/>
      <c r="BK30" s="74">
        <f>COUNTIFS(DataRegularSeason20242025!$E$2:$E$1315,WatchedGames20242025!$A29,DataRegularSeason20242025!$D$2:$D$1315,WatchedGames20242025!BK$1,DataRegularSeason20242025!$N$2:$N$1315,1, DataRegularSeason20242025!$R$2:$R$1315,1)</f>
        <v>0</v>
      </c>
      <c r="BL30" s="75"/>
      <c r="BM30" s="74">
        <f>COUNTIFS(DataRegularSeason20242025!$E$2:$E$1315,WatchedGames20242025!$A29,DataRegularSeason20242025!$D$2:$D$1315,WatchedGames20242025!BM$1,DataRegularSeason20242025!$N$2:$N$1315,1, DataRegularSeason20242025!$R$2:$R$1315,1)</f>
        <v>0</v>
      </c>
      <c r="BN30" s="75"/>
      <c r="BO30" s="66">
        <f t="shared" si="0"/>
        <v>0</v>
      </c>
      <c r="BP30" s="70"/>
      <c r="BQ30" s="71"/>
    </row>
    <row r="31" spans="1:69" s="55" customFormat="1" ht="9.9499999999999993" customHeight="1" x14ac:dyDescent="0.2">
      <c r="A31" s="67" t="s">
        <v>19</v>
      </c>
      <c r="B31" s="56" t="s">
        <v>81</v>
      </c>
      <c r="C31" s="68"/>
      <c r="D31" s="56">
        <f>COUNTIFS(DataRegularSeason20242025!$E$2:$E$1315,WatchedGames20242025!C$1,DataRegularSeason20242025!$D$2:$D$1315,WatchedGames20242025!$A31,DataRegularSeason20242025!$N$2:$N$1315,1, DataRegularSeason20242025!$R$2:$R$1315,1)</f>
        <v>0</v>
      </c>
      <c r="E31" s="68"/>
      <c r="F31" s="56">
        <f>COUNTIFS(DataRegularSeason20242025!$E$2:$E$1315,WatchedGames20242025!E$1,DataRegularSeason20242025!$D$2:$D$1315,WatchedGames20242025!$A31,DataRegularSeason20242025!$N$2:$N$1315,1, DataRegularSeason20242025!$R$2:$R$1315,1)</f>
        <v>0</v>
      </c>
      <c r="G31" s="68"/>
      <c r="H31" s="56">
        <f>COUNTIFS(DataRegularSeason20242025!$E$2:$E$1315,WatchedGames20242025!G$1,DataRegularSeason20242025!$D$2:$D$1315,WatchedGames20242025!$A31,DataRegularSeason20242025!$N$2:$N$1315,1, DataRegularSeason20242025!$R$2:$R$1315,1)</f>
        <v>0</v>
      </c>
      <c r="I31" s="68"/>
      <c r="J31" s="56">
        <f>COUNTIFS(DataRegularSeason20242025!$E$2:$E$1315,WatchedGames20242025!I$1,DataRegularSeason20242025!$D$2:$D$1315,WatchedGames20242025!$A31,DataRegularSeason20242025!$N$2:$N$1315,1, DataRegularSeason20242025!$R$2:$R$1315,1)</f>
        <v>0</v>
      </c>
      <c r="K31" s="68"/>
      <c r="L31" s="56">
        <f>COUNTIFS(DataRegularSeason20242025!$E$2:$E$1315,WatchedGames20242025!K$1,DataRegularSeason20242025!$D$2:$D$1315,WatchedGames20242025!$A31,DataRegularSeason20242025!$N$2:$N$1315,1, DataRegularSeason20242025!$R$2:$R$1315,1)</f>
        <v>0</v>
      </c>
      <c r="M31" s="68"/>
      <c r="N31" s="56">
        <f>COUNTIFS(DataRegularSeason20242025!$E$2:$E$1315,WatchedGames20242025!M$1,DataRegularSeason20242025!$D$2:$D$1315,WatchedGames20242025!$A31,DataRegularSeason20242025!$N$2:$N$1315,1, DataRegularSeason20242025!$R$2:$R$1315,1)</f>
        <v>0</v>
      </c>
      <c r="O31" s="68"/>
      <c r="P31" s="56">
        <f>COUNTIFS(DataRegularSeason20242025!$E$2:$E$1315,WatchedGames20242025!O$1,DataRegularSeason20242025!$D$2:$D$1315,WatchedGames20242025!$A31,DataRegularSeason20242025!$N$2:$N$1315,1, DataRegularSeason20242025!$R$2:$R$1315,1)</f>
        <v>0</v>
      </c>
      <c r="Q31" s="68"/>
      <c r="R31" s="56">
        <f>COUNTIFS(DataRegularSeason20242025!$E$2:$E$1315,WatchedGames20242025!Q$1,DataRegularSeason20242025!$D$2:$D$1315,WatchedGames20242025!$A31,DataRegularSeason20242025!$N$2:$N$1315,1, DataRegularSeason20242025!$R$2:$R$1315,1)</f>
        <v>0</v>
      </c>
      <c r="S31" s="68"/>
      <c r="T31" s="56">
        <f>COUNTIFS(DataRegularSeason20242025!$E$2:$E$1315,WatchedGames20242025!S$1,DataRegularSeason20242025!$D$2:$D$1315,WatchedGames20242025!$A31,DataRegularSeason20242025!$N$2:$N$1315,1, DataRegularSeason20242025!$R$2:$R$1315,1)</f>
        <v>0</v>
      </c>
      <c r="U31" s="68"/>
      <c r="V31" s="56">
        <f>COUNTIFS(DataRegularSeason20242025!$E$2:$E$1315,WatchedGames20242025!U$1,DataRegularSeason20242025!$D$2:$D$1315,WatchedGames20242025!$A31,DataRegularSeason20242025!$N$2:$N$1315,1, DataRegularSeason20242025!$R$2:$R$1315,1)</f>
        <v>0</v>
      </c>
      <c r="W31" s="68"/>
      <c r="X31" s="56">
        <f>COUNTIFS(DataRegularSeason20242025!$E$2:$E$1315,WatchedGames20242025!W$1,DataRegularSeason20242025!$D$2:$D$1315,WatchedGames20242025!$A31,DataRegularSeason20242025!$N$2:$N$1315,1, DataRegularSeason20242025!$R$2:$R$1315,1)</f>
        <v>0</v>
      </c>
      <c r="Y31" s="68"/>
      <c r="Z31" s="56">
        <f>COUNTIFS(DataRegularSeason20242025!$E$2:$E$1315,WatchedGames20242025!Y$1,DataRegularSeason20242025!$D$2:$D$1315,WatchedGames20242025!$A31,DataRegularSeason20242025!$N$2:$N$1315,1, DataRegularSeason20242025!$R$2:$R$1315,1)</f>
        <v>0</v>
      </c>
      <c r="AA31" s="68"/>
      <c r="AB31" s="56">
        <f>COUNTIFS(DataRegularSeason20242025!$E$2:$E$1315,WatchedGames20242025!AA$1,DataRegularSeason20242025!$D$2:$D$1315,WatchedGames20242025!$A31,DataRegularSeason20242025!$N$2:$N$1315,1, DataRegularSeason20242025!$R$2:$R$1315,1)</f>
        <v>0</v>
      </c>
      <c r="AC31" s="68"/>
      <c r="AD31" s="56">
        <f>COUNTIFS(DataRegularSeason20242025!$E$2:$E$1315,WatchedGames20242025!AC$1,DataRegularSeason20242025!$D$2:$D$1315,WatchedGames20242025!$A31,DataRegularSeason20242025!$N$2:$N$1315,1, DataRegularSeason20242025!$R$2:$R$1315,1)</f>
        <v>0</v>
      </c>
      <c r="AE31" s="68"/>
      <c r="AF31" s="69"/>
      <c r="AG31" s="68"/>
      <c r="AH31" s="56">
        <f>COUNTIFS(DataRegularSeason20242025!$E$2:$E$1315,WatchedGames20242025!AG$1,DataRegularSeason20242025!$D$2:$D$1315,WatchedGames20242025!$A31,DataRegularSeason20242025!$N$2:$N$1315,1, DataRegularSeason20242025!$R$2:$R$1315,1)</f>
        <v>0</v>
      </c>
      <c r="AI31" s="68"/>
      <c r="AJ31" s="56">
        <f>COUNTIFS(DataRegularSeason20242025!$E$2:$E$1315,WatchedGames20242025!AI$1,DataRegularSeason20242025!$D$2:$D$1315,WatchedGames20242025!$A31,DataRegularSeason20242025!$N$2:$N$1315,1, DataRegularSeason20242025!$R$2:$R$1315,1)</f>
        <v>0</v>
      </c>
      <c r="AK31" s="68"/>
      <c r="AL31" s="56">
        <f>COUNTIFS(DataRegularSeason20242025!$E$2:$E$1315,WatchedGames20242025!AK$1,DataRegularSeason20242025!$D$2:$D$1315,WatchedGames20242025!$A31,DataRegularSeason20242025!$N$2:$N$1315,1, DataRegularSeason20242025!$R$2:$R$1315,1)</f>
        <v>1</v>
      </c>
      <c r="AM31" s="68"/>
      <c r="AN31" s="56">
        <f>COUNTIFS(DataRegularSeason20242025!$E$2:$E$1315,WatchedGames20242025!AM$1,DataRegularSeason20242025!$D$2:$D$1315,WatchedGames20242025!$A31,DataRegularSeason20242025!$N$2:$N$1315,1, DataRegularSeason20242025!$R$2:$R$1315,1)</f>
        <v>0</v>
      </c>
      <c r="AO31" s="68"/>
      <c r="AP31" s="56">
        <f>COUNTIFS(DataRegularSeason20242025!$E$2:$E$1315,WatchedGames20242025!AO$1,DataRegularSeason20242025!$D$2:$D$1315,WatchedGames20242025!$A31,DataRegularSeason20242025!$N$2:$N$1315,1, DataRegularSeason20242025!$R$2:$R$1315,1)</f>
        <v>0</v>
      </c>
      <c r="AQ31" s="68"/>
      <c r="AR31" s="56">
        <f>COUNTIFS(DataRegularSeason20242025!$E$2:$E$1315,WatchedGames20242025!AQ$1,DataRegularSeason20242025!$D$2:$D$1315,WatchedGames20242025!$A31,DataRegularSeason20242025!$N$2:$N$1315,1, DataRegularSeason20242025!$R$2:$R$1315,1)</f>
        <v>0</v>
      </c>
      <c r="AS31" s="68"/>
      <c r="AT31" s="56">
        <f>COUNTIFS(DataRegularSeason20242025!$E$2:$E$1315,WatchedGames20242025!AS$1,DataRegularSeason20242025!$D$2:$D$1315,WatchedGames20242025!$A31,DataRegularSeason20242025!$N$2:$N$1315,1, DataRegularSeason20242025!$R$2:$R$1315,1)</f>
        <v>0</v>
      </c>
      <c r="AU31" s="68"/>
      <c r="AV31" s="56">
        <f>COUNTIFS(DataRegularSeason20242025!$E$2:$E$1315,WatchedGames20242025!AU$1,DataRegularSeason20242025!$D$2:$D$1315,WatchedGames20242025!$A31,DataRegularSeason20242025!$N$2:$N$1315,1, DataRegularSeason20242025!$R$2:$R$1315,1)</f>
        <v>0</v>
      </c>
      <c r="AW31" s="68"/>
      <c r="AX31" s="56">
        <f>COUNTIFS(DataRegularSeason20242025!$E$2:$E$1315,WatchedGames20242025!AW$1,DataRegularSeason20242025!$D$2:$D$1315,WatchedGames20242025!$A31,DataRegularSeason20242025!$N$2:$N$1315,1, DataRegularSeason20242025!$R$2:$R$1315,1)</f>
        <v>0</v>
      </c>
      <c r="AY31" s="68"/>
      <c r="AZ31" s="56">
        <f>COUNTIFS(DataRegularSeason20242025!$E$2:$E$1315,WatchedGames20242025!AY$1,DataRegularSeason20242025!$D$2:$D$1315,WatchedGames20242025!$A31,DataRegularSeason20242025!$N$2:$N$1315,1, DataRegularSeason20242025!$R$2:$R$1315,1)</f>
        <v>0</v>
      </c>
      <c r="BA31" s="68"/>
      <c r="BB31" s="56">
        <f>COUNTIFS(DataRegularSeason20242025!$E$2:$E$1315,WatchedGames20242025!BA$1,DataRegularSeason20242025!$D$2:$D$1315,WatchedGames20242025!$A31,DataRegularSeason20242025!$N$2:$N$1315,1, DataRegularSeason20242025!$R$2:$R$1315,1)</f>
        <v>0</v>
      </c>
      <c r="BC31" s="68"/>
      <c r="BD31" s="56">
        <f>COUNTIFS(DataRegularSeason20242025!$E$2:$E$1315,WatchedGames20242025!BC$1,DataRegularSeason20242025!$D$2:$D$1315,WatchedGames20242025!$A31,DataRegularSeason20242025!$N$2:$N$1315,1, DataRegularSeason20242025!$R$2:$R$1315,1)</f>
        <v>0</v>
      </c>
      <c r="BE31" s="68"/>
      <c r="BF31" s="56">
        <f>COUNTIFS(DataRegularSeason20242025!$E$2:$E$1315,WatchedGames20242025!BE$1,DataRegularSeason20242025!$D$2:$D$1315,WatchedGames20242025!$A31,DataRegularSeason20242025!$N$2:$N$1315,1, DataRegularSeason20242025!$R$2:$R$1315,1)</f>
        <v>0</v>
      </c>
      <c r="BG31" s="68"/>
      <c r="BH31" s="56">
        <f>COUNTIFS(DataRegularSeason20242025!$E$2:$E$1315,WatchedGames20242025!BG$1,DataRegularSeason20242025!$D$2:$D$1315,WatchedGames20242025!$A31,DataRegularSeason20242025!$N$2:$N$1315,1, DataRegularSeason20242025!$R$2:$R$1315,1)</f>
        <v>0</v>
      </c>
      <c r="BI31" s="68"/>
      <c r="BJ31" s="56">
        <f>COUNTIFS(DataRegularSeason20242025!$E$2:$E$1315,WatchedGames20242025!BI$1,DataRegularSeason20242025!$D$2:$D$1315,WatchedGames20242025!$A31,DataRegularSeason20242025!$N$2:$N$1315,1, DataRegularSeason20242025!$R$2:$R$1315,1)</f>
        <v>0</v>
      </c>
      <c r="BK31" s="68"/>
      <c r="BL31" s="56">
        <f>COUNTIFS(DataRegularSeason20242025!$E$2:$E$1315,WatchedGames20242025!BK$1,DataRegularSeason20242025!$D$2:$D$1315,WatchedGames20242025!$A31,DataRegularSeason20242025!$N$2:$N$1315,1, DataRegularSeason20242025!$R$2:$R$1315,1)</f>
        <v>0</v>
      </c>
      <c r="BM31" s="68"/>
      <c r="BN31" s="56">
        <f>COUNTIFS(DataRegularSeason20242025!$E$2:$E$1315,WatchedGames20242025!BM$1,DataRegularSeason20242025!$D$2:$D$1315,WatchedGames20242025!$A31,DataRegularSeason20242025!$N$2:$N$1315,1, DataRegularSeason20242025!$R$2:$R$1315,1)</f>
        <v>0</v>
      </c>
      <c r="BO31" s="61">
        <f t="shared" si="0"/>
        <v>1</v>
      </c>
      <c r="BP31" s="70">
        <f t="shared" ref="BP31" si="27">BO31+BO32</f>
        <v>2</v>
      </c>
      <c r="BQ31" s="71">
        <f t="shared" ref="BQ31" si="28">82-BP31</f>
        <v>80</v>
      </c>
    </row>
    <row r="32" spans="1:69" s="55" customFormat="1" ht="9.9499999999999993" customHeight="1" x14ac:dyDescent="0.2">
      <c r="A32" s="73"/>
      <c r="B32" s="64" t="s">
        <v>80</v>
      </c>
      <c r="C32" s="74">
        <f>COUNTIFS(DataRegularSeason20242025!$E$2:$E$1315,WatchedGames20242025!$A31,DataRegularSeason20242025!$D$2:$D$1315,WatchedGames20242025!C$1,DataRegularSeason20242025!$N$2:$N$1315,1, DataRegularSeason20242025!$R$2:$R$1315,1)</f>
        <v>0</v>
      </c>
      <c r="D32" s="75"/>
      <c r="E32" s="74">
        <f>COUNTIFS(DataRegularSeason20242025!$E$2:$E$1315,WatchedGames20242025!$A31,DataRegularSeason20242025!$D$2:$D$1315,WatchedGames20242025!E$1,DataRegularSeason20242025!$N$2:$N$1315,1, DataRegularSeason20242025!$R$2:$R$1315,1)</f>
        <v>0</v>
      </c>
      <c r="F32" s="75"/>
      <c r="G32" s="74">
        <f>COUNTIFS(DataRegularSeason20242025!$E$2:$E$1315,WatchedGames20242025!$A31,DataRegularSeason20242025!$D$2:$D$1315,WatchedGames20242025!G$1,DataRegularSeason20242025!$N$2:$N$1315,1, DataRegularSeason20242025!$R$2:$R$1315,1)</f>
        <v>0</v>
      </c>
      <c r="H32" s="75"/>
      <c r="I32" s="74">
        <f>COUNTIFS(DataRegularSeason20242025!$E$2:$E$1315,WatchedGames20242025!$A31,DataRegularSeason20242025!$D$2:$D$1315,WatchedGames20242025!I$1,DataRegularSeason20242025!$N$2:$N$1315,1, DataRegularSeason20242025!$R$2:$R$1315,1)</f>
        <v>0</v>
      </c>
      <c r="J32" s="75"/>
      <c r="K32" s="74">
        <f>COUNTIFS(DataRegularSeason20242025!$E$2:$E$1315,WatchedGames20242025!$A31,DataRegularSeason20242025!$D$2:$D$1315,WatchedGames20242025!K$1,DataRegularSeason20242025!$N$2:$N$1315,1, DataRegularSeason20242025!$R$2:$R$1315,1)</f>
        <v>0</v>
      </c>
      <c r="L32" s="75"/>
      <c r="M32" s="74">
        <f>COUNTIFS(DataRegularSeason20242025!$E$2:$E$1315,WatchedGames20242025!$A31,DataRegularSeason20242025!$D$2:$D$1315,WatchedGames20242025!M$1,DataRegularSeason20242025!$N$2:$N$1315,1, DataRegularSeason20242025!$R$2:$R$1315,1)</f>
        <v>0</v>
      </c>
      <c r="N32" s="75"/>
      <c r="O32" s="74">
        <f>COUNTIFS(DataRegularSeason20242025!$E$2:$E$1315,WatchedGames20242025!$A31,DataRegularSeason20242025!$D$2:$D$1315,WatchedGames20242025!O$1,DataRegularSeason20242025!$N$2:$N$1315,1, DataRegularSeason20242025!$R$2:$R$1315,1)</f>
        <v>0</v>
      </c>
      <c r="P32" s="75"/>
      <c r="Q32" s="74">
        <f>COUNTIFS(DataRegularSeason20242025!$E$2:$E$1315,WatchedGames20242025!$A31,DataRegularSeason20242025!$D$2:$D$1315,WatchedGames20242025!Q$1,DataRegularSeason20242025!$N$2:$N$1315,1, DataRegularSeason20242025!$R$2:$R$1315,1)</f>
        <v>0</v>
      </c>
      <c r="R32" s="75"/>
      <c r="S32" s="74">
        <f>COUNTIFS(DataRegularSeason20242025!$E$2:$E$1315,WatchedGames20242025!$A31,DataRegularSeason20242025!$D$2:$D$1315,WatchedGames20242025!S$1,DataRegularSeason20242025!$N$2:$N$1315,1, DataRegularSeason20242025!$R$2:$R$1315,1)</f>
        <v>0</v>
      </c>
      <c r="T32" s="75"/>
      <c r="U32" s="74">
        <f>COUNTIFS(DataRegularSeason20242025!$E$2:$E$1315,WatchedGames20242025!$A31,DataRegularSeason20242025!$D$2:$D$1315,WatchedGames20242025!U$1,DataRegularSeason20242025!$N$2:$N$1315,1, DataRegularSeason20242025!$R$2:$R$1315,1)</f>
        <v>0</v>
      </c>
      <c r="V32" s="75"/>
      <c r="W32" s="74">
        <f>COUNTIFS(DataRegularSeason20242025!$E$2:$E$1315,WatchedGames20242025!$A31,DataRegularSeason20242025!$D$2:$D$1315,WatchedGames20242025!W$1,DataRegularSeason20242025!$N$2:$N$1315,1, DataRegularSeason20242025!$R$2:$R$1315,1)</f>
        <v>0</v>
      </c>
      <c r="X32" s="75"/>
      <c r="Y32" s="74">
        <f>COUNTIFS(DataRegularSeason20242025!$E$2:$E$1315,WatchedGames20242025!$A31,DataRegularSeason20242025!$D$2:$D$1315,WatchedGames20242025!Y$1,DataRegularSeason20242025!$N$2:$N$1315,1, DataRegularSeason20242025!$R$2:$R$1315,1)</f>
        <v>0</v>
      </c>
      <c r="Z32" s="75"/>
      <c r="AA32" s="74">
        <f>COUNTIFS(DataRegularSeason20242025!$E$2:$E$1315,WatchedGames20242025!$A31,DataRegularSeason20242025!$D$2:$D$1315,WatchedGames20242025!AA$1,DataRegularSeason20242025!$N$2:$N$1315,1, DataRegularSeason20242025!$R$2:$R$1315,1)</f>
        <v>0</v>
      </c>
      <c r="AB32" s="75"/>
      <c r="AC32" s="74">
        <f>COUNTIFS(DataRegularSeason20242025!$E$2:$E$1315,WatchedGames20242025!$A31,DataRegularSeason20242025!$D$2:$D$1315,WatchedGames20242025!AC$1,DataRegularSeason20242025!$N$2:$N$1315,1, DataRegularSeason20242025!$R$2:$R$1315,1)</f>
        <v>0</v>
      </c>
      <c r="AD32" s="75"/>
      <c r="AE32" s="74"/>
      <c r="AF32" s="75"/>
      <c r="AG32" s="74">
        <f>COUNTIFS(DataRegularSeason20242025!$E$2:$E$1315,WatchedGames20242025!$A31,DataRegularSeason20242025!$D$2:$D$1315,WatchedGames20242025!AG$1,DataRegularSeason20242025!$N$2:$N$1315,1, DataRegularSeason20242025!$R$2:$R$1315,1)</f>
        <v>0</v>
      </c>
      <c r="AH32" s="75"/>
      <c r="AI32" s="74">
        <f>COUNTIFS(DataRegularSeason20242025!$E$2:$E$1315,WatchedGames20242025!$A31,DataRegularSeason20242025!$D$2:$D$1315,WatchedGames20242025!AI$1,DataRegularSeason20242025!$N$2:$N$1315,1, DataRegularSeason20242025!$R$2:$R$1315,1)</f>
        <v>0</v>
      </c>
      <c r="AJ32" s="75"/>
      <c r="AK32" s="74">
        <f>COUNTIFS(DataRegularSeason20242025!$E$2:$E$1315,WatchedGames20242025!$A31,DataRegularSeason20242025!$D$2:$D$1315,WatchedGames20242025!AK$1,DataRegularSeason20242025!$N$2:$N$1315,1, DataRegularSeason20242025!$R$2:$R$1315,1)</f>
        <v>0</v>
      </c>
      <c r="AL32" s="75"/>
      <c r="AM32" s="74">
        <f>COUNTIFS(DataRegularSeason20242025!$E$2:$E$1315,WatchedGames20242025!$A31,DataRegularSeason20242025!$D$2:$D$1315,WatchedGames20242025!AM$1,DataRegularSeason20242025!$N$2:$N$1315,1, DataRegularSeason20242025!$R$2:$R$1315,1)</f>
        <v>0</v>
      </c>
      <c r="AN32" s="75"/>
      <c r="AO32" s="74">
        <f>COUNTIFS(DataRegularSeason20242025!$E$2:$E$1315,WatchedGames20242025!$A31,DataRegularSeason20242025!$D$2:$D$1315,WatchedGames20242025!AO$1,DataRegularSeason20242025!$N$2:$N$1315,1, DataRegularSeason20242025!$R$2:$R$1315,1)</f>
        <v>0</v>
      </c>
      <c r="AP32" s="75"/>
      <c r="AQ32" s="74">
        <f>COUNTIFS(DataRegularSeason20242025!$E$2:$E$1315,WatchedGames20242025!$A31,DataRegularSeason20242025!$D$2:$D$1315,WatchedGames20242025!AQ$1,DataRegularSeason20242025!$N$2:$N$1315,1, DataRegularSeason20242025!$R$2:$R$1315,1)</f>
        <v>0</v>
      </c>
      <c r="AR32" s="75"/>
      <c r="AS32" s="74">
        <f>COUNTIFS(DataRegularSeason20242025!$E$2:$E$1315,WatchedGames20242025!$A31,DataRegularSeason20242025!$D$2:$D$1315,WatchedGames20242025!AS$1,DataRegularSeason20242025!$N$2:$N$1315,1, DataRegularSeason20242025!$R$2:$R$1315,1)</f>
        <v>1</v>
      </c>
      <c r="AT32" s="75"/>
      <c r="AU32" s="74">
        <f>COUNTIFS(DataRegularSeason20242025!$E$2:$E$1315,WatchedGames20242025!$A31,DataRegularSeason20242025!$D$2:$D$1315,WatchedGames20242025!AU$1,DataRegularSeason20242025!$N$2:$N$1315,1, DataRegularSeason20242025!$R$2:$R$1315,1)</f>
        <v>0</v>
      </c>
      <c r="AV32" s="75"/>
      <c r="AW32" s="74">
        <f>COUNTIFS(DataRegularSeason20242025!$E$2:$E$1315,WatchedGames20242025!$A31,DataRegularSeason20242025!$D$2:$D$1315,WatchedGames20242025!AW$1,DataRegularSeason20242025!$N$2:$N$1315,1, DataRegularSeason20242025!$R$2:$R$1315,1)</f>
        <v>0</v>
      </c>
      <c r="AX32" s="75"/>
      <c r="AY32" s="74">
        <f>COUNTIFS(DataRegularSeason20242025!$E$2:$E$1315,WatchedGames20242025!$A31,DataRegularSeason20242025!$D$2:$D$1315,WatchedGames20242025!AY$1,DataRegularSeason20242025!$N$2:$N$1315,1, DataRegularSeason20242025!$R$2:$R$1315,1)</f>
        <v>0</v>
      </c>
      <c r="AZ32" s="75"/>
      <c r="BA32" s="74">
        <f>COUNTIFS(DataRegularSeason20242025!$E$2:$E$1315,WatchedGames20242025!$A31,DataRegularSeason20242025!$D$2:$D$1315,WatchedGames20242025!BA$1,DataRegularSeason20242025!$N$2:$N$1315,1, DataRegularSeason20242025!$R$2:$R$1315,1)</f>
        <v>0</v>
      </c>
      <c r="BB32" s="75"/>
      <c r="BC32" s="74">
        <f>COUNTIFS(DataRegularSeason20242025!$E$2:$E$1315,WatchedGames20242025!$A31,DataRegularSeason20242025!$D$2:$D$1315,WatchedGames20242025!BC$1,DataRegularSeason20242025!$N$2:$N$1315,1, DataRegularSeason20242025!$R$2:$R$1315,1)</f>
        <v>0</v>
      </c>
      <c r="BD32" s="75"/>
      <c r="BE32" s="74">
        <f>COUNTIFS(DataRegularSeason20242025!$E$2:$E$1315,WatchedGames20242025!$A31,DataRegularSeason20242025!$D$2:$D$1315,WatchedGames20242025!BE$1,DataRegularSeason20242025!$N$2:$N$1315,1, DataRegularSeason20242025!$R$2:$R$1315,1)</f>
        <v>0</v>
      </c>
      <c r="BF32" s="75"/>
      <c r="BG32" s="74">
        <f>COUNTIFS(DataRegularSeason20242025!$E$2:$E$1315,WatchedGames20242025!$A31,DataRegularSeason20242025!$D$2:$D$1315,WatchedGames20242025!BG$1,DataRegularSeason20242025!$N$2:$N$1315,1, DataRegularSeason20242025!$R$2:$R$1315,1)</f>
        <v>0</v>
      </c>
      <c r="BH32" s="75"/>
      <c r="BI32" s="74">
        <f>COUNTIFS(DataRegularSeason20242025!$E$2:$E$1315,WatchedGames20242025!$A31,DataRegularSeason20242025!$D$2:$D$1315,WatchedGames20242025!BI$1,DataRegularSeason20242025!$N$2:$N$1315,1, DataRegularSeason20242025!$R$2:$R$1315,1)</f>
        <v>0</v>
      </c>
      <c r="BJ32" s="75"/>
      <c r="BK32" s="74">
        <f>COUNTIFS(DataRegularSeason20242025!$E$2:$E$1315,WatchedGames20242025!$A31,DataRegularSeason20242025!$D$2:$D$1315,WatchedGames20242025!BK$1,DataRegularSeason20242025!$N$2:$N$1315,1, DataRegularSeason20242025!$R$2:$R$1315,1)</f>
        <v>0</v>
      </c>
      <c r="BL32" s="75"/>
      <c r="BM32" s="74">
        <f>COUNTIFS(DataRegularSeason20242025!$E$2:$E$1315,WatchedGames20242025!$A31,DataRegularSeason20242025!$D$2:$D$1315,WatchedGames20242025!BM$1,DataRegularSeason20242025!$N$2:$N$1315,1, DataRegularSeason20242025!$R$2:$R$1315,1)</f>
        <v>0</v>
      </c>
      <c r="BN32" s="75"/>
      <c r="BO32" s="66">
        <f t="shared" si="0"/>
        <v>1</v>
      </c>
      <c r="BP32" s="70"/>
      <c r="BQ32" s="71"/>
    </row>
    <row r="33" spans="1:69" s="55" customFormat="1" ht="9.9499999999999993" customHeight="1" x14ac:dyDescent="0.2">
      <c r="A33" s="67" t="s">
        <v>32</v>
      </c>
      <c r="B33" s="56" t="s">
        <v>81</v>
      </c>
      <c r="C33" s="68"/>
      <c r="D33" s="56">
        <f>COUNTIFS(DataRegularSeason20242025!$E$2:$E$1315,WatchedGames20242025!C$1,DataRegularSeason20242025!$D$2:$D$1315,WatchedGames20242025!$A33,DataRegularSeason20242025!$N$2:$N$1315,1, DataRegularSeason20242025!$R$2:$R$1315,1)</f>
        <v>0</v>
      </c>
      <c r="E33" s="68"/>
      <c r="F33" s="56">
        <f>COUNTIFS(DataRegularSeason20242025!$E$2:$E$1315,WatchedGames20242025!E$1,DataRegularSeason20242025!$D$2:$D$1315,WatchedGames20242025!$A33,DataRegularSeason20242025!$N$2:$N$1315,1, DataRegularSeason20242025!$R$2:$R$1315,1)</f>
        <v>0</v>
      </c>
      <c r="G33" s="68"/>
      <c r="H33" s="56">
        <f>COUNTIFS(DataRegularSeason20242025!$E$2:$E$1315,WatchedGames20242025!G$1,DataRegularSeason20242025!$D$2:$D$1315,WatchedGames20242025!$A33,DataRegularSeason20242025!$N$2:$N$1315,1, DataRegularSeason20242025!$R$2:$R$1315,1)</f>
        <v>0</v>
      </c>
      <c r="I33" s="68"/>
      <c r="J33" s="56">
        <f>COUNTIFS(DataRegularSeason20242025!$E$2:$E$1315,WatchedGames20242025!I$1,DataRegularSeason20242025!$D$2:$D$1315,WatchedGames20242025!$A33,DataRegularSeason20242025!$N$2:$N$1315,1, DataRegularSeason20242025!$R$2:$R$1315,1)</f>
        <v>0</v>
      </c>
      <c r="K33" s="68"/>
      <c r="L33" s="56">
        <f>COUNTIFS(DataRegularSeason20242025!$E$2:$E$1315,WatchedGames20242025!K$1,DataRegularSeason20242025!$D$2:$D$1315,WatchedGames20242025!$A33,DataRegularSeason20242025!$N$2:$N$1315,1, DataRegularSeason20242025!$R$2:$R$1315,1)</f>
        <v>0</v>
      </c>
      <c r="M33" s="68"/>
      <c r="N33" s="56">
        <f>COUNTIFS(DataRegularSeason20242025!$E$2:$E$1315,WatchedGames20242025!M$1,DataRegularSeason20242025!$D$2:$D$1315,WatchedGames20242025!$A33,DataRegularSeason20242025!$N$2:$N$1315,1, DataRegularSeason20242025!$R$2:$R$1315,1)</f>
        <v>0</v>
      </c>
      <c r="O33" s="68"/>
      <c r="P33" s="56">
        <f>COUNTIFS(DataRegularSeason20242025!$E$2:$E$1315,WatchedGames20242025!O$1,DataRegularSeason20242025!$D$2:$D$1315,WatchedGames20242025!$A33,DataRegularSeason20242025!$N$2:$N$1315,1, DataRegularSeason20242025!$R$2:$R$1315,1)</f>
        <v>0</v>
      </c>
      <c r="Q33" s="68"/>
      <c r="R33" s="56">
        <f>COUNTIFS(DataRegularSeason20242025!$E$2:$E$1315,WatchedGames20242025!Q$1,DataRegularSeason20242025!$D$2:$D$1315,WatchedGames20242025!$A33,DataRegularSeason20242025!$N$2:$N$1315,1, DataRegularSeason20242025!$R$2:$R$1315,1)</f>
        <v>0</v>
      </c>
      <c r="S33" s="68"/>
      <c r="T33" s="56">
        <f>COUNTIFS(DataRegularSeason20242025!$E$2:$E$1315,WatchedGames20242025!S$1,DataRegularSeason20242025!$D$2:$D$1315,WatchedGames20242025!$A33,DataRegularSeason20242025!$N$2:$N$1315,1, DataRegularSeason20242025!$R$2:$R$1315,1)</f>
        <v>0</v>
      </c>
      <c r="U33" s="68"/>
      <c r="V33" s="56">
        <f>COUNTIFS(DataRegularSeason20242025!$E$2:$E$1315,WatchedGames20242025!U$1,DataRegularSeason20242025!$D$2:$D$1315,WatchedGames20242025!$A33,DataRegularSeason20242025!$N$2:$N$1315,1, DataRegularSeason20242025!$R$2:$R$1315,1)</f>
        <v>0</v>
      </c>
      <c r="W33" s="68"/>
      <c r="X33" s="56">
        <f>COUNTIFS(DataRegularSeason20242025!$E$2:$E$1315,WatchedGames20242025!W$1,DataRegularSeason20242025!$D$2:$D$1315,WatchedGames20242025!$A33,DataRegularSeason20242025!$N$2:$N$1315,1, DataRegularSeason20242025!$R$2:$R$1315,1)</f>
        <v>0</v>
      </c>
      <c r="Y33" s="68"/>
      <c r="Z33" s="56">
        <f>COUNTIFS(DataRegularSeason20242025!$E$2:$E$1315,WatchedGames20242025!Y$1,DataRegularSeason20242025!$D$2:$D$1315,WatchedGames20242025!$A33,DataRegularSeason20242025!$N$2:$N$1315,1, DataRegularSeason20242025!$R$2:$R$1315,1)</f>
        <v>0</v>
      </c>
      <c r="AA33" s="68"/>
      <c r="AB33" s="56">
        <f>COUNTIFS(DataRegularSeason20242025!$E$2:$E$1315,WatchedGames20242025!AA$1,DataRegularSeason20242025!$D$2:$D$1315,WatchedGames20242025!$A33,DataRegularSeason20242025!$N$2:$N$1315,1, DataRegularSeason20242025!$R$2:$R$1315,1)</f>
        <v>0</v>
      </c>
      <c r="AC33" s="68"/>
      <c r="AD33" s="56">
        <f>COUNTIFS(DataRegularSeason20242025!$E$2:$E$1315,WatchedGames20242025!AC$1,DataRegularSeason20242025!$D$2:$D$1315,WatchedGames20242025!$A33,DataRegularSeason20242025!$N$2:$N$1315,1, DataRegularSeason20242025!$R$2:$R$1315,1)</f>
        <v>0</v>
      </c>
      <c r="AE33" s="68"/>
      <c r="AF33" s="56">
        <f>COUNTIFS(DataRegularSeason20242025!$E$2:$E$1315,WatchedGames20242025!AE$1,DataRegularSeason20242025!$D$2:$D$1315,WatchedGames20242025!$A33,DataRegularSeason20242025!$N$2:$N$1315,1, DataRegularSeason20242025!$R$2:$R$1315,1)</f>
        <v>0</v>
      </c>
      <c r="AG33" s="68"/>
      <c r="AH33" s="69"/>
      <c r="AI33" s="68"/>
      <c r="AJ33" s="56">
        <f>COUNTIFS(DataRegularSeason20242025!$E$2:$E$1315,WatchedGames20242025!AI$1,DataRegularSeason20242025!$D$2:$D$1315,WatchedGames20242025!$A33,DataRegularSeason20242025!$N$2:$N$1315,1, DataRegularSeason20242025!$R$2:$R$1315,1)</f>
        <v>0</v>
      </c>
      <c r="AK33" s="68"/>
      <c r="AL33" s="56">
        <f>COUNTIFS(DataRegularSeason20242025!$E$2:$E$1315,WatchedGames20242025!AK$1,DataRegularSeason20242025!$D$2:$D$1315,WatchedGames20242025!$A33,DataRegularSeason20242025!$N$2:$N$1315,1, DataRegularSeason20242025!$R$2:$R$1315,1)</f>
        <v>0</v>
      </c>
      <c r="AM33" s="68"/>
      <c r="AN33" s="56">
        <f>COUNTIFS(DataRegularSeason20242025!$E$2:$E$1315,WatchedGames20242025!AM$1,DataRegularSeason20242025!$D$2:$D$1315,WatchedGames20242025!$A33,DataRegularSeason20242025!$N$2:$N$1315,1, DataRegularSeason20242025!$R$2:$R$1315,1)</f>
        <v>0</v>
      </c>
      <c r="AO33" s="68"/>
      <c r="AP33" s="56">
        <f>COUNTIFS(DataRegularSeason20242025!$E$2:$E$1315,WatchedGames20242025!AO$1,DataRegularSeason20242025!$D$2:$D$1315,WatchedGames20242025!$A33,DataRegularSeason20242025!$N$2:$N$1315,1, DataRegularSeason20242025!$R$2:$R$1315,1)</f>
        <v>0</v>
      </c>
      <c r="AQ33" s="68"/>
      <c r="AR33" s="56">
        <f>COUNTIFS(DataRegularSeason20242025!$E$2:$E$1315,WatchedGames20242025!AQ$1,DataRegularSeason20242025!$D$2:$D$1315,WatchedGames20242025!$A33,DataRegularSeason20242025!$N$2:$N$1315,1, DataRegularSeason20242025!$R$2:$R$1315,1)</f>
        <v>0</v>
      </c>
      <c r="AS33" s="68"/>
      <c r="AT33" s="56">
        <f>COUNTIFS(DataRegularSeason20242025!$E$2:$E$1315,WatchedGames20242025!AS$1,DataRegularSeason20242025!$D$2:$D$1315,WatchedGames20242025!$A33,DataRegularSeason20242025!$N$2:$N$1315,1, DataRegularSeason20242025!$R$2:$R$1315,1)</f>
        <v>0</v>
      </c>
      <c r="AU33" s="68"/>
      <c r="AV33" s="56">
        <f>COUNTIFS(DataRegularSeason20242025!$E$2:$E$1315,WatchedGames20242025!AU$1,DataRegularSeason20242025!$D$2:$D$1315,WatchedGames20242025!$A33,DataRegularSeason20242025!$N$2:$N$1315,1, DataRegularSeason20242025!$R$2:$R$1315,1)</f>
        <v>0</v>
      </c>
      <c r="AW33" s="68"/>
      <c r="AX33" s="56">
        <f>COUNTIFS(DataRegularSeason20242025!$E$2:$E$1315,WatchedGames20242025!AW$1,DataRegularSeason20242025!$D$2:$D$1315,WatchedGames20242025!$A33,DataRegularSeason20242025!$N$2:$N$1315,1, DataRegularSeason20242025!$R$2:$R$1315,1)</f>
        <v>0</v>
      </c>
      <c r="AY33" s="68"/>
      <c r="AZ33" s="56">
        <f>COUNTIFS(DataRegularSeason20242025!$E$2:$E$1315,WatchedGames20242025!AY$1,DataRegularSeason20242025!$D$2:$D$1315,WatchedGames20242025!$A33,DataRegularSeason20242025!$N$2:$N$1315,1, DataRegularSeason20242025!$R$2:$R$1315,1)</f>
        <v>0</v>
      </c>
      <c r="BA33" s="68"/>
      <c r="BB33" s="56">
        <f>COUNTIFS(DataRegularSeason20242025!$E$2:$E$1315,WatchedGames20242025!BA$1,DataRegularSeason20242025!$D$2:$D$1315,WatchedGames20242025!$A33,DataRegularSeason20242025!$N$2:$N$1315,1, DataRegularSeason20242025!$R$2:$R$1315,1)</f>
        <v>0</v>
      </c>
      <c r="BC33" s="68"/>
      <c r="BD33" s="56">
        <f>COUNTIFS(DataRegularSeason20242025!$E$2:$E$1315,WatchedGames20242025!BC$1,DataRegularSeason20242025!$D$2:$D$1315,WatchedGames20242025!$A33,DataRegularSeason20242025!$N$2:$N$1315,1, DataRegularSeason20242025!$R$2:$R$1315,1)</f>
        <v>0</v>
      </c>
      <c r="BE33" s="68"/>
      <c r="BF33" s="56">
        <f>COUNTIFS(DataRegularSeason20242025!$E$2:$E$1315,WatchedGames20242025!BE$1,DataRegularSeason20242025!$D$2:$D$1315,WatchedGames20242025!$A33,DataRegularSeason20242025!$N$2:$N$1315,1, DataRegularSeason20242025!$R$2:$R$1315,1)</f>
        <v>0</v>
      </c>
      <c r="BG33" s="68"/>
      <c r="BH33" s="56">
        <f>COUNTIFS(DataRegularSeason20242025!$E$2:$E$1315,WatchedGames20242025!BG$1,DataRegularSeason20242025!$D$2:$D$1315,WatchedGames20242025!$A33,DataRegularSeason20242025!$N$2:$N$1315,1, DataRegularSeason20242025!$R$2:$R$1315,1)</f>
        <v>1</v>
      </c>
      <c r="BI33" s="68"/>
      <c r="BJ33" s="56">
        <f>COUNTIFS(DataRegularSeason20242025!$E$2:$E$1315,WatchedGames20242025!BI$1,DataRegularSeason20242025!$D$2:$D$1315,WatchedGames20242025!$A33,DataRegularSeason20242025!$N$2:$N$1315,1, DataRegularSeason20242025!$R$2:$R$1315,1)</f>
        <v>0</v>
      </c>
      <c r="BK33" s="68"/>
      <c r="BL33" s="56">
        <f>COUNTIFS(DataRegularSeason20242025!$E$2:$E$1315,WatchedGames20242025!BK$1,DataRegularSeason20242025!$D$2:$D$1315,WatchedGames20242025!$A33,DataRegularSeason20242025!$N$2:$N$1315,1, DataRegularSeason20242025!$R$2:$R$1315,1)</f>
        <v>0</v>
      </c>
      <c r="BM33" s="68"/>
      <c r="BN33" s="56">
        <f>COUNTIFS(DataRegularSeason20242025!$E$2:$E$1315,WatchedGames20242025!BM$1,DataRegularSeason20242025!$D$2:$D$1315,WatchedGames20242025!$A33,DataRegularSeason20242025!$N$2:$N$1315,1, DataRegularSeason20242025!$R$2:$R$1315,1)</f>
        <v>0</v>
      </c>
      <c r="BO33" s="61">
        <f t="shared" si="0"/>
        <v>1</v>
      </c>
      <c r="BP33" s="70">
        <f t="shared" ref="BP33" si="29">BO33+BO34</f>
        <v>7</v>
      </c>
      <c r="BQ33" s="71">
        <f t="shared" ref="BQ33" si="30">82-BP33</f>
        <v>75</v>
      </c>
    </row>
    <row r="34" spans="1:69" s="55" customFormat="1" ht="9.9499999999999993" customHeight="1" x14ac:dyDescent="0.2">
      <c r="A34" s="73"/>
      <c r="B34" s="64" t="s">
        <v>80</v>
      </c>
      <c r="C34" s="74">
        <f>COUNTIFS(DataRegularSeason20242025!$E$2:$E$1315,WatchedGames20242025!$A33,DataRegularSeason20242025!$D$2:$D$1315,WatchedGames20242025!C$1,DataRegularSeason20242025!$N$2:$N$1315,1, DataRegularSeason20242025!$R$2:$R$1315,1)</f>
        <v>1</v>
      </c>
      <c r="D34" s="75"/>
      <c r="E34" s="74">
        <f>COUNTIFS(DataRegularSeason20242025!$E$2:$E$1315,WatchedGames20242025!$A33,DataRegularSeason20242025!$D$2:$D$1315,WatchedGames20242025!E$1,DataRegularSeason20242025!$N$2:$N$1315,1, DataRegularSeason20242025!$R$2:$R$1315,1)</f>
        <v>0</v>
      </c>
      <c r="F34" s="75"/>
      <c r="G34" s="74">
        <f>COUNTIFS(DataRegularSeason20242025!$E$2:$E$1315,WatchedGames20242025!$A33,DataRegularSeason20242025!$D$2:$D$1315,WatchedGames20242025!G$1,DataRegularSeason20242025!$N$2:$N$1315,1, DataRegularSeason20242025!$R$2:$R$1315,1)</f>
        <v>0</v>
      </c>
      <c r="H34" s="75"/>
      <c r="I34" s="74">
        <f>COUNTIFS(DataRegularSeason20242025!$E$2:$E$1315,WatchedGames20242025!$A33,DataRegularSeason20242025!$D$2:$D$1315,WatchedGames20242025!I$1,DataRegularSeason20242025!$N$2:$N$1315,1, DataRegularSeason20242025!$R$2:$R$1315,1)</f>
        <v>0</v>
      </c>
      <c r="J34" s="75"/>
      <c r="K34" s="74">
        <f>COUNTIFS(DataRegularSeason20242025!$E$2:$E$1315,WatchedGames20242025!$A33,DataRegularSeason20242025!$D$2:$D$1315,WatchedGames20242025!K$1,DataRegularSeason20242025!$N$2:$N$1315,1, DataRegularSeason20242025!$R$2:$R$1315,1)</f>
        <v>0</v>
      </c>
      <c r="L34" s="75"/>
      <c r="M34" s="74">
        <f>COUNTIFS(DataRegularSeason20242025!$E$2:$E$1315,WatchedGames20242025!$A33,DataRegularSeason20242025!$D$2:$D$1315,WatchedGames20242025!M$1,DataRegularSeason20242025!$N$2:$N$1315,1, DataRegularSeason20242025!$R$2:$R$1315,1)</f>
        <v>0</v>
      </c>
      <c r="N34" s="75"/>
      <c r="O34" s="74">
        <f>COUNTIFS(DataRegularSeason20242025!$E$2:$E$1315,WatchedGames20242025!$A33,DataRegularSeason20242025!$D$2:$D$1315,WatchedGames20242025!O$1,DataRegularSeason20242025!$N$2:$N$1315,1, DataRegularSeason20242025!$R$2:$R$1315,1)</f>
        <v>0</v>
      </c>
      <c r="P34" s="75"/>
      <c r="Q34" s="74">
        <f>COUNTIFS(DataRegularSeason20242025!$E$2:$E$1315,WatchedGames20242025!$A33,DataRegularSeason20242025!$D$2:$D$1315,WatchedGames20242025!Q$1,DataRegularSeason20242025!$N$2:$N$1315,1, DataRegularSeason20242025!$R$2:$R$1315,1)</f>
        <v>0</v>
      </c>
      <c r="R34" s="75"/>
      <c r="S34" s="74">
        <f>COUNTIFS(DataRegularSeason20242025!$E$2:$E$1315,WatchedGames20242025!$A33,DataRegularSeason20242025!$D$2:$D$1315,WatchedGames20242025!S$1,DataRegularSeason20242025!$N$2:$N$1315,1, DataRegularSeason20242025!$R$2:$R$1315,1)</f>
        <v>0</v>
      </c>
      <c r="T34" s="75"/>
      <c r="U34" s="74">
        <f>COUNTIFS(DataRegularSeason20242025!$E$2:$E$1315,WatchedGames20242025!$A33,DataRegularSeason20242025!$D$2:$D$1315,WatchedGames20242025!U$1,DataRegularSeason20242025!$N$2:$N$1315,1, DataRegularSeason20242025!$R$2:$R$1315,1)</f>
        <v>0</v>
      </c>
      <c r="V34" s="75"/>
      <c r="W34" s="74">
        <f>COUNTIFS(DataRegularSeason20242025!$E$2:$E$1315,WatchedGames20242025!$A33,DataRegularSeason20242025!$D$2:$D$1315,WatchedGames20242025!W$1,DataRegularSeason20242025!$N$2:$N$1315,1, DataRegularSeason20242025!$R$2:$R$1315,1)</f>
        <v>0</v>
      </c>
      <c r="X34" s="75"/>
      <c r="Y34" s="74">
        <f>COUNTIFS(DataRegularSeason20242025!$E$2:$E$1315,WatchedGames20242025!$A33,DataRegularSeason20242025!$D$2:$D$1315,WatchedGames20242025!Y$1,DataRegularSeason20242025!$N$2:$N$1315,1, DataRegularSeason20242025!$R$2:$R$1315,1)</f>
        <v>0</v>
      </c>
      <c r="Z34" s="75"/>
      <c r="AA34" s="74">
        <f>COUNTIFS(DataRegularSeason20242025!$E$2:$E$1315,WatchedGames20242025!$A33,DataRegularSeason20242025!$D$2:$D$1315,WatchedGames20242025!AA$1,DataRegularSeason20242025!$N$2:$N$1315,1, DataRegularSeason20242025!$R$2:$R$1315,1)</f>
        <v>0</v>
      </c>
      <c r="AB34" s="75"/>
      <c r="AC34" s="74">
        <f>COUNTIFS(DataRegularSeason20242025!$E$2:$E$1315,WatchedGames20242025!$A33,DataRegularSeason20242025!$D$2:$D$1315,WatchedGames20242025!AC$1,DataRegularSeason20242025!$N$2:$N$1315,1, DataRegularSeason20242025!$R$2:$R$1315,1)</f>
        <v>0</v>
      </c>
      <c r="AD34" s="75"/>
      <c r="AE34" s="74">
        <f>COUNTIFS(DataRegularSeason20242025!$E$2:$E$1315,WatchedGames20242025!$A33,DataRegularSeason20242025!$D$2:$D$1315,WatchedGames20242025!AE$1,DataRegularSeason20242025!$N$2:$N$1315,1, DataRegularSeason20242025!$R$2:$R$1315,1)</f>
        <v>0</v>
      </c>
      <c r="AF34" s="75"/>
      <c r="AG34" s="74"/>
      <c r="AH34" s="75"/>
      <c r="AI34" s="74">
        <f>COUNTIFS(DataRegularSeason20242025!$E$2:$E$1315,WatchedGames20242025!$A33,DataRegularSeason20242025!$D$2:$D$1315,WatchedGames20242025!AI$1,DataRegularSeason20242025!$N$2:$N$1315,1, DataRegularSeason20242025!$R$2:$R$1315,1)</f>
        <v>0</v>
      </c>
      <c r="AJ34" s="75"/>
      <c r="AK34" s="74">
        <f>COUNTIFS(DataRegularSeason20242025!$E$2:$E$1315,WatchedGames20242025!$A33,DataRegularSeason20242025!$D$2:$D$1315,WatchedGames20242025!AK$1,DataRegularSeason20242025!$N$2:$N$1315,1, DataRegularSeason20242025!$R$2:$R$1315,1)</f>
        <v>1</v>
      </c>
      <c r="AL34" s="75"/>
      <c r="AM34" s="74">
        <f>COUNTIFS(DataRegularSeason20242025!$E$2:$E$1315,WatchedGames20242025!$A33,DataRegularSeason20242025!$D$2:$D$1315,WatchedGames20242025!AM$1,DataRegularSeason20242025!$N$2:$N$1315,1, DataRegularSeason20242025!$R$2:$R$1315,1)</f>
        <v>0</v>
      </c>
      <c r="AN34" s="75"/>
      <c r="AO34" s="74">
        <f>COUNTIFS(DataRegularSeason20242025!$E$2:$E$1315,WatchedGames20242025!$A33,DataRegularSeason20242025!$D$2:$D$1315,WatchedGames20242025!AO$1,DataRegularSeason20242025!$N$2:$N$1315,1, DataRegularSeason20242025!$R$2:$R$1315,1)</f>
        <v>0</v>
      </c>
      <c r="AP34" s="75"/>
      <c r="AQ34" s="74">
        <f>COUNTIFS(DataRegularSeason20242025!$E$2:$E$1315,WatchedGames20242025!$A33,DataRegularSeason20242025!$D$2:$D$1315,WatchedGames20242025!AQ$1,DataRegularSeason20242025!$N$2:$N$1315,1, DataRegularSeason20242025!$R$2:$R$1315,1)</f>
        <v>0</v>
      </c>
      <c r="AR34" s="75"/>
      <c r="AS34" s="74">
        <f>COUNTIFS(DataRegularSeason20242025!$E$2:$E$1315,WatchedGames20242025!$A33,DataRegularSeason20242025!$D$2:$D$1315,WatchedGames20242025!AS$1,DataRegularSeason20242025!$N$2:$N$1315,1, DataRegularSeason20242025!$R$2:$R$1315,1)</f>
        <v>0</v>
      </c>
      <c r="AT34" s="75"/>
      <c r="AU34" s="74">
        <f>COUNTIFS(DataRegularSeason20242025!$E$2:$E$1315,WatchedGames20242025!$A33,DataRegularSeason20242025!$D$2:$D$1315,WatchedGames20242025!AU$1,DataRegularSeason20242025!$N$2:$N$1315,1, DataRegularSeason20242025!$R$2:$R$1315,1)</f>
        <v>0</v>
      </c>
      <c r="AV34" s="75"/>
      <c r="AW34" s="74">
        <f>COUNTIFS(DataRegularSeason20242025!$E$2:$E$1315,WatchedGames20242025!$A33,DataRegularSeason20242025!$D$2:$D$1315,WatchedGames20242025!AW$1,DataRegularSeason20242025!$N$2:$N$1315,1, DataRegularSeason20242025!$R$2:$R$1315,1)</f>
        <v>0</v>
      </c>
      <c r="AX34" s="75"/>
      <c r="AY34" s="74">
        <f>COUNTIFS(DataRegularSeason20242025!$E$2:$E$1315,WatchedGames20242025!$A33,DataRegularSeason20242025!$D$2:$D$1315,WatchedGames20242025!AY$1,DataRegularSeason20242025!$N$2:$N$1315,1, DataRegularSeason20242025!$R$2:$R$1315,1)</f>
        <v>0</v>
      </c>
      <c r="AZ34" s="75"/>
      <c r="BA34" s="74">
        <f>COUNTIFS(DataRegularSeason20242025!$E$2:$E$1315,WatchedGames20242025!$A33,DataRegularSeason20242025!$D$2:$D$1315,WatchedGames20242025!BA$1,DataRegularSeason20242025!$N$2:$N$1315,1, DataRegularSeason20242025!$R$2:$R$1315,1)</f>
        <v>1</v>
      </c>
      <c r="BB34" s="75"/>
      <c r="BC34" s="74">
        <f>COUNTIFS(DataRegularSeason20242025!$E$2:$E$1315,WatchedGames20242025!$A33,DataRegularSeason20242025!$D$2:$D$1315,WatchedGames20242025!BC$1,DataRegularSeason20242025!$N$2:$N$1315,1, DataRegularSeason20242025!$R$2:$R$1315,1)</f>
        <v>1</v>
      </c>
      <c r="BD34" s="75"/>
      <c r="BE34" s="74">
        <f>COUNTIFS(DataRegularSeason20242025!$E$2:$E$1315,WatchedGames20242025!$A33,DataRegularSeason20242025!$D$2:$D$1315,WatchedGames20242025!BE$1,DataRegularSeason20242025!$N$2:$N$1315,1, DataRegularSeason20242025!$R$2:$R$1315,1)</f>
        <v>1</v>
      </c>
      <c r="BF34" s="75"/>
      <c r="BG34" s="74">
        <f>COUNTIFS(DataRegularSeason20242025!$E$2:$E$1315,WatchedGames20242025!$A33,DataRegularSeason20242025!$D$2:$D$1315,WatchedGames20242025!BG$1,DataRegularSeason20242025!$N$2:$N$1315,1, DataRegularSeason20242025!$R$2:$R$1315,1)</f>
        <v>0</v>
      </c>
      <c r="BH34" s="75"/>
      <c r="BI34" s="74">
        <f>COUNTIFS(DataRegularSeason20242025!$E$2:$E$1315,WatchedGames20242025!$A33,DataRegularSeason20242025!$D$2:$D$1315,WatchedGames20242025!BI$1,DataRegularSeason20242025!$N$2:$N$1315,1, DataRegularSeason20242025!$R$2:$R$1315,1)</f>
        <v>0</v>
      </c>
      <c r="BJ34" s="75"/>
      <c r="BK34" s="74">
        <f>COUNTIFS(DataRegularSeason20242025!$E$2:$E$1315,WatchedGames20242025!$A33,DataRegularSeason20242025!$D$2:$D$1315,WatchedGames20242025!BK$1,DataRegularSeason20242025!$N$2:$N$1315,1, DataRegularSeason20242025!$R$2:$R$1315,1)</f>
        <v>0</v>
      </c>
      <c r="BL34" s="75"/>
      <c r="BM34" s="74">
        <f>COUNTIFS(DataRegularSeason20242025!$E$2:$E$1315,WatchedGames20242025!$A33,DataRegularSeason20242025!$D$2:$D$1315,WatchedGames20242025!BM$1,DataRegularSeason20242025!$N$2:$N$1315,1, DataRegularSeason20242025!$R$2:$R$1315,1)</f>
        <v>1</v>
      </c>
      <c r="BN34" s="75"/>
      <c r="BO34" s="66">
        <f t="shared" si="0"/>
        <v>6</v>
      </c>
      <c r="BP34" s="70"/>
      <c r="BQ34" s="71"/>
    </row>
    <row r="35" spans="1:69" s="55" customFormat="1" ht="9.9499999999999993" customHeight="1" x14ac:dyDescent="0.2">
      <c r="A35" s="67" t="s">
        <v>35</v>
      </c>
      <c r="B35" s="56" t="s">
        <v>81</v>
      </c>
      <c r="C35" s="68"/>
      <c r="D35" s="56">
        <f>COUNTIFS(DataRegularSeason20242025!$E$2:$E$1315,WatchedGames20242025!C$1,DataRegularSeason20242025!$D$2:$D$1315,WatchedGames20242025!$A35,DataRegularSeason20242025!$N$2:$N$1315,1, DataRegularSeason20242025!$R$2:$R$1315,1)</f>
        <v>0</v>
      </c>
      <c r="E35" s="68"/>
      <c r="F35" s="56">
        <f>COUNTIFS(DataRegularSeason20242025!$E$2:$E$1315,WatchedGames20242025!E$1,DataRegularSeason20242025!$D$2:$D$1315,WatchedGames20242025!$A35,DataRegularSeason20242025!$N$2:$N$1315,1, DataRegularSeason20242025!$R$2:$R$1315,1)</f>
        <v>0</v>
      </c>
      <c r="G35" s="68"/>
      <c r="H35" s="56">
        <f>COUNTIFS(DataRegularSeason20242025!$E$2:$E$1315,WatchedGames20242025!G$1,DataRegularSeason20242025!$D$2:$D$1315,WatchedGames20242025!$A35,DataRegularSeason20242025!$N$2:$N$1315,1, DataRegularSeason20242025!$R$2:$R$1315,1)</f>
        <v>0</v>
      </c>
      <c r="I35" s="68"/>
      <c r="J35" s="56">
        <f>COUNTIFS(DataRegularSeason20242025!$E$2:$E$1315,WatchedGames20242025!I$1,DataRegularSeason20242025!$D$2:$D$1315,WatchedGames20242025!$A35,DataRegularSeason20242025!$N$2:$N$1315,1, DataRegularSeason20242025!$R$2:$R$1315,1)</f>
        <v>0</v>
      </c>
      <c r="K35" s="68"/>
      <c r="L35" s="56">
        <f>COUNTIFS(DataRegularSeason20242025!$E$2:$E$1315,WatchedGames20242025!K$1,DataRegularSeason20242025!$D$2:$D$1315,WatchedGames20242025!$A35,DataRegularSeason20242025!$N$2:$N$1315,1, DataRegularSeason20242025!$R$2:$R$1315,1)</f>
        <v>0</v>
      </c>
      <c r="M35" s="68"/>
      <c r="N35" s="56">
        <f>COUNTIFS(DataRegularSeason20242025!$E$2:$E$1315,WatchedGames20242025!M$1,DataRegularSeason20242025!$D$2:$D$1315,WatchedGames20242025!$A35,DataRegularSeason20242025!$N$2:$N$1315,1, DataRegularSeason20242025!$R$2:$R$1315,1)</f>
        <v>0</v>
      </c>
      <c r="O35" s="68"/>
      <c r="P35" s="56">
        <f>COUNTIFS(DataRegularSeason20242025!$E$2:$E$1315,WatchedGames20242025!O$1,DataRegularSeason20242025!$D$2:$D$1315,WatchedGames20242025!$A35,DataRegularSeason20242025!$N$2:$N$1315,1, DataRegularSeason20242025!$R$2:$R$1315,1)</f>
        <v>1</v>
      </c>
      <c r="Q35" s="68"/>
      <c r="R35" s="56">
        <f>COUNTIFS(DataRegularSeason20242025!$E$2:$E$1315,WatchedGames20242025!Q$1,DataRegularSeason20242025!$D$2:$D$1315,WatchedGames20242025!$A35,DataRegularSeason20242025!$N$2:$N$1315,1, DataRegularSeason20242025!$R$2:$R$1315,1)</f>
        <v>0</v>
      </c>
      <c r="S35" s="68"/>
      <c r="T35" s="56">
        <f>COUNTIFS(DataRegularSeason20242025!$E$2:$E$1315,WatchedGames20242025!S$1,DataRegularSeason20242025!$D$2:$D$1315,WatchedGames20242025!$A35,DataRegularSeason20242025!$N$2:$N$1315,1, DataRegularSeason20242025!$R$2:$R$1315,1)</f>
        <v>0</v>
      </c>
      <c r="U35" s="68"/>
      <c r="V35" s="56">
        <f>COUNTIFS(DataRegularSeason20242025!$E$2:$E$1315,WatchedGames20242025!U$1,DataRegularSeason20242025!$D$2:$D$1315,WatchedGames20242025!$A35,DataRegularSeason20242025!$N$2:$N$1315,1, DataRegularSeason20242025!$R$2:$R$1315,1)</f>
        <v>0</v>
      </c>
      <c r="W35" s="68"/>
      <c r="X35" s="56">
        <f>COUNTIFS(DataRegularSeason20242025!$E$2:$E$1315,WatchedGames20242025!W$1,DataRegularSeason20242025!$D$2:$D$1315,WatchedGames20242025!$A35,DataRegularSeason20242025!$N$2:$N$1315,1, DataRegularSeason20242025!$R$2:$R$1315,1)</f>
        <v>0</v>
      </c>
      <c r="Y35" s="68"/>
      <c r="Z35" s="56">
        <f>COUNTIFS(DataRegularSeason20242025!$E$2:$E$1315,WatchedGames20242025!Y$1,DataRegularSeason20242025!$D$2:$D$1315,WatchedGames20242025!$A35,DataRegularSeason20242025!$N$2:$N$1315,1, DataRegularSeason20242025!$R$2:$R$1315,1)</f>
        <v>0</v>
      </c>
      <c r="AA35" s="68"/>
      <c r="AB35" s="56">
        <f>COUNTIFS(DataRegularSeason20242025!$E$2:$E$1315,WatchedGames20242025!AA$1,DataRegularSeason20242025!$D$2:$D$1315,WatchedGames20242025!$A35,DataRegularSeason20242025!$N$2:$N$1315,1, DataRegularSeason20242025!$R$2:$R$1315,1)</f>
        <v>0</v>
      </c>
      <c r="AC35" s="68"/>
      <c r="AD35" s="56">
        <f>COUNTIFS(DataRegularSeason20242025!$E$2:$E$1315,WatchedGames20242025!AC$1,DataRegularSeason20242025!$D$2:$D$1315,WatchedGames20242025!$A35,DataRegularSeason20242025!$N$2:$N$1315,1, DataRegularSeason20242025!$R$2:$R$1315,1)</f>
        <v>0</v>
      </c>
      <c r="AE35" s="68"/>
      <c r="AF35" s="56">
        <f>COUNTIFS(DataRegularSeason20242025!$E$2:$E$1315,WatchedGames20242025!AE$1,DataRegularSeason20242025!$D$2:$D$1315,WatchedGames20242025!$A35,DataRegularSeason20242025!$N$2:$N$1315,1, DataRegularSeason20242025!$R$2:$R$1315,1)</f>
        <v>0</v>
      </c>
      <c r="AG35" s="68"/>
      <c r="AH35" s="56">
        <f>COUNTIFS(DataRegularSeason20242025!$E$2:$E$1315,WatchedGames20242025!AG$1,DataRegularSeason20242025!$D$2:$D$1315,WatchedGames20242025!$A35,DataRegularSeason20242025!$N$2:$N$1315,1, DataRegularSeason20242025!$R$2:$R$1315,1)</f>
        <v>0</v>
      </c>
      <c r="AI35" s="68"/>
      <c r="AJ35" s="69"/>
      <c r="AK35" s="68"/>
      <c r="AL35" s="56">
        <f>COUNTIFS(DataRegularSeason20242025!$E$2:$E$1315,WatchedGames20242025!AK$1,DataRegularSeason20242025!$D$2:$D$1315,WatchedGames20242025!$A35,DataRegularSeason20242025!$N$2:$N$1315,1, DataRegularSeason20242025!$R$2:$R$1315,1)</f>
        <v>0</v>
      </c>
      <c r="AM35" s="68"/>
      <c r="AN35" s="56">
        <f>COUNTIFS(DataRegularSeason20242025!$E$2:$E$1315,WatchedGames20242025!AM$1,DataRegularSeason20242025!$D$2:$D$1315,WatchedGames20242025!$A35,DataRegularSeason20242025!$N$2:$N$1315,1, DataRegularSeason20242025!$R$2:$R$1315,1)</f>
        <v>0</v>
      </c>
      <c r="AO35" s="68"/>
      <c r="AP35" s="56">
        <f>COUNTIFS(DataRegularSeason20242025!$E$2:$E$1315,WatchedGames20242025!AO$1,DataRegularSeason20242025!$D$2:$D$1315,WatchedGames20242025!$A35,DataRegularSeason20242025!$N$2:$N$1315,1, DataRegularSeason20242025!$R$2:$R$1315,1)</f>
        <v>0</v>
      </c>
      <c r="AQ35" s="68"/>
      <c r="AR35" s="56">
        <f>COUNTIFS(DataRegularSeason20242025!$E$2:$E$1315,WatchedGames20242025!AQ$1,DataRegularSeason20242025!$D$2:$D$1315,WatchedGames20242025!$A35,DataRegularSeason20242025!$N$2:$N$1315,1, DataRegularSeason20242025!$R$2:$R$1315,1)</f>
        <v>0</v>
      </c>
      <c r="AS35" s="68"/>
      <c r="AT35" s="56">
        <f>COUNTIFS(DataRegularSeason20242025!$E$2:$E$1315,WatchedGames20242025!AS$1,DataRegularSeason20242025!$D$2:$D$1315,WatchedGames20242025!$A35,DataRegularSeason20242025!$N$2:$N$1315,1, DataRegularSeason20242025!$R$2:$R$1315,1)</f>
        <v>0</v>
      </c>
      <c r="AU35" s="68"/>
      <c r="AV35" s="56">
        <f>COUNTIFS(DataRegularSeason20242025!$E$2:$E$1315,WatchedGames20242025!AU$1,DataRegularSeason20242025!$D$2:$D$1315,WatchedGames20242025!$A35,DataRegularSeason20242025!$N$2:$N$1315,1, DataRegularSeason20242025!$R$2:$R$1315,1)</f>
        <v>0</v>
      </c>
      <c r="AW35" s="68"/>
      <c r="AX35" s="56">
        <f>COUNTIFS(DataRegularSeason20242025!$E$2:$E$1315,WatchedGames20242025!AW$1,DataRegularSeason20242025!$D$2:$D$1315,WatchedGames20242025!$A35,DataRegularSeason20242025!$N$2:$N$1315,1, DataRegularSeason20242025!$R$2:$R$1315,1)</f>
        <v>0</v>
      </c>
      <c r="AY35" s="68"/>
      <c r="AZ35" s="56">
        <f>COUNTIFS(DataRegularSeason20242025!$E$2:$E$1315,WatchedGames20242025!AY$1,DataRegularSeason20242025!$D$2:$D$1315,WatchedGames20242025!$A35,DataRegularSeason20242025!$N$2:$N$1315,1, DataRegularSeason20242025!$R$2:$R$1315,1)</f>
        <v>0</v>
      </c>
      <c r="BA35" s="68"/>
      <c r="BB35" s="56">
        <f>COUNTIFS(DataRegularSeason20242025!$E$2:$E$1315,WatchedGames20242025!BA$1,DataRegularSeason20242025!$D$2:$D$1315,WatchedGames20242025!$A35,DataRegularSeason20242025!$N$2:$N$1315,1, DataRegularSeason20242025!$R$2:$R$1315,1)</f>
        <v>1</v>
      </c>
      <c r="BC35" s="68"/>
      <c r="BD35" s="56">
        <f>COUNTIFS(DataRegularSeason20242025!$E$2:$E$1315,WatchedGames20242025!BC$1,DataRegularSeason20242025!$D$2:$D$1315,WatchedGames20242025!$A35,DataRegularSeason20242025!$N$2:$N$1315,1, DataRegularSeason20242025!$R$2:$R$1315,1)</f>
        <v>0</v>
      </c>
      <c r="BE35" s="68"/>
      <c r="BF35" s="56">
        <f>COUNTIFS(DataRegularSeason20242025!$E$2:$E$1315,WatchedGames20242025!BE$1,DataRegularSeason20242025!$D$2:$D$1315,WatchedGames20242025!$A35,DataRegularSeason20242025!$N$2:$N$1315,1, DataRegularSeason20242025!$R$2:$R$1315,1)</f>
        <v>0</v>
      </c>
      <c r="BG35" s="68"/>
      <c r="BH35" s="56">
        <f>COUNTIFS(DataRegularSeason20242025!$E$2:$E$1315,WatchedGames20242025!BG$1,DataRegularSeason20242025!$D$2:$D$1315,WatchedGames20242025!$A35,DataRegularSeason20242025!$N$2:$N$1315,1, DataRegularSeason20242025!$R$2:$R$1315,1)</f>
        <v>0</v>
      </c>
      <c r="BI35" s="68"/>
      <c r="BJ35" s="56">
        <f>COUNTIFS(DataRegularSeason20242025!$E$2:$E$1315,WatchedGames20242025!BI$1,DataRegularSeason20242025!$D$2:$D$1315,WatchedGames20242025!$A35,DataRegularSeason20242025!$N$2:$N$1315,1, DataRegularSeason20242025!$R$2:$R$1315,1)</f>
        <v>0</v>
      </c>
      <c r="BK35" s="68"/>
      <c r="BL35" s="56">
        <f>COUNTIFS(DataRegularSeason20242025!$E$2:$E$1315,WatchedGames20242025!BK$1,DataRegularSeason20242025!$D$2:$D$1315,WatchedGames20242025!$A35,DataRegularSeason20242025!$N$2:$N$1315,1, DataRegularSeason20242025!$R$2:$R$1315,1)</f>
        <v>0</v>
      </c>
      <c r="BM35" s="68"/>
      <c r="BN35" s="56">
        <f>COUNTIFS(DataRegularSeason20242025!$E$2:$E$1315,WatchedGames20242025!BM$1,DataRegularSeason20242025!$D$2:$D$1315,WatchedGames20242025!$A35,DataRegularSeason20242025!$N$2:$N$1315,1, DataRegularSeason20242025!$R$2:$R$1315,1)</f>
        <v>0</v>
      </c>
      <c r="BO35" s="61">
        <f t="shared" si="0"/>
        <v>2</v>
      </c>
      <c r="BP35" s="70">
        <f t="shared" ref="BP35" si="31">BO35+BO36</f>
        <v>6</v>
      </c>
      <c r="BQ35" s="71">
        <f t="shared" ref="BQ35" si="32">82-BP35</f>
        <v>76</v>
      </c>
    </row>
    <row r="36" spans="1:69" s="55" customFormat="1" ht="9.9499999999999993" customHeight="1" x14ac:dyDescent="0.2">
      <c r="A36" s="73"/>
      <c r="B36" s="64" t="s">
        <v>80</v>
      </c>
      <c r="C36" s="74">
        <f>COUNTIFS(DataRegularSeason20242025!$E$2:$E$1315,WatchedGames20242025!$A35,DataRegularSeason20242025!$D$2:$D$1315,WatchedGames20242025!C$1,DataRegularSeason20242025!$N$2:$N$1315,1, DataRegularSeason20242025!$R$2:$R$1315,1)</f>
        <v>0</v>
      </c>
      <c r="D36" s="75"/>
      <c r="E36" s="74">
        <f>COUNTIFS(DataRegularSeason20242025!$E$2:$E$1315,WatchedGames20242025!$A35,DataRegularSeason20242025!$D$2:$D$1315,WatchedGames20242025!E$1,DataRegularSeason20242025!$N$2:$N$1315,1, DataRegularSeason20242025!$R$2:$R$1315,1)</f>
        <v>0</v>
      </c>
      <c r="F36" s="75"/>
      <c r="G36" s="74">
        <f>COUNTIFS(DataRegularSeason20242025!$E$2:$E$1315,WatchedGames20242025!$A35,DataRegularSeason20242025!$D$2:$D$1315,WatchedGames20242025!G$1,DataRegularSeason20242025!$N$2:$N$1315,1, DataRegularSeason20242025!$R$2:$R$1315,1)</f>
        <v>0</v>
      </c>
      <c r="H36" s="75"/>
      <c r="I36" s="74">
        <f>COUNTIFS(DataRegularSeason20242025!$E$2:$E$1315,WatchedGames20242025!$A35,DataRegularSeason20242025!$D$2:$D$1315,WatchedGames20242025!I$1,DataRegularSeason20242025!$N$2:$N$1315,1, DataRegularSeason20242025!$R$2:$R$1315,1)</f>
        <v>0</v>
      </c>
      <c r="J36" s="75"/>
      <c r="K36" s="74">
        <f>COUNTIFS(DataRegularSeason20242025!$E$2:$E$1315,WatchedGames20242025!$A35,DataRegularSeason20242025!$D$2:$D$1315,WatchedGames20242025!K$1,DataRegularSeason20242025!$N$2:$N$1315,1, DataRegularSeason20242025!$R$2:$R$1315,1)</f>
        <v>1</v>
      </c>
      <c r="L36" s="75"/>
      <c r="M36" s="74">
        <f>COUNTIFS(DataRegularSeason20242025!$E$2:$E$1315,WatchedGames20242025!$A35,DataRegularSeason20242025!$D$2:$D$1315,WatchedGames20242025!M$1,DataRegularSeason20242025!$N$2:$N$1315,1, DataRegularSeason20242025!$R$2:$R$1315,1)</f>
        <v>0</v>
      </c>
      <c r="N36" s="75"/>
      <c r="O36" s="74">
        <f>COUNTIFS(DataRegularSeason20242025!$E$2:$E$1315,WatchedGames20242025!$A35,DataRegularSeason20242025!$D$2:$D$1315,WatchedGames20242025!O$1,DataRegularSeason20242025!$N$2:$N$1315,1, DataRegularSeason20242025!$R$2:$R$1315,1)</f>
        <v>0</v>
      </c>
      <c r="P36" s="75"/>
      <c r="Q36" s="74">
        <f>COUNTIFS(DataRegularSeason20242025!$E$2:$E$1315,WatchedGames20242025!$A35,DataRegularSeason20242025!$D$2:$D$1315,WatchedGames20242025!Q$1,DataRegularSeason20242025!$N$2:$N$1315,1, DataRegularSeason20242025!$R$2:$R$1315,1)</f>
        <v>0</v>
      </c>
      <c r="R36" s="75"/>
      <c r="S36" s="74">
        <f>COUNTIFS(DataRegularSeason20242025!$E$2:$E$1315,WatchedGames20242025!$A35,DataRegularSeason20242025!$D$2:$D$1315,WatchedGames20242025!S$1,DataRegularSeason20242025!$N$2:$N$1315,1, DataRegularSeason20242025!$R$2:$R$1315,1)</f>
        <v>0</v>
      </c>
      <c r="T36" s="75"/>
      <c r="U36" s="74">
        <f>COUNTIFS(DataRegularSeason20242025!$E$2:$E$1315,WatchedGames20242025!$A35,DataRegularSeason20242025!$D$2:$D$1315,WatchedGames20242025!U$1,DataRegularSeason20242025!$N$2:$N$1315,1, DataRegularSeason20242025!$R$2:$R$1315,1)</f>
        <v>1</v>
      </c>
      <c r="V36" s="75"/>
      <c r="W36" s="74">
        <f>COUNTIFS(DataRegularSeason20242025!$E$2:$E$1315,WatchedGames20242025!$A35,DataRegularSeason20242025!$D$2:$D$1315,WatchedGames20242025!W$1,DataRegularSeason20242025!$N$2:$N$1315,1, DataRegularSeason20242025!$R$2:$R$1315,1)</f>
        <v>2</v>
      </c>
      <c r="X36" s="75"/>
      <c r="Y36" s="74">
        <f>COUNTIFS(DataRegularSeason20242025!$E$2:$E$1315,WatchedGames20242025!$A35,DataRegularSeason20242025!$D$2:$D$1315,WatchedGames20242025!Y$1,DataRegularSeason20242025!$N$2:$N$1315,1, DataRegularSeason20242025!$R$2:$R$1315,1)</f>
        <v>0</v>
      </c>
      <c r="Z36" s="75"/>
      <c r="AA36" s="74">
        <f>COUNTIFS(DataRegularSeason20242025!$E$2:$E$1315,WatchedGames20242025!$A35,DataRegularSeason20242025!$D$2:$D$1315,WatchedGames20242025!AA$1,DataRegularSeason20242025!$N$2:$N$1315,1, DataRegularSeason20242025!$R$2:$R$1315,1)</f>
        <v>0</v>
      </c>
      <c r="AB36" s="75"/>
      <c r="AC36" s="74">
        <f>COUNTIFS(DataRegularSeason20242025!$E$2:$E$1315,WatchedGames20242025!$A35,DataRegularSeason20242025!$D$2:$D$1315,WatchedGames20242025!AC$1,DataRegularSeason20242025!$N$2:$N$1315,1, DataRegularSeason20242025!$R$2:$R$1315,1)</f>
        <v>0</v>
      </c>
      <c r="AD36" s="75"/>
      <c r="AE36" s="74">
        <f>COUNTIFS(DataRegularSeason20242025!$E$2:$E$1315,WatchedGames20242025!$A35,DataRegularSeason20242025!$D$2:$D$1315,WatchedGames20242025!AE$1,DataRegularSeason20242025!$N$2:$N$1315,1, DataRegularSeason20242025!$R$2:$R$1315,1)</f>
        <v>0</v>
      </c>
      <c r="AF36" s="75"/>
      <c r="AG36" s="74">
        <f>COUNTIFS(DataRegularSeason20242025!$E$2:$E$1315,WatchedGames20242025!$A35,DataRegularSeason20242025!$D$2:$D$1315,WatchedGames20242025!AG$1,DataRegularSeason20242025!$N$2:$N$1315,1, DataRegularSeason20242025!$R$2:$R$1315,1)</f>
        <v>0</v>
      </c>
      <c r="AH36" s="75"/>
      <c r="AI36" s="74"/>
      <c r="AJ36" s="75"/>
      <c r="AK36" s="74">
        <f>COUNTIFS(DataRegularSeason20242025!$E$2:$E$1315,WatchedGames20242025!$A35,DataRegularSeason20242025!$D$2:$D$1315,WatchedGames20242025!AK$1,DataRegularSeason20242025!$N$2:$N$1315,1, DataRegularSeason20242025!$R$2:$R$1315,1)</f>
        <v>0</v>
      </c>
      <c r="AL36" s="75"/>
      <c r="AM36" s="74">
        <f>COUNTIFS(DataRegularSeason20242025!$E$2:$E$1315,WatchedGames20242025!$A35,DataRegularSeason20242025!$D$2:$D$1315,WatchedGames20242025!AM$1,DataRegularSeason20242025!$N$2:$N$1315,1, DataRegularSeason20242025!$R$2:$R$1315,1)</f>
        <v>0</v>
      </c>
      <c r="AN36" s="75"/>
      <c r="AO36" s="74">
        <f>COUNTIFS(DataRegularSeason20242025!$E$2:$E$1315,WatchedGames20242025!$A35,DataRegularSeason20242025!$D$2:$D$1315,WatchedGames20242025!AO$1,DataRegularSeason20242025!$N$2:$N$1315,1, DataRegularSeason20242025!$R$2:$R$1315,1)</f>
        <v>0</v>
      </c>
      <c r="AP36" s="75"/>
      <c r="AQ36" s="74">
        <f>COUNTIFS(DataRegularSeason20242025!$E$2:$E$1315,WatchedGames20242025!$A35,DataRegularSeason20242025!$D$2:$D$1315,WatchedGames20242025!AQ$1,DataRegularSeason20242025!$N$2:$N$1315,1, DataRegularSeason20242025!$R$2:$R$1315,1)</f>
        <v>0</v>
      </c>
      <c r="AR36" s="75"/>
      <c r="AS36" s="74">
        <f>COUNTIFS(DataRegularSeason20242025!$E$2:$E$1315,WatchedGames20242025!$A35,DataRegularSeason20242025!$D$2:$D$1315,WatchedGames20242025!AS$1,DataRegularSeason20242025!$N$2:$N$1315,1, DataRegularSeason20242025!$R$2:$R$1315,1)</f>
        <v>0</v>
      </c>
      <c r="AT36" s="75"/>
      <c r="AU36" s="74">
        <f>COUNTIFS(DataRegularSeason20242025!$E$2:$E$1315,WatchedGames20242025!$A35,DataRegularSeason20242025!$D$2:$D$1315,WatchedGames20242025!AU$1,DataRegularSeason20242025!$N$2:$N$1315,1, DataRegularSeason20242025!$R$2:$R$1315,1)</f>
        <v>0</v>
      </c>
      <c r="AV36" s="75"/>
      <c r="AW36" s="74">
        <f>COUNTIFS(DataRegularSeason20242025!$E$2:$E$1315,WatchedGames20242025!$A35,DataRegularSeason20242025!$D$2:$D$1315,WatchedGames20242025!AW$1,DataRegularSeason20242025!$N$2:$N$1315,1, DataRegularSeason20242025!$R$2:$R$1315,1)</f>
        <v>0</v>
      </c>
      <c r="AX36" s="75"/>
      <c r="AY36" s="74">
        <f>COUNTIFS(DataRegularSeason20242025!$E$2:$E$1315,WatchedGames20242025!$A35,DataRegularSeason20242025!$D$2:$D$1315,WatchedGames20242025!AY$1,DataRegularSeason20242025!$N$2:$N$1315,1, DataRegularSeason20242025!$R$2:$R$1315,1)</f>
        <v>0</v>
      </c>
      <c r="AZ36" s="75"/>
      <c r="BA36" s="74">
        <f>COUNTIFS(DataRegularSeason20242025!$E$2:$E$1315,WatchedGames20242025!$A35,DataRegularSeason20242025!$D$2:$D$1315,WatchedGames20242025!BA$1,DataRegularSeason20242025!$N$2:$N$1315,1, DataRegularSeason20242025!$R$2:$R$1315,1)</f>
        <v>0</v>
      </c>
      <c r="BB36" s="75"/>
      <c r="BC36" s="74">
        <f>COUNTIFS(DataRegularSeason20242025!$E$2:$E$1315,WatchedGames20242025!$A35,DataRegularSeason20242025!$D$2:$D$1315,WatchedGames20242025!BC$1,DataRegularSeason20242025!$N$2:$N$1315,1, DataRegularSeason20242025!$R$2:$R$1315,1)</f>
        <v>0</v>
      </c>
      <c r="BD36" s="75"/>
      <c r="BE36" s="74">
        <f>COUNTIFS(DataRegularSeason20242025!$E$2:$E$1315,WatchedGames20242025!$A35,DataRegularSeason20242025!$D$2:$D$1315,WatchedGames20242025!BE$1,DataRegularSeason20242025!$N$2:$N$1315,1, DataRegularSeason20242025!$R$2:$R$1315,1)</f>
        <v>0</v>
      </c>
      <c r="BF36" s="75"/>
      <c r="BG36" s="74">
        <f>COUNTIFS(DataRegularSeason20242025!$E$2:$E$1315,WatchedGames20242025!$A35,DataRegularSeason20242025!$D$2:$D$1315,WatchedGames20242025!BG$1,DataRegularSeason20242025!$N$2:$N$1315,1, DataRegularSeason20242025!$R$2:$R$1315,1)</f>
        <v>0</v>
      </c>
      <c r="BH36" s="75"/>
      <c r="BI36" s="74">
        <f>COUNTIFS(DataRegularSeason20242025!$E$2:$E$1315,WatchedGames20242025!$A35,DataRegularSeason20242025!$D$2:$D$1315,WatchedGames20242025!BI$1,DataRegularSeason20242025!$N$2:$N$1315,1, DataRegularSeason20242025!$R$2:$R$1315,1)</f>
        <v>0</v>
      </c>
      <c r="BJ36" s="75"/>
      <c r="BK36" s="74">
        <f>COUNTIFS(DataRegularSeason20242025!$E$2:$E$1315,WatchedGames20242025!$A35,DataRegularSeason20242025!$D$2:$D$1315,WatchedGames20242025!BK$1,DataRegularSeason20242025!$N$2:$N$1315,1, DataRegularSeason20242025!$R$2:$R$1315,1)</f>
        <v>0</v>
      </c>
      <c r="BL36" s="75"/>
      <c r="BM36" s="74">
        <f>COUNTIFS(DataRegularSeason20242025!$E$2:$E$1315,WatchedGames20242025!$A35,DataRegularSeason20242025!$D$2:$D$1315,WatchedGames20242025!BM$1,DataRegularSeason20242025!$N$2:$N$1315,1, DataRegularSeason20242025!$R$2:$R$1315,1)</f>
        <v>0</v>
      </c>
      <c r="BN36" s="75"/>
      <c r="BO36" s="66">
        <f t="shared" si="0"/>
        <v>4</v>
      </c>
      <c r="BP36" s="70"/>
      <c r="BQ36" s="71"/>
    </row>
    <row r="37" spans="1:69" s="55" customFormat="1" ht="9.9499999999999993" customHeight="1" x14ac:dyDescent="0.2">
      <c r="A37" s="67" t="s">
        <v>33</v>
      </c>
      <c r="B37" s="56" t="s">
        <v>81</v>
      </c>
      <c r="C37" s="68"/>
      <c r="D37" s="56">
        <f>COUNTIFS(DataRegularSeason20242025!$E$2:$E$1315,WatchedGames20242025!C$1,DataRegularSeason20242025!$D$2:$D$1315,WatchedGames20242025!$A37,DataRegularSeason20242025!$N$2:$N$1315,1, DataRegularSeason20242025!$R$2:$R$1315,1)</f>
        <v>0</v>
      </c>
      <c r="E37" s="68"/>
      <c r="F37" s="56">
        <f>COUNTIFS(DataRegularSeason20242025!$E$2:$E$1315,WatchedGames20242025!E$1,DataRegularSeason20242025!$D$2:$D$1315,WatchedGames20242025!$A37,DataRegularSeason20242025!$N$2:$N$1315,1, DataRegularSeason20242025!$R$2:$R$1315,1)</f>
        <v>0</v>
      </c>
      <c r="G37" s="68"/>
      <c r="H37" s="56">
        <f>COUNTIFS(DataRegularSeason20242025!$E$2:$E$1315,WatchedGames20242025!G$1,DataRegularSeason20242025!$D$2:$D$1315,WatchedGames20242025!$A37,DataRegularSeason20242025!$N$2:$N$1315,1, DataRegularSeason20242025!$R$2:$R$1315,1)</f>
        <v>0</v>
      </c>
      <c r="I37" s="68"/>
      <c r="J37" s="56">
        <f>COUNTIFS(DataRegularSeason20242025!$E$2:$E$1315,WatchedGames20242025!I$1,DataRegularSeason20242025!$D$2:$D$1315,WatchedGames20242025!$A37,DataRegularSeason20242025!$N$2:$N$1315,1, DataRegularSeason20242025!$R$2:$R$1315,1)</f>
        <v>0</v>
      </c>
      <c r="K37" s="68"/>
      <c r="L37" s="56">
        <f>COUNTIFS(DataRegularSeason20242025!$E$2:$E$1315,WatchedGames20242025!K$1,DataRegularSeason20242025!$D$2:$D$1315,WatchedGames20242025!$A37,DataRegularSeason20242025!$N$2:$N$1315,1, DataRegularSeason20242025!$R$2:$R$1315,1)</f>
        <v>0</v>
      </c>
      <c r="M37" s="68"/>
      <c r="N37" s="56">
        <f>COUNTIFS(DataRegularSeason20242025!$E$2:$E$1315,WatchedGames20242025!M$1,DataRegularSeason20242025!$D$2:$D$1315,WatchedGames20242025!$A37,DataRegularSeason20242025!$N$2:$N$1315,1, DataRegularSeason20242025!$R$2:$R$1315,1)</f>
        <v>0</v>
      </c>
      <c r="O37" s="68"/>
      <c r="P37" s="56">
        <f>COUNTIFS(DataRegularSeason20242025!$E$2:$E$1315,WatchedGames20242025!O$1,DataRegularSeason20242025!$D$2:$D$1315,WatchedGames20242025!$A37,DataRegularSeason20242025!$N$2:$N$1315,1, DataRegularSeason20242025!$R$2:$R$1315,1)</f>
        <v>0</v>
      </c>
      <c r="Q37" s="68"/>
      <c r="R37" s="56">
        <f>COUNTIFS(DataRegularSeason20242025!$E$2:$E$1315,WatchedGames20242025!Q$1,DataRegularSeason20242025!$D$2:$D$1315,WatchedGames20242025!$A37,DataRegularSeason20242025!$N$2:$N$1315,1, DataRegularSeason20242025!$R$2:$R$1315,1)</f>
        <v>1</v>
      </c>
      <c r="S37" s="68"/>
      <c r="T37" s="56">
        <f>COUNTIFS(DataRegularSeason20242025!$E$2:$E$1315,WatchedGames20242025!S$1,DataRegularSeason20242025!$D$2:$D$1315,WatchedGames20242025!$A37,DataRegularSeason20242025!$N$2:$N$1315,1, DataRegularSeason20242025!$R$2:$R$1315,1)</f>
        <v>0</v>
      </c>
      <c r="U37" s="68"/>
      <c r="V37" s="56">
        <f>COUNTIFS(DataRegularSeason20242025!$E$2:$E$1315,WatchedGames20242025!U$1,DataRegularSeason20242025!$D$2:$D$1315,WatchedGames20242025!$A37,DataRegularSeason20242025!$N$2:$N$1315,1, DataRegularSeason20242025!$R$2:$R$1315,1)</f>
        <v>0</v>
      </c>
      <c r="W37" s="68"/>
      <c r="X37" s="56">
        <f>COUNTIFS(DataRegularSeason20242025!$E$2:$E$1315,WatchedGames20242025!W$1,DataRegularSeason20242025!$D$2:$D$1315,WatchedGames20242025!$A37,DataRegularSeason20242025!$N$2:$N$1315,1, DataRegularSeason20242025!$R$2:$R$1315,1)</f>
        <v>0</v>
      </c>
      <c r="Y37" s="68"/>
      <c r="Z37" s="56">
        <f>COUNTIFS(DataRegularSeason20242025!$E$2:$E$1315,WatchedGames20242025!Y$1,DataRegularSeason20242025!$D$2:$D$1315,WatchedGames20242025!$A37,DataRegularSeason20242025!$N$2:$N$1315,1, DataRegularSeason20242025!$R$2:$R$1315,1)</f>
        <v>0</v>
      </c>
      <c r="AA37" s="68"/>
      <c r="AB37" s="56">
        <f>COUNTIFS(DataRegularSeason20242025!$E$2:$E$1315,WatchedGames20242025!AA$1,DataRegularSeason20242025!$D$2:$D$1315,WatchedGames20242025!$A37,DataRegularSeason20242025!$N$2:$N$1315,1, DataRegularSeason20242025!$R$2:$R$1315,1)</f>
        <v>0</v>
      </c>
      <c r="AC37" s="68"/>
      <c r="AD37" s="56">
        <f>COUNTIFS(DataRegularSeason20242025!$E$2:$E$1315,WatchedGames20242025!AC$1,DataRegularSeason20242025!$D$2:$D$1315,WatchedGames20242025!$A37,DataRegularSeason20242025!$N$2:$N$1315,1, DataRegularSeason20242025!$R$2:$R$1315,1)</f>
        <v>0</v>
      </c>
      <c r="AE37" s="68"/>
      <c r="AF37" s="56">
        <f>COUNTIFS(DataRegularSeason20242025!$E$2:$E$1315,WatchedGames20242025!AE$1,DataRegularSeason20242025!$D$2:$D$1315,WatchedGames20242025!$A37,DataRegularSeason20242025!$N$2:$N$1315,1, DataRegularSeason20242025!$R$2:$R$1315,1)</f>
        <v>0</v>
      </c>
      <c r="AG37" s="68"/>
      <c r="AH37" s="56">
        <f>COUNTIFS(DataRegularSeason20242025!$E$2:$E$1315,WatchedGames20242025!AG$1,DataRegularSeason20242025!$D$2:$D$1315,WatchedGames20242025!$A37,DataRegularSeason20242025!$N$2:$N$1315,1, DataRegularSeason20242025!$R$2:$R$1315,1)</f>
        <v>1</v>
      </c>
      <c r="AI37" s="68"/>
      <c r="AJ37" s="56">
        <f>COUNTIFS(DataRegularSeason20242025!$E$2:$E$1315,WatchedGames20242025!AI$1,DataRegularSeason20242025!$D$2:$D$1315,WatchedGames20242025!$A37,DataRegularSeason20242025!$N$2:$N$1315,1, DataRegularSeason20242025!$R$2:$R$1315,1)</f>
        <v>0</v>
      </c>
      <c r="AK37" s="68"/>
      <c r="AL37" s="69"/>
      <c r="AM37" s="68"/>
      <c r="AN37" s="56">
        <f>COUNTIFS(DataRegularSeason20242025!$E$2:$E$1315,WatchedGames20242025!AM$1,DataRegularSeason20242025!$D$2:$D$1315,WatchedGames20242025!$A37,DataRegularSeason20242025!$N$2:$N$1315,1, DataRegularSeason20242025!$R$2:$R$1315,1)</f>
        <v>0</v>
      </c>
      <c r="AO37" s="68"/>
      <c r="AP37" s="56">
        <f>COUNTIFS(DataRegularSeason20242025!$E$2:$E$1315,WatchedGames20242025!AO$1,DataRegularSeason20242025!$D$2:$D$1315,WatchedGames20242025!$A37,DataRegularSeason20242025!$N$2:$N$1315,1, DataRegularSeason20242025!$R$2:$R$1315,1)</f>
        <v>0</v>
      </c>
      <c r="AQ37" s="68"/>
      <c r="AR37" s="56">
        <f>COUNTIFS(DataRegularSeason20242025!$E$2:$E$1315,WatchedGames20242025!AQ$1,DataRegularSeason20242025!$D$2:$D$1315,WatchedGames20242025!$A37,DataRegularSeason20242025!$N$2:$N$1315,1, DataRegularSeason20242025!$R$2:$R$1315,1)</f>
        <v>0</v>
      </c>
      <c r="AS37" s="68"/>
      <c r="AT37" s="56">
        <f>COUNTIFS(DataRegularSeason20242025!$E$2:$E$1315,WatchedGames20242025!AS$1,DataRegularSeason20242025!$D$2:$D$1315,WatchedGames20242025!$A37,DataRegularSeason20242025!$N$2:$N$1315,1, DataRegularSeason20242025!$R$2:$R$1315,1)</f>
        <v>0</v>
      </c>
      <c r="AU37" s="68"/>
      <c r="AV37" s="56">
        <f>COUNTIFS(DataRegularSeason20242025!$E$2:$E$1315,WatchedGames20242025!AU$1,DataRegularSeason20242025!$D$2:$D$1315,WatchedGames20242025!$A37,DataRegularSeason20242025!$N$2:$N$1315,1, DataRegularSeason20242025!$R$2:$R$1315,1)</f>
        <v>0</v>
      </c>
      <c r="AW37" s="68"/>
      <c r="AX37" s="56">
        <f>COUNTIFS(DataRegularSeason20242025!$E$2:$E$1315,WatchedGames20242025!AW$1,DataRegularSeason20242025!$D$2:$D$1315,WatchedGames20242025!$A37,DataRegularSeason20242025!$N$2:$N$1315,1, DataRegularSeason20242025!$R$2:$R$1315,1)</f>
        <v>0</v>
      </c>
      <c r="AY37" s="68"/>
      <c r="AZ37" s="56">
        <f>COUNTIFS(DataRegularSeason20242025!$E$2:$E$1315,WatchedGames20242025!AY$1,DataRegularSeason20242025!$D$2:$D$1315,WatchedGames20242025!$A37,DataRegularSeason20242025!$N$2:$N$1315,1, DataRegularSeason20242025!$R$2:$R$1315,1)</f>
        <v>0</v>
      </c>
      <c r="BA37" s="68"/>
      <c r="BB37" s="56">
        <f>COUNTIFS(DataRegularSeason20242025!$E$2:$E$1315,WatchedGames20242025!BA$1,DataRegularSeason20242025!$D$2:$D$1315,WatchedGames20242025!$A37,DataRegularSeason20242025!$N$2:$N$1315,1, DataRegularSeason20242025!$R$2:$R$1315,1)</f>
        <v>0</v>
      </c>
      <c r="BC37" s="68"/>
      <c r="BD37" s="56">
        <f>COUNTIFS(DataRegularSeason20242025!$E$2:$E$1315,WatchedGames20242025!BC$1,DataRegularSeason20242025!$D$2:$D$1315,WatchedGames20242025!$A37,DataRegularSeason20242025!$N$2:$N$1315,1, DataRegularSeason20242025!$R$2:$R$1315,1)</f>
        <v>0</v>
      </c>
      <c r="BE37" s="68"/>
      <c r="BF37" s="56">
        <f>COUNTIFS(DataRegularSeason20242025!$E$2:$E$1315,WatchedGames20242025!BE$1,DataRegularSeason20242025!$D$2:$D$1315,WatchedGames20242025!$A37,DataRegularSeason20242025!$N$2:$N$1315,1, DataRegularSeason20242025!$R$2:$R$1315,1)</f>
        <v>0</v>
      </c>
      <c r="BG37" s="68"/>
      <c r="BH37" s="56">
        <f>COUNTIFS(DataRegularSeason20242025!$E$2:$E$1315,WatchedGames20242025!BG$1,DataRegularSeason20242025!$D$2:$D$1315,WatchedGames20242025!$A37,DataRegularSeason20242025!$N$2:$N$1315,1, DataRegularSeason20242025!$R$2:$R$1315,1)</f>
        <v>0</v>
      </c>
      <c r="BI37" s="68"/>
      <c r="BJ37" s="56">
        <f>COUNTIFS(DataRegularSeason20242025!$E$2:$E$1315,WatchedGames20242025!BI$1,DataRegularSeason20242025!$D$2:$D$1315,WatchedGames20242025!$A37,DataRegularSeason20242025!$N$2:$N$1315,1, DataRegularSeason20242025!$R$2:$R$1315,1)</f>
        <v>0</v>
      </c>
      <c r="BK37" s="68"/>
      <c r="BL37" s="56">
        <f>COUNTIFS(DataRegularSeason20242025!$E$2:$E$1315,WatchedGames20242025!BK$1,DataRegularSeason20242025!$D$2:$D$1315,WatchedGames20242025!$A37,DataRegularSeason20242025!$N$2:$N$1315,1, DataRegularSeason20242025!$R$2:$R$1315,1)</f>
        <v>0</v>
      </c>
      <c r="BM37" s="68"/>
      <c r="BN37" s="56">
        <f>COUNTIFS(DataRegularSeason20242025!$E$2:$E$1315,WatchedGames20242025!BM$1,DataRegularSeason20242025!$D$2:$D$1315,WatchedGames20242025!$A37,DataRegularSeason20242025!$N$2:$N$1315,1, DataRegularSeason20242025!$R$2:$R$1315,1)</f>
        <v>0</v>
      </c>
      <c r="BO37" s="61">
        <f t="shared" si="0"/>
        <v>2</v>
      </c>
      <c r="BP37" s="70">
        <f t="shared" ref="BP37" si="33">BO37+BO38</f>
        <v>5</v>
      </c>
      <c r="BQ37" s="71">
        <f t="shared" ref="BQ37" si="34">82-BP37</f>
        <v>77</v>
      </c>
    </row>
    <row r="38" spans="1:69" s="55" customFormat="1" ht="9.9499999999999993" customHeight="1" x14ac:dyDescent="0.2">
      <c r="A38" s="73"/>
      <c r="B38" s="64" t="s">
        <v>80</v>
      </c>
      <c r="C38" s="74">
        <f>COUNTIFS(DataRegularSeason20242025!$E$2:$E$1315,WatchedGames20242025!$A37,DataRegularSeason20242025!$D$2:$D$1315,WatchedGames20242025!C$1,DataRegularSeason20242025!$N$2:$N$1315,1, DataRegularSeason20242025!$R$2:$R$1315,1)</f>
        <v>0</v>
      </c>
      <c r="D38" s="75"/>
      <c r="E38" s="74">
        <f>COUNTIFS(DataRegularSeason20242025!$E$2:$E$1315,WatchedGames20242025!$A37,DataRegularSeason20242025!$D$2:$D$1315,WatchedGames20242025!E$1,DataRegularSeason20242025!$N$2:$N$1315,1, DataRegularSeason20242025!$R$2:$R$1315,1)</f>
        <v>0</v>
      </c>
      <c r="F38" s="75"/>
      <c r="G38" s="74">
        <f>COUNTIFS(DataRegularSeason20242025!$E$2:$E$1315,WatchedGames20242025!$A37,DataRegularSeason20242025!$D$2:$D$1315,WatchedGames20242025!G$1,DataRegularSeason20242025!$N$2:$N$1315,1, DataRegularSeason20242025!$R$2:$R$1315,1)</f>
        <v>0</v>
      </c>
      <c r="H38" s="75"/>
      <c r="I38" s="74">
        <f>COUNTIFS(DataRegularSeason20242025!$E$2:$E$1315,WatchedGames20242025!$A37,DataRegularSeason20242025!$D$2:$D$1315,WatchedGames20242025!I$1,DataRegularSeason20242025!$N$2:$N$1315,1, DataRegularSeason20242025!$R$2:$R$1315,1)</f>
        <v>0</v>
      </c>
      <c r="J38" s="75"/>
      <c r="K38" s="74">
        <f>COUNTIFS(DataRegularSeason20242025!$E$2:$E$1315,WatchedGames20242025!$A37,DataRegularSeason20242025!$D$2:$D$1315,WatchedGames20242025!K$1,DataRegularSeason20242025!$N$2:$N$1315,1, DataRegularSeason20242025!$R$2:$R$1315,1)</f>
        <v>0</v>
      </c>
      <c r="L38" s="75"/>
      <c r="M38" s="74">
        <f>COUNTIFS(DataRegularSeason20242025!$E$2:$E$1315,WatchedGames20242025!$A37,DataRegularSeason20242025!$D$2:$D$1315,WatchedGames20242025!M$1,DataRegularSeason20242025!$N$2:$N$1315,1, DataRegularSeason20242025!$R$2:$R$1315,1)</f>
        <v>0</v>
      </c>
      <c r="N38" s="75"/>
      <c r="O38" s="74">
        <f>COUNTIFS(DataRegularSeason20242025!$E$2:$E$1315,WatchedGames20242025!$A37,DataRegularSeason20242025!$D$2:$D$1315,WatchedGames20242025!O$1,DataRegularSeason20242025!$N$2:$N$1315,1, DataRegularSeason20242025!$R$2:$R$1315,1)</f>
        <v>0</v>
      </c>
      <c r="P38" s="75"/>
      <c r="Q38" s="74">
        <f>COUNTIFS(DataRegularSeason20242025!$E$2:$E$1315,WatchedGames20242025!$A37,DataRegularSeason20242025!$D$2:$D$1315,WatchedGames20242025!Q$1,DataRegularSeason20242025!$N$2:$N$1315,1, DataRegularSeason20242025!$R$2:$R$1315,1)</f>
        <v>0</v>
      </c>
      <c r="R38" s="75"/>
      <c r="S38" s="74">
        <f>COUNTIFS(DataRegularSeason20242025!$E$2:$E$1315,WatchedGames20242025!$A37,DataRegularSeason20242025!$D$2:$D$1315,WatchedGames20242025!S$1,DataRegularSeason20242025!$N$2:$N$1315,1, DataRegularSeason20242025!$R$2:$R$1315,1)</f>
        <v>0</v>
      </c>
      <c r="T38" s="75"/>
      <c r="U38" s="74">
        <f>COUNTIFS(DataRegularSeason20242025!$E$2:$E$1315,WatchedGames20242025!$A37,DataRegularSeason20242025!$D$2:$D$1315,WatchedGames20242025!U$1,DataRegularSeason20242025!$N$2:$N$1315,1, DataRegularSeason20242025!$R$2:$R$1315,1)</f>
        <v>0</v>
      </c>
      <c r="V38" s="75"/>
      <c r="W38" s="74">
        <f>COUNTIFS(DataRegularSeason20242025!$E$2:$E$1315,WatchedGames20242025!$A37,DataRegularSeason20242025!$D$2:$D$1315,WatchedGames20242025!W$1,DataRegularSeason20242025!$N$2:$N$1315,1, DataRegularSeason20242025!$R$2:$R$1315,1)</f>
        <v>0</v>
      </c>
      <c r="X38" s="75"/>
      <c r="Y38" s="74">
        <f>COUNTIFS(DataRegularSeason20242025!$E$2:$E$1315,WatchedGames20242025!$A37,DataRegularSeason20242025!$D$2:$D$1315,WatchedGames20242025!Y$1,DataRegularSeason20242025!$N$2:$N$1315,1, DataRegularSeason20242025!$R$2:$R$1315,1)</f>
        <v>1</v>
      </c>
      <c r="Z38" s="75"/>
      <c r="AA38" s="74">
        <f>COUNTIFS(DataRegularSeason20242025!$E$2:$E$1315,WatchedGames20242025!$A37,DataRegularSeason20242025!$D$2:$D$1315,WatchedGames20242025!AA$1,DataRegularSeason20242025!$N$2:$N$1315,1, DataRegularSeason20242025!$R$2:$R$1315,1)</f>
        <v>0</v>
      </c>
      <c r="AB38" s="75"/>
      <c r="AC38" s="74">
        <f>COUNTIFS(DataRegularSeason20242025!$E$2:$E$1315,WatchedGames20242025!$A37,DataRegularSeason20242025!$D$2:$D$1315,WatchedGames20242025!AC$1,DataRegularSeason20242025!$N$2:$N$1315,1, DataRegularSeason20242025!$R$2:$R$1315,1)</f>
        <v>0</v>
      </c>
      <c r="AD38" s="75"/>
      <c r="AE38" s="74">
        <f>COUNTIFS(DataRegularSeason20242025!$E$2:$E$1315,WatchedGames20242025!$A37,DataRegularSeason20242025!$D$2:$D$1315,WatchedGames20242025!AE$1,DataRegularSeason20242025!$N$2:$N$1315,1, DataRegularSeason20242025!$R$2:$R$1315,1)</f>
        <v>1</v>
      </c>
      <c r="AF38" s="75"/>
      <c r="AG38" s="74">
        <f>COUNTIFS(DataRegularSeason20242025!$E$2:$E$1315,WatchedGames20242025!$A37,DataRegularSeason20242025!$D$2:$D$1315,WatchedGames20242025!AG$1,DataRegularSeason20242025!$N$2:$N$1315,1, DataRegularSeason20242025!$R$2:$R$1315,1)</f>
        <v>0</v>
      </c>
      <c r="AH38" s="75"/>
      <c r="AI38" s="74">
        <f>COUNTIFS(DataRegularSeason20242025!$E$2:$E$1315,WatchedGames20242025!$A37,DataRegularSeason20242025!$D$2:$D$1315,WatchedGames20242025!AI$1,DataRegularSeason20242025!$N$2:$N$1315,1, DataRegularSeason20242025!$R$2:$R$1315,1)</f>
        <v>0</v>
      </c>
      <c r="AJ38" s="75"/>
      <c r="AK38" s="74"/>
      <c r="AL38" s="75"/>
      <c r="AM38" s="74">
        <f>COUNTIFS(DataRegularSeason20242025!$E$2:$E$1315,WatchedGames20242025!$A37,DataRegularSeason20242025!$D$2:$D$1315,WatchedGames20242025!AM$1,DataRegularSeason20242025!$N$2:$N$1315,1, DataRegularSeason20242025!$R$2:$R$1315,1)</f>
        <v>0</v>
      </c>
      <c r="AN38" s="75"/>
      <c r="AO38" s="74">
        <f>COUNTIFS(DataRegularSeason20242025!$E$2:$E$1315,WatchedGames20242025!$A37,DataRegularSeason20242025!$D$2:$D$1315,WatchedGames20242025!AO$1,DataRegularSeason20242025!$N$2:$N$1315,1, DataRegularSeason20242025!$R$2:$R$1315,1)</f>
        <v>0</v>
      </c>
      <c r="AP38" s="75"/>
      <c r="AQ38" s="74">
        <f>COUNTIFS(DataRegularSeason20242025!$E$2:$E$1315,WatchedGames20242025!$A37,DataRegularSeason20242025!$D$2:$D$1315,WatchedGames20242025!AQ$1,DataRegularSeason20242025!$N$2:$N$1315,1, DataRegularSeason20242025!$R$2:$R$1315,1)</f>
        <v>0</v>
      </c>
      <c r="AR38" s="75"/>
      <c r="AS38" s="74">
        <f>COUNTIFS(DataRegularSeason20242025!$E$2:$E$1315,WatchedGames20242025!$A37,DataRegularSeason20242025!$D$2:$D$1315,WatchedGames20242025!AS$1,DataRegularSeason20242025!$N$2:$N$1315,1, DataRegularSeason20242025!$R$2:$R$1315,1)</f>
        <v>0</v>
      </c>
      <c r="AT38" s="75"/>
      <c r="AU38" s="74">
        <f>COUNTIFS(DataRegularSeason20242025!$E$2:$E$1315,WatchedGames20242025!$A37,DataRegularSeason20242025!$D$2:$D$1315,WatchedGames20242025!AU$1,DataRegularSeason20242025!$N$2:$N$1315,1, DataRegularSeason20242025!$R$2:$R$1315,1)</f>
        <v>0</v>
      </c>
      <c r="AV38" s="75"/>
      <c r="AW38" s="74">
        <f>COUNTIFS(DataRegularSeason20242025!$E$2:$E$1315,WatchedGames20242025!$A37,DataRegularSeason20242025!$D$2:$D$1315,WatchedGames20242025!AW$1,DataRegularSeason20242025!$N$2:$N$1315,1, DataRegularSeason20242025!$R$2:$R$1315,1)</f>
        <v>0</v>
      </c>
      <c r="AX38" s="75"/>
      <c r="AY38" s="74">
        <f>COUNTIFS(DataRegularSeason20242025!$E$2:$E$1315,WatchedGames20242025!$A37,DataRegularSeason20242025!$D$2:$D$1315,WatchedGames20242025!AY$1,DataRegularSeason20242025!$N$2:$N$1315,1, DataRegularSeason20242025!$R$2:$R$1315,1)</f>
        <v>0</v>
      </c>
      <c r="AZ38" s="75"/>
      <c r="BA38" s="74">
        <f>COUNTIFS(DataRegularSeason20242025!$E$2:$E$1315,WatchedGames20242025!$A37,DataRegularSeason20242025!$D$2:$D$1315,WatchedGames20242025!BA$1,DataRegularSeason20242025!$N$2:$N$1315,1, DataRegularSeason20242025!$R$2:$R$1315,1)</f>
        <v>0</v>
      </c>
      <c r="BB38" s="75"/>
      <c r="BC38" s="74">
        <f>COUNTIFS(DataRegularSeason20242025!$E$2:$E$1315,WatchedGames20242025!$A37,DataRegularSeason20242025!$D$2:$D$1315,WatchedGames20242025!BC$1,DataRegularSeason20242025!$N$2:$N$1315,1, DataRegularSeason20242025!$R$2:$R$1315,1)</f>
        <v>0</v>
      </c>
      <c r="BD38" s="75"/>
      <c r="BE38" s="74">
        <f>COUNTIFS(DataRegularSeason20242025!$E$2:$E$1315,WatchedGames20242025!$A37,DataRegularSeason20242025!$D$2:$D$1315,WatchedGames20242025!BE$1,DataRegularSeason20242025!$N$2:$N$1315,1, DataRegularSeason20242025!$R$2:$R$1315,1)</f>
        <v>1</v>
      </c>
      <c r="BF38" s="75"/>
      <c r="BG38" s="74">
        <f>COUNTIFS(DataRegularSeason20242025!$E$2:$E$1315,WatchedGames20242025!$A37,DataRegularSeason20242025!$D$2:$D$1315,WatchedGames20242025!BG$1,DataRegularSeason20242025!$N$2:$N$1315,1, DataRegularSeason20242025!$R$2:$R$1315,1)</f>
        <v>0</v>
      </c>
      <c r="BH38" s="75"/>
      <c r="BI38" s="74">
        <f>COUNTIFS(DataRegularSeason20242025!$E$2:$E$1315,WatchedGames20242025!$A37,DataRegularSeason20242025!$D$2:$D$1315,WatchedGames20242025!BI$1,DataRegularSeason20242025!$N$2:$N$1315,1, DataRegularSeason20242025!$R$2:$R$1315,1)</f>
        <v>0</v>
      </c>
      <c r="BJ38" s="75"/>
      <c r="BK38" s="74">
        <f>COUNTIFS(DataRegularSeason20242025!$E$2:$E$1315,WatchedGames20242025!$A37,DataRegularSeason20242025!$D$2:$D$1315,WatchedGames20242025!BK$1,DataRegularSeason20242025!$N$2:$N$1315,1, DataRegularSeason20242025!$R$2:$R$1315,1)</f>
        <v>0</v>
      </c>
      <c r="BL38" s="75"/>
      <c r="BM38" s="74">
        <f>COUNTIFS(DataRegularSeason20242025!$E$2:$E$1315,WatchedGames20242025!$A37,DataRegularSeason20242025!$D$2:$D$1315,WatchedGames20242025!BM$1,DataRegularSeason20242025!$N$2:$N$1315,1, DataRegularSeason20242025!$R$2:$R$1315,1)</f>
        <v>0</v>
      </c>
      <c r="BN38" s="75"/>
      <c r="BO38" s="66">
        <f t="shared" si="0"/>
        <v>3</v>
      </c>
      <c r="BP38" s="70"/>
      <c r="BQ38" s="71"/>
    </row>
    <row r="39" spans="1:69" s="55" customFormat="1" ht="9.9499999999999993" customHeight="1" x14ac:dyDescent="0.2">
      <c r="A39" s="67" t="s">
        <v>20</v>
      </c>
      <c r="B39" s="56" t="s">
        <v>81</v>
      </c>
      <c r="C39" s="68"/>
      <c r="D39" s="56">
        <f>COUNTIFS(DataRegularSeason20242025!$E$2:$E$1315,WatchedGames20242025!C$1,DataRegularSeason20242025!$D$2:$D$1315,WatchedGames20242025!$A39,DataRegularSeason20242025!$N$2:$N$1315,1, DataRegularSeason20242025!$R$2:$R$1315,1)</f>
        <v>0</v>
      </c>
      <c r="E39" s="68"/>
      <c r="F39" s="56">
        <f>COUNTIFS(DataRegularSeason20242025!$E$2:$E$1315,WatchedGames20242025!E$1,DataRegularSeason20242025!$D$2:$D$1315,WatchedGames20242025!$A39,DataRegularSeason20242025!$N$2:$N$1315,1, DataRegularSeason20242025!$R$2:$R$1315,1)</f>
        <v>0</v>
      </c>
      <c r="G39" s="68"/>
      <c r="H39" s="56">
        <f>COUNTIFS(DataRegularSeason20242025!$E$2:$E$1315,WatchedGames20242025!G$1,DataRegularSeason20242025!$D$2:$D$1315,WatchedGames20242025!$A39,DataRegularSeason20242025!$N$2:$N$1315,1, DataRegularSeason20242025!$R$2:$R$1315,1)</f>
        <v>0</v>
      </c>
      <c r="I39" s="68"/>
      <c r="J39" s="56">
        <f>COUNTIFS(DataRegularSeason20242025!$E$2:$E$1315,WatchedGames20242025!I$1,DataRegularSeason20242025!$D$2:$D$1315,WatchedGames20242025!$A39,DataRegularSeason20242025!$N$2:$N$1315,1, DataRegularSeason20242025!$R$2:$R$1315,1)</f>
        <v>0</v>
      </c>
      <c r="K39" s="68"/>
      <c r="L39" s="56">
        <f>COUNTIFS(DataRegularSeason20242025!$E$2:$E$1315,WatchedGames20242025!K$1,DataRegularSeason20242025!$D$2:$D$1315,WatchedGames20242025!$A39,DataRegularSeason20242025!$N$2:$N$1315,1, DataRegularSeason20242025!$R$2:$R$1315,1)</f>
        <v>0</v>
      </c>
      <c r="M39" s="68"/>
      <c r="N39" s="56">
        <f>COUNTIFS(DataRegularSeason20242025!$E$2:$E$1315,WatchedGames20242025!M$1,DataRegularSeason20242025!$D$2:$D$1315,WatchedGames20242025!$A39,DataRegularSeason20242025!$N$2:$N$1315,1, DataRegularSeason20242025!$R$2:$R$1315,1)</f>
        <v>0</v>
      </c>
      <c r="O39" s="68"/>
      <c r="P39" s="56">
        <f>COUNTIFS(DataRegularSeason20242025!$E$2:$E$1315,WatchedGames20242025!O$1,DataRegularSeason20242025!$D$2:$D$1315,WatchedGames20242025!$A39,DataRegularSeason20242025!$N$2:$N$1315,1, DataRegularSeason20242025!$R$2:$R$1315,1)</f>
        <v>0</v>
      </c>
      <c r="Q39" s="68"/>
      <c r="R39" s="56">
        <f>COUNTIFS(DataRegularSeason20242025!$E$2:$E$1315,WatchedGames20242025!Q$1,DataRegularSeason20242025!$D$2:$D$1315,WatchedGames20242025!$A39,DataRegularSeason20242025!$N$2:$N$1315,1, DataRegularSeason20242025!$R$2:$R$1315,1)</f>
        <v>0</v>
      </c>
      <c r="S39" s="68"/>
      <c r="T39" s="56">
        <f>COUNTIFS(DataRegularSeason20242025!$E$2:$E$1315,WatchedGames20242025!S$1,DataRegularSeason20242025!$D$2:$D$1315,WatchedGames20242025!$A39,DataRegularSeason20242025!$N$2:$N$1315,1, DataRegularSeason20242025!$R$2:$R$1315,1)</f>
        <v>0</v>
      </c>
      <c r="U39" s="68"/>
      <c r="V39" s="56">
        <f>COUNTIFS(DataRegularSeason20242025!$E$2:$E$1315,WatchedGames20242025!U$1,DataRegularSeason20242025!$D$2:$D$1315,WatchedGames20242025!$A39,DataRegularSeason20242025!$N$2:$N$1315,1, DataRegularSeason20242025!$R$2:$R$1315,1)</f>
        <v>1</v>
      </c>
      <c r="W39" s="68"/>
      <c r="X39" s="56">
        <f>COUNTIFS(DataRegularSeason20242025!$E$2:$E$1315,WatchedGames20242025!W$1,DataRegularSeason20242025!$D$2:$D$1315,WatchedGames20242025!$A39,DataRegularSeason20242025!$N$2:$N$1315,1, DataRegularSeason20242025!$R$2:$R$1315,1)</f>
        <v>0</v>
      </c>
      <c r="Y39" s="68"/>
      <c r="Z39" s="56">
        <f>COUNTIFS(DataRegularSeason20242025!$E$2:$E$1315,WatchedGames20242025!Y$1,DataRegularSeason20242025!$D$2:$D$1315,WatchedGames20242025!$A39,DataRegularSeason20242025!$N$2:$N$1315,1, DataRegularSeason20242025!$R$2:$R$1315,1)</f>
        <v>0</v>
      </c>
      <c r="AA39" s="68"/>
      <c r="AB39" s="56">
        <f>COUNTIFS(DataRegularSeason20242025!$E$2:$E$1315,WatchedGames20242025!AA$1,DataRegularSeason20242025!$D$2:$D$1315,WatchedGames20242025!$A39,DataRegularSeason20242025!$N$2:$N$1315,1, DataRegularSeason20242025!$R$2:$R$1315,1)</f>
        <v>0</v>
      </c>
      <c r="AC39" s="68"/>
      <c r="AD39" s="56">
        <f>COUNTIFS(DataRegularSeason20242025!$E$2:$E$1315,WatchedGames20242025!AC$1,DataRegularSeason20242025!$D$2:$D$1315,WatchedGames20242025!$A39,DataRegularSeason20242025!$N$2:$N$1315,1, DataRegularSeason20242025!$R$2:$R$1315,1)</f>
        <v>0</v>
      </c>
      <c r="AE39" s="68"/>
      <c r="AF39" s="56">
        <f>COUNTIFS(DataRegularSeason20242025!$E$2:$E$1315,WatchedGames20242025!AE$1,DataRegularSeason20242025!$D$2:$D$1315,WatchedGames20242025!$A39,DataRegularSeason20242025!$N$2:$N$1315,1, DataRegularSeason20242025!$R$2:$R$1315,1)</f>
        <v>0</v>
      </c>
      <c r="AG39" s="68"/>
      <c r="AH39" s="56">
        <f>COUNTIFS(DataRegularSeason20242025!$E$2:$E$1315,WatchedGames20242025!AG$1,DataRegularSeason20242025!$D$2:$D$1315,WatchedGames20242025!$A39,DataRegularSeason20242025!$N$2:$N$1315,1, DataRegularSeason20242025!$R$2:$R$1315,1)</f>
        <v>0</v>
      </c>
      <c r="AI39" s="68"/>
      <c r="AJ39" s="56">
        <f>COUNTIFS(DataRegularSeason20242025!$E$2:$E$1315,WatchedGames20242025!AI$1,DataRegularSeason20242025!$D$2:$D$1315,WatchedGames20242025!$A39,DataRegularSeason20242025!$N$2:$N$1315,1, DataRegularSeason20242025!$R$2:$R$1315,1)</f>
        <v>0</v>
      </c>
      <c r="AK39" s="68"/>
      <c r="AL39" s="56">
        <f>COUNTIFS(DataRegularSeason20242025!$E$2:$E$1315,WatchedGames20242025!AK$1,DataRegularSeason20242025!$D$2:$D$1315,WatchedGames20242025!$A39,DataRegularSeason20242025!$N$2:$N$1315,1, DataRegularSeason20242025!$R$2:$R$1315,1)</f>
        <v>0</v>
      </c>
      <c r="AM39" s="68"/>
      <c r="AN39" s="69"/>
      <c r="AO39" s="68"/>
      <c r="AP39" s="56">
        <f>COUNTIFS(DataRegularSeason20242025!$E$2:$E$1315,WatchedGames20242025!AO$1,DataRegularSeason20242025!$D$2:$D$1315,WatchedGames20242025!$A39,DataRegularSeason20242025!$N$2:$N$1315,1, DataRegularSeason20242025!$R$2:$R$1315,1)</f>
        <v>0</v>
      </c>
      <c r="AQ39" s="68"/>
      <c r="AR39" s="56">
        <f>COUNTIFS(DataRegularSeason20242025!$E$2:$E$1315,WatchedGames20242025!AQ$1,DataRegularSeason20242025!$D$2:$D$1315,WatchedGames20242025!$A39,DataRegularSeason20242025!$N$2:$N$1315,1, DataRegularSeason20242025!$R$2:$R$1315,1)</f>
        <v>0</v>
      </c>
      <c r="AS39" s="68"/>
      <c r="AT39" s="56">
        <f>COUNTIFS(DataRegularSeason20242025!$E$2:$E$1315,WatchedGames20242025!AS$1,DataRegularSeason20242025!$D$2:$D$1315,WatchedGames20242025!$A39,DataRegularSeason20242025!$N$2:$N$1315,1, DataRegularSeason20242025!$R$2:$R$1315,1)</f>
        <v>0</v>
      </c>
      <c r="AU39" s="68"/>
      <c r="AV39" s="56">
        <f>COUNTIFS(DataRegularSeason20242025!$E$2:$E$1315,WatchedGames20242025!AU$1,DataRegularSeason20242025!$D$2:$D$1315,WatchedGames20242025!$A39,DataRegularSeason20242025!$N$2:$N$1315,1, DataRegularSeason20242025!$R$2:$R$1315,1)</f>
        <v>0</v>
      </c>
      <c r="AW39" s="68"/>
      <c r="AX39" s="56">
        <f>COUNTIFS(DataRegularSeason20242025!$E$2:$E$1315,WatchedGames20242025!AW$1,DataRegularSeason20242025!$D$2:$D$1315,WatchedGames20242025!$A39,DataRegularSeason20242025!$N$2:$N$1315,1, DataRegularSeason20242025!$R$2:$R$1315,1)</f>
        <v>0</v>
      </c>
      <c r="AY39" s="68"/>
      <c r="AZ39" s="56">
        <f>COUNTIFS(DataRegularSeason20242025!$E$2:$E$1315,WatchedGames20242025!AY$1,DataRegularSeason20242025!$D$2:$D$1315,WatchedGames20242025!$A39,DataRegularSeason20242025!$N$2:$N$1315,1, DataRegularSeason20242025!$R$2:$R$1315,1)</f>
        <v>0</v>
      </c>
      <c r="BA39" s="68"/>
      <c r="BB39" s="56">
        <f>COUNTIFS(DataRegularSeason20242025!$E$2:$E$1315,WatchedGames20242025!BA$1,DataRegularSeason20242025!$D$2:$D$1315,WatchedGames20242025!$A39,DataRegularSeason20242025!$N$2:$N$1315,1, DataRegularSeason20242025!$R$2:$R$1315,1)</f>
        <v>0</v>
      </c>
      <c r="BC39" s="68"/>
      <c r="BD39" s="56">
        <f>COUNTIFS(DataRegularSeason20242025!$E$2:$E$1315,WatchedGames20242025!BC$1,DataRegularSeason20242025!$D$2:$D$1315,WatchedGames20242025!$A39,DataRegularSeason20242025!$N$2:$N$1315,1, DataRegularSeason20242025!$R$2:$R$1315,1)</f>
        <v>0</v>
      </c>
      <c r="BE39" s="68"/>
      <c r="BF39" s="56">
        <f>COUNTIFS(DataRegularSeason20242025!$E$2:$E$1315,WatchedGames20242025!BE$1,DataRegularSeason20242025!$D$2:$D$1315,WatchedGames20242025!$A39,DataRegularSeason20242025!$N$2:$N$1315,1, DataRegularSeason20242025!$R$2:$R$1315,1)</f>
        <v>0</v>
      </c>
      <c r="BG39" s="68"/>
      <c r="BH39" s="56">
        <f>COUNTIFS(DataRegularSeason20242025!$E$2:$E$1315,WatchedGames20242025!BG$1,DataRegularSeason20242025!$D$2:$D$1315,WatchedGames20242025!$A39,DataRegularSeason20242025!$N$2:$N$1315,1, DataRegularSeason20242025!$R$2:$R$1315,1)</f>
        <v>0</v>
      </c>
      <c r="BI39" s="68"/>
      <c r="BJ39" s="56">
        <f>COUNTIFS(DataRegularSeason20242025!$E$2:$E$1315,WatchedGames20242025!BI$1,DataRegularSeason20242025!$D$2:$D$1315,WatchedGames20242025!$A39,DataRegularSeason20242025!$N$2:$N$1315,1, DataRegularSeason20242025!$R$2:$R$1315,1)</f>
        <v>0</v>
      </c>
      <c r="BK39" s="68"/>
      <c r="BL39" s="56">
        <f>COUNTIFS(DataRegularSeason20242025!$E$2:$E$1315,WatchedGames20242025!BK$1,DataRegularSeason20242025!$D$2:$D$1315,WatchedGames20242025!$A39,DataRegularSeason20242025!$N$2:$N$1315,1, DataRegularSeason20242025!$R$2:$R$1315,1)</f>
        <v>0</v>
      </c>
      <c r="BM39" s="68"/>
      <c r="BN39" s="56">
        <f>COUNTIFS(DataRegularSeason20242025!$E$2:$E$1315,WatchedGames20242025!BM$1,DataRegularSeason20242025!$D$2:$D$1315,WatchedGames20242025!$A39,DataRegularSeason20242025!$N$2:$N$1315,1, DataRegularSeason20242025!$R$2:$R$1315,1)</f>
        <v>1</v>
      </c>
      <c r="BO39" s="61">
        <f t="shared" si="0"/>
        <v>2</v>
      </c>
      <c r="BP39" s="70">
        <f t="shared" ref="BP39" si="35">BO39+BO40</f>
        <v>5</v>
      </c>
      <c r="BQ39" s="71">
        <f t="shared" ref="BQ39" si="36">82-BP39</f>
        <v>77</v>
      </c>
    </row>
    <row r="40" spans="1:69" s="55" customFormat="1" ht="9.9499999999999993" customHeight="1" x14ac:dyDescent="0.2">
      <c r="A40" s="73"/>
      <c r="B40" s="64" t="s">
        <v>80</v>
      </c>
      <c r="C40" s="74">
        <f>COUNTIFS(DataRegularSeason20242025!$E$2:$E$1315,WatchedGames20242025!$A39,DataRegularSeason20242025!$D$2:$D$1315,WatchedGames20242025!C$1,DataRegularSeason20242025!$N$2:$N$1315,1, DataRegularSeason20242025!$R$2:$R$1315,1)</f>
        <v>0</v>
      </c>
      <c r="D40" s="75"/>
      <c r="E40" s="74">
        <f>COUNTIFS(DataRegularSeason20242025!$E$2:$E$1315,WatchedGames20242025!$A39,DataRegularSeason20242025!$D$2:$D$1315,WatchedGames20242025!E$1,DataRegularSeason20242025!$N$2:$N$1315,1, DataRegularSeason20242025!$R$2:$R$1315,1)</f>
        <v>0</v>
      </c>
      <c r="F40" s="75"/>
      <c r="G40" s="74">
        <f>COUNTIFS(DataRegularSeason20242025!$E$2:$E$1315,WatchedGames20242025!$A39,DataRegularSeason20242025!$D$2:$D$1315,WatchedGames20242025!G$1,DataRegularSeason20242025!$N$2:$N$1315,1, DataRegularSeason20242025!$R$2:$R$1315,1)</f>
        <v>0</v>
      </c>
      <c r="H40" s="75"/>
      <c r="I40" s="74">
        <f>COUNTIFS(DataRegularSeason20242025!$E$2:$E$1315,WatchedGames20242025!$A39,DataRegularSeason20242025!$D$2:$D$1315,WatchedGames20242025!I$1,DataRegularSeason20242025!$N$2:$N$1315,1, DataRegularSeason20242025!$R$2:$R$1315,1)</f>
        <v>0</v>
      </c>
      <c r="J40" s="75"/>
      <c r="K40" s="74">
        <f>COUNTIFS(DataRegularSeason20242025!$E$2:$E$1315,WatchedGames20242025!$A39,DataRegularSeason20242025!$D$2:$D$1315,WatchedGames20242025!K$1,DataRegularSeason20242025!$N$2:$N$1315,1, DataRegularSeason20242025!$R$2:$R$1315,1)</f>
        <v>0</v>
      </c>
      <c r="L40" s="75"/>
      <c r="M40" s="74">
        <f>COUNTIFS(DataRegularSeason20242025!$E$2:$E$1315,WatchedGames20242025!$A39,DataRegularSeason20242025!$D$2:$D$1315,WatchedGames20242025!M$1,DataRegularSeason20242025!$N$2:$N$1315,1, DataRegularSeason20242025!$R$2:$R$1315,1)</f>
        <v>0</v>
      </c>
      <c r="N40" s="75"/>
      <c r="O40" s="74">
        <f>COUNTIFS(DataRegularSeason20242025!$E$2:$E$1315,WatchedGames20242025!$A39,DataRegularSeason20242025!$D$2:$D$1315,WatchedGames20242025!O$1,DataRegularSeason20242025!$N$2:$N$1315,1, DataRegularSeason20242025!$R$2:$R$1315,1)</f>
        <v>0</v>
      </c>
      <c r="P40" s="75"/>
      <c r="Q40" s="74">
        <f>COUNTIFS(DataRegularSeason20242025!$E$2:$E$1315,WatchedGames20242025!$A39,DataRegularSeason20242025!$D$2:$D$1315,WatchedGames20242025!Q$1,DataRegularSeason20242025!$N$2:$N$1315,1, DataRegularSeason20242025!$R$2:$R$1315,1)</f>
        <v>0</v>
      </c>
      <c r="R40" s="75"/>
      <c r="S40" s="74">
        <f>COUNTIFS(DataRegularSeason20242025!$E$2:$E$1315,WatchedGames20242025!$A39,DataRegularSeason20242025!$D$2:$D$1315,WatchedGames20242025!S$1,DataRegularSeason20242025!$N$2:$N$1315,1, DataRegularSeason20242025!$R$2:$R$1315,1)</f>
        <v>0</v>
      </c>
      <c r="T40" s="75"/>
      <c r="U40" s="74">
        <f>COUNTIFS(DataRegularSeason20242025!$E$2:$E$1315,WatchedGames20242025!$A39,DataRegularSeason20242025!$D$2:$D$1315,WatchedGames20242025!U$1,DataRegularSeason20242025!$N$2:$N$1315,1, DataRegularSeason20242025!$R$2:$R$1315,1)</f>
        <v>1</v>
      </c>
      <c r="V40" s="75"/>
      <c r="W40" s="74">
        <f>COUNTIFS(DataRegularSeason20242025!$E$2:$E$1315,WatchedGames20242025!$A39,DataRegularSeason20242025!$D$2:$D$1315,WatchedGames20242025!W$1,DataRegularSeason20242025!$N$2:$N$1315,1, DataRegularSeason20242025!$R$2:$R$1315,1)</f>
        <v>0</v>
      </c>
      <c r="X40" s="75"/>
      <c r="Y40" s="74">
        <f>COUNTIFS(DataRegularSeason20242025!$E$2:$E$1315,WatchedGames20242025!$A39,DataRegularSeason20242025!$D$2:$D$1315,WatchedGames20242025!Y$1,DataRegularSeason20242025!$N$2:$N$1315,1, DataRegularSeason20242025!$R$2:$R$1315,1)</f>
        <v>1</v>
      </c>
      <c r="Z40" s="75"/>
      <c r="AA40" s="74">
        <f>COUNTIFS(DataRegularSeason20242025!$E$2:$E$1315,WatchedGames20242025!$A39,DataRegularSeason20242025!$D$2:$D$1315,WatchedGames20242025!AA$1,DataRegularSeason20242025!$N$2:$N$1315,1, DataRegularSeason20242025!$R$2:$R$1315,1)</f>
        <v>0</v>
      </c>
      <c r="AB40" s="75"/>
      <c r="AC40" s="74">
        <f>COUNTIFS(DataRegularSeason20242025!$E$2:$E$1315,WatchedGames20242025!$A39,DataRegularSeason20242025!$D$2:$D$1315,WatchedGames20242025!AC$1,DataRegularSeason20242025!$N$2:$N$1315,1, DataRegularSeason20242025!$R$2:$R$1315,1)</f>
        <v>0</v>
      </c>
      <c r="AD40" s="75"/>
      <c r="AE40" s="74">
        <f>COUNTIFS(DataRegularSeason20242025!$E$2:$E$1315,WatchedGames20242025!$A39,DataRegularSeason20242025!$D$2:$D$1315,WatchedGames20242025!AE$1,DataRegularSeason20242025!$N$2:$N$1315,1, DataRegularSeason20242025!$R$2:$R$1315,1)</f>
        <v>0</v>
      </c>
      <c r="AF40" s="75"/>
      <c r="AG40" s="74">
        <f>COUNTIFS(DataRegularSeason20242025!$E$2:$E$1315,WatchedGames20242025!$A39,DataRegularSeason20242025!$D$2:$D$1315,WatchedGames20242025!AG$1,DataRegularSeason20242025!$N$2:$N$1315,1, DataRegularSeason20242025!$R$2:$R$1315,1)</f>
        <v>0</v>
      </c>
      <c r="AH40" s="75"/>
      <c r="AI40" s="74">
        <f>COUNTIFS(DataRegularSeason20242025!$E$2:$E$1315,WatchedGames20242025!$A39,DataRegularSeason20242025!$D$2:$D$1315,WatchedGames20242025!AI$1,DataRegularSeason20242025!$N$2:$N$1315,1, DataRegularSeason20242025!$R$2:$R$1315,1)</f>
        <v>0</v>
      </c>
      <c r="AJ40" s="75"/>
      <c r="AK40" s="74">
        <f>COUNTIFS(DataRegularSeason20242025!$E$2:$E$1315,WatchedGames20242025!$A39,DataRegularSeason20242025!$D$2:$D$1315,WatchedGames20242025!AK$1,DataRegularSeason20242025!$N$2:$N$1315,1, DataRegularSeason20242025!$R$2:$R$1315,1)</f>
        <v>0</v>
      </c>
      <c r="AL40" s="75"/>
      <c r="AM40" s="74"/>
      <c r="AN40" s="75"/>
      <c r="AO40" s="74">
        <f>COUNTIFS(DataRegularSeason20242025!$E$2:$E$1315,WatchedGames20242025!$A39,DataRegularSeason20242025!$D$2:$D$1315,WatchedGames20242025!AO$1,DataRegularSeason20242025!$N$2:$N$1315,1, DataRegularSeason20242025!$R$2:$R$1315,1)</f>
        <v>0</v>
      </c>
      <c r="AP40" s="75"/>
      <c r="AQ40" s="74">
        <f>COUNTIFS(DataRegularSeason20242025!$E$2:$E$1315,WatchedGames20242025!$A39,DataRegularSeason20242025!$D$2:$D$1315,WatchedGames20242025!AQ$1,DataRegularSeason20242025!$N$2:$N$1315,1, DataRegularSeason20242025!$R$2:$R$1315,1)</f>
        <v>0</v>
      </c>
      <c r="AR40" s="75"/>
      <c r="AS40" s="74">
        <f>COUNTIFS(DataRegularSeason20242025!$E$2:$E$1315,WatchedGames20242025!$A39,DataRegularSeason20242025!$D$2:$D$1315,WatchedGames20242025!AS$1,DataRegularSeason20242025!$N$2:$N$1315,1, DataRegularSeason20242025!$R$2:$R$1315,1)</f>
        <v>0</v>
      </c>
      <c r="AT40" s="75"/>
      <c r="AU40" s="74">
        <f>COUNTIFS(DataRegularSeason20242025!$E$2:$E$1315,WatchedGames20242025!$A39,DataRegularSeason20242025!$D$2:$D$1315,WatchedGames20242025!AU$1,DataRegularSeason20242025!$N$2:$N$1315,1, DataRegularSeason20242025!$R$2:$R$1315,1)</f>
        <v>0</v>
      </c>
      <c r="AV40" s="75"/>
      <c r="AW40" s="74">
        <f>COUNTIFS(DataRegularSeason20242025!$E$2:$E$1315,WatchedGames20242025!$A39,DataRegularSeason20242025!$D$2:$D$1315,WatchedGames20242025!AW$1,DataRegularSeason20242025!$N$2:$N$1315,1, DataRegularSeason20242025!$R$2:$R$1315,1)</f>
        <v>0</v>
      </c>
      <c r="AX40" s="75"/>
      <c r="AY40" s="74">
        <f>COUNTIFS(DataRegularSeason20242025!$E$2:$E$1315,WatchedGames20242025!$A39,DataRegularSeason20242025!$D$2:$D$1315,WatchedGames20242025!AY$1,DataRegularSeason20242025!$N$2:$N$1315,1, DataRegularSeason20242025!$R$2:$R$1315,1)</f>
        <v>0</v>
      </c>
      <c r="AZ40" s="75"/>
      <c r="BA40" s="74">
        <f>COUNTIFS(DataRegularSeason20242025!$E$2:$E$1315,WatchedGames20242025!$A39,DataRegularSeason20242025!$D$2:$D$1315,WatchedGames20242025!BA$1,DataRegularSeason20242025!$N$2:$N$1315,1, DataRegularSeason20242025!$R$2:$R$1315,1)</f>
        <v>0</v>
      </c>
      <c r="BB40" s="75"/>
      <c r="BC40" s="74">
        <f>COUNTIFS(DataRegularSeason20242025!$E$2:$E$1315,WatchedGames20242025!$A39,DataRegularSeason20242025!$D$2:$D$1315,WatchedGames20242025!BC$1,DataRegularSeason20242025!$N$2:$N$1315,1, DataRegularSeason20242025!$R$2:$R$1315,1)</f>
        <v>0</v>
      </c>
      <c r="BD40" s="75"/>
      <c r="BE40" s="74">
        <f>COUNTIFS(DataRegularSeason20242025!$E$2:$E$1315,WatchedGames20242025!$A39,DataRegularSeason20242025!$D$2:$D$1315,WatchedGames20242025!BE$1,DataRegularSeason20242025!$N$2:$N$1315,1, DataRegularSeason20242025!$R$2:$R$1315,1)</f>
        <v>1</v>
      </c>
      <c r="BF40" s="75"/>
      <c r="BG40" s="74">
        <f>COUNTIFS(DataRegularSeason20242025!$E$2:$E$1315,WatchedGames20242025!$A39,DataRegularSeason20242025!$D$2:$D$1315,WatchedGames20242025!BG$1,DataRegularSeason20242025!$N$2:$N$1315,1, DataRegularSeason20242025!$R$2:$R$1315,1)</f>
        <v>0</v>
      </c>
      <c r="BH40" s="75"/>
      <c r="BI40" s="74">
        <f>COUNTIFS(DataRegularSeason20242025!$E$2:$E$1315,WatchedGames20242025!$A39,DataRegularSeason20242025!$D$2:$D$1315,WatchedGames20242025!BI$1,DataRegularSeason20242025!$N$2:$N$1315,1, DataRegularSeason20242025!$R$2:$R$1315,1)</f>
        <v>0</v>
      </c>
      <c r="BJ40" s="75"/>
      <c r="BK40" s="74">
        <f>COUNTIFS(DataRegularSeason20242025!$E$2:$E$1315,WatchedGames20242025!$A39,DataRegularSeason20242025!$D$2:$D$1315,WatchedGames20242025!BK$1,DataRegularSeason20242025!$N$2:$N$1315,1, DataRegularSeason20242025!$R$2:$R$1315,1)</f>
        <v>0</v>
      </c>
      <c r="BL40" s="75"/>
      <c r="BM40" s="74">
        <f>COUNTIFS(DataRegularSeason20242025!$E$2:$E$1315,WatchedGames20242025!$A39,DataRegularSeason20242025!$D$2:$D$1315,WatchedGames20242025!BM$1,DataRegularSeason20242025!$N$2:$N$1315,1, DataRegularSeason20242025!$R$2:$R$1315,1)</f>
        <v>0</v>
      </c>
      <c r="BN40" s="75"/>
      <c r="BO40" s="66">
        <f t="shared" si="0"/>
        <v>3</v>
      </c>
      <c r="BP40" s="70"/>
      <c r="BQ40" s="71"/>
    </row>
    <row r="41" spans="1:69" s="55" customFormat="1" ht="9.9499999999999993" customHeight="1" x14ac:dyDescent="0.2">
      <c r="A41" s="67" t="s">
        <v>30</v>
      </c>
      <c r="B41" s="56" t="s">
        <v>81</v>
      </c>
      <c r="C41" s="68"/>
      <c r="D41" s="56">
        <f>COUNTIFS(DataRegularSeason20242025!$E$2:$E$1315,WatchedGames20242025!C$1,DataRegularSeason20242025!$D$2:$D$1315,WatchedGames20242025!$A41,DataRegularSeason20242025!$N$2:$N$1315,1, DataRegularSeason20242025!$R$2:$R$1315,1)</f>
        <v>0</v>
      </c>
      <c r="E41" s="68"/>
      <c r="F41" s="56">
        <f>COUNTIFS(DataRegularSeason20242025!$E$2:$E$1315,WatchedGames20242025!E$1,DataRegularSeason20242025!$D$2:$D$1315,WatchedGames20242025!$A41,DataRegularSeason20242025!$N$2:$N$1315,1, DataRegularSeason20242025!$R$2:$R$1315,1)</f>
        <v>0</v>
      </c>
      <c r="G41" s="68"/>
      <c r="H41" s="56">
        <f>COUNTIFS(DataRegularSeason20242025!$E$2:$E$1315,WatchedGames20242025!G$1,DataRegularSeason20242025!$D$2:$D$1315,WatchedGames20242025!$A41,DataRegularSeason20242025!$N$2:$N$1315,1, DataRegularSeason20242025!$R$2:$R$1315,1)</f>
        <v>0</v>
      </c>
      <c r="I41" s="68"/>
      <c r="J41" s="56">
        <f>COUNTIFS(DataRegularSeason20242025!$E$2:$E$1315,WatchedGames20242025!I$1,DataRegularSeason20242025!$D$2:$D$1315,WatchedGames20242025!$A41,DataRegularSeason20242025!$N$2:$N$1315,1, DataRegularSeason20242025!$R$2:$R$1315,1)</f>
        <v>0</v>
      </c>
      <c r="K41" s="68"/>
      <c r="L41" s="56">
        <f>COUNTIFS(DataRegularSeason20242025!$E$2:$E$1315,WatchedGames20242025!K$1,DataRegularSeason20242025!$D$2:$D$1315,WatchedGames20242025!$A41,DataRegularSeason20242025!$N$2:$N$1315,1, DataRegularSeason20242025!$R$2:$R$1315,1)</f>
        <v>0</v>
      </c>
      <c r="M41" s="68"/>
      <c r="N41" s="56">
        <f>COUNTIFS(DataRegularSeason20242025!$E$2:$E$1315,WatchedGames20242025!M$1,DataRegularSeason20242025!$D$2:$D$1315,WatchedGames20242025!$A41,DataRegularSeason20242025!$N$2:$N$1315,1, DataRegularSeason20242025!$R$2:$R$1315,1)</f>
        <v>0</v>
      </c>
      <c r="O41" s="68"/>
      <c r="P41" s="56">
        <f>COUNTIFS(DataRegularSeason20242025!$E$2:$E$1315,WatchedGames20242025!O$1,DataRegularSeason20242025!$D$2:$D$1315,WatchedGames20242025!$A41,DataRegularSeason20242025!$N$2:$N$1315,1, DataRegularSeason20242025!$R$2:$R$1315,1)</f>
        <v>0</v>
      </c>
      <c r="Q41" s="68"/>
      <c r="R41" s="56">
        <f>COUNTIFS(DataRegularSeason20242025!$E$2:$E$1315,WatchedGames20242025!Q$1,DataRegularSeason20242025!$D$2:$D$1315,WatchedGames20242025!$A41,DataRegularSeason20242025!$N$2:$N$1315,1, DataRegularSeason20242025!$R$2:$R$1315,1)</f>
        <v>0</v>
      </c>
      <c r="S41" s="68"/>
      <c r="T41" s="56">
        <f>COUNTIFS(DataRegularSeason20242025!$E$2:$E$1315,WatchedGames20242025!S$1,DataRegularSeason20242025!$D$2:$D$1315,WatchedGames20242025!$A41,DataRegularSeason20242025!$N$2:$N$1315,1, DataRegularSeason20242025!$R$2:$R$1315,1)</f>
        <v>0</v>
      </c>
      <c r="U41" s="68"/>
      <c r="V41" s="56">
        <f>COUNTIFS(DataRegularSeason20242025!$E$2:$E$1315,WatchedGames20242025!U$1,DataRegularSeason20242025!$D$2:$D$1315,WatchedGames20242025!$A41,DataRegularSeason20242025!$N$2:$N$1315,1, DataRegularSeason20242025!$R$2:$R$1315,1)</f>
        <v>0</v>
      </c>
      <c r="W41" s="68"/>
      <c r="X41" s="56">
        <f>COUNTIFS(DataRegularSeason20242025!$E$2:$E$1315,WatchedGames20242025!W$1,DataRegularSeason20242025!$D$2:$D$1315,WatchedGames20242025!$A41,DataRegularSeason20242025!$N$2:$N$1315,1, DataRegularSeason20242025!$R$2:$R$1315,1)</f>
        <v>0</v>
      </c>
      <c r="Y41" s="68"/>
      <c r="Z41" s="56">
        <f>COUNTIFS(DataRegularSeason20242025!$E$2:$E$1315,WatchedGames20242025!Y$1,DataRegularSeason20242025!$D$2:$D$1315,WatchedGames20242025!$A41,DataRegularSeason20242025!$N$2:$N$1315,1, DataRegularSeason20242025!$R$2:$R$1315,1)</f>
        <v>0</v>
      </c>
      <c r="AA41" s="68"/>
      <c r="AB41" s="56">
        <f>COUNTIFS(DataRegularSeason20242025!$E$2:$E$1315,WatchedGames20242025!AA$1,DataRegularSeason20242025!$D$2:$D$1315,WatchedGames20242025!$A41,DataRegularSeason20242025!$N$2:$N$1315,1, DataRegularSeason20242025!$R$2:$R$1315,1)</f>
        <v>0</v>
      </c>
      <c r="AC41" s="68"/>
      <c r="AD41" s="56">
        <f>COUNTIFS(DataRegularSeason20242025!$E$2:$E$1315,WatchedGames20242025!AC$1,DataRegularSeason20242025!$D$2:$D$1315,WatchedGames20242025!$A41,DataRegularSeason20242025!$N$2:$N$1315,1, DataRegularSeason20242025!$R$2:$R$1315,1)</f>
        <v>0</v>
      </c>
      <c r="AE41" s="68"/>
      <c r="AF41" s="56">
        <f>COUNTIFS(DataRegularSeason20242025!$E$2:$E$1315,WatchedGames20242025!AE$1,DataRegularSeason20242025!$D$2:$D$1315,WatchedGames20242025!$A41,DataRegularSeason20242025!$N$2:$N$1315,1, DataRegularSeason20242025!$R$2:$R$1315,1)</f>
        <v>0</v>
      </c>
      <c r="AG41" s="68"/>
      <c r="AH41" s="56">
        <f>COUNTIFS(DataRegularSeason20242025!$E$2:$E$1315,WatchedGames20242025!AG$1,DataRegularSeason20242025!$D$2:$D$1315,WatchedGames20242025!$A41,DataRegularSeason20242025!$N$2:$N$1315,1, DataRegularSeason20242025!$R$2:$R$1315,1)</f>
        <v>0</v>
      </c>
      <c r="AI41" s="68"/>
      <c r="AJ41" s="56">
        <f>COUNTIFS(DataRegularSeason20242025!$E$2:$E$1315,WatchedGames20242025!AI$1,DataRegularSeason20242025!$D$2:$D$1315,WatchedGames20242025!$A41,DataRegularSeason20242025!$N$2:$N$1315,1, DataRegularSeason20242025!$R$2:$R$1315,1)</f>
        <v>0</v>
      </c>
      <c r="AK41" s="68"/>
      <c r="AL41" s="56">
        <f>COUNTIFS(DataRegularSeason20242025!$E$2:$E$1315,WatchedGames20242025!AK$1,DataRegularSeason20242025!$D$2:$D$1315,WatchedGames20242025!$A41,DataRegularSeason20242025!$N$2:$N$1315,1, DataRegularSeason20242025!$R$2:$R$1315,1)</f>
        <v>0</v>
      </c>
      <c r="AM41" s="68"/>
      <c r="AN41" s="56">
        <f>COUNTIFS(DataRegularSeason20242025!$E$2:$E$1315,WatchedGames20242025!AM$1,DataRegularSeason20242025!$D$2:$D$1315,WatchedGames20242025!$A41,DataRegularSeason20242025!$N$2:$N$1315,1, DataRegularSeason20242025!$R$2:$R$1315,1)</f>
        <v>0</v>
      </c>
      <c r="AO41" s="68"/>
      <c r="AP41" s="69"/>
      <c r="AQ41" s="68"/>
      <c r="AR41" s="56">
        <f>COUNTIFS(DataRegularSeason20242025!$E$2:$E$1315,WatchedGames20242025!AQ$1,DataRegularSeason20242025!$D$2:$D$1315,WatchedGames20242025!$A41,DataRegularSeason20242025!$N$2:$N$1315,1, DataRegularSeason20242025!$R$2:$R$1315,1)</f>
        <v>0</v>
      </c>
      <c r="AS41" s="68"/>
      <c r="AT41" s="56">
        <f>COUNTIFS(DataRegularSeason20242025!$E$2:$E$1315,WatchedGames20242025!AS$1,DataRegularSeason20242025!$D$2:$D$1315,WatchedGames20242025!$A41,DataRegularSeason20242025!$N$2:$N$1315,1, DataRegularSeason20242025!$R$2:$R$1315,1)</f>
        <v>0</v>
      </c>
      <c r="AU41" s="68"/>
      <c r="AV41" s="56">
        <f>COUNTIFS(DataRegularSeason20242025!$E$2:$E$1315,WatchedGames20242025!AU$1,DataRegularSeason20242025!$D$2:$D$1315,WatchedGames20242025!$A41,DataRegularSeason20242025!$N$2:$N$1315,1, DataRegularSeason20242025!$R$2:$R$1315,1)</f>
        <v>0</v>
      </c>
      <c r="AW41" s="68"/>
      <c r="AX41" s="56">
        <f>COUNTIFS(DataRegularSeason20242025!$E$2:$E$1315,WatchedGames20242025!AW$1,DataRegularSeason20242025!$D$2:$D$1315,WatchedGames20242025!$A41,DataRegularSeason20242025!$N$2:$N$1315,1, DataRegularSeason20242025!$R$2:$R$1315,1)</f>
        <v>0</v>
      </c>
      <c r="AY41" s="68"/>
      <c r="AZ41" s="56">
        <f>COUNTIFS(DataRegularSeason20242025!$E$2:$E$1315,WatchedGames20242025!AY$1,DataRegularSeason20242025!$D$2:$D$1315,WatchedGames20242025!$A41,DataRegularSeason20242025!$N$2:$N$1315,1, DataRegularSeason20242025!$R$2:$R$1315,1)</f>
        <v>0</v>
      </c>
      <c r="BA41" s="68"/>
      <c r="BB41" s="56">
        <f>COUNTIFS(DataRegularSeason20242025!$E$2:$E$1315,WatchedGames20242025!BA$1,DataRegularSeason20242025!$D$2:$D$1315,WatchedGames20242025!$A41,DataRegularSeason20242025!$N$2:$N$1315,1, DataRegularSeason20242025!$R$2:$R$1315,1)</f>
        <v>0</v>
      </c>
      <c r="BC41" s="68"/>
      <c r="BD41" s="56">
        <f>COUNTIFS(DataRegularSeason20242025!$E$2:$E$1315,WatchedGames20242025!BC$1,DataRegularSeason20242025!$D$2:$D$1315,WatchedGames20242025!$A41,DataRegularSeason20242025!$N$2:$N$1315,1, DataRegularSeason20242025!$R$2:$R$1315,1)</f>
        <v>0</v>
      </c>
      <c r="BE41" s="68"/>
      <c r="BF41" s="56">
        <f>COUNTIFS(DataRegularSeason20242025!$E$2:$E$1315,WatchedGames20242025!BE$1,DataRegularSeason20242025!$D$2:$D$1315,WatchedGames20242025!$A41,DataRegularSeason20242025!$N$2:$N$1315,1, DataRegularSeason20242025!$R$2:$R$1315,1)</f>
        <v>0</v>
      </c>
      <c r="BG41" s="68"/>
      <c r="BH41" s="56">
        <f>COUNTIFS(DataRegularSeason20242025!$E$2:$E$1315,WatchedGames20242025!BG$1,DataRegularSeason20242025!$D$2:$D$1315,WatchedGames20242025!$A41,DataRegularSeason20242025!$N$2:$N$1315,1, DataRegularSeason20242025!$R$2:$R$1315,1)</f>
        <v>0</v>
      </c>
      <c r="BI41" s="68"/>
      <c r="BJ41" s="56">
        <f>COUNTIFS(DataRegularSeason20242025!$E$2:$E$1315,WatchedGames20242025!BI$1,DataRegularSeason20242025!$D$2:$D$1315,WatchedGames20242025!$A41,DataRegularSeason20242025!$N$2:$N$1315,1, DataRegularSeason20242025!$R$2:$R$1315,1)</f>
        <v>0</v>
      </c>
      <c r="BK41" s="68"/>
      <c r="BL41" s="56">
        <f>COUNTIFS(DataRegularSeason20242025!$E$2:$E$1315,WatchedGames20242025!BK$1,DataRegularSeason20242025!$D$2:$D$1315,WatchedGames20242025!$A41,DataRegularSeason20242025!$N$2:$N$1315,1, DataRegularSeason20242025!$R$2:$R$1315,1)</f>
        <v>0</v>
      </c>
      <c r="BM41" s="68"/>
      <c r="BN41" s="56">
        <f>COUNTIFS(DataRegularSeason20242025!$E$2:$E$1315,WatchedGames20242025!BM$1,DataRegularSeason20242025!$D$2:$D$1315,WatchedGames20242025!$A41,DataRegularSeason20242025!$N$2:$N$1315,1, DataRegularSeason20242025!$R$2:$R$1315,1)</f>
        <v>0</v>
      </c>
      <c r="BO41" s="61">
        <f t="shared" si="0"/>
        <v>0</v>
      </c>
      <c r="BP41" s="70">
        <f t="shared" ref="BP41" si="37">BO41+BO42</f>
        <v>1</v>
      </c>
      <c r="BQ41" s="71">
        <f t="shared" ref="BQ41" si="38">82-BP41</f>
        <v>81</v>
      </c>
    </row>
    <row r="42" spans="1:69" s="55" customFormat="1" ht="9.9499999999999993" customHeight="1" x14ac:dyDescent="0.2">
      <c r="A42" s="73"/>
      <c r="B42" s="64" t="s">
        <v>80</v>
      </c>
      <c r="C42" s="74">
        <f>COUNTIFS(DataRegularSeason20242025!$E$2:$E$1315,WatchedGames20242025!$A41,DataRegularSeason20242025!$D$2:$D$1315,WatchedGames20242025!C$1,DataRegularSeason20242025!$N$2:$N$1315,1, DataRegularSeason20242025!$R$2:$R$1315,1)</f>
        <v>0</v>
      </c>
      <c r="D42" s="75"/>
      <c r="E42" s="74">
        <f>COUNTIFS(DataRegularSeason20242025!$E$2:$E$1315,WatchedGames20242025!$A41,DataRegularSeason20242025!$D$2:$D$1315,WatchedGames20242025!E$1,DataRegularSeason20242025!$N$2:$N$1315,1, DataRegularSeason20242025!$R$2:$R$1315,1)</f>
        <v>0</v>
      </c>
      <c r="F42" s="75"/>
      <c r="G42" s="74">
        <f>COUNTIFS(DataRegularSeason20242025!$E$2:$E$1315,WatchedGames20242025!$A41,DataRegularSeason20242025!$D$2:$D$1315,WatchedGames20242025!G$1,DataRegularSeason20242025!$N$2:$N$1315,1, DataRegularSeason20242025!$R$2:$R$1315,1)</f>
        <v>0</v>
      </c>
      <c r="H42" s="75"/>
      <c r="I42" s="74">
        <f>COUNTIFS(DataRegularSeason20242025!$E$2:$E$1315,WatchedGames20242025!$A41,DataRegularSeason20242025!$D$2:$D$1315,WatchedGames20242025!I$1,DataRegularSeason20242025!$N$2:$N$1315,1, DataRegularSeason20242025!$R$2:$R$1315,1)</f>
        <v>0</v>
      </c>
      <c r="J42" s="75"/>
      <c r="K42" s="74">
        <f>COUNTIFS(DataRegularSeason20242025!$E$2:$E$1315,WatchedGames20242025!$A41,DataRegularSeason20242025!$D$2:$D$1315,WatchedGames20242025!K$1,DataRegularSeason20242025!$N$2:$N$1315,1, DataRegularSeason20242025!$R$2:$R$1315,1)</f>
        <v>0</v>
      </c>
      <c r="L42" s="75"/>
      <c r="M42" s="74">
        <f>COUNTIFS(DataRegularSeason20242025!$E$2:$E$1315,WatchedGames20242025!$A41,DataRegularSeason20242025!$D$2:$D$1315,WatchedGames20242025!M$1,DataRegularSeason20242025!$N$2:$N$1315,1, DataRegularSeason20242025!$R$2:$R$1315,1)</f>
        <v>0</v>
      </c>
      <c r="N42" s="75"/>
      <c r="O42" s="74">
        <f>COUNTIFS(DataRegularSeason20242025!$E$2:$E$1315,WatchedGames20242025!$A41,DataRegularSeason20242025!$D$2:$D$1315,WatchedGames20242025!O$1,DataRegularSeason20242025!$N$2:$N$1315,1, DataRegularSeason20242025!$R$2:$R$1315,1)</f>
        <v>0</v>
      </c>
      <c r="P42" s="75"/>
      <c r="Q42" s="74">
        <f>COUNTIFS(DataRegularSeason20242025!$E$2:$E$1315,WatchedGames20242025!$A41,DataRegularSeason20242025!$D$2:$D$1315,WatchedGames20242025!Q$1,DataRegularSeason20242025!$N$2:$N$1315,1, DataRegularSeason20242025!$R$2:$R$1315,1)</f>
        <v>0</v>
      </c>
      <c r="R42" s="75"/>
      <c r="S42" s="74">
        <f>COUNTIFS(DataRegularSeason20242025!$E$2:$E$1315,WatchedGames20242025!$A41,DataRegularSeason20242025!$D$2:$D$1315,WatchedGames20242025!S$1,DataRegularSeason20242025!$N$2:$N$1315,1, DataRegularSeason20242025!$R$2:$R$1315,1)</f>
        <v>0</v>
      </c>
      <c r="T42" s="75"/>
      <c r="U42" s="74">
        <f>COUNTIFS(DataRegularSeason20242025!$E$2:$E$1315,WatchedGames20242025!$A41,DataRegularSeason20242025!$D$2:$D$1315,WatchedGames20242025!U$1,DataRegularSeason20242025!$N$2:$N$1315,1, DataRegularSeason20242025!$R$2:$R$1315,1)</f>
        <v>0</v>
      </c>
      <c r="V42" s="75"/>
      <c r="W42" s="74">
        <f>COUNTIFS(DataRegularSeason20242025!$E$2:$E$1315,WatchedGames20242025!$A41,DataRegularSeason20242025!$D$2:$D$1315,WatchedGames20242025!W$1,DataRegularSeason20242025!$N$2:$N$1315,1, DataRegularSeason20242025!$R$2:$R$1315,1)</f>
        <v>0</v>
      </c>
      <c r="X42" s="75"/>
      <c r="Y42" s="74">
        <f>COUNTIFS(DataRegularSeason20242025!$E$2:$E$1315,WatchedGames20242025!$A41,DataRegularSeason20242025!$D$2:$D$1315,WatchedGames20242025!Y$1,DataRegularSeason20242025!$N$2:$N$1315,1, DataRegularSeason20242025!$R$2:$R$1315,1)</f>
        <v>0</v>
      </c>
      <c r="Z42" s="75"/>
      <c r="AA42" s="74">
        <f>COUNTIFS(DataRegularSeason20242025!$E$2:$E$1315,WatchedGames20242025!$A41,DataRegularSeason20242025!$D$2:$D$1315,WatchedGames20242025!AA$1,DataRegularSeason20242025!$N$2:$N$1315,1, DataRegularSeason20242025!$R$2:$R$1315,1)</f>
        <v>0</v>
      </c>
      <c r="AB42" s="75"/>
      <c r="AC42" s="74">
        <f>COUNTIFS(DataRegularSeason20242025!$E$2:$E$1315,WatchedGames20242025!$A41,DataRegularSeason20242025!$D$2:$D$1315,WatchedGames20242025!AC$1,DataRegularSeason20242025!$N$2:$N$1315,1, DataRegularSeason20242025!$R$2:$R$1315,1)</f>
        <v>0</v>
      </c>
      <c r="AD42" s="75"/>
      <c r="AE42" s="74">
        <f>COUNTIFS(DataRegularSeason20242025!$E$2:$E$1315,WatchedGames20242025!$A41,DataRegularSeason20242025!$D$2:$D$1315,WatchedGames20242025!AE$1,DataRegularSeason20242025!$N$2:$N$1315,1, DataRegularSeason20242025!$R$2:$R$1315,1)</f>
        <v>0</v>
      </c>
      <c r="AF42" s="75"/>
      <c r="AG42" s="74">
        <f>COUNTIFS(DataRegularSeason20242025!$E$2:$E$1315,WatchedGames20242025!$A41,DataRegularSeason20242025!$D$2:$D$1315,WatchedGames20242025!AG$1,DataRegularSeason20242025!$N$2:$N$1315,1, DataRegularSeason20242025!$R$2:$R$1315,1)</f>
        <v>0</v>
      </c>
      <c r="AH42" s="75"/>
      <c r="AI42" s="74">
        <f>COUNTIFS(DataRegularSeason20242025!$E$2:$E$1315,WatchedGames20242025!$A41,DataRegularSeason20242025!$D$2:$D$1315,WatchedGames20242025!AI$1,DataRegularSeason20242025!$N$2:$N$1315,1, DataRegularSeason20242025!$R$2:$R$1315,1)</f>
        <v>0</v>
      </c>
      <c r="AJ42" s="75"/>
      <c r="AK42" s="74">
        <f>COUNTIFS(DataRegularSeason20242025!$E$2:$E$1315,WatchedGames20242025!$A41,DataRegularSeason20242025!$D$2:$D$1315,WatchedGames20242025!AK$1,DataRegularSeason20242025!$N$2:$N$1315,1, DataRegularSeason20242025!$R$2:$R$1315,1)</f>
        <v>0</v>
      </c>
      <c r="AL42" s="75"/>
      <c r="AM42" s="74">
        <f>COUNTIFS(DataRegularSeason20242025!$E$2:$E$1315,WatchedGames20242025!$A41,DataRegularSeason20242025!$D$2:$D$1315,WatchedGames20242025!AM$1,DataRegularSeason20242025!$N$2:$N$1315,1, DataRegularSeason20242025!$R$2:$R$1315,1)</f>
        <v>0</v>
      </c>
      <c r="AN42" s="75"/>
      <c r="AO42" s="74"/>
      <c r="AP42" s="75"/>
      <c r="AQ42" s="74">
        <f>COUNTIFS(DataRegularSeason20242025!$E$2:$E$1315,WatchedGames20242025!$A41,DataRegularSeason20242025!$D$2:$D$1315,WatchedGames20242025!AQ$1,DataRegularSeason20242025!$N$2:$N$1315,1, DataRegularSeason20242025!$R$2:$R$1315,1)</f>
        <v>0</v>
      </c>
      <c r="AR42" s="75"/>
      <c r="AS42" s="74">
        <f>COUNTIFS(DataRegularSeason20242025!$E$2:$E$1315,WatchedGames20242025!$A41,DataRegularSeason20242025!$D$2:$D$1315,WatchedGames20242025!AS$1,DataRegularSeason20242025!$N$2:$N$1315,1, DataRegularSeason20242025!$R$2:$R$1315,1)</f>
        <v>0</v>
      </c>
      <c r="AT42" s="75"/>
      <c r="AU42" s="74">
        <f>COUNTIFS(DataRegularSeason20242025!$E$2:$E$1315,WatchedGames20242025!$A41,DataRegularSeason20242025!$D$2:$D$1315,WatchedGames20242025!AU$1,DataRegularSeason20242025!$N$2:$N$1315,1, DataRegularSeason20242025!$R$2:$R$1315,1)</f>
        <v>0</v>
      </c>
      <c r="AV42" s="75"/>
      <c r="AW42" s="74">
        <f>COUNTIFS(DataRegularSeason20242025!$E$2:$E$1315,WatchedGames20242025!$A41,DataRegularSeason20242025!$D$2:$D$1315,WatchedGames20242025!AW$1,DataRegularSeason20242025!$N$2:$N$1315,1, DataRegularSeason20242025!$R$2:$R$1315,1)</f>
        <v>0</v>
      </c>
      <c r="AX42" s="75"/>
      <c r="AY42" s="74">
        <f>COUNTIFS(DataRegularSeason20242025!$E$2:$E$1315,WatchedGames20242025!$A41,DataRegularSeason20242025!$D$2:$D$1315,WatchedGames20242025!AY$1,DataRegularSeason20242025!$N$2:$N$1315,1, DataRegularSeason20242025!$R$2:$R$1315,1)</f>
        <v>0</v>
      </c>
      <c r="AZ42" s="75"/>
      <c r="BA42" s="74">
        <f>COUNTIFS(DataRegularSeason20242025!$E$2:$E$1315,WatchedGames20242025!$A41,DataRegularSeason20242025!$D$2:$D$1315,WatchedGames20242025!BA$1,DataRegularSeason20242025!$N$2:$N$1315,1, DataRegularSeason20242025!$R$2:$R$1315,1)</f>
        <v>1</v>
      </c>
      <c r="BB42" s="75"/>
      <c r="BC42" s="74">
        <f>COUNTIFS(DataRegularSeason20242025!$E$2:$E$1315,WatchedGames20242025!$A41,DataRegularSeason20242025!$D$2:$D$1315,WatchedGames20242025!BC$1,DataRegularSeason20242025!$N$2:$N$1315,1, DataRegularSeason20242025!$R$2:$R$1315,1)</f>
        <v>0</v>
      </c>
      <c r="BD42" s="75"/>
      <c r="BE42" s="74">
        <f>COUNTIFS(DataRegularSeason20242025!$E$2:$E$1315,WatchedGames20242025!$A41,DataRegularSeason20242025!$D$2:$D$1315,WatchedGames20242025!BE$1,DataRegularSeason20242025!$N$2:$N$1315,1, DataRegularSeason20242025!$R$2:$R$1315,1)</f>
        <v>0</v>
      </c>
      <c r="BF42" s="75"/>
      <c r="BG42" s="74">
        <f>COUNTIFS(DataRegularSeason20242025!$E$2:$E$1315,WatchedGames20242025!$A41,DataRegularSeason20242025!$D$2:$D$1315,WatchedGames20242025!BG$1,DataRegularSeason20242025!$N$2:$N$1315,1, DataRegularSeason20242025!$R$2:$R$1315,1)</f>
        <v>0</v>
      </c>
      <c r="BH42" s="75"/>
      <c r="BI42" s="74">
        <f>COUNTIFS(DataRegularSeason20242025!$E$2:$E$1315,WatchedGames20242025!$A41,DataRegularSeason20242025!$D$2:$D$1315,WatchedGames20242025!BI$1,DataRegularSeason20242025!$N$2:$N$1315,1, DataRegularSeason20242025!$R$2:$R$1315,1)</f>
        <v>0</v>
      </c>
      <c r="BJ42" s="75"/>
      <c r="BK42" s="74">
        <f>COUNTIFS(DataRegularSeason20242025!$E$2:$E$1315,WatchedGames20242025!$A41,DataRegularSeason20242025!$D$2:$D$1315,WatchedGames20242025!BK$1,DataRegularSeason20242025!$N$2:$N$1315,1, DataRegularSeason20242025!$R$2:$R$1315,1)</f>
        <v>0</v>
      </c>
      <c r="BL42" s="75"/>
      <c r="BM42" s="74">
        <f>COUNTIFS(DataRegularSeason20242025!$E$2:$E$1315,WatchedGames20242025!$A41,DataRegularSeason20242025!$D$2:$D$1315,WatchedGames20242025!BM$1,DataRegularSeason20242025!$N$2:$N$1315,1, DataRegularSeason20242025!$R$2:$R$1315,1)</f>
        <v>0</v>
      </c>
      <c r="BN42" s="75"/>
      <c r="BO42" s="66">
        <f t="shared" si="0"/>
        <v>1</v>
      </c>
      <c r="BP42" s="70"/>
      <c r="BQ42" s="71"/>
    </row>
    <row r="43" spans="1:69" s="55" customFormat="1" ht="9.9499999999999993" customHeight="1" x14ac:dyDescent="0.2">
      <c r="A43" s="67" t="s">
        <v>45</v>
      </c>
      <c r="B43" s="56" t="s">
        <v>81</v>
      </c>
      <c r="C43" s="68"/>
      <c r="D43" s="56">
        <f>COUNTIFS(DataRegularSeason20242025!$E$2:$E$1315,WatchedGames20242025!C$1,DataRegularSeason20242025!$D$2:$D$1315,WatchedGames20242025!$A43,DataRegularSeason20242025!$N$2:$N$1315,1, DataRegularSeason20242025!$R$2:$R$1315,1)</f>
        <v>0</v>
      </c>
      <c r="E43" s="68"/>
      <c r="F43" s="56">
        <f>COUNTIFS(DataRegularSeason20242025!$E$2:$E$1315,WatchedGames20242025!E$1,DataRegularSeason20242025!$D$2:$D$1315,WatchedGames20242025!$A43,DataRegularSeason20242025!$N$2:$N$1315,1, DataRegularSeason20242025!$R$2:$R$1315,1)</f>
        <v>1</v>
      </c>
      <c r="G43" s="68"/>
      <c r="H43" s="56">
        <f>COUNTIFS(DataRegularSeason20242025!$E$2:$E$1315,WatchedGames20242025!G$1,DataRegularSeason20242025!$D$2:$D$1315,WatchedGames20242025!$A43,DataRegularSeason20242025!$N$2:$N$1315,1, DataRegularSeason20242025!$R$2:$R$1315,1)</f>
        <v>0</v>
      </c>
      <c r="I43" s="68"/>
      <c r="J43" s="56">
        <f>COUNTIFS(DataRegularSeason20242025!$E$2:$E$1315,WatchedGames20242025!I$1,DataRegularSeason20242025!$D$2:$D$1315,WatchedGames20242025!$A43,DataRegularSeason20242025!$N$2:$N$1315,1, DataRegularSeason20242025!$R$2:$R$1315,1)</f>
        <v>0</v>
      </c>
      <c r="K43" s="68"/>
      <c r="L43" s="56">
        <f>COUNTIFS(DataRegularSeason20242025!$E$2:$E$1315,WatchedGames20242025!K$1,DataRegularSeason20242025!$D$2:$D$1315,WatchedGames20242025!$A43,DataRegularSeason20242025!$N$2:$N$1315,1, DataRegularSeason20242025!$R$2:$R$1315,1)</f>
        <v>0</v>
      </c>
      <c r="M43" s="68"/>
      <c r="N43" s="56">
        <f>COUNTIFS(DataRegularSeason20242025!$E$2:$E$1315,WatchedGames20242025!M$1,DataRegularSeason20242025!$D$2:$D$1315,WatchedGames20242025!$A43,DataRegularSeason20242025!$N$2:$N$1315,1, DataRegularSeason20242025!$R$2:$R$1315,1)</f>
        <v>1</v>
      </c>
      <c r="O43" s="68"/>
      <c r="P43" s="56">
        <f>COUNTIFS(DataRegularSeason20242025!$E$2:$E$1315,WatchedGames20242025!O$1,DataRegularSeason20242025!$D$2:$D$1315,WatchedGames20242025!$A43,DataRegularSeason20242025!$N$2:$N$1315,1, DataRegularSeason20242025!$R$2:$R$1315,1)</f>
        <v>0</v>
      </c>
      <c r="Q43" s="68"/>
      <c r="R43" s="56">
        <f>COUNTIFS(DataRegularSeason20242025!$E$2:$E$1315,WatchedGames20242025!Q$1,DataRegularSeason20242025!$D$2:$D$1315,WatchedGames20242025!$A43,DataRegularSeason20242025!$N$2:$N$1315,1, DataRegularSeason20242025!$R$2:$R$1315,1)</f>
        <v>0</v>
      </c>
      <c r="S43" s="68"/>
      <c r="T43" s="56">
        <f>COUNTIFS(DataRegularSeason20242025!$E$2:$E$1315,WatchedGames20242025!S$1,DataRegularSeason20242025!$D$2:$D$1315,WatchedGames20242025!$A43,DataRegularSeason20242025!$N$2:$N$1315,1, DataRegularSeason20242025!$R$2:$R$1315,1)</f>
        <v>0</v>
      </c>
      <c r="U43" s="68"/>
      <c r="V43" s="56">
        <f>COUNTIFS(DataRegularSeason20242025!$E$2:$E$1315,WatchedGames20242025!U$1,DataRegularSeason20242025!$D$2:$D$1315,WatchedGames20242025!$A43,DataRegularSeason20242025!$N$2:$N$1315,1, DataRegularSeason20242025!$R$2:$R$1315,1)</f>
        <v>0</v>
      </c>
      <c r="W43" s="68"/>
      <c r="X43" s="56">
        <f>COUNTIFS(DataRegularSeason20242025!$E$2:$E$1315,WatchedGames20242025!W$1,DataRegularSeason20242025!$D$2:$D$1315,WatchedGames20242025!$A43,DataRegularSeason20242025!$N$2:$N$1315,1, DataRegularSeason20242025!$R$2:$R$1315,1)</f>
        <v>1</v>
      </c>
      <c r="Y43" s="68"/>
      <c r="Z43" s="56">
        <f>COUNTIFS(DataRegularSeason20242025!$E$2:$E$1315,WatchedGames20242025!Y$1,DataRegularSeason20242025!$D$2:$D$1315,WatchedGames20242025!$A43,DataRegularSeason20242025!$N$2:$N$1315,1, DataRegularSeason20242025!$R$2:$R$1315,1)</f>
        <v>0</v>
      </c>
      <c r="AA43" s="68"/>
      <c r="AB43" s="56">
        <f>COUNTIFS(DataRegularSeason20242025!$E$2:$E$1315,WatchedGames20242025!AA$1,DataRegularSeason20242025!$D$2:$D$1315,WatchedGames20242025!$A43,DataRegularSeason20242025!$N$2:$N$1315,1, DataRegularSeason20242025!$R$2:$R$1315,1)</f>
        <v>0</v>
      </c>
      <c r="AC43" s="68"/>
      <c r="AD43" s="56">
        <f>COUNTIFS(DataRegularSeason20242025!$E$2:$E$1315,WatchedGames20242025!AC$1,DataRegularSeason20242025!$D$2:$D$1315,WatchedGames20242025!$A43,DataRegularSeason20242025!$N$2:$N$1315,1, DataRegularSeason20242025!$R$2:$R$1315,1)</f>
        <v>0</v>
      </c>
      <c r="AE43" s="68"/>
      <c r="AF43" s="56">
        <f>COUNTIFS(DataRegularSeason20242025!$E$2:$E$1315,WatchedGames20242025!AE$1,DataRegularSeason20242025!$D$2:$D$1315,WatchedGames20242025!$A43,DataRegularSeason20242025!$N$2:$N$1315,1, DataRegularSeason20242025!$R$2:$R$1315,1)</f>
        <v>0</v>
      </c>
      <c r="AG43" s="68"/>
      <c r="AH43" s="56">
        <f>COUNTIFS(DataRegularSeason20242025!$E$2:$E$1315,WatchedGames20242025!AG$1,DataRegularSeason20242025!$D$2:$D$1315,WatchedGames20242025!$A43,DataRegularSeason20242025!$N$2:$N$1315,1, DataRegularSeason20242025!$R$2:$R$1315,1)</f>
        <v>0</v>
      </c>
      <c r="AI43" s="68"/>
      <c r="AJ43" s="56">
        <f>COUNTIFS(DataRegularSeason20242025!$E$2:$E$1315,WatchedGames20242025!AI$1,DataRegularSeason20242025!$D$2:$D$1315,WatchedGames20242025!$A43,DataRegularSeason20242025!$N$2:$N$1315,1, DataRegularSeason20242025!$R$2:$R$1315,1)</f>
        <v>0</v>
      </c>
      <c r="AK43" s="68"/>
      <c r="AL43" s="56">
        <f>COUNTIFS(DataRegularSeason20242025!$E$2:$E$1315,WatchedGames20242025!AK$1,DataRegularSeason20242025!$D$2:$D$1315,WatchedGames20242025!$A43,DataRegularSeason20242025!$N$2:$N$1315,1, DataRegularSeason20242025!$R$2:$R$1315,1)</f>
        <v>0</v>
      </c>
      <c r="AM43" s="68"/>
      <c r="AN43" s="56">
        <f>COUNTIFS(DataRegularSeason20242025!$E$2:$E$1315,WatchedGames20242025!AM$1,DataRegularSeason20242025!$D$2:$D$1315,WatchedGames20242025!$A43,DataRegularSeason20242025!$N$2:$N$1315,1, DataRegularSeason20242025!$R$2:$R$1315,1)</f>
        <v>0</v>
      </c>
      <c r="AO43" s="68"/>
      <c r="AP43" s="56">
        <f>COUNTIFS(DataRegularSeason20242025!$E$2:$E$1315,WatchedGames20242025!AO$1,DataRegularSeason20242025!$D$2:$D$1315,WatchedGames20242025!$A43,DataRegularSeason20242025!$N$2:$N$1315,1, DataRegularSeason20242025!$R$2:$R$1315,1)</f>
        <v>0</v>
      </c>
      <c r="AQ43" s="68"/>
      <c r="AR43" s="69"/>
      <c r="AS43" s="68"/>
      <c r="AT43" s="56">
        <f>COUNTIFS(DataRegularSeason20242025!$E$2:$E$1315,WatchedGames20242025!AS$1,DataRegularSeason20242025!$D$2:$D$1315,WatchedGames20242025!$A43,DataRegularSeason20242025!$N$2:$N$1315,1, DataRegularSeason20242025!$R$2:$R$1315,1)</f>
        <v>0</v>
      </c>
      <c r="AU43" s="68"/>
      <c r="AV43" s="56">
        <f>COUNTIFS(DataRegularSeason20242025!$E$2:$E$1315,WatchedGames20242025!AU$1,DataRegularSeason20242025!$D$2:$D$1315,WatchedGames20242025!$A43,DataRegularSeason20242025!$N$2:$N$1315,1, DataRegularSeason20242025!$R$2:$R$1315,1)</f>
        <v>0</v>
      </c>
      <c r="AW43" s="68"/>
      <c r="AX43" s="56">
        <f>COUNTIFS(DataRegularSeason20242025!$E$2:$E$1315,WatchedGames20242025!AW$1,DataRegularSeason20242025!$D$2:$D$1315,WatchedGames20242025!$A43,DataRegularSeason20242025!$N$2:$N$1315,1, DataRegularSeason20242025!$R$2:$R$1315,1)</f>
        <v>0</v>
      </c>
      <c r="AY43" s="68"/>
      <c r="AZ43" s="56">
        <f>COUNTIFS(DataRegularSeason20242025!$E$2:$E$1315,WatchedGames20242025!AY$1,DataRegularSeason20242025!$D$2:$D$1315,WatchedGames20242025!$A43,DataRegularSeason20242025!$N$2:$N$1315,1, DataRegularSeason20242025!$R$2:$R$1315,1)</f>
        <v>0</v>
      </c>
      <c r="BA43" s="68"/>
      <c r="BB43" s="56">
        <f>COUNTIFS(DataRegularSeason20242025!$E$2:$E$1315,WatchedGames20242025!BA$1,DataRegularSeason20242025!$D$2:$D$1315,WatchedGames20242025!$A43,DataRegularSeason20242025!$N$2:$N$1315,1, DataRegularSeason20242025!$R$2:$R$1315,1)</f>
        <v>0</v>
      </c>
      <c r="BC43" s="68"/>
      <c r="BD43" s="56">
        <f>COUNTIFS(DataRegularSeason20242025!$E$2:$E$1315,WatchedGames20242025!BC$1,DataRegularSeason20242025!$D$2:$D$1315,WatchedGames20242025!$A43,DataRegularSeason20242025!$N$2:$N$1315,1, DataRegularSeason20242025!$R$2:$R$1315,1)</f>
        <v>0</v>
      </c>
      <c r="BE43" s="68"/>
      <c r="BF43" s="56">
        <f>COUNTIFS(DataRegularSeason20242025!$E$2:$E$1315,WatchedGames20242025!BE$1,DataRegularSeason20242025!$D$2:$D$1315,WatchedGames20242025!$A43,DataRegularSeason20242025!$N$2:$N$1315,1, DataRegularSeason20242025!$R$2:$R$1315,1)</f>
        <v>0</v>
      </c>
      <c r="BG43" s="68"/>
      <c r="BH43" s="56">
        <f>COUNTIFS(DataRegularSeason20242025!$E$2:$E$1315,WatchedGames20242025!BG$1,DataRegularSeason20242025!$D$2:$D$1315,WatchedGames20242025!$A43,DataRegularSeason20242025!$N$2:$N$1315,1, DataRegularSeason20242025!$R$2:$R$1315,1)</f>
        <v>0</v>
      </c>
      <c r="BI43" s="68"/>
      <c r="BJ43" s="56">
        <f>COUNTIFS(DataRegularSeason20242025!$E$2:$E$1315,WatchedGames20242025!BI$1,DataRegularSeason20242025!$D$2:$D$1315,WatchedGames20242025!$A43,DataRegularSeason20242025!$N$2:$N$1315,1, DataRegularSeason20242025!$R$2:$R$1315,1)</f>
        <v>0</v>
      </c>
      <c r="BK43" s="68"/>
      <c r="BL43" s="56">
        <f>COUNTIFS(DataRegularSeason20242025!$E$2:$E$1315,WatchedGames20242025!BK$1,DataRegularSeason20242025!$D$2:$D$1315,WatchedGames20242025!$A43,DataRegularSeason20242025!$N$2:$N$1315,1, DataRegularSeason20242025!$R$2:$R$1315,1)</f>
        <v>0</v>
      </c>
      <c r="BM43" s="68"/>
      <c r="BN43" s="56">
        <f>COUNTIFS(DataRegularSeason20242025!$E$2:$E$1315,WatchedGames20242025!BM$1,DataRegularSeason20242025!$D$2:$D$1315,WatchedGames20242025!$A43,DataRegularSeason20242025!$N$2:$N$1315,1, DataRegularSeason20242025!$R$2:$R$1315,1)</f>
        <v>1</v>
      </c>
      <c r="BO43" s="61">
        <f t="shared" si="0"/>
        <v>4</v>
      </c>
      <c r="BP43" s="70">
        <f t="shared" ref="BP43" si="39">BO43+BO44</f>
        <v>6</v>
      </c>
      <c r="BQ43" s="71">
        <f t="shared" ref="BQ43" si="40">82-BP43</f>
        <v>76</v>
      </c>
    </row>
    <row r="44" spans="1:69" s="55" customFormat="1" ht="9.9499999999999993" customHeight="1" x14ac:dyDescent="0.2">
      <c r="A44" s="73"/>
      <c r="B44" s="64" t="s">
        <v>80</v>
      </c>
      <c r="C44" s="74">
        <f>COUNTIFS(DataRegularSeason20242025!$E$2:$E$1315,WatchedGames20242025!$A43,DataRegularSeason20242025!$D$2:$D$1315,WatchedGames20242025!C$1,DataRegularSeason20242025!$N$2:$N$1315,1, DataRegularSeason20242025!$R$2:$R$1315,1)</f>
        <v>0</v>
      </c>
      <c r="D44" s="75"/>
      <c r="E44" s="74">
        <f>COUNTIFS(DataRegularSeason20242025!$E$2:$E$1315,WatchedGames20242025!$A43,DataRegularSeason20242025!$D$2:$D$1315,WatchedGames20242025!E$1,DataRegularSeason20242025!$N$2:$N$1315,1, DataRegularSeason20242025!$R$2:$R$1315,1)</f>
        <v>0</v>
      </c>
      <c r="F44" s="75"/>
      <c r="G44" s="74">
        <f>COUNTIFS(DataRegularSeason20242025!$E$2:$E$1315,WatchedGames20242025!$A43,DataRegularSeason20242025!$D$2:$D$1315,WatchedGames20242025!G$1,DataRegularSeason20242025!$N$2:$N$1315,1, DataRegularSeason20242025!$R$2:$R$1315,1)</f>
        <v>0</v>
      </c>
      <c r="H44" s="75"/>
      <c r="I44" s="74">
        <f>COUNTIFS(DataRegularSeason20242025!$E$2:$E$1315,WatchedGames20242025!$A43,DataRegularSeason20242025!$D$2:$D$1315,WatchedGames20242025!I$1,DataRegularSeason20242025!$N$2:$N$1315,1, DataRegularSeason20242025!$R$2:$R$1315,1)</f>
        <v>0</v>
      </c>
      <c r="J44" s="75"/>
      <c r="K44" s="74">
        <f>COUNTIFS(DataRegularSeason20242025!$E$2:$E$1315,WatchedGames20242025!$A43,DataRegularSeason20242025!$D$2:$D$1315,WatchedGames20242025!K$1,DataRegularSeason20242025!$N$2:$N$1315,1, DataRegularSeason20242025!$R$2:$R$1315,1)</f>
        <v>0</v>
      </c>
      <c r="L44" s="75"/>
      <c r="M44" s="74">
        <f>COUNTIFS(DataRegularSeason20242025!$E$2:$E$1315,WatchedGames20242025!$A43,DataRegularSeason20242025!$D$2:$D$1315,WatchedGames20242025!M$1,DataRegularSeason20242025!$N$2:$N$1315,1, DataRegularSeason20242025!$R$2:$R$1315,1)</f>
        <v>0</v>
      </c>
      <c r="N44" s="75"/>
      <c r="O44" s="74">
        <f>COUNTIFS(DataRegularSeason20242025!$E$2:$E$1315,WatchedGames20242025!$A43,DataRegularSeason20242025!$D$2:$D$1315,WatchedGames20242025!O$1,DataRegularSeason20242025!$N$2:$N$1315,1, DataRegularSeason20242025!$R$2:$R$1315,1)</f>
        <v>0</v>
      </c>
      <c r="P44" s="75"/>
      <c r="Q44" s="74">
        <f>COUNTIFS(DataRegularSeason20242025!$E$2:$E$1315,WatchedGames20242025!$A43,DataRegularSeason20242025!$D$2:$D$1315,WatchedGames20242025!Q$1,DataRegularSeason20242025!$N$2:$N$1315,1, DataRegularSeason20242025!$R$2:$R$1315,1)</f>
        <v>0</v>
      </c>
      <c r="R44" s="75"/>
      <c r="S44" s="74">
        <f>COUNTIFS(DataRegularSeason20242025!$E$2:$E$1315,WatchedGames20242025!$A43,DataRegularSeason20242025!$D$2:$D$1315,WatchedGames20242025!S$1,DataRegularSeason20242025!$N$2:$N$1315,1, DataRegularSeason20242025!$R$2:$R$1315,1)</f>
        <v>0</v>
      </c>
      <c r="T44" s="75"/>
      <c r="U44" s="74">
        <f>COUNTIFS(DataRegularSeason20242025!$E$2:$E$1315,WatchedGames20242025!$A43,DataRegularSeason20242025!$D$2:$D$1315,WatchedGames20242025!U$1,DataRegularSeason20242025!$N$2:$N$1315,1, DataRegularSeason20242025!$R$2:$R$1315,1)</f>
        <v>0</v>
      </c>
      <c r="V44" s="75"/>
      <c r="W44" s="74">
        <f>COUNTIFS(DataRegularSeason20242025!$E$2:$E$1315,WatchedGames20242025!$A43,DataRegularSeason20242025!$D$2:$D$1315,WatchedGames20242025!W$1,DataRegularSeason20242025!$N$2:$N$1315,1, DataRegularSeason20242025!$R$2:$R$1315,1)</f>
        <v>0</v>
      </c>
      <c r="X44" s="75"/>
      <c r="Y44" s="74">
        <f>COUNTIFS(DataRegularSeason20242025!$E$2:$E$1315,WatchedGames20242025!$A43,DataRegularSeason20242025!$D$2:$D$1315,WatchedGames20242025!Y$1,DataRegularSeason20242025!$N$2:$N$1315,1, DataRegularSeason20242025!$R$2:$R$1315,1)</f>
        <v>0</v>
      </c>
      <c r="Z44" s="75"/>
      <c r="AA44" s="74">
        <f>COUNTIFS(DataRegularSeason20242025!$E$2:$E$1315,WatchedGames20242025!$A43,DataRegularSeason20242025!$D$2:$D$1315,WatchedGames20242025!AA$1,DataRegularSeason20242025!$N$2:$N$1315,1, DataRegularSeason20242025!$R$2:$R$1315,1)</f>
        <v>0</v>
      </c>
      <c r="AB44" s="75"/>
      <c r="AC44" s="74">
        <f>COUNTIFS(DataRegularSeason20242025!$E$2:$E$1315,WatchedGames20242025!$A43,DataRegularSeason20242025!$D$2:$D$1315,WatchedGames20242025!AC$1,DataRegularSeason20242025!$N$2:$N$1315,1, DataRegularSeason20242025!$R$2:$R$1315,1)</f>
        <v>1</v>
      </c>
      <c r="AD44" s="75"/>
      <c r="AE44" s="74">
        <f>COUNTIFS(DataRegularSeason20242025!$E$2:$E$1315,WatchedGames20242025!$A43,DataRegularSeason20242025!$D$2:$D$1315,WatchedGames20242025!AE$1,DataRegularSeason20242025!$N$2:$N$1315,1, DataRegularSeason20242025!$R$2:$R$1315,1)</f>
        <v>0</v>
      </c>
      <c r="AF44" s="75"/>
      <c r="AG44" s="74">
        <f>COUNTIFS(DataRegularSeason20242025!$E$2:$E$1315,WatchedGames20242025!$A43,DataRegularSeason20242025!$D$2:$D$1315,WatchedGames20242025!AG$1,DataRegularSeason20242025!$N$2:$N$1315,1, DataRegularSeason20242025!$R$2:$R$1315,1)</f>
        <v>0</v>
      </c>
      <c r="AH44" s="75"/>
      <c r="AI44" s="74">
        <f>COUNTIFS(DataRegularSeason20242025!$E$2:$E$1315,WatchedGames20242025!$A43,DataRegularSeason20242025!$D$2:$D$1315,WatchedGames20242025!AI$1,DataRegularSeason20242025!$N$2:$N$1315,1, DataRegularSeason20242025!$R$2:$R$1315,1)</f>
        <v>0</v>
      </c>
      <c r="AJ44" s="75"/>
      <c r="AK44" s="74">
        <f>COUNTIFS(DataRegularSeason20242025!$E$2:$E$1315,WatchedGames20242025!$A43,DataRegularSeason20242025!$D$2:$D$1315,WatchedGames20242025!AK$1,DataRegularSeason20242025!$N$2:$N$1315,1, DataRegularSeason20242025!$R$2:$R$1315,1)</f>
        <v>0</v>
      </c>
      <c r="AL44" s="75"/>
      <c r="AM44" s="74">
        <f>COUNTIFS(DataRegularSeason20242025!$E$2:$E$1315,WatchedGames20242025!$A43,DataRegularSeason20242025!$D$2:$D$1315,WatchedGames20242025!AM$1,DataRegularSeason20242025!$N$2:$N$1315,1, DataRegularSeason20242025!$R$2:$R$1315,1)</f>
        <v>0</v>
      </c>
      <c r="AN44" s="75"/>
      <c r="AO44" s="74">
        <f>COUNTIFS(DataRegularSeason20242025!$E$2:$E$1315,WatchedGames20242025!$A43,DataRegularSeason20242025!$D$2:$D$1315,WatchedGames20242025!AO$1,DataRegularSeason20242025!$N$2:$N$1315,1, DataRegularSeason20242025!$R$2:$R$1315,1)</f>
        <v>0</v>
      </c>
      <c r="AP44" s="75"/>
      <c r="AQ44" s="74"/>
      <c r="AR44" s="75"/>
      <c r="AS44" s="74">
        <f>COUNTIFS(DataRegularSeason20242025!$E$2:$E$1315,WatchedGames20242025!$A43,DataRegularSeason20242025!$D$2:$D$1315,WatchedGames20242025!AS$1,DataRegularSeason20242025!$N$2:$N$1315,1, DataRegularSeason20242025!$R$2:$R$1315,1)</f>
        <v>0</v>
      </c>
      <c r="AT44" s="75"/>
      <c r="AU44" s="74">
        <f>COUNTIFS(DataRegularSeason20242025!$E$2:$E$1315,WatchedGames20242025!$A43,DataRegularSeason20242025!$D$2:$D$1315,WatchedGames20242025!AU$1,DataRegularSeason20242025!$N$2:$N$1315,1, DataRegularSeason20242025!$R$2:$R$1315,1)</f>
        <v>0</v>
      </c>
      <c r="AV44" s="75"/>
      <c r="AW44" s="74">
        <f>COUNTIFS(DataRegularSeason20242025!$E$2:$E$1315,WatchedGames20242025!$A43,DataRegularSeason20242025!$D$2:$D$1315,WatchedGames20242025!AW$1,DataRegularSeason20242025!$N$2:$N$1315,1, DataRegularSeason20242025!$R$2:$R$1315,1)</f>
        <v>0</v>
      </c>
      <c r="AX44" s="75"/>
      <c r="AY44" s="74">
        <f>COUNTIFS(DataRegularSeason20242025!$E$2:$E$1315,WatchedGames20242025!$A43,DataRegularSeason20242025!$D$2:$D$1315,WatchedGames20242025!AY$1,DataRegularSeason20242025!$N$2:$N$1315,1, DataRegularSeason20242025!$R$2:$R$1315,1)</f>
        <v>1</v>
      </c>
      <c r="AZ44" s="75"/>
      <c r="BA44" s="74">
        <f>COUNTIFS(DataRegularSeason20242025!$E$2:$E$1315,WatchedGames20242025!$A43,DataRegularSeason20242025!$D$2:$D$1315,WatchedGames20242025!BA$1,DataRegularSeason20242025!$N$2:$N$1315,1, DataRegularSeason20242025!$R$2:$R$1315,1)</f>
        <v>0</v>
      </c>
      <c r="BB44" s="75"/>
      <c r="BC44" s="74">
        <f>COUNTIFS(DataRegularSeason20242025!$E$2:$E$1315,WatchedGames20242025!$A43,DataRegularSeason20242025!$D$2:$D$1315,WatchedGames20242025!BC$1,DataRegularSeason20242025!$N$2:$N$1315,1, DataRegularSeason20242025!$R$2:$R$1315,1)</f>
        <v>0</v>
      </c>
      <c r="BD44" s="75"/>
      <c r="BE44" s="74">
        <f>COUNTIFS(DataRegularSeason20242025!$E$2:$E$1315,WatchedGames20242025!$A43,DataRegularSeason20242025!$D$2:$D$1315,WatchedGames20242025!BE$1,DataRegularSeason20242025!$N$2:$N$1315,1, DataRegularSeason20242025!$R$2:$R$1315,1)</f>
        <v>0</v>
      </c>
      <c r="BF44" s="75"/>
      <c r="BG44" s="74">
        <f>COUNTIFS(DataRegularSeason20242025!$E$2:$E$1315,WatchedGames20242025!$A43,DataRegularSeason20242025!$D$2:$D$1315,WatchedGames20242025!BG$1,DataRegularSeason20242025!$N$2:$N$1315,1, DataRegularSeason20242025!$R$2:$R$1315,1)</f>
        <v>0</v>
      </c>
      <c r="BH44" s="75"/>
      <c r="BI44" s="74">
        <f>COUNTIFS(DataRegularSeason20242025!$E$2:$E$1315,WatchedGames20242025!$A43,DataRegularSeason20242025!$D$2:$D$1315,WatchedGames20242025!BI$1,DataRegularSeason20242025!$N$2:$N$1315,1, DataRegularSeason20242025!$R$2:$R$1315,1)</f>
        <v>0</v>
      </c>
      <c r="BJ44" s="75"/>
      <c r="BK44" s="74">
        <f>COUNTIFS(DataRegularSeason20242025!$E$2:$E$1315,WatchedGames20242025!$A43,DataRegularSeason20242025!$D$2:$D$1315,WatchedGames20242025!BK$1,DataRegularSeason20242025!$N$2:$N$1315,1, DataRegularSeason20242025!$R$2:$R$1315,1)</f>
        <v>0</v>
      </c>
      <c r="BL44" s="75"/>
      <c r="BM44" s="74">
        <f>COUNTIFS(DataRegularSeason20242025!$E$2:$E$1315,WatchedGames20242025!$A43,DataRegularSeason20242025!$D$2:$D$1315,WatchedGames20242025!BM$1,DataRegularSeason20242025!$N$2:$N$1315,1, DataRegularSeason20242025!$R$2:$R$1315,1)</f>
        <v>0</v>
      </c>
      <c r="BN44" s="75"/>
      <c r="BO44" s="66">
        <f t="shared" si="0"/>
        <v>2</v>
      </c>
      <c r="BP44" s="70"/>
      <c r="BQ44" s="71"/>
    </row>
    <row r="45" spans="1:69" s="55" customFormat="1" ht="9.9499999999999993" customHeight="1" x14ac:dyDescent="0.2">
      <c r="A45" s="67" t="s">
        <v>21</v>
      </c>
      <c r="B45" s="56" t="s">
        <v>81</v>
      </c>
      <c r="C45" s="68"/>
      <c r="D45" s="56">
        <f>COUNTIFS(DataRegularSeason20242025!$E$2:$E$1315,WatchedGames20242025!C$1,DataRegularSeason20242025!$D$2:$D$1315,WatchedGames20242025!$A45,DataRegularSeason20242025!$N$2:$N$1315,1, DataRegularSeason20242025!$R$2:$R$1315,1)</f>
        <v>0</v>
      </c>
      <c r="E45" s="68"/>
      <c r="F45" s="56">
        <f>COUNTIFS(DataRegularSeason20242025!$E$2:$E$1315,WatchedGames20242025!E$1,DataRegularSeason20242025!$D$2:$D$1315,WatchedGames20242025!$A45,DataRegularSeason20242025!$N$2:$N$1315,1, DataRegularSeason20242025!$R$2:$R$1315,1)</f>
        <v>0</v>
      </c>
      <c r="G45" s="68"/>
      <c r="H45" s="56">
        <f>COUNTIFS(DataRegularSeason20242025!$E$2:$E$1315,WatchedGames20242025!G$1,DataRegularSeason20242025!$D$2:$D$1315,WatchedGames20242025!$A45,DataRegularSeason20242025!$N$2:$N$1315,1, DataRegularSeason20242025!$R$2:$R$1315,1)</f>
        <v>0</v>
      </c>
      <c r="I45" s="68"/>
      <c r="J45" s="56">
        <f>COUNTIFS(DataRegularSeason20242025!$E$2:$E$1315,WatchedGames20242025!I$1,DataRegularSeason20242025!$D$2:$D$1315,WatchedGames20242025!$A45,DataRegularSeason20242025!$N$2:$N$1315,1, DataRegularSeason20242025!$R$2:$R$1315,1)</f>
        <v>0</v>
      </c>
      <c r="K45" s="68"/>
      <c r="L45" s="56">
        <f>COUNTIFS(DataRegularSeason20242025!$E$2:$E$1315,WatchedGames20242025!K$1,DataRegularSeason20242025!$D$2:$D$1315,WatchedGames20242025!$A45,DataRegularSeason20242025!$N$2:$N$1315,1, DataRegularSeason20242025!$R$2:$R$1315,1)</f>
        <v>0</v>
      </c>
      <c r="M45" s="68"/>
      <c r="N45" s="56">
        <f>COUNTIFS(DataRegularSeason20242025!$E$2:$E$1315,WatchedGames20242025!M$1,DataRegularSeason20242025!$D$2:$D$1315,WatchedGames20242025!$A45,DataRegularSeason20242025!$N$2:$N$1315,1, DataRegularSeason20242025!$R$2:$R$1315,1)</f>
        <v>1</v>
      </c>
      <c r="O45" s="68"/>
      <c r="P45" s="56">
        <f>COUNTIFS(DataRegularSeason20242025!$E$2:$E$1315,WatchedGames20242025!O$1,DataRegularSeason20242025!$D$2:$D$1315,WatchedGames20242025!$A45,DataRegularSeason20242025!$N$2:$N$1315,1, DataRegularSeason20242025!$R$2:$R$1315,1)</f>
        <v>0</v>
      </c>
      <c r="Q45" s="68"/>
      <c r="R45" s="56">
        <f>COUNTIFS(DataRegularSeason20242025!$E$2:$E$1315,WatchedGames20242025!Q$1,DataRegularSeason20242025!$D$2:$D$1315,WatchedGames20242025!$A45,DataRegularSeason20242025!$N$2:$N$1315,1, DataRegularSeason20242025!$R$2:$R$1315,1)</f>
        <v>0</v>
      </c>
      <c r="S45" s="68"/>
      <c r="T45" s="56">
        <f>COUNTIFS(DataRegularSeason20242025!$E$2:$E$1315,WatchedGames20242025!S$1,DataRegularSeason20242025!$D$2:$D$1315,WatchedGames20242025!$A45,DataRegularSeason20242025!$N$2:$N$1315,1, DataRegularSeason20242025!$R$2:$R$1315,1)</f>
        <v>0</v>
      </c>
      <c r="U45" s="68"/>
      <c r="V45" s="56">
        <f>COUNTIFS(DataRegularSeason20242025!$E$2:$E$1315,WatchedGames20242025!U$1,DataRegularSeason20242025!$D$2:$D$1315,WatchedGames20242025!$A45,DataRegularSeason20242025!$N$2:$N$1315,1, DataRegularSeason20242025!$R$2:$R$1315,1)</f>
        <v>0</v>
      </c>
      <c r="W45" s="68"/>
      <c r="X45" s="56">
        <f>COUNTIFS(DataRegularSeason20242025!$E$2:$E$1315,WatchedGames20242025!W$1,DataRegularSeason20242025!$D$2:$D$1315,WatchedGames20242025!$A45,DataRegularSeason20242025!$N$2:$N$1315,1, DataRegularSeason20242025!$R$2:$R$1315,1)</f>
        <v>1</v>
      </c>
      <c r="Y45" s="68"/>
      <c r="Z45" s="56">
        <f>COUNTIFS(DataRegularSeason20242025!$E$2:$E$1315,WatchedGames20242025!Y$1,DataRegularSeason20242025!$D$2:$D$1315,WatchedGames20242025!$A45,DataRegularSeason20242025!$N$2:$N$1315,1, DataRegularSeason20242025!$R$2:$R$1315,1)</f>
        <v>0</v>
      </c>
      <c r="AA45" s="68"/>
      <c r="AB45" s="56">
        <f>COUNTIFS(DataRegularSeason20242025!$E$2:$E$1315,WatchedGames20242025!AA$1,DataRegularSeason20242025!$D$2:$D$1315,WatchedGames20242025!$A45,DataRegularSeason20242025!$N$2:$N$1315,1, DataRegularSeason20242025!$R$2:$R$1315,1)</f>
        <v>0</v>
      </c>
      <c r="AC45" s="68"/>
      <c r="AD45" s="56">
        <f>COUNTIFS(DataRegularSeason20242025!$E$2:$E$1315,WatchedGames20242025!AC$1,DataRegularSeason20242025!$D$2:$D$1315,WatchedGames20242025!$A45,DataRegularSeason20242025!$N$2:$N$1315,1, DataRegularSeason20242025!$R$2:$R$1315,1)</f>
        <v>0</v>
      </c>
      <c r="AE45" s="68"/>
      <c r="AF45" s="56">
        <f>COUNTIFS(DataRegularSeason20242025!$E$2:$E$1315,WatchedGames20242025!AE$1,DataRegularSeason20242025!$D$2:$D$1315,WatchedGames20242025!$A45,DataRegularSeason20242025!$N$2:$N$1315,1, DataRegularSeason20242025!$R$2:$R$1315,1)</f>
        <v>1</v>
      </c>
      <c r="AG45" s="68"/>
      <c r="AH45" s="56">
        <f>COUNTIFS(DataRegularSeason20242025!$E$2:$E$1315,WatchedGames20242025!AG$1,DataRegularSeason20242025!$D$2:$D$1315,WatchedGames20242025!$A45,DataRegularSeason20242025!$N$2:$N$1315,1, DataRegularSeason20242025!$R$2:$R$1315,1)</f>
        <v>0</v>
      </c>
      <c r="AI45" s="68"/>
      <c r="AJ45" s="56">
        <f>COUNTIFS(DataRegularSeason20242025!$E$2:$E$1315,WatchedGames20242025!AI$1,DataRegularSeason20242025!$D$2:$D$1315,WatchedGames20242025!$A45,DataRegularSeason20242025!$N$2:$N$1315,1, DataRegularSeason20242025!$R$2:$R$1315,1)</f>
        <v>0</v>
      </c>
      <c r="AK45" s="68"/>
      <c r="AL45" s="56">
        <f>COUNTIFS(DataRegularSeason20242025!$E$2:$E$1315,WatchedGames20242025!AK$1,DataRegularSeason20242025!$D$2:$D$1315,WatchedGames20242025!$A45,DataRegularSeason20242025!$N$2:$N$1315,1, DataRegularSeason20242025!$R$2:$R$1315,1)</f>
        <v>0</v>
      </c>
      <c r="AM45" s="68"/>
      <c r="AN45" s="56">
        <f>COUNTIFS(DataRegularSeason20242025!$E$2:$E$1315,WatchedGames20242025!AM$1,DataRegularSeason20242025!$D$2:$D$1315,WatchedGames20242025!$A45,DataRegularSeason20242025!$N$2:$N$1315,1, DataRegularSeason20242025!$R$2:$R$1315,1)</f>
        <v>0</v>
      </c>
      <c r="AO45" s="68"/>
      <c r="AP45" s="56">
        <f>COUNTIFS(DataRegularSeason20242025!$E$2:$E$1315,WatchedGames20242025!AO$1,DataRegularSeason20242025!$D$2:$D$1315,WatchedGames20242025!$A45,DataRegularSeason20242025!$N$2:$N$1315,1, DataRegularSeason20242025!$R$2:$R$1315,1)</f>
        <v>0</v>
      </c>
      <c r="AQ45" s="68"/>
      <c r="AR45" s="56">
        <f>COUNTIFS(DataRegularSeason20242025!$E$2:$E$1315,WatchedGames20242025!AQ$1,DataRegularSeason20242025!$D$2:$D$1315,WatchedGames20242025!$A45,DataRegularSeason20242025!$N$2:$N$1315,1, DataRegularSeason20242025!$R$2:$R$1315,1)</f>
        <v>0</v>
      </c>
      <c r="AS45" s="68"/>
      <c r="AT45" s="69"/>
      <c r="AU45" s="68"/>
      <c r="AV45" s="56">
        <f>COUNTIFS(DataRegularSeason20242025!$E$2:$E$1315,WatchedGames20242025!AU$1,DataRegularSeason20242025!$D$2:$D$1315,WatchedGames20242025!$A45,DataRegularSeason20242025!$N$2:$N$1315,1, DataRegularSeason20242025!$R$2:$R$1315,1)</f>
        <v>0</v>
      </c>
      <c r="AW45" s="68"/>
      <c r="AX45" s="56">
        <f>COUNTIFS(DataRegularSeason20242025!$E$2:$E$1315,WatchedGames20242025!AW$1,DataRegularSeason20242025!$D$2:$D$1315,WatchedGames20242025!$A45,DataRegularSeason20242025!$N$2:$N$1315,1, DataRegularSeason20242025!$R$2:$R$1315,1)</f>
        <v>0</v>
      </c>
      <c r="AY45" s="68"/>
      <c r="AZ45" s="56">
        <f>COUNTIFS(DataRegularSeason20242025!$E$2:$E$1315,WatchedGames20242025!AY$1,DataRegularSeason20242025!$D$2:$D$1315,WatchedGames20242025!$A45,DataRegularSeason20242025!$N$2:$N$1315,1, DataRegularSeason20242025!$R$2:$R$1315,1)</f>
        <v>0</v>
      </c>
      <c r="BA45" s="68"/>
      <c r="BB45" s="56">
        <f>COUNTIFS(DataRegularSeason20242025!$E$2:$E$1315,WatchedGames20242025!BA$1,DataRegularSeason20242025!$D$2:$D$1315,WatchedGames20242025!$A45,DataRegularSeason20242025!$N$2:$N$1315,1, DataRegularSeason20242025!$R$2:$R$1315,1)</f>
        <v>0</v>
      </c>
      <c r="BC45" s="68"/>
      <c r="BD45" s="56">
        <f>COUNTIFS(DataRegularSeason20242025!$E$2:$E$1315,WatchedGames20242025!BC$1,DataRegularSeason20242025!$D$2:$D$1315,WatchedGames20242025!$A45,DataRegularSeason20242025!$N$2:$N$1315,1, DataRegularSeason20242025!$R$2:$R$1315,1)</f>
        <v>0</v>
      </c>
      <c r="BE45" s="68"/>
      <c r="BF45" s="56">
        <f>COUNTIFS(DataRegularSeason20242025!$E$2:$E$1315,WatchedGames20242025!BE$1,DataRegularSeason20242025!$D$2:$D$1315,WatchedGames20242025!$A45,DataRegularSeason20242025!$N$2:$N$1315,1, DataRegularSeason20242025!$R$2:$R$1315,1)</f>
        <v>0</v>
      </c>
      <c r="BG45" s="68"/>
      <c r="BH45" s="56">
        <f>COUNTIFS(DataRegularSeason20242025!$E$2:$E$1315,WatchedGames20242025!BG$1,DataRegularSeason20242025!$D$2:$D$1315,WatchedGames20242025!$A45,DataRegularSeason20242025!$N$2:$N$1315,1, DataRegularSeason20242025!$R$2:$R$1315,1)</f>
        <v>1</v>
      </c>
      <c r="BI45" s="68"/>
      <c r="BJ45" s="56">
        <f>COUNTIFS(DataRegularSeason20242025!$E$2:$E$1315,WatchedGames20242025!BI$1,DataRegularSeason20242025!$D$2:$D$1315,WatchedGames20242025!$A45,DataRegularSeason20242025!$N$2:$N$1315,1, DataRegularSeason20242025!$R$2:$R$1315,1)</f>
        <v>0</v>
      </c>
      <c r="BK45" s="68"/>
      <c r="BL45" s="56">
        <f>COUNTIFS(DataRegularSeason20242025!$E$2:$E$1315,WatchedGames20242025!BK$1,DataRegularSeason20242025!$D$2:$D$1315,WatchedGames20242025!$A45,DataRegularSeason20242025!$N$2:$N$1315,1, DataRegularSeason20242025!$R$2:$R$1315,1)</f>
        <v>1</v>
      </c>
      <c r="BM45" s="68"/>
      <c r="BN45" s="56">
        <f>COUNTIFS(DataRegularSeason20242025!$E$2:$E$1315,WatchedGames20242025!BM$1,DataRegularSeason20242025!$D$2:$D$1315,WatchedGames20242025!$A45,DataRegularSeason20242025!$N$2:$N$1315,1, DataRegularSeason20242025!$R$2:$R$1315,1)</f>
        <v>0</v>
      </c>
      <c r="BO45" s="61">
        <f t="shared" si="0"/>
        <v>5</v>
      </c>
      <c r="BP45" s="70">
        <f t="shared" ref="BP45" si="41">BO45+BO46</f>
        <v>9</v>
      </c>
      <c r="BQ45" s="71">
        <f t="shared" ref="BQ45" si="42">82-BP45</f>
        <v>73</v>
      </c>
    </row>
    <row r="46" spans="1:69" s="55" customFormat="1" ht="9.9499999999999993" customHeight="1" x14ac:dyDescent="0.2">
      <c r="A46" s="73"/>
      <c r="B46" s="64" t="s">
        <v>80</v>
      </c>
      <c r="C46" s="74">
        <f>COUNTIFS(DataRegularSeason20242025!$E$2:$E$1315,WatchedGames20242025!$A45,DataRegularSeason20242025!$D$2:$D$1315,WatchedGames20242025!C$1,DataRegularSeason20242025!$N$2:$N$1315,1, DataRegularSeason20242025!$R$2:$R$1315,1)</f>
        <v>1</v>
      </c>
      <c r="D46" s="75"/>
      <c r="E46" s="74">
        <f>COUNTIFS(DataRegularSeason20242025!$E$2:$E$1315,WatchedGames20242025!$A45,DataRegularSeason20242025!$D$2:$D$1315,WatchedGames20242025!E$1,DataRegularSeason20242025!$N$2:$N$1315,1, DataRegularSeason20242025!$R$2:$R$1315,1)</f>
        <v>0</v>
      </c>
      <c r="F46" s="75"/>
      <c r="G46" s="74">
        <f>COUNTIFS(DataRegularSeason20242025!$E$2:$E$1315,WatchedGames20242025!$A45,DataRegularSeason20242025!$D$2:$D$1315,WatchedGames20242025!G$1,DataRegularSeason20242025!$N$2:$N$1315,1, DataRegularSeason20242025!$R$2:$R$1315,1)</f>
        <v>1</v>
      </c>
      <c r="H46" s="75"/>
      <c r="I46" s="74">
        <f>COUNTIFS(DataRegularSeason20242025!$E$2:$E$1315,WatchedGames20242025!$A45,DataRegularSeason20242025!$D$2:$D$1315,WatchedGames20242025!I$1,DataRegularSeason20242025!$N$2:$N$1315,1, DataRegularSeason20242025!$R$2:$R$1315,1)</f>
        <v>1</v>
      </c>
      <c r="J46" s="75"/>
      <c r="K46" s="74">
        <f>COUNTIFS(DataRegularSeason20242025!$E$2:$E$1315,WatchedGames20242025!$A45,DataRegularSeason20242025!$D$2:$D$1315,WatchedGames20242025!K$1,DataRegularSeason20242025!$N$2:$N$1315,1, DataRegularSeason20242025!$R$2:$R$1315,1)</f>
        <v>0</v>
      </c>
      <c r="L46" s="75"/>
      <c r="M46" s="74">
        <f>COUNTIFS(DataRegularSeason20242025!$E$2:$E$1315,WatchedGames20242025!$A45,DataRegularSeason20242025!$D$2:$D$1315,WatchedGames20242025!M$1,DataRegularSeason20242025!$N$2:$N$1315,1, DataRegularSeason20242025!$R$2:$R$1315,1)</f>
        <v>0</v>
      </c>
      <c r="N46" s="75"/>
      <c r="O46" s="74">
        <f>COUNTIFS(DataRegularSeason20242025!$E$2:$E$1315,WatchedGames20242025!$A45,DataRegularSeason20242025!$D$2:$D$1315,WatchedGames20242025!O$1,DataRegularSeason20242025!$N$2:$N$1315,1, DataRegularSeason20242025!$R$2:$R$1315,1)</f>
        <v>0</v>
      </c>
      <c r="P46" s="75"/>
      <c r="Q46" s="74">
        <f>COUNTIFS(DataRegularSeason20242025!$E$2:$E$1315,WatchedGames20242025!$A45,DataRegularSeason20242025!$D$2:$D$1315,WatchedGames20242025!Q$1,DataRegularSeason20242025!$N$2:$N$1315,1, DataRegularSeason20242025!$R$2:$R$1315,1)</f>
        <v>0</v>
      </c>
      <c r="R46" s="75"/>
      <c r="S46" s="74">
        <f>COUNTIFS(DataRegularSeason20242025!$E$2:$E$1315,WatchedGames20242025!$A45,DataRegularSeason20242025!$D$2:$D$1315,WatchedGames20242025!S$1,DataRegularSeason20242025!$N$2:$N$1315,1, DataRegularSeason20242025!$R$2:$R$1315,1)</f>
        <v>0</v>
      </c>
      <c r="T46" s="75"/>
      <c r="U46" s="74">
        <f>COUNTIFS(DataRegularSeason20242025!$E$2:$E$1315,WatchedGames20242025!$A45,DataRegularSeason20242025!$D$2:$D$1315,WatchedGames20242025!U$1,DataRegularSeason20242025!$N$2:$N$1315,1, DataRegularSeason20242025!$R$2:$R$1315,1)</f>
        <v>0</v>
      </c>
      <c r="V46" s="75"/>
      <c r="W46" s="74">
        <f>COUNTIFS(DataRegularSeason20242025!$E$2:$E$1315,WatchedGames20242025!$A45,DataRegularSeason20242025!$D$2:$D$1315,WatchedGames20242025!W$1,DataRegularSeason20242025!$N$2:$N$1315,1, DataRegularSeason20242025!$R$2:$R$1315,1)</f>
        <v>0</v>
      </c>
      <c r="X46" s="75"/>
      <c r="Y46" s="74">
        <f>COUNTIFS(DataRegularSeason20242025!$E$2:$E$1315,WatchedGames20242025!$A45,DataRegularSeason20242025!$D$2:$D$1315,WatchedGames20242025!Y$1,DataRegularSeason20242025!$N$2:$N$1315,1, DataRegularSeason20242025!$R$2:$R$1315,1)</f>
        <v>0</v>
      </c>
      <c r="Z46" s="75"/>
      <c r="AA46" s="74">
        <f>COUNTIFS(DataRegularSeason20242025!$E$2:$E$1315,WatchedGames20242025!$A45,DataRegularSeason20242025!$D$2:$D$1315,WatchedGames20242025!AA$1,DataRegularSeason20242025!$N$2:$N$1315,1, DataRegularSeason20242025!$R$2:$R$1315,1)</f>
        <v>0</v>
      </c>
      <c r="AB46" s="75"/>
      <c r="AC46" s="74">
        <f>COUNTIFS(DataRegularSeason20242025!$E$2:$E$1315,WatchedGames20242025!$A45,DataRegularSeason20242025!$D$2:$D$1315,WatchedGames20242025!AC$1,DataRegularSeason20242025!$N$2:$N$1315,1, DataRegularSeason20242025!$R$2:$R$1315,1)</f>
        <v>1</v>
      </c>
      <c r="AD46" s="75"/>
      <c r="AE46" s="74">
        <f>COUNTIFS(DataRegularSeason20242025!$E$2:$E$1315,WatchedGames20242025!$A45,DataRegularSeason20242025!$D$2:$D$1315,WatchedGames20242025!AE$1,DataRegularSeason20242025!$N$2:$N$1315,1, DataRegularSeason20242025!$R$2:$R$1315,1)</f>
        <v>0</v>
      </c>
      <c r="AF46" s="75"/>
      <c r="AG46" s="74">
        <f>COUNTIFS(DataRegularSeason20242025!$E$2:$E$1315,WatchedGames20242025!$A45,DataRegularSeason20242025!$D$2:$D$1315,WatchedGames20242025!AG$1,DataRegularSeason20242025!$N$2:$N$1315,1, DataRegularSeason20242025!$R$2:$R$1315,1)</f>
        <v>0</v>
      </c>
      <c r="AH46" s="75"/>
      <c r="AI46" s="74">
        <f>COUNTIFS(DataRegularSeason20242025!$E$2:$E$1315,WatchedGames20242025!$A45,DataRegularSeason20242025!$D$2:$D$1315,WatchedGames20242025!AI$1,DataRegularSeason20242025!$N$2:$N$1315,1, DataRegularSeason20242025!$R$2:$R$1315,1)</f>
        <v>0</v>
      </c>
      <c r="AJ46" s="75"/>
      <c r="AK46" s="74">
        <f>COUNTIFS(DataRegularSeason20242025!$E$2:$E$1315,WatchedGames20242025!$A45,DataRegularSeason20242025!$D$2:$D$1315,WatchedGames20242025!AK$1,DataRegularSeason20242025!$N$2:$N$1315,1, DataRegularSeason20242025!$R$2:$R$1315,1)</f>
        <v>0</v>
      </c>
      <c r="AL46" s="75"/>
      <c r="AM46" s="74">
        <f>COUNTIFS(DataRegularSeason20242025!$E$2:$E$1315,WatchedGames20242025!$A45,DataRegularSeason20242025!$D$2:$D$1315,WatchedGames20242025!AM$1,DataRegularSeason20242025!$N$2:$N$1315,1, DataRegularSeason20242025!$R$2:$R$1315,1)</f>
        <v>0</v>
      </c>
      <c r="AN46" s="75"/>
      <c r="AO46" s="74">
        <f>COUNTIFS(DataRegularSeason20242025!$E$2:$E$1315,WatchedGames20242025!$A45,DataRegularSeason20242025!$D$2:$D$1315,WatchedGames20242025!AO$1,DataRegularSeason20242025!$N$2:$N$1315,1, DataRegularSeason20242025!$R$2:$R$1315,1)</f>
        <v>0</v>
      </c>
      <c r="AP46" s="75"/>
      <c r="AQ46" s="74">
        <f>COUNTIFS(DataRegularSeason20242025!$E$2:$E$1315,WatchedGames20242025!$A45,DataRegularSeason20242025!$D$2:$D$1315,WatchedGames20242025!AQ$1,DataRegularSeason20242025!$N$2:$N$1315,1, DataRegularSeason20242025!$R$2:$R$1315,1)</f>
        <v>0</v>
      </c>
      <c r="AR46" s="75"/>
      <c r="AS46" s="74"/>
      <c r="AT46" s="75"/>
      <c r="AU46" s="74">
        <f>COUNTIFS(DataRegularSeason20242025!$E$2:$E$1315,WatchedGames20242025!$A45,DataRegularSeason20242025!$D$2:$D$1315,WatchedGames20242025!AU$1,DataRegularSeason20242025!$N$2:$N$1315,1, DataRegularSeason20242025!$R$2:$R$1315,1)</f>
        <v>0</v>
      </c>
      <c r="AV46" s="75"/>
      <c r="AW46" s="74">
        <f>COUNTIFS(DataRegularSeason20242025!$E$2:$E$1315,WatchedGames20242025!$A45,DataRegularSeason20242025!$D$2:$D$1315,WatchedGames20242025!AW$1,DataRegularSeason20242025!$N$2:$N$1315,1, DataRegularSeason20242025!$R$2:$R$1315,1)</f>
        <v>0</v>
      </c>
      <c r="AX46" s="75"/>
      <c r="AY46" s="74">
        <f>COUNTIFS(DataRegularSeason20242025!$E$2:$E$1315,WatchedGames20242025!$A45,DataRegularSeason20242025!$D$2:$D$1315,WatchedGames20242025!AY$1,DataRegularSeason20242025!$N$2:$N$1315,1, DataRegularSeason20242025!$R$2:$R$1315,1)</f>
        <v>0</v>
      </c>
      <c r="AZ46" s="75"/>
      <c r="BA46" s="74">
        <f>COUNTIFS(DataRegularSeason20242025!$E$2:$E$1315,WatchedGames20242025!$A45,DataRegularSeason20242025!$D$2:$D$1315,WatchedGames20242025!BA$1,DataRegularSeason20242025!$N$2:$N$1315,1, DataRegularSeason20242025!$R$2:$R$1315,1)</f>
        <v>0</v>
      </c>
      <c r="BB46" s="75"/>
      <c r="BC46" s="74">
        <f>COUNTIFS(DataRegularSeason20242025!$E$2:$E$1315,WatchedGames20242025!$A45,DataRegularSeason20242025!$D$2:$D$1315,WatchedGames20242025!BC$1,DataRegularSeason20242025!$N$2:$N$1315,1, DataRegularSeason20242025!$R$2:$R$1315,1)</f>
        <v>0</v>
      </c>
      <c r="BD46" s="75"/>
      <c r="BE46" s="74">
        <f>COUNTIFS(DataRegularSeason20242025!$E$2:$E$1315,WatchedGames20242025!$A45,DataRegularSeason20242025!$D$2:$D$1315,WatchedGames20242025!BE$1,DataRegularSeason20242025!$N$2:$N$1315,1, DataRegularSeason20242025!$R$2:$R$1315,1)</f>
        <v>0</v>
      </c>
      <c r="BF46" s="75"/>
      <c r="BG46" s="74">
        <f>COUNTIFS(DataRegularSeason20242025!$E$2:$E$1315,WatchedGames20242025!$A45,DataRegularSeason20242025!$D$2:$D$1315,WatchedGames20242025!BG$1,DataRegularSeason20242025!$N$2:$N$1315,1, DataRegularSeason20242025!$R$2:$R$1315,1)</f>
        <v>0</v>
      </c>
      <c r="BH46" s="75"/>
      <c r="BI46" s="74">
        <f>COUNTIFS(DataRegularSeason20242025!$E$2:$E$1315,WatchedGames20242025!$A45,DataRegularSeason20242025!$D$2:$D$1315,WatchedGames20242025!BI$1,DataRegularSeason20242025!$N$2:$N$1315,1, DataRegularSeason20242025!$R$2:$R$1315,1)</f>
        <v>0</v>
      </c>
      <c r="BJ46" s="75"/>
      <c r="BK46" s="74">
        <f>COUNTIFS(DataRegularSeason20242025!$E$2:$E$1315,WatchedGames20242025!$A45,DataRegularSeason20242025!$D$2:$D$1315,WatchedGames20242025!BK$1,DataRegularSeason20242025!$N$2:$N$1315,1, DataRegularSeason20242025!$R$2:$R$1315,1)</f>
        <v>0</v>
      </c>
      <c r="BL46" s="75"/>
      <c r="BM46" s="74">
        <f>COUNTIFS(DataRegularSeason20242025!$E$2:$E$1315,WatchedGames20242025!$A45,DataRegularSeason20242025!$D$2:$D$1315,WatchedGames20242025!BM$1,DataRegularSeason20242025!$N$2:$N$1315,1, DataRegularSeason20242025!$R$2:$R$1315,1)</f>
        <v>0</v>
      </c>
      <c r="BN46" s="75"/>
      <c r="BO46" s="66">
        <f t="shared" si="0"/>
        <v>4</v>
      </c>
      <c r="BP46" s="70"/>
      <c r="BQ46" s="71"/>
    </row>
    <row r="47" spans="1:69" s="55" customFormat="1" ht="9.9499999999999993" customHeight="1" x14ac:dyDescent="0.2">
      <c r="A47" s="67" t="s">
        <v>12</v>
      </c>
      <c r="B47" s="56" t="s">
        <v>81</v>
      </c>
      <c r="C47" s="68"/>
      <c r="D47" s="56">
        <f>COUNTIFS(DataRegularSeason20242025!$E$2:$E$1315,WatchedGames20242025!C$1,DataRegularSeason20242025!$D$2:$D$1315,WatchedGames20242025!$A47,DataRegularSeason20242025!$N$2:$N$1315,1, DataRegularSeason20242025!$R$2:$R$1315,1)</f>
        <v>0</v>
      </c>
      <c r="E47" s="68"/>
      <c r="F47" s="56">
        <f>COUNTIFS(DataRegularSeason20242025!$E$2:$E$1315,WatchedGames20242025!E$1,DataRegularSeason20242025!$D$2:$D$1315,WatchedGames20242025!$A47,DataRegularSeason20242025!$N$2:$N$1315,1, DataRegularSeason20242025!$R$2:$R$1315,1)</f>
        <v>0</v>
      </c>
      <c r="G47" s="68"/>
      <c r="H47" s="56">
        <f>COUNTIFS(DataRegularSeason20242025!$E$2:$E$1315,WatchedGames20242025!G$1,DataRegularSeason20242025!$D$2:$D$1315,WatchedGames20242025!$A47,DataRegularSeason20242025!$N$2:$N$1315,1, DataRegularSeason20242025!$R$2:$R$1315,1)</f>
        <v>0</v>
      </c>
      <c r="I47" s="68"/>
      <c r="J47" s="56">
        <f>COUNTIFS(DataRegularSeason20242025!$E$2:$E$1315,WatchedGames20242025!I$1,DataRegularSeason20242025!$D$2:$D$1315,WatchedGames20242025!$A47,DataRegularSeason20242025!$N$2:$N$1315,1, DataRegularSeason20242025!$R$2:$R$1315,1)</f>
        <v>0</v>
      </c>
      <c r="K47" s="68"/>
      <c r="L47" s="56">
        <f>COUNTIFS(DataRegularSeason20242025!$E$2:$E$1315,WatchedGames20242025!K$1,DataRegularSeason20242025!$D$2:$D$1315,WatchedGames20242025!$A47,DataRegularSeason20242025!$N$2:$N$1315,1, DataRegularSeason20242025!$R$2:$R$1315,1)</f>
        <v>0</v>
      </c>
      <c r="M47" s="68"/>
      <c r="N47" s="56">
        <f>COUNTIFS(DataRegularSeason20242025!$E$2:$E$1315,WatchedGames20242025!M$1,DataRegularSeason20242025!$D$2:$D$1315,WatchedGames20242025!$A47,DataRegularSeason20242025!$N$2:$N$1315,1, DataRegularSeason20242025!$R$2:$R$1315,1)</f>
        <v>0</v>
      </c>
      <c r="O47" s="68"/>
      <c r="P47" s="56">
        <f>COUNTIFS(DataRegularSeason20242025!$E$2:$E$1315,WatchedGames20242025!O$1,DataRegularSeason20242025!$D$2:$D$1315,WatchedGames20242025!$A47,DataRegularSeason20242025!$N$2:$N$1315,1, DataRegularSeason20242025!$R$2:$R$1315,1)</f>
        <v>0</v>
      </c>
      <c r="Q47" s="68"/>
      <c r="R47" s="56">
        <f>COUNTIFS(DataRegularSeason20242025!$E$2:$E$1315,WatchedGames20242025!Q$1,DataRegularSeason20242025!$D$2:$D$1315,WatchedGames20242025!$A47,DataRegularSeason20242025!$N$2:$N$1315,1, DataRegularSeason20242025!$R$2:$R$1315,1)</f>
        <v>0</v>
      </c>
      <c r="S47" s="68"/>
      <c r="T47" s="56">
        <f>COUNTIFS(DataRegularSeason20242025!$E$2:$E$1315,WatchedGames20242025!S$1,DataRegularSeason20242025!$D$2:$D$1315,WatchedGames20242025!$A47,DataRegularSeason20242025!$N$2:$N$1315,1, DataRegularSeason20242025!$R$2:$R$1315,1)</f>
        <v>0</v>
      </c>
      <c r="U47" s="68"/>
      <c r="V47" s="56">
        <f>COUNTIFS(DataRegularSeason20242025!$E$2:$E$1315,WatchedGames20242025!U$1,DataRegularSeason20242025!$D$2:$D$1315,WatchedGames20242025!$A47,DataRegularSeason20242025!$N$2:$N$1315,1, DataRegularSeason20242025!$R$2:$R$1315,1)</f>
        <v>0</v>
      </c>
      <c r="W47" s="68"/>
      <c r="X47" s="56">
        <f>COUNTIFS(DataRegularSeason20242025!$E$2:$E$1315,WatchedGames20242025!W$1,DataRegularSeason20242025!$D$2:$D$1315,WatchedGames20242025!$A47,DataRegularSeason20242025!$N$2:$N$1315,1, DataRegularSeason20242025!$R$2:$R$1315,1)</f>
        <v>0</v>
      </c>
      <c r="Y47" s="68"/>
      <c r="Z47" s="56">
        <f>COUNTIFS(DataRegularSeason20242025!$E$2:$E$1315,WatchedGames20242025!Y$1,DataRegularSeason20242025!$D$2:$D$1315,WatchedGames20242025!$A47,DataRegularSeason20242025!$N$2:$N$1315,1, DataRegularSeason20242025!$R$2:$R$1315,1)</f>
        <v>0</v>
      </c>
      <c r="AA47" s="68"/>
      <c r="AB47" s="56">
        <f>COUNTIFS(DataRegularSeason20242025!$E$2:$E$1315,WatchedGames20242025!AA$1,DataRegularSeason20242025!$D$2:$D$1315,WatchedGames20242025!$A47,DataRegularSeason20242025!$N$2:$N$1315,1, DataRegularSeason20242025!$R$2:$R$1315,1)</f>
        <v>0</v>
      </c>
      <c r="AC47" s="68"/>
      <c r="AD47" s="56">
        <f>COUNTIFS(DataRegularSeason20242025!$E$2:$E$1315,WatchedGames20242025!AC$1,DataRegularSeason20242025!$D$2:$D$1315,WatchedGames20242025!$A47,DataRegularSeason20242025!$N$2:$N$1315,1, DataRegularSeason20242025!$R$2:$R$1315,1)</f>
        <v>0</v>
      </c>
      <c r="AE47" s="68"/>
      <c r="AF47" s="56">
        <f>COUNTIFS(DataRegularSeason20242025!$E$2:$E$1315,WatchedGames20242025!AE$1,DataRegularSeason20242025!$D$2:$D$1315,WatchedGames20242025!$A47,DataRegularSeason20242025!$N$2:$N$1315,1, DataRegularSeason20242025!$R$2:$R$1315,1)</f>
        <v>0</v>
      </c>
      <c r="AG47" s="68"/>
      <c r="AH47" s="56">
        <f>COUNTIFS(DataRegularSeason20242025!$E$2:$E$1315,WatchedGames20242025!AG$1,DataRegularSeason20242025!$D$2:$D$1315,WatchedGames20242025!$A47,DataRegularSeason20242025!$N$2:$N$1315,1, DataRegularSeason20242025!$R$2:$R$1315,1)</f>
        <v>0</v>
      </c>
      <c r="AI47" s="68"/>
      <c r="AJ47" s="56">
        <f>COUNTIFS(DataRegularSeason20242025!$E$2:$E$1315,WatchedGames20242025!AI$1,DataRegularSeason20242025!$D$2:$D$1315,WatchedGames20242025!$A47,DataRegularSeason20242025!$N$2:$N$1315,1, DataRegularSeason20242025!$R$2:$R$1315,1)</f>
        <v>0</v>
      </c>
      <c r="AK47" s="68"/>
      <c r="AL47" s="56">
        <f>COUNTIFS(DataRegularSeason20242025!$E$2:$E$1315,WatchedGames20242025!AK$1,DataRegularSeason20242025!$D$2:$D$1315,WatchedGames20242025!$A47,DataRegularSeason20242025!$N$2:$N$1315,1, DataRegularSeason20242025!$R$2:$R$1315,1)</f>
        <v>0</v>
      </c>
      <c r="AM47" s="68"/>
      <c r="AN47" s="56">
        <f>COUNTIFS(DataRegularSeason20242025!$E$2:$E$1315,WatchedGames20242025!AM$1,DataRegularSeason20242025!$D$2:$D$1315,WatchedGames20242025!$A47,DataRegularSeason20242025!$N$2:$N$1315,1, DataRegularSeason20242025!$R$2:$R$1315,1)</f>
        <v>0</v>
      </c>
      <c r="AO47" s="68"/>
      <c r="AP47" s="56">
        <f>COUNTIFS(DataRegularSeason20242025!$E$2:$E$1315,WatchedGames20242025!AO$1,DataRegularSeason20242025!$D$2:$D$1315,WatchedGames20242025!$A47,DataRegularSeason20242025!$N$2:$N$1315,1, DataRegularSeason20242025!$R$2:$R$1315,1)</f>
        <v>0</v>
      </c>
      <c r="AQ47" s="68"/>
      <c r="AR47" s="56">
        <f>COUNTIFS(DataRegularSeason20242025!$E$2:$E$1315,WatchedGames20242025!AQ$1,DataRegularSeason20242025!$D$2:$D$1315,WatchedGames20242025!$A47,DataRegularSeason20242025!$N$2:$N$1315,1, DataRegularSeason20242025!$R$2:$R$1315,1)</f>
        <v>0</v>
      </c>
      <c r="AS47" s="68"/>
      <c r="AT47" s="56">
        <f>COUNTIFS(DataRegularSeason20242025!$E$2:$E$1315,WatchedGames20242025!AS$1,DataRegularSeason20242025!$D$2:$D$1315,WatchedGames20242025!$A47,DataRegularSeason20242025!$N$2:$N$1315,1, DataRegularSeason20242025!$R$2:$R$1315,1)</f>
        <v>0</v>
      </c>
      <c r="AU47" s="68"/>
      <c r="AV47" s="69"/>
      <c r="AW47" s="68"/>
      <c r="AX47" s="56">
        <f>COUNTIFS(DataRegularSeason20242025!$E$2:$E$1315,WatchedGames20242025!AW$1,DataRegularSeason20242025!$D$2:$D$1315,WatchedGames20242025!$A47,DataRegularSeason20242025!$N$2:$N$1315,1, DataRegularSeason20242025!$R$2:$R$1315,1)</f>
        <v>0</v>
      </c>
      <c r="AY47" s="68"/>
      <c r="AZ47" s="56">
        <f>COUNTIFS(DataRegularSeason20242025!$E$2:$E$1315,WatchedGames20242025!AY$1,DataRegularSeason20242025!$D$2:$D$1315,WatchedGames20242025!$A47,DataRegularSeason20242025!$N$2:$N$1315,1, DataRegularSeason20242025!$R$2:$R$1315,1)</f>
        <v>0</v>
      </c>
      <c r="BA47" s="68"/>
      <c r="BB47" s="56">
        <f>COUNTIFS(DataRegularSeason20242025!$E$2:$E$1315,WatchedGames20242025!BA$1,DataRegularSeason20242025!$D$2:$D$1315,WatchedGames20242025!$A47,DataRegularSeason20242025!$N$2:$N$1315,1, DataRegularSeason20242025!$R$2:$R$1315,1)</f>
        <v>0</v>
      </c>
      <c r="BC47" s="68"/>
      <c r="BD47" s="56">
        <f>COUNTIFS(DataRegularSeason20242025!$E$2:$E$1315,WatchedGames20242025!BC$1,DataRegularSeason20242025!$D$2:$D$1315,WatchedGames20242025!$A47,DataRegularSeason20242025!$N$2:$N$1315,1, DataRegularSeason20242025!$R$2:$R$1315,1)</f>
        <v>1</v>
      </c>
      <c r="BE47" s="68"/>
      <c r="BF47" s="56">
        <f>COUNTIFS(DataRegularSeason20242025!$E$2:$E$1315,WatchedGames20242025!BE$1,DataRegularSeason20242025!$D$2:$D$1315,WatchedGames20242025!$A47,DataRegularSeason20242025!$N$2:$N$1315,1, DataRegularSeason20242025!$R$2:$R$1315,1)</f>
        <v>0</v>
      </c>
      <c r="BG47" s="68"/>
      <c r="BH47" s="56">
        <f>COUNTIFS(DataRegularSeason20242025!$E$2:$E$1315,WatchedGames20242025!BG$1,DataRegularSeason20242025!$D$2:$D$1315,WatchedGames20242025!$A47,DataRegularSeason20242025!$N$2:$N$1315,1, DataRegularSeason20242025!$R$2:$R$1315,1)</f>
        <v>0</v>
      </c>
      <c r="BI47" s="68"/>
      <c r="BJ47" s="56">
        <f>COUNTIFS(DataRegularSeason20242025!$E$2:$E$1315,WatchedGames20242025!BI$1,DataRegularSeason20242025!$D$2:$D$1315,WatchedGames20242025!$A47,DataRegularSeason20242025!$N$2:$N$1315,1, DataRegularSeason20242025!$R$2:$R$1315,1)</f>
        <v>0</v>
      </c>
      <c r="BK47" s="68"/>
      <c r="BL47" s="56">
        <f>COUNTIFS(DataRegularSeason20242025!$E$2:$E$1315,WatchedGames20242025!BK$1,DataRegularSeason20242025!$D$2:$D$1315,WatchedGames20242025!$A47,DataRegularSeason20242025!$N$2:$N$1315,1, DataRegularSeason20242025!$R$2:$R$1315,1)</f>
        <v>0</v>
      </c>
      <c r="BM47" s="68"/>
      <c r="BN47" s="56">
        <f>COUNTIFS(DataRegularSeason20242025!$E$2:$E$1315,WatchedGames20242025!BM$1,DataRegularSeason20242025!$D$2:$D$1315,WatchedGames20242025!$A47,DataRegularSeason20242025!$N$2:$N$1315,1, DataRegularSeason20242025!$R$2:$R$1315,1)</f>
        <v>0</v>
      </c>
      <c r="BO47" s="61">
        <f t="shared" si="0"/>
        <v>1</v>
      </c>
      <c r="BP47" s="70">
        <f t="shared" ref="BP47" si="43">BO47+BO48</f>
        <v>4</v>
      </c>
      <c r="BQ47" s="71">
        <f t="shared" ref="BQ47" si="44">82-BP47</f>
        <v>78</v>
      </c>
    </row>
    <row r="48" spans="1:69" s="55" customFormat="1" ht="9.9499999999999993" customHeight="1" x14ac:dyDescent="0.2">
      <c r="A48" s="73"/>
      <c r="B48" s="64" t="s">
        <v>80</v>
      </c>
      <c r="C48" s="74">
        <f>COUNTIFS(DataRegularSeason20242025!$E$2:$E$1315,WatchedGames20242025!$A47,DataRegularSeason20242025!$D$2:$D$1315,WatchedGames20242025!C$1,DataRegularSeason20242025!$N$2:$N$1315,1, DataRegularSeason20242025!$R$2:$R$1315,1)</f>
        <v>0</v>
      </c>
      <c r="D48" s="75"/>
      <c r="E48" s="74">
        <f>COUNTIFS(DataRegularSeason20242025!$E$2:$E$1315,WatchedGames20242025!$A47,DataRegularSeason20242025!$D$2:$D$1315,WatchedGames20242025!E$1,DataRegularSeason20242025!$N$2:$N$1315,1, DataRegularSeason20242025!$R$2:$R$1315,1)</f>
        <v>0</v>
      </c>
      <c r="F48" s="75"/>
      <c r="G48" s="74">
        <f>COUNTIFS(DataRegularSeason20242025!$E$2:$E$1315,WatchedGames20242025!$A47,DataRegularSeason20242025!$D$2:$D$1315,WatchedGames20242025!G$1,DataRegularSeason20242025!$N$2:$N$1315,1, DataRegularSeason20242025!$R$2:$R$1315,1)</f>
        <v>0</v>
      </c>
      <c r="H48" s="75"/>
      <c r="I48" s="74">
        <f>COUNTIFS(DataRegularSeason20242025!$E$2:$E$1315,WatchedGames20242025!$A47,DataRegularSeason20242025!$D$2:$D$1315,WatchedGames20242025!I$1,DataRegularSeason20242025!$N$2:$N$1315,1, DataRegularSeason20242025!$R$2:$R$1315,1)</f>
        <v>0</v>
      </c>
      <c r="J48" s="75"/>
      <c r="K48" s="74">
        <f>COUNTIFS(DataRegularSeason20242025!$E$2:$E$1315,WatchedGames20242025!$A47,DataRegularSeason20242025!$D$2:$D$1315,WatchedGames20242025!K$1,DataRegularSeason20242025!$N$2:$N$1315,1, DataRegularSeason20242025!$R$2:$R$1315,1)</f>
        <v>0</v>
      </c>
      <c r="L48" s="75"/>
      <c r="M48" s="74">
        <f>COUNTIFS(DataRegularSeason20242025!$E$2:$E$1315,WatchedGames20242025!$A47,DataRegularSeason20242025!$D$2:$D$1315,WatchedGames20242025!M$1,DataRegularSeason20242025!$N$2:$N$1315,1, DataRegularSeason20242025!$R$2:$R$1315,1)</f>
        <v>1</v>
      </c>
      <c r="N48" s="75"/>
      <c r="O48" s="74">
        <f>COUNTIFS(DataRegularSeason20242025!$E$2:$E$1315,WatchedGames20242025!$A47,DataRegularSeason20242025!$D$2:$D$1315,WatchedGames20242025!O$1,DataRegularSeason20242025!$N$2:$N$1315,1, DataRegularSeason20242025!$R$2:$R$1315,1)</f>
        <v>0</v>
      </c>
      <c r="P48" s="75"/>
      <c r="Q48" s="74">
        <f>COUNTIFS(DataRegularSeason20242025!$E$2:$E$1315,WatchedGames20242025!$A47,DataRegularSeason20242025!$D$2:$D$1315,WatchedGames20242025!Q$1,DataRegularSeason20242025!$N$2:$N$1315,1, DataRegularSeason20242025!$R$2:$R$1315,1)</f>
        <v>0</v>
      </c>
      <c r="R48" s="75"/>
      <c r="S48" s="74">
        <f>COUNTIFS(DataRegularSeason20242025!$E$2:$E$1315,WatchedGames20242025!$A47,DataRegularSeason20242025!$D$2:$D$1315,WatchedGames20242025!S$1,DataRegularSeason20242025!$N$2:$N$1315,1, DataRegularSeason20242025!$R$2:$R$1315,1)</f>
        <v>0</v>
      </c>
      <c r="T48" s="75"/>
      <c r="U48" s="74">
        <f>COUNTIFS(DataRegularSeason20242025!$E$2:$E$1315,WatchedGames20242025!$A47,DataRegularSeason20242025!$D$2:$D$1315,WatchedGames20242025!U$1,DataRegularSeason20242025!$N$2:$N$1315,1, DataRegularSeason20242025!$R$2:$R$1315,1)</f>
        <v>0</v>
      </c>
      <c r="V48" s="75"/>
      <c r="W48" s="74">
        <f>COUNTIFS(DataRegularSeason20242025!$E$2:$E$1315,WatchedGames20242025!$A47,DataRegularSeason20242025!$D$2:$D$1315,WatchedGames20242025!W$1,DataRegularSeason20242025!$N$2:$N$1315,1, DataRegularSeason20242025!$R$2:$R$1315,1)</f>
        <v>0</v>
      </c>
      <c r="X48" s="75"/>
      <c r="Y48" s="74">
        <f>COUNTIFS(DataRegularSeason20242025!$E$2:$E$1315,WatchedGames20242025!$A47,DataRegularSeason20242025!$D$2:$D$1315,WatchedGames20242025!Y$1,DataRegularSeason20242025!$N$2:$N$1315,1, DataRegularSeason20242025!$R$2:$R$1315,1)</f>
        <v>0</v>
      </c>
      <c r="Z48" s="75"/>
      <c r="AA48" s="74">
        <f>COUNTIFS(DataRegularSeason20242025!$E$2:$E$1315,WatchedGames20242025!$A47,DataRegularSeason20242025!$D$2:$D$1315,WatchedGames20242025!AA$1,DataRegularSeason20242025!$N$2:$N$1315,1, DataRegularSeason20242025!$R$2:$R$1315,1)</f>
        <v>0</v>
      </c>
      <c r="AB48" s="75"/>
      <c r="AC48" s="74">
        <f>COUNTIFS(DataRegularSeason20242025!$E$2:$E$1315,WatchedGames20242025!$A47,DataRegularSeason20242025!$D$2:$D$1315,WatchedGames20242025!AC$1,DataRegularSeason20242025!$N$2:$N$1315,1, DataRegularSeason20242025!$R$2:$R$1315,1)</f>
        <v>0</v>
      </c>
      <c r="AD48" s="75"/>
      <c r="AE48" s="74">
        <f>COUNTIFS(DataRegularSeason20242025!$E$2:$E$1315,WatchedGames20242025!$A47,DataRegularSeason20242025!$D$2:$D$1315,WatchedGames20242025!AE$1,DataRegularSeason20242025!$N$2:$N$1315,1, DataRegularSeason20242025!$R$2:$R$1315,1)</f>
        <v>0</v>
      </c>
      <c r="AF48" s="75"/>
      <c r="AG48" s="74">
        <f>COUNTIFS(DataRegularSeason20242025!$E$2:$E$1315,WatchedGames20242025!$A47,DataRegularSeason20242025!$D$2:$D$1315,WatchedGames20242025!AG$1,DataRegularSeason20242025!$N$2:$N$1315,1, DataRegularSeason20242025!$R$2:$R$1315,1)</f>
        <v>0</v>
      </c>
      <c r="AH48" s="75"/>
      <c r="AI48" s="74">
        <f>COUNTIFS(DataRegularSeason20242025!$E$2:$E$1315,WatchedGames20242025!$A47,DataRegularSeason20242025!$D$2:$D$1315,WatchedGames20242025!AI$1,DataRegularSeason20242025!$N$2:$N$1315,1, DataRegularSeason20242025!$R$2:$R$1315,1)</f>
        <v>0</v>
      </c>
      <c r="AJ48" s="75"/>
      <c r="AK48" s="74">
        <f>COUNTIFS(DataRegularSeason20242025!$E$2:$E$1315,WatchedGames20242025!$A47,DataRegularSeason20242025!$D$2:$D$1315,WatchedGames20242025!AK$1,DataRegularSeason20242025!$N$2:$N$1315,1, DataRegularSeason20242025!$R$2:$R$1315,1)</f>
        <v>0</v>
      </c>
      <c r="AL48" s="75"/>
      <c r="AM48" s="74">
        <f>COUNTIFS(DataRegularSeason20242025!$E$2:$E$1315,WatchedGames20242025!$A47,DataRegularSeason20242025!$D$2:$D$1315,WatchedGames20242025!AM$1,DataRegularSeason20242025!$N$2:$N$1315,1, DataRegularSeason20242025!$R$2:$R$1315,1)</f>
        <v>0</v>
      </c>
      <c r="AN48" s="75"/>
      <c r="AO48" s="74">
        <f>COUNTIFS(DataRegularSeason20242025!$E$2:$E$1315,WatchedGames20242025!$A47,DataRegularSeason20242025!$D$2:$D$1315,WatchedGames20242025!AO$1,DataRegularSeason20242025!$N$2:$N$1315,1, DataRegularSeason20242025!$R$2:$R$1315,1)</f>
        <v>0</v>
      </c>
      <c r="AP48" s="75"/>
      <c r="AQ48" s="74">
        <f>COUNTIFS(DataRegularSeason20242025!$E$2:$E$1315,WatchedGames20242025!$A47,DataRegularSeason20242025!$D$2:$D$1315,WatchedGames20242025!AQ$1,DataRegularSeason20242025!$N$2:$N$1315,1, DataRegularSeason20242025!$R$2:$R$1315,1)</f>
        <v>0</v>
      </c>
      <c r="AR48" s="75"/>
      <c r="AS48" s="74">
        <f>COUNTIFS(DataRegularSeason20242025!$E$2:$E$1315,WatchedGames20242025!$A47,DataRegularSeason20242025!$D$2:$D$1315,WatchedGames20242025!AS$1,DataRegularSeason20242025!$N$2:$N$1315,1, DataRegularSeason20242025!$R$2:$R$1315,1)</f>
        <v>0</v>
      </c>
      <c r="AT48" s="75"/>
      <c r="AU48" s="74"/>
      <c r="AV48" s="75"/>
      <c r="AW48" s="74">
        <f>COUNTIFS(DataRegularSeason20242025!$E$2:$E$1315,WatchedGames20242025!$A47,DataRegularSeason20242025!$D$2:$D$1315,WatchedGames20242025!AW$1,DataRegularSeason20242025!$N$2:$N$1315,1, DataRegularSeason20242025!$R$2:$R$1315,1)</f>
        <v>0</v>
      </c>
      <c r="AX48" s="75"/>
      <c r="AY48" s="74">
        <f>COUNTIFS(DataRegularSeason20242025!$E$2:$E$1315,WatchedGames20242025!$A47,DataRegularSeason20242025!$D$2:$D$1315,WatchedGames20242025!AY$1,DataRegularSeason20242025!$N$2:$N$1315,1, DataRegularSeason20242025!$R$2:$R$1315,1)</f>
        <v>1</v>
      </c>
      <c r="AZ48" s="75"/>
      <c r="BA48" s="74">
        <f>COUNTIFS(DataRegularSeason20242025!$E$2:$E$1315,WatchedGames20242025!$A47,DataRegularSeason20242025!$D$2:$D$1315,WatchedGames20242025!BA$1,DataRegularSeason20242025!$N$2:$N$1315,1, DataRegularSeason20242025!$R$2:$R$1315,1)</f>
        <v>0</v>
      </c>
      <c r="BB48" s="75"/>
      <c r="BC48" s="74">
        <f>COUNTIFS(DataRegularSeason20242025!$E$2:$E$1315,WatchedGames20242025!$A47,DataRegularSeason20242025!$D$2:$D$1315,WatchedGames20242025!BC$1,DataRegularSeason20242025!$N$2:$N$1315,1, DataRegularSeason20242025!$R$2:$R$1315,1)</f>
        <v>0</v>
      </c>
      <c r="BD48" s="75"/>
      <c r="BE48" s="74">
        <f>COUNTIFS(DataRegularSeason20242025!$E$2:$E$1315,WatchedGames20242025!$A47,DataRegularSeason20242025!$D$2:$D$1315,WatchedGames20242025!BE$1,DataRegularSeason20242025!$N$2:$N$1315,1, DataRegularSeason20242025!$R$2:$R$1315,1)</f>
        <v>0</v>
      </c>
      <c r="BF48" s="75"/>
      <c r="BG48" s="74">
        <f>COUNTIFS(DataRegularSeason20242025!$E$2:$E$1315,WatchedGames20242025!$A47,DataRegularSeason20242025!$D$2:$D$1315,WatchedGames20242025!BG$1,DataRegularSeason20242025!$N$2:$N$1315,1, DataRegularSeason20242025!$R$2:$R$1315,1)</f>
        <v>0</v>
      </c>
      <c r="BH48" s="75"/>
      <c r="BI48" s="74">
        <f>COUNTIFS(DataRegularSeason20242025!$E$2:$E$1315,WatchedGames20242025!$A47,DataRegularSeason20242025!$D$2:$D$1315,WatchedGames20242025!BI$1,DataRegularSeason20242025!$N$2:$N$1315,1, DataRegularSeason20242025!$R$2:$R$1315,1)</f>
        <v>0</v>
      </c>
      <c r="BJ48" s="75"/>
      <c r="BK48" s="74">
        <f>COUNTIFS(DataRegularSeason20242025!$E$2:$E$1315,WatchedGames20242025!$A47,DataRegularSeason20242025!$D$2:$D$1315,WatchedGames20242025!BK$1,DataRegularSeason20242025!$N$2:$N$1315,1, DataRegularSeason20242025!$R$2:$R$1315,1)</f>
        <v>1</v>
      </c>
      <c r="BL48" s="75"/>
      <c r="BM48" s="74">
        <f>COUNTIFS(DataRegularSeason20242025!$E$2:$E$1315,WatchedGames20242025!$A47,DataRegularSeason20242025!$D$2:$D$1315,WatchedGames20242025!BM$1,DataRegularSeason20242025!$N$2:$N$1315,1, DataRegularSeason20242025!$R$2:$R$1315,1)</f>
        <v>0</v>
      </c>
      <c r="BN48" s="75"/>
      <c r="BO48" s="66">
        <f t="shared" si="0"/>
        <v>3</v>
      </c>
      <c r="BP48" s="70"/>
      <c r="BQ48" s="71"/>
    </row>
    <row r="49" spans="1:69" s="55" customFormat="1" ht="9.9499999999999993" customHeight="1" x14ac:dyDescent="0.2">
      <c r="A49" s="67" t="s">
        <v>38</v>
      </c>
      <c r="B49" s="56" t="s">
        <v>81</v>
      </c>
      <c r="C49" s="68"/>
      <c r="D49" s="56">
        <f>COUNTIFS(DataRegularSeason20242025!$E$2:$E$1315,WatchedGames20242025!C$1,DataRegularSeason20242025!$D$2:$D$1315,WatchedGames20242025!$A49,DataRegularSeason20242025!$N$2:$N$1315,1, DataRegularSeason20242025!$R$2:$R$1315,1)</f>
        <v>0</v>
      </c>
      <c r="E49" s="68"/>
      <c r="F49" s="56">
        <f>COUNTIFS(DataRegularSeason20242025!$E$2:$E$1315,WatchedGames20242025!E$1,DataRegularSeason20242025!$D$2:$D$1315,WatchedGames20242025!$A49,DataRegularSeason20242025!$N$2:$N$1315,1, DataRegularSeason20242025!$R$2:$R$1315,1)</f>
        <v>0</v>
      </c>
      <c r="G49" s="68"/>
      <c r="H49" s="56">
        <f>COUNTIFS(DataRegularSeason20242025!$E$2:$E$1315,WatchedGames20242025!G$1,DataRegularSeason20242025!$D$2:$D$1315,WatchedGames20242025!$A49,DataRegularSeason20242025!$N$2:$N$1315,1, DataRegularSeason20242025!$R$2:$R$1315,1)</f>
        <v>0</v>
      </c>
      <c r="I49" s="68"/>
      <c r="J49" s="56">
        <f>COUNTIFS(DataRegularSeason20242025!$E$2:$E$1315,WatchedGames20242025!I$1,DataRegularSeason20242025!$D$2:$D$1315,WatchedGames20242025!$A49,DataRegularSeason20242025!$N$2:$N$1315,1, DataRegularSeason20242025!$R$2:$R$1315,1)</f>
        <v>0</v>
      </c>
      <c r="K49" s="68"/>
      <c r="L49" s="56">
        <f>COUNTIFS(DataRegularSeason20242025!$E$2:$E$1315,WatchedGames20242025!K$1,DataRegularSeason20242025!$D$2:$D$1315,WatchedGames20242025!$A49,DataRegularSeason20242025!$N$2:$N$1315,1, DataRegularSeason20242025!$R$2:$R$1315,1)</f>
        <v>0</v>
      </c>
      <c r="M49" s="68"/>
      <c r="N49" s="56">
        <f>COUNTIFS(DataRegularSeason20242025!$E$2:$E$1315,WatchedGames20242025!M$1,DataRegularSeason20242025!$D$2:$D$1315,WatchedGames20242025!$A49,DataRegularSeason20242025!$N$2:$N$1315,1, DataRegularSeason20242025!$R$2:$R$1315,1)</f>
        <v>0</v>
      </c>
      <c r="O49" s="68"/>
      <c r="P49" s="56">
        <f>COUNTIFS(DataRegularSeason20242025!$E$2:$E$1315,WatchedGames20242025!O$1,DataRegularSeason20242025!$D$2:$D$1315,WatchedGames20242025!$A49,DataRegularSeason20242025!$N$2:$N$1315,1, DataRegularSeason20242025!$R$2:$R$1315,1)</f>
        <v>0</v>
      </c>
      <c r="Q49" s="68"/>
      <c r="R49" s="56">
        <f>COUNTIFS(DataRegularSeason20242025!$E$2:$E$1315,WatchedGames20242025!Q$1,DataRegularSeason20242025!$D$2:$D$1315,WatchedGames20242025!$A49,DataRegularSeason20242025!$N$2:$N$1315,1, DataRegularSeason20242025!$R$2:$R$1315,1)</f>
        <v>0</v>
      </c>
      <c r="S49" s="68"/>
      <c r="T49" s="56">
        <f>COUNTIFS(DataRegularSeason20242025!$E$2:$E$1315,WatchedGames20242025!S$1,DataRegularSeason20242025!$D$2:$D$1315,WatchedGames20242025!$A49,DataRegularSeason20242025!$N$2:$N$1315,1, DataRegularSeason20242025!$R$2:$R$1315,1)</f>
        <v>0</v>
      </c>
      <c r="U49" s="68"/>
      <c r="V49" s="56">
        <f>COUNTIFS(DataRegularSeason20242025!$E$2:$E$1315,WatchedGames20242025!U$1,DataRegularSeason20242025!$D$2:$D$1315,WatchedGames20242025!$A49,DataRegularSeason20242025!$N$2:$N$1315,1, DataRegularSeason20242025!$R$2:$R$1315,1)</f>
        <v>0</v>
      </c>
      <c r="W49" s="68"/>
      <c r="X49" s="56">
        <f>COUNTIFS(DataRegularSeason20242025!$E$2:$E$1315,WatchedGames20242025!W$1,DataRegularSeason20242025!$D$2:$D$1315,WatchedGames20242025!$A49,DataRegularSeason20242025!$N$2:$N$1315,1, DataRegularSeason20242025!$R$2:$R$1315,1)</f>
        <v>0</v>
      </c>
      <c r="Y49" s="68"/>
      <c r="Z49" s="56">
        <f>COUNTIFS(DataRegularSeason20242025!$E$2:$E$1315,WatchedGames20242025!Y$1,DataRegularSeason20242025!$D$2:$D$1315,WatchedGames20242025!$A49,DataRegularSeason20242025!$N$2:$N$1315,1, DataRegularSeason20242025!$R$2:$R$1315,1)</f>
        <v>0</v>
      </c>
      <c r="AA49" s="68"/>
      <c r="AB49" s="56">
        <f>COUNTIFS(DataRegularSeason20242025!$E$2:$E$1315,WatchedGames20242025!AA$1,DataRegularSeason20242025!$D$2:$D$1315,WatchedGames20242025!$A49,DataRegularSeason20242025!$N$2:$N$1315,1, DataRegularSeason20242025!$R$2:$R$1315,1)</f>
        <v>0</v>
      </c>
      <c r="AC49" s="68"/>
      <c r="AD49" s="56">
        <f>COUNTIFS(DataRegularSeason20242025!$E$2:$E$1315,WatchedGames20242025!AC$1,DataRegularSeason20242025!$D$2:$D$1315,WatchedGames20242025!$A49,DataRegularSeason20242025!$N$2:$N$1315,1, DataRegularSeason20242025!$R$2:$R$1315,1)</f>
        <v>0</v>
      </c>
      <c r="AE49" s="68"/>
      <c r="AF49" s="56">
        <f>COUNTIFS(DataRegularSeason20242025!$E$2:$E$1315,WatchedGames20242025!AE$1,DataRegularSeason20242025!$D$2:$D$1315,WatchedGames20242025!$A49,DataRegularSeason20242025!$N$2:$N$1315,1, DataRegularSeason20242025!$R$2:$R$1315,1)</f>
        <v>0</v>
      </c>
      <c r="AG49" s="68"/>
      <c r="AH49" s="56">
        <f>COUNTIFS(DataRegularSeason20242025!$E$2:$E$1315,WatchedGames20242025!AG$1,DataRegularSeason20242025!$D$2:$D$1315,WatchedGames20242025!$A49,DataRegularSeason20242025!$N$2:$N$1315,1, DataRegularSeason20242025!$R$2:$R$1315,1)</f>
        <v>0</v>
      </c>
      <c r="AI49" s="68"/>
      <c r="AJ49" s="56">
        <f>COUNTIFS(DataRegularSeason20242025!$E$2:$E$1315,WatchedGames20242025!AI$1,DataRegularSeason20242025!$D$2:$D$1315,WatchedGames20242025!$A49,DataRegularSeason20242025!$N$2:$N$1315,1, DataRegularSeason20242025!$R$2:$R$1315,1)</f>
        <v>0</v>
      </c>
      <c r="AK49" s="68"/>
      <c r="AL49" s="56">
        <f>COUNTIFS(DataRegularSeason20242025!$E$2:$E$1315,WatchedGames20242025!AK$1,DataRegularSeason20242025!$D$2:$D$1315,WatchedGames20242025!$A49,DataRegularSeason20242025!$N$2:$N$1315,1, DataRegularSeason20242025!$R$2:$R$1315,1)</f>
        <v>0</v>
      </c>
      <c r="AM49" s="68"/>
      <c r="AN49" s="56">
        <f>COUNTIFS(DataRegularSeason20242025!$E$2:$E$1315,WatchedGames20242025!AM$1,DataRegularSeason20242025!$D$2:$D$1315,WatchedGames20242025!$A49,DataRegularSeason20242025!$N$2:$N$1315,1, DataRegularSeason20242025!$R$2:$R$1315,1)</f>
        <v>0</v>
      </c>
      <c r="AO49" s="68"/>
      <c r="AP49" s="56">
        <f>COUNTIFS(DataRegularSeason20242025!$E$2:$E$1315,WatchedGames20242025!AO$1,DataRegularSeason20242025!$D$2:$D$1315,WatchedGames20242025!$A49,DataRegularSeason20242025!$N$2:$N$1315,1, DataRegularSeason20242025!$R$2:$R$1315,1)</f>
        <v>0</v>
      </c>
      <c r="AQ49" s="68"/>
      <c r="AR49" s="56">
        <f>COUNTIFS(DataRegularSeason20242025!$E$2:$E$1315,WatchedGames20242025!AQ$1,DataRegularSeason20242025!$D$2:$D$1315,WatchedGames20242025!$A49,DataRegularSeason20242025!$N$2:$N$1315,1, DataRegularSeason20242025!$R$2:$R$1315,1)</f>
        <v>0</v>
      </c>
      <c r="AS49" s="68"/>
      <c r="AT49" s="56">
        <f>COUNTIFS(DataRegularSeason20242025!$E$2:$E$1315,WatchedGames20242025!AS$1,DataRegularSeason20242025!$D$2:$D$1315,WatchedGames20242025!$A49,DataRegularSeason20242025!$N$2:$N$1315,1, DataRegularSeason20242025!$R$2:$R$1315,1)</f>
        <v>0</v>
      </c>
      <c r="AU49" s="68"/>
      <c r="AV49" s="56">
        <f>COUNTIFS(DataRegularSeason20242025!$E$2:$E$1315,WatchedGames20242025!AU$1,DataRegularSeason20242025!$D$2:$D$1315,WatchedGames20242025!$A49,DataRegularSeason20242025!$N$2:$N$1315,1, DataRegularSeason20242025!$R$2:$R$1315,1)</f>
        <v>0</v>
      </c>
      <c r="AW49" s="68"/>
      <c r="AX49" s="69"/>
      <c r="AY49" s="68"/>
      <c r="AZ49" s="56">
        <f>COUNTIFS(DataRegularSeason20242025!$E$2:$E$1315,WatchedGames20242025!AY$1,DataRegularSeason20242025!$D$2:$D$1315,WatchedGames20242025!$A49,DataRegularSeason20242025!$N$2:$N$1315,1, DataRegularSeason20242025!$R$2:$R$1315,1)</f>
        <v>0</v>
      </c>
      <c r="BA49" s="68"/>
      <c r="BB49" s="56">
        <f>COUNTIFS(DataRegularSeason20242025!$E$2:$E$1315,WatchedGames20242025!BA$1,DataRegularSeason20242025!$D$2:$D$1315,WatchedGames20242025!$A49,DataRegularSeason20242025!$N$2:$N$1315,1, DataRegularSeason20242025!$R$2:$R$1315,1)</f>
        <v>0</v>
      </c>
      <c r="BC49" s="68"/>
      <c r="BD49" s="56">
        <f>COUNTIFS(DataRegularSeason20242025!$E$2:$E$1315,WatchedGames20242025!BC$1,DataRegularSeason20242025!$D$2:$D$1315,WatchedGames20242025!$A49,DataRegularSeason20242025!$N$2:$N$1315,1, DataRegularSeason20242025!$R$2:$R$1315,1)</f>
        <v>0</v>
      </c>
      <c r="BE49" s="68"/>
      <c r="BF49" s="56">
        <f>COUNTIFS(DataRegularSeason20242025!$E$2:$E$1315,WatchedGames20242025!BE$1,DataRegularSeason20242025!$D$2:$D$1315,WatchedGames20242025!$A49,DataRegularSeason20242025!$N$2:$N$1315,1, DataRegularSeason20242025!$R$2:$R$1315,1)</f>
        <v>0</v>
      </c>
      <c r="BG49" s="68"/>
      <c r="BH49" s="56">
        <f>COUNTIFS(DataRegularSeason20242025!$E$2:$E$1315,WatchedGames20242025!BG$1,DataRegularSeason20242025!$D$2:$D$1315,WatchedGames20242025!$A49,DataRegularSeason20242025!$N$2:$N$1315,1, DataRegularSeason20242025!$R$2:$R$1315,1)</f>
        <v>0</v>
      </c>
      <c r="BI49" s="68"/>
      <c r="BJ49" s="56">
        <f>COUNTIFS(DataRegularSeason20242025!$E$2:$E$1315,WatchedGames20242025!BI$1,DataRegularSeason20242025!$D$2:$D$1315,WatchedGames20242025!$A49,DataRegularSeason20242025!$N$2:$N$1315,1, DataRegularSeason20242025!$R$2:$R$1315,1)</f>
        <v>1</v>
      </c>
      <c r="BK49" s="68"/>
      <c r="BL49" s="56">
        <f>COUNTIFS(DataRegularSeason20242025!$E$2:$E$1315,WatchedGames20242025!BK$1,DataRegularSeason20242025!$D$2:$D$1315,WatchedGames20242025!$A49,DataRegularSeason20242025!$N$2:$N$1315,1, DataRegularSeason20242025!$R$2:$R$1315,1)</f>
        <v>1</v>
      </c>
      <c r="BM49" s="68"/>
      <c r="BN49" s="56">
        <f>COUNTIFS(DataRegularSeason20242025!$E$2:$E$1315,WatchedGames20242025!BM$1,DataRegularSeason20242025!$D$2:$D$1315,WatchedGames20242025!$A49,DataRegularSeason20242025!$N$2:$N$1315,1, DataRegularSeason20242025!$R$2:$R$1315,1)</f>
        <v>0</v>
      </c>
      <c r="BO49" s="61">
        <f t="shared" si="0"/>
        <v>2</v>
      </c>
      <c r="BP49" s="70">
        <f t="shared" ref="BP49" si="45">BO49+BO50</f>
        <v>5</v>
      </c>
      <c r="BQ49" s="71">
        <f t="shared" ref="BQ49" si="46">82-BP49</f>
        <v>77</v>
      </c>
    </row>
    <row r="50" spans="1:69" s="55" customFormat="1" ht="9.9499999999999993" customHeight="1" x14ac:dyDescent="0.2">
      <c r="A50" s="73"/>
      <c r="B50" s="64" t="s">
        <v>80</v>
      </c>
      <c r="C50" s="74">
        <f>COUNTIFS(DataRegularSeason20242025!$E$2:$E$1315,WatchedGames20242025!$A49,DataRegularSeason20242025!$D$2:$D$1315,WatchedGames20242025!C$1,DataRegularSeason20242025!$N$2:$N$1315,1, DataRegularSeason20242025!$R$2:$R$1315,1)</f>
        <v>0</v>
      </c>
      <c r="D50" s="75"/>
      <c r="E50" s="74">
        <f>COUNTIFS(DataRegularSeason20242025!$E$2:$E$1315,WatchedGames20242025!$A49,DataRegularSeason20242025!$D$2:$D$1315,WatchedGames20242025!E$1,DataRegularSeason20242025!$N$2:$N$1315,1, DataRegularSeason20242025!$R$2:$R$1315,1)</f>
        <v>0</v>
      </c>
      <c r="F50" s="75"/>
      <c r="G50" s="74">
        <f>COUNTIFS(DataRegularSeason20242025!$E$2:$E$1315,WatchedGames20242025!$A49,DataRegularSeason20242025!$D$2:$D$1315,WatchedGames20242025!G$1,DataRegularSeason20242025!$N$2:$N$1315,1, DataRegularSeason20242025!$R$2:$R$1315,1)</f>
        <v>0</v>
      </c>
      <c r="H50" s="75"/>
      <c r="I50" s="74">
        <f>COUNTIFS(DataRegularSeason20242025!$E$2:$E$1315,WatchedGames20242025!$A49,DataRegularSeason20242025!$D$2:$D$1315,WatchedGames20242025!I$1,DataRegularSeason20242025!$N$2:$N$1315,1, DataRegularSeason20242025!$R$2:$R$1315,1)</f>
        <v>0</v>
      </c>
      <c r="J50" s="75"/>
      <c r="K50" s="74">
        <f>COUNTIFS(DataRegularSeason20242025!$E$2:$E$1315,WatchedGames20242025!$A49,DataRegularSeason20242025!$D$2:$D$1315,WatchedGames20242025!K$1,DataRegularSeason20242025!$N$2:$N$1315,1, DataRegularSeason20242025!$R$2:$R$1315,1)</f>
        <v>0</v>
      </c>
      <c r="L50" s="75"/>
      <c r="M50" s="74">
        <f>COUNTIFS(DataRegularSeason20242025!$E$2:$E$1315,WatchedGames20242025!$A49,DataRegularSeason20242025!$D$2:$D$1315,WatchedGames20242025!M$1,DataRegularSeason20242025!$N$2:$N$1315,1, DataRegularSeason20242025!$R$2:$R$1315,1)</f>
        <v>0</v>
      </c>
      <c r="N50" s="75"/>
      <c r="O50" s="74">
        <f>COUNTIFS(DataRegularSeason20242025!$E$2:$E$1315,WatchedGames20242025!$A49,DataRegularSeason20242025!$D$2:$D$1315,WatchedGames20242025!O$1,DataRegularSeason20242025!$N$2:$N$1315,1, DataRegularSeason20242025!$R$2:$R$1315,1)</f>
        <v>1</v>
      </c>
      <c r="P50" s="75"/>
      <c r="Q50" s="74">
        <f>COUNTIFS(DataRegularSeason20242025!$E$2:$E$1315,WatchedGames20242025!$A49,DataRegularSeason20242025!$D$2:$D$1315,WatchedGames20242025!Q$1,DataRegularSeason20242025!$N$2:$N$1315,1, DataRegularSeason20242025!$R$2:$R$1315,1)</f>
        <v>1</v>
      </c>
      <c r="R50" s="75"/>
      <c r="S50" s="74">
        <f>COUNTIFS(DataRegularSeason20242025!$E$2:$E$1315,WatchedGames20242025!$A49,DataRegularSeason20242025!$D$2:$D$1315,WatchedGames20242025!S$1,DataRegularSeason20242025!$N$2:$N$1315,1, DataRegularSeason20242025!$R$2:$R$1315,1)</f>
        <v>0</v>
      </c>
      <c r="T50" s="75"/>
      <c r="U50" s="74">
        <f>COUNTIFS(DataRegularSeason20242025!$E$2:$E$1315,WatchedGames20242025!$A49,DataRegularSeason20242025!$D$2:$D$1315,WatchedGames20242025!U$1,DataRegularSeason20242025!$N$2:$N$1315,1, DataRegularSeason20242025!$R$2:$R$1315,1)</f>
        <v>0</v>
      </c>
      <c r="V50" s="75"/>
      <c r="W50" s="74">
        <f>COUNTIFS(DataRegularSeason20242025!$E$2:$E$1315,WatchedGames20242025!$A49,DataRegularSeason20242025!$D$2:$D$1315,WatchedGames20242025!W$1,DataRegularSeason20242025!$N$2:$N$1315,1, DataRegularSeason20242025!$R$2:$R$1315,1)</f>
        <v>0</v>
      </c>
      <c r="X50" s="75"/>
      <c r="Y50" s="74">
        <f>COUNTIFS(DataRegularSeason20242025!$E$2:$E$1315,WatchedGames20242025!$A49,DataRegularSeason20242025!$D$2:$D$1315,WatchedGames20242025!Y$1,DataRegularSeason20242025!$N$2:$N$1315,1, DataRegularSeason20242025!$R$2:$R$1315,1)</f>
        <v>0</v>
      </c>
      <c r="Z50" s="75"/>
      <c r="AA50" s="74">
        <f>COUNTIFS(DataRegularSeason20242025!$E$2:$E$1315,WatchedGames20242025!$A49,DataRegularSeason20242025!$D$2:$D$1315,WatchedGames20242025!AA$1,DataRegularSeason20242025!$N$2:$N$1315,1, DataRegularSeason20242025!$R$2:$R$1315,1)</f>
        <v>1</v>
      </c>
      <c r="AB50" s="75"/>
      <c r="AC50" s="74">
        <f>COUNTIFS(DataRegularSeason20242025!$E$2:$E$1315,WatchedGames20242025!$A49,DataRegularSeason20242025!$D$2:$D$1315,WatchedGames20242025!AC$1,DataRegularSeason20242025!$N$2:$N$1315,1, DataRegularSeason20242025!$R$2:$R$1315,1)</f>
        <v>0</v>
      </c>
      <c r="AD50" s="75"/>
      <c r="AE50" s="74">
        <f>COUNTIFS(DataRegularSeason20242025!$E$2:$E$1315,WatchedGames20242025!$A49,DataRegularSeason20242025!$D$2:$D$1315,WatchedGames20242025!AE$1,DataRegularSeason20242025!$N$2:$N$1315,1, DataRegularSeason20242025!$R$2:$R$1315,1)</f>
        <v>0</v>
      </c>
      <c r="AF50" s="75"/>
      <c r="AG50" s="74">
        <f>COUNTIFS(DataRegularSeason20242025!$E$2:$E$1315,WatchedGames20242025!$A49,DataRegularSeason20242025!$D$2:$D$1315,WatchedGames20242025!AG$1,DataRegularSeason20242025!$N$2:$N$1315,1, DataRegularSeason20242025!$R$2:$R$1315,1)</f>
        <v>0</v>
      </c>
      <c r="AH50" s="75"/>
      <c r="AI50" s="74">
        <f>COUNTIFS(DataRegularSeason20242025!$E$2:$E$1315,WatchedGames20242025!$A49,DataRegularSeason20242025!$D$2:$D$1315,WatchedGames20242025!AI$1,DataRegularSeason20242025!$N$2:$N$1315,1, DataRegularSeason20242025!$R$2:$R$1315,1)</f>
        <v>0</v>
      </c>
      <c r="AJ50" s="75"/>
      <c r="AK50" s="74">
        <f>COUNTIFS(DataRegularSeason20242025!$E$2:$E$1315,WatchedGames20242025!$A49,DataRegularSeason20242025!$D$2:$D$1315,WatchedGames20242025!AK$1,DataRegularSeason20242025!$N$2:$N$1315,1, DataRegularSeason20242025!$R$2:$R$1315,1)</f>
        <v>0</v>
      </c>
      <c r="AL50" s="75"/>
      <c r="AM50" s="74">
        <f>COUNTIFS(DataRegularSeason20242025!$E$2:$E$1315,WatchedGames20242025!$A49,DataRegularSeason20242025!$D$2:$D$1315,WatchedGames20242025!AM$1,DataRegularSeason20242025!$N$2:$N$1315,1, DataRegularSeason20242025!$R$2:$R$1315,1)</f>
        <v>0</v>
      </c>
      <c r="AN50" s="75"/>
      <c r="AO50" s="74">
        <f>COUNTIFS(DataRegularSeason20242025!$E$2:$E$1315,WatchedGames20242025!$A49,DataRegularSeason20242025!$D$2:$D$1315,WatchedGames20242025!AO$1,DataRegularSeason20242025!$N$2:$N$1315,1, DataRegularSeason20242025!$R$2:$R$1315,1)</f>
        <v>0</v>
      </c>
      <c r="AP50" s="75"/>
      <c r="AQ50" s="74">
        <f>COUNTIFS(DataRegularSeason20242025!$E$2:$E$1315,WatchedGames20242025!$A49,DataRegularSeason20242025!$D$2:$D$1315,WatchedGames20242025!AQ$1,DataRegularSeason20242025!$N$2:$N$1315,1, DataRegularSeason20242025!$R$2:$R$1315,1)</f>
        <v>0</v>
      </c>
      <c r="AR50" s="75"/>
      <c r="AS50" s="74">
        <f>COUNTIFS(DataRegularSeason20242025!$E$2:$E$1315,WatchedGames20242025!$A49,DataRegularSeason20242025!$D$2:$D$1315,WatchedGames20242025!AS$1,DataRegularSeason20242025!$N$2:$N$1315,1, DataRegularSeason20242025!$R$2:$R$1315,1)</f>
        <v>0</v>
      </c>
      <c r="AT50" s="75"/>
      <c r="AU50" s="74">
        <f>COUNTIFS(DataRegularSeason20242025!$E$2:$E$1315,WatchedGames20242025!$A49,DataRegularSeason20242025!$D$2:$D$1315,WatchedGames20242025!AU$1,DataRegularSeason20242025!$N$2:$N$1315,1, DataRegularSeason20242025!$R$2:$R$1315,1)</f>
        <v>0</v>
      </c>
      <c r="AV50" s="75"/>
      <c r="AW50" s="74"/>
      <c r="AX50" s="75"/>
      <c r="AY50" s="74">
        <f>COUNTIFS(DataRegularSeason20242025!$E$2:$E$1315,WatchedGames20242025!$A49,DataRegularSeason20242025!$D$2:$D$1315,WatchedGames20242025!AY$1,DataRegularSeason20242025!$N$2:$N$1315,1, DataRegularSeason20242025!$R$2:$R$1315,1)</f>
        <v>0</v>
      </c>
      <c r="AZ50" s="75"/>
      <c r="BA50" s="74">
        <f>COUNTIFS(DataRegularSeason20242025!$E$2:$E$1315,WatchedGames20242025!$A49,DataRegularSeason20242025!$D$2:$D$1315,WatchedGames20242025!BA$1,DataRegularSeason20242025!$N$2:$N$1315,1, DataRegularSeason20242025!$R$2:$R$1315,1)</f>
        <v>0</v>
      </c>
      <c r="BB50" s="75"/>
      <c r="BC50" s="74">
        <f>COUNTIFS(DataRegularSeason20242025!$E$2:$E$1315,WatchedGames20242025!$A49,DataRegularSeason20242025!$D$2:$D$1315,WatchedGames20242025!BC$1,DataRegularSeason20242025!$N$2:$N$1315,1, DataRegularSeason20242025!$R$2:$R$1315,1)</f>
        <v>0</v>
      </c>
      <c r="BD50" s="75"/>
      <c r="BE50" s="74">
        <f>COUNTIFS(DataRegularSeason20242025!$E$2:$E$1315,WatchedGames20242025!$A49,DataRegularSeason20242025!$D$2:$D$1315,WatchedGames20242025!BE$1,DataRegularSeason20242025!$N$2:$N$1315,1, DataRegularSeason20242025!$R$2:$R$1315,1)</f>
        <v>0</v>
      </c>
      <c r="BF50" s="75"/>
      <c r="BG50" s="74">
        <f>COUNTIFS(DataRegularSeason20242025!$E$2:$E$1315,WatchedGames20242025!$A49,DataRegularSeason20242025!$D$2:$D$1315,WatchedGames20242025!BG$1,DataRegularSeason20242025!$N$2:$N$1315,1, DataRegularSeason20242025!$R$2:$R$1315,1)</f>
        <v>0</v>
      </c>
      <c r="BH50" s="75"/>
      <c r="BI50" s="74">
        <f>COUNTIFS(DataRegularSeason20242025!$E$2:$E$1315,WatchedGames20242025!$A49,DataRegularSeason20242025!$D$2:$D$1315,WatchedGames20242025!BI$1,DataRegularSeason20242025!$N$2:$N$1315,1, DataRegularSeason20242025!$R$2:$R$1315,1)</f>
        <v>0</v>
      </c>
      <c r="BJ50" s="75"/>
      <c r="BK50" s="74">
        <f>COUNTIFS(DataRegularSeason20242025!$E$2:$E$1315,WatchedGames20242025!$A49,DataRegularSeason20242025!$D$2:$D$1315,WatchedGames20242025!BK$1,DataRegularSeason20242025!$N$2:$N$1315,1, DataRegularSeason20242025!$R$2:$R$1315,1)</f>
        <v>0</v>
      </c>
      <c r="BL50" s="75"/>
      <c r="BM50" s="74">
        <f>COUNTIFS(DataRegularSeason20242025!$E$2:$E$1315,WatchedGames20242025!$A49,DataRegularSeason20242025!$D$2:$D$1315,WatchedGames20242025!BM$1,DataRegularSeason20242025!$N$2:$N$1315,1, DataRegularSeason20242025!$R$2:$R$1315,1)</f>
        <v>0</v>
      </c>
      <c r="BN50" s="75"/>
      <c r="BO50" s="66">
        <f t="shared" si="0"/>
        <v>3</v>
      </c>
      <c r="BP50" s="70"/>
      <c r="BQ50" s="71"/>
    </row>
    <row r="51" spans="1:69" s="55" customFormat="1" ht="9.9499999999999993" customHeight="1" x14ac:dyDescent="0.2">
      <c r="A51" s="67" t="s">
        <v>13</v>
      </c>
      <c r="B51" s="56" t="s">
        <v>81</v>
      </c>
      <c r="C51" s="68"/>
      <c r="D51" s="56">
        <f>COUNTIFS(DataRegularSeason20242025!$E$2:$E$1315,WatchedGames20242025!C$1,DataRegularSeason20242025!$D$2:$D$1315,WatchedGames20242025!$A51,DataRegularSeason20242025!$N$2:$N$1315,1, DataRegularSeason20242025!$R$2:$R$1315,1)</f>
        <v>0</v>
      </c>
      <c r="E51" s="68"/>
      <c r="F51" s="56">
        <f>COUNTIFS(DataRegularSeason20242025!$E$2:$E$1315,WatchedGames20242025!E$1,DataRegularSeason20242025!$D$2:$D$1315,WatchedGames20242025!$A51,DataRegularSeason20242025!$N$2:$N$1315,1, DataRegularSeason20242025!$R$2:$R$1315,1)</f>
        <v>0</v>
      </c>
      <c r="G51" s="68"/>
      <c r="H51" s="56">
        <f>COUNTIFS(DataRegularSeason20242025!$E$2:$E$1315,WatchedGames20242025!G$1,DataRegularSeason20242025!$D$2:$D$1315,WatchedGames20242025!$A51,DataRegularSeason20242025!$N$2:$N$1315,1, DataRegularSeason20242025!$R$2:$R$1315,1)</f>
        <v>0</v>
      </c>
      <c r="I51" s="68"/>
      <c r="J51" s="56">
        <f>COUNTIFS(DataRegularSeason20242025!$E$2:$E$1315,WatchedGames20242025!I$1,DataRegularSeason20242025!$D$2:$D$1315,WatchedGames20242025!$A51,DataRegularSeason20242025!$N$2:$N$1315,1, DataRegularSeason20242025!$R$2:$R$1315,1)</f>
        <v>0</v>
      </c>
      <c r="K51" s="68"/>
      <c r="L51" s="56">
        <f>COUNTIFS(DataRegularSeason20242025!$E$2:$E$1315,WatchedGames20242025!K$1,DataRegularSeason20242025!$D$2:$D$1315,WatchedGames20242025!$A51,DataRegularSeason20242025!$N$2:$N$1315,1, DataRegularSeason20242025!$R$2:$R$1315,1)</f>
        <v>0</v>
      </c>
      <c r="M51" s="68"/>
      <c r="N51" s="56">
        <f>COUNTIFS(DataRegularSeason20242025!$E$2:$E$1315,WatchedGames20242025!M$1,DataRegularSeason20242025!$D$2:$D$1315,WatchedGames20242025!$A51,DataRegularSeason20242025!$N$2:$N$1315,1, DataRegularSeason20242025!$R$2:$R$1315,1)</f>
        <v>0</v>
      </c>
      <c r="O51" s="68"/>
      <c r="P51" s="56">
        <f>COUNTIFS(DataRegularSeason20242025!$E$2:$E$1315,WatchedGames20242025!O$1,DataRegularSeason20242025!$D$2:$D$1315,WatchedGames20242025!$A51,DataRegularSeason20242025!$N$2:$N$1315,1, DataRegularSeason20242025!$R$2:$R$1315,1)</f>
        <v>0</v>
      </c>
      <c r="Q51" s="68"/>
      <c r="R51" s="56">
        <f>COUNTIFS(DataRegularSeason20242025!$E$2:$E$1315,WatchedGames20242025!Q$1,DataRegularSeason20242025!$D$2:$D$1315,WatchedGames20242025!$A51,DataRegularSeason20242025!$N$2:$N$1315,1, DataRegularSeason20242025!$R$2:$R$1315,1)</f>
        <v>0</v>
      </c>
      <c r="S51" s="68"/>
      <c r="T51" s="56">
        <f>COUNTIFS(DataRegularSeason20242025!$E$2:$E$1315,WatchedGames20242025!S$1,DataRegularSeason20242025!$D$2:$D$1315,WatchedGames20242025!$A51,DataRegularSeason20242025!$N$2:$N$1315,1, DataRegularSeason20242025!$R$2:$R$1315,1)</f>
        <v>0</v>
      </c>
      <c r="U51" s="68"/>
      <c r="V51" s="56">
        <f>COUNTIFS(DataRegularSeason20242025!$E$2:$E$1315,WatchedGames20242025!U$1,DataRegularSeason20242025!$D$2:$D$1315,WatchedGames20242025!$A51,DataRegularSeason20242025!$N$2:$N$1315,1, DataRegularSeason20242025!$R$2:$R$1315,1)</f>
        <v>0</v>
      </c>
      <c r="W51" s="68"/>
      <c r="X51" s="56">
        <f>COUNTIFS(DataRegularSeason20242025!$E$2:$E$1315,WatchedGames20242025!W$1,DataRegularSeason20242025!$D$2:$D$1315,WatchedGames20242025!$A51,DataRegularSeason20242025!$N$2:$N$1315,1, DataRegularSeason20242025!$R$2:$R$1315,1)</f>
        <v>0</v>
      </c>
      <c r="Y51" s="68"/>
      <c r="Z51" s="56">
        <f>COUNTIFS(DataRegularSeason20242025!$E$2:$E$1315,WatchedGames20242025!Y$1,DataRegularSeason20242025!$D$2:$D$1315,WatchedGames20242025!$A51,DataRegularSeason20242025!$N$2:$N$1315,1, DataRegularSeason20242025!$R$2:$R$1315,1)</f>
        <v>0</v>
      </c>
      <c r="AA51" s="68"/>
      <c r="AB51" s="56">
        <f>COUNTIFS(DataRegularSeason20242025!$E$2:$E$1315,WatchedGames20242025!AA$1,DataRegularSeason20242025!$D$2:$D$1315,WatchedGames20242025!$A51,DataRegularSeason20242025!$N$2:$N$1315,1, DataRegularSeason20242025!$R$2:$R$1315,1)</f>
        <v>0</v>
      </c>
      <c r="AC51" s="68"/>
      <c r="AD51" s="56">
        <f>COUNTIFS(DataRegularSeason20242025!$E$2:$E$1315,WatchedGames20242025!AC$1,DataRegularSeason20242025!$D$2:$D$1315,WatchedGames20242025!$A51,DataRegularSeason20242025!$N$2:$N$1315,1, DataRegularSeason20242025!$R$2:$R$1315,1)</f>
        <v>0</v>
      </c>
      <c r="AE51" s="68"/>
      <c r="AF51" s="56">
        <f>COUNTIFS(DataRegularSeason20242025!$E$2:$E$1315,WatchedGames20242025!AE$1,DataRegularSeason20242025!$D$2:$D$1315,WatchedGames20242025!$A51,DataRegularSeason20242025!$N$2:$N$1315,1, DataRegularSeason20242025!$R$2:$R$1315,1)</f>
        <v>0</v>
      </c>
      <c r="AG51" s="68"/>
      <c r="AH51" s="56">
        <f>COUNTIFS(DataRegularSeason20242025!$E$2:$E$1315,WatchedGames20242025!AG$1,DataRegularSeason20242025!$D$2:$D$1315,WatchedGames20242025!$A51,DataRegularSeason20242025!$N$2:$N$1315,1, DataRegularSeason20242025!$R$2:$R$1315,1)</f>
        <v>0</v>
      </c>
      <c r="AI51" s="68"/>
      <c r="AJ51" s="56">
        <f>COUNTIFS(DataRegularSeason20242025!$E$2:$E$1315,WatchedGames20242025!AI$1,DataRegularSeason20242025!$D$2:$D$1315,WatchedGames20242025!$A51,DataRegularSeason20242025!$N$2:$N$1315,1, DataRegularSeason20242025!$R$2:$R$1315,1)</f>
        <v>0</v>
      </c>
      <c r="AK51" s="68"/>
      <c r="AL51" s="56">
        <f>COUNTIFS(DataRegularSeason20242025!$E$2:$E$1315,WatchedGames20242025!AK$1,DataRegularSeason20242025!$D$2:$D$1315,WatchedGames20242025!$A51,DataRegularSeason20242025!$N$2:$N$1315,1, DataRegularSeason20242025!$R$2:$R$1315,1)</f>
        <v>0</v>
      </c>
      <c r="AM51" s="68"/>
      <c r="AN51" s="56">
        <f>COUNTIFS(DataRegularSeason20242025!$E$2:$E$1315,WatchedGames20242025!AM$1,DataRegularSeason20242025!$D$2:$D$1315,WatchedGames20242025!$A51,DataRegularSeason20242025!$N$2:$N$1315,1, DataRegularSeason20242025!$R$2:$R$1315,1)</f>
        <v>0</v>
      </c>
      <c r="AO51" s="68"/>
      <c r="AP51" s="56">
        <f>COUNTIFS(DataRegularSeason20242025!$E$2:$E$1315,WatchedGames20242025!AO$1,DataRegularSeason20242025!$D$2:$D$1315,WatchedGames20242025!$A51,DataRegularSeason20242025!$N$2:$N$1315,1, DataRegularSeason20242025!$R$2:$R$1315,1)</f>
        <v>0</v>
      </c>
      <c r="AQ51" s="68"/>
      <c r="AR51" s="56">
        <f>COUNTIFS(DataRegularSeason20242025!$E$2:$E$1315,WatchedGames20242025!AQ$1,DataRegularSeason20242025!$D$2:$D$1315,WatchedGames20242025!$A51,DataRegularSeason20242025!$N$2:$N$1315,1, DataRegularSeason20242025!$R$2:$R$1315,1)</f>
        <v>1</v>
      </c>
      <c r="AS51" s="68"/>
      <c r="AT51" s="56">
        <f>COUNTIFS(DataRegularSeason20242025!$E$2:$E$1315,WatchedGames20242025!AS$1,DataRegularSeason20242025!$D$2:$D$1315,WatchedGames20242025!$A51,DataRegularSeason20242025!$N$2:$N$1315,1, DataRegularSeason20242025!$R$2:$R$1315,1)</f>
        <v>0</v>
      </c>
      <c r="AU51" s="68"/>
      <c r="AV51" s="56">
        <f>COUNTIFS(DataRegularSeason20242025!$E$2:$E$1315,WatchedGames20242025!AU$1,DataRegularSeason20242025!$D$2:$D$1315,WatchedGames20242025!$A51,DataRegularSeason20242025!$N$2:$N$1315,1, DataRegularSeason20242025!$R$2:$R$1315,1)</f>
        <v>1</v>
      </c>
      <c r="AW51" s="68"/>
      <c r="AX51" s="56">
        <f>COUNTIFS(DataRegularSeason20242025!$E$2:$E$1315,WatchedGames20242025!AW$1,DataRegularSeason20242025!$D$2:$D$1315,WatchedGames20242025!$A51,DataRegularSeason20242025!$N$2:$N$1315,1, DataRegularSeason20242025!$R$2:$R$1315,1)</f>
        <v>0</v>
      </c>
      <c r="AY51" s="68"/>
      <c r="AZ51" s="69"/>
      <c r="BA51" s="68"/>
      <c r="BB51" s="56">
        <f>COUNTIFS(DataRegularSeason20242025!$E$2:$E$1315,WatchedGames20242025!BA$1,DataRegularSeason20242025!$D$2:$D$1315,WatchedGames20242025!$A51,DataRegularSeason20242025!$N$2:$N$1315,1, DataRegularSeason20242025!$R$2:$R$1315,1)</f>
        <v>0</v>
      </c>
      <c r="BC51" s="68"/>
      <c r="BD51" s="56">
        <f>COUNTIFS(DataRegularSeason20242025!$E$2:$E$1315,WatchedGames20242025!BC$1,DataRegularSeason20242025!$D$2:$D$1315,WatchedGames20242025!$A51,DataRegularSeason20242025!$N$2:$N$1315,1, DataRegularSeason20242025!$R$2:$R$1315,1)</f>
        <v>1</v>
      </c>
      <c r="BE51" s="68"/>
      <c r="BF51" s="56">
        <f>COUNTIFS(DataRegularSeason20242025!$E$2:$E$1315,WatchedGames20242025!BE$1,DataRegularSeason20242025!$D$2:$D$1315,WatchedGames20242025!$A51,DataRegularSeason20242025!$N$2:$N$1315,1, DataRegularSeason20242025!$R$2:$R$1315,1)</f>
        <v>0</v>
      </c>
      <c r="BG51" s="68"/>
      <c r="BH51" s="56">
        <f>COUNTIFS(DataRegularSeason20242025!$E$2:$E$1315,WatchedGames20242025!BG$1,DataRegularSeason20242025!$D$2:$D$1315,WatchedGames20242025!$A51,DataRegularSeason20242025!$N$2:$N$1315,1, DataRegularSeason20242025!$R$2:$R$1315,1)</f>
        <v>0</v>
      </c>
      <c r="BI51" s="68"/>
      <c r="BJ51" s="56">
        <f>COUNTIFS(DataRegularSeason20242025!$E$2:$E$1315,WatchedGames20242025!BI$1,DataRegularSeason20242025!$D$2:$D$1315,WatchedGames20242025!$A51,DataRegularSeason20242025!$N$2:$N$1315,1, DataRegularSeason20242025!$R$2:$R$1315,1)</f>
        <v>0</v>
      </c>
      <c r="BK51" s="68"/>
      <c r="BL51" s="56">
        <f>COUNTIFS(DataRegularSeason20242025!$E$2:$E$1315,WatchedGames20242025!BK$1,DataRegularSeason20242025!$D$2:$D$1315,WatchedGames20242025!$A51,DataRegularSeason20242025!$N$2:$N$1315,1, DataRegularSeason20242025!$R$2:$R$1315,1)</f>
        <v>0</v>
      </c>
      <c r="BM51" s="68"/>
      <c r="BN51" s="56">
        <f>COUNTIFS(DataRegularSeason20242025!$E$2:$E$1315,WatchedGames20242025!BM$1,DataRegularSeason20242025!$D$2:$D$1315,WatchedGames20242025!$A51,DataRegularSeason20242025!$N$2:$N$1315,1, DataRegularSeason20242025!$R$2:$R$1315,1)</f>
        <v>0</v>
      </c>
      <c r="BO51" s="61">
        <f t="shared" si="0"/>
        <v>3</v>
      </c>
      <c r="BP51" s="70">
        <f t="shared" ref="BP51" si="47">BO51+BO52</f>
        <v>4</v>
      </c>
      <c r="BQ51" s="71">
        <f t="shared" ref="BQ51" si="48">82-BP51</f>
        <v>78</v>
      </c>
    </row>
    <row r="52" spans="1:69" s="55" customFormat="1" ht="9.9499999999999993" customHeight="1" x14ac:dyDescent="0.2">
      <c r="A52" s="73"/>
      <c r="B52" s="64" t="s">
        <v>80</v>
      </c>
      <c r="C52" s="74">
        <f>COUNTIFS(DataRegularSeason20242025!$E$2:$E$1315,WatchedGames20242025!$A51,DataRegularSeason20242025!$D$2:$D$1315,WatchedGames20242025!C$1,DataRegularSeason20242025!$N$2:$N$1315,1, DataRegularSeason20242025!$R$2:$R$1315,1)</f>
        <v>0</v>
      </c>
      <c r="D52" s="75"/>
      <c r="E52" s="74">
        <f>COUNTIFS(DataRegularSeason20242025!$E$2:$E$1315,WatchedGames20242025!$A51,DataRegularSeason20242025!$D$2:$D$1315,WatchedGames20242025!E$1,DataRegularSeason20242025!$N$2:$N$1315,1, DataRegularSeason20242025!$R$2:$R$1315,1)</f>
        <v>0</v>
      </c>
      <c r="F52" s="75"/>
      <c r="G52" s="74">
        <f>COUNTIFS(DataRegularSeason20242025!$E$2:$E$1315,WatchedGames20242025!$A51,DataRegularSeason20242025!$D$2:$D$1315,WatchedGames20242025!G$1,DataRegularSeason20242025!$N$2:$N$1315,1, DataRegularSeason20242025!$R$2:$R$1315,1)</f>
        <v>0</v>
      </c>
      <c r="H52" s="75"/>
      <c r="I52" s="74">
        <f>COUNTIFS(DataRegularSeason20242025!$E$2:$E$1315,WatchedGames20242025!$A51,DataRegularSeason20242025!$D$2:$D$1315,WatchedGames20242025!I$1,DataRegularSeason20242025!$N$2:$N$1315,1, DataRegularSeason20242025!$R$2:$R$1315,1)</f>
        <v>1</v>
      </c>
      <c r="J52" s="75"/>
      <c r="K52" s="74">
        <f>COUNTIFS(DataRegularSeason20242025!$E$2:$E$1315,WatchedGames20242025!$A51,DataRegularSeason20242025!$D$2:$D$1315,WatchedGames20242025!K$1,DataRegularSeason20242025!$N$2:$N$1315,1, DataRegularSeason20242025!$R$2:$R$1315,1)</f>
        <v>0</v>
      </c>
      <c r="L52" s="75"/>
      <c r="M52" s="74">
        <f>COUNTIFS(DataRegularSeason20242025!$E$2:$E$1315,WatchedGames20242025!$A51,DataRegularSeason20242025!$D$2:$D$1315,WatchedGames20242025!M$1,DataRegularSeason20242025!$N$2:$N$1315,1, DataRegularSeason20242025!$R$2:$R$1315,1)</f>
        <v>0</v>
      </c>
      <c r="N52" s="75"/>
      <c r="O52" s="74">
        <f>COUNTIFS(DataRegularSeason20242025!$E$2:$E$1315,WatchedGames20242025!$A51,DataRegularSeason20242025!$D$2:$D$1315,WatchedGames20242025!O$1,DataRegularSeason20242025!$N$2:$N$1315,1, DataRegularSeason20242025!$R$2:$R$1315,1)</f>
        <v>0</v>
      </c>
      <c r="P52" s="75"/>
      <c r="Q52" s="74">
        <f>COUNTIFS(DataRegularSeason20242025!$E$2:$E$1315,WatchedGames20242025!$A51,DataRegularSeason20242025!$D$2:$D$1315,WatchedGames20242025!Q$1,DataRegularSeason20242025!$N$2:$N$1315,1, DataRegularSeason20242025!$R$2:$R$1315,1)</f>
        <v>0</v>
      </c>
      <c r="R52" s="75"/>
      <c r="S52" s="74">
        <f>COUNTIFS(DataRegularSeason20242025!$E$2:$E$1315,WatchedGames20242025!$A51,DataRegularSeason20242025!$D$2:$D$1315,WatchedGames20242025!S$1,DataRegularSeason20242025!$N$2:$N$1315,1, DataRegularSeason20242025!$R$2:$R$1315,1)</f>
        <v>0</v>
      </c>
      <c r="T52" s="75"/>
      <c r="U52" s="74">
        <f>COUNTIFS(DataRegularSeason20242025!$E$2:$E$1315,WatchedGames20242025!$A51,DataRegularSeason20242025!$D$2:$D$1315,WatchedGames20242025!U$1,DataRegularSeason20242025!$N$2:$N$1315,1, DataRegularSeason20242025!$R$2:$R$1315,1)</f>
        <v>0</v>
      </c>
      <c r="V52" s="75"/>
      <c r="W52" s="74">
        <f>COUNTIFS(DataRegularSeason20242025!$E$2:$E$1315,WatchedGames20242025!$A51,DataRegularSeason20242025!$D$2:$D$1315,WatchedGames20242025!W$1,DataRegularSeason20242025!$N$2:$N$1315,1, DataRegularSeason20242025!$R$2:$R$1315,1)</f>
        <v>0</v>
      </c>
      <c r="X52" s="75"/>
      <c r="Y52" s="74">
        <f>COUNTIFS(DataRegularSeason20242025!$E$2:$E$1315,WatchedGames20242025!$A51,DataRegularSeason20242025!$D$2:$D$1315,WatchedGames20242025!Y$1,DataRegularSeason20242025!$N$2:$N$1315,1, DataRegularSeason20242025!$R$2:$R$1315,1)</f>
        <v>0</v>
      </c>
      <c r="Z52" s="75"/>
      <c r="AA52" s="74">
        <f>COUNTIFS(DataRegularSeason20242025!$E$2:$E$1315,WatchedGames20242025!$A51,DataRegularSeason20242025!$D$2:$D$1315,WatchedGames20242025!AA$1,DataRegularSeason20242025!$N$2:$N$1315,1, DataRegularSeason20242025!$R$2:$R$1315,1)</f>
        <v>0</v>
      </c>
      <c r="AB52" s="75"/>
      <c r="AC52" s="74">
        <f>COUNTIFS(DataRegularSeason20242025!$E$2:$E$1315,WatchedGames20242025!$A51,DataRegularSeason20242025!$D$2:$D$1315,WatchedGames20242025!AC$1,DataRegularSeason20242025!$N$2:$N$1315,1, DataRegularSeason20242025!$R$2:$R$1315,1)</f>
        <v>0</v>
      </c>
      <c r="AD52" s="75"/>
      <c r="AE52" s="74">
        <f>COUNTIFS(DataRegularSeason20242025!$E$2:$E$1315,WatchedGames20242025!$A51,DataRegularSeason20242025!$D$2:$D$1315,WatchedGames20242025!AE$1,DataRegularSeason20242025!$N$2:$N$1315,1, DataRegularSeason20242025!$R$2:$R$1315,1)</f>
        <v>0</v>
      </c>
      <c r="AF52" s="75"/>
      <c r="AG52" s="74">
        <f>COUNTIFS(DataRegularSeason20242025!$E$2:$E$1315,WatchedGames20242025!$A51,DataRegularSeason20242025!$D$2:$D$1315,WatchedGames20242025!AG$1,DataRegularSeason20242025!$N$2:$N$1315,1, DataRegularSeason20242025!$R$2:$R$1315,1)</f>
        <v>0</v>
      </c>
      <c r="AH52" s="75"/>
      <c r="AI52" s="74">
        <f>COUNTIFS(DataRegularSeason20242025!$E$2:$E$1315,WatchedGames20242025!$A51,DataRegularSeason20242025!$D$2:$D$1315,WatchedGames20242025!AI$1,DataRegularSeason20242025!$N$2:$N$1315,1, DataRegularSeason20242025!$R$2:$R$1315,1)</f>
        <v>0</v>
      </c>
      <c r="AJ52" s="75"/>
      <c r="AK52" s="74">
        <f>COUNTIFS(DataRegularSeason20242025!$E$2:$E$1315,WatchedGames20242025!$A51,DataRegularSeason20242025!$D$2:$D$1315,WatchedGames20242025!AK$1,DataRegularSeason20242025!$N$2:$N$1315,1, DataRegularSeason20242025!$R$2:$R$1315,1)</f>
        <v>0</v>
      </c>
      <c r="AL52" s="75"/>
      <c r="AM52" s="74">
        <f>COUNTIFS(DataRegularSeason20242025!$E$2:$E$1315,WatchedGames20242025!$A51,DataRegularSeason20242025!$D$2:$D$1315,WatchedGames20242025!AM$1,DataRegularSeason20242025!$N$2:$N$1315,1, DataRegularSeason20242025!$R$2:$R$1315,1)</f>
        <v>0</v>
      </c>
      <c r="AN52" s="75"/>
      <c r="AO52" s="74">
        <f>COUNTIFS(DataRegularSeason20242025!$E$2:$E$1315,WatchedGames20242025!$A51,DataRegularSeason20242025!$D$2:$D$1315,WatchedGames20242025!AO$1,DataRegularSeason20242025!$N$2:$N$1315,1, DataRegularSeason20242025!$R$2:$R$1315,1)</f>
        <v>0</v>
      </c>
      <c r="AP52" s="75"/>
      <c r="AQ52" s="74">
        <f>COUNTIFS(DataRegularSeason20242025!$E$2:$E$1315,WatchedGames20242025!$A51,DataRegularSeason20242025!$D$2:$D$1315,WatchedGames20242025!AQ$1,DataRegularSeason20242025!$N$2:$N$1315,1, DataRegularSeason20242025!$R$2:$R$1315,1)</f>
        <v>0</v>
      </c>
      <c r="AR52" s="75"/>
      <c r="AS52" s="74">
        <f>COUNTIFS(DataRegularSeason20242025!$E$2:$E$1315,WatchedGames20242025!$A51,DataRegularSeason20242025!$D$2:$D$1315,WatchedGames20242025!AS$1,DataRegularSeason20242025!$N$2:$N$1315,1, DataRegularSeason20242025!$R$2:$R$1315,1)</f>
        <v>0</v>
      </c>
      <c r="AT52" s="75"/>
      <c r="AU52" s="74">
        <f>COUNTIFS(DataRegularSeason20242025!$E$2:$E$1315,WatchedGames20242025!$A51,DataRegularSeason20242025!$D$2:$D$1315,WatchedGames20242025!AU$1,DataRegularSeason20242025!$N$2:$N$1315,1, DataRegularSeason20242025!$R$2:$R$1315,1)</f>
        <v>0</v>
      </c>
      <c r="AV52" s="75"/>
      <c r="AW52" s="74">
        <f>COUNTIFS(DataRegularSeason20242025!$E$2:$E$1315,WatchedGames20242025!$A51,DataRegularSeason20242025!$D$2:$D$1315,WatchedGames20242025!AW$1,DataRegularSeason20242025!$N$2:$N$1315,1, DataRegularSeason20242025!$R$2:$R$1315,1)</f>
        <v>0</v>
      </c>
      <c r="AX52" s="75"/>
      <c r="AY52" s="74"/>
      <c r="AZ52" s="75"/>
      <c r="BA52" s="74">
        <f>COUNTIFS(DataRegularSeason20242025!$E$2:$E$1315,WatchedGames20242025!$A51,DataRegularSeason20242025!$D$2:$D$1315,WatchedGames20242025!BA$1,DataRegularSeason20242025!$N$2:$N$1315,1, DataRegularSeason20242025!$R$2:$R$1315,1)</f>
        <v>0</v>
      </c>
      <c r="BB52" s="75"/>
      <c r="BC52" s="74">
        <f>COUNTIFS(DataRegularSeason20242025!$E$2:$E$1315,WatchedGames20242025!$A51,DataRegularSeason20242025!$D$2:$D$1315,WatchedGames20242025!BC$1,DataRegularSeason20242025!$N$2:$N$1315,1, DataRegularSeason20242025!$R$2:$R$1315,1)</f>
        <v>0</v>
      </c>
      <c r="BD52" s="75"/>
      <c r="BE52" s="74">
        <f>COUNTIFS(DataRegularSeason20242025!$E$2:$E$1315,WatchedGames20242025!$A51,DataRegularSeason20242025!$D$2:$D$1315,WatchedGames20242025!BE$1,DataRegularSeason20242025!$N$2:$N$1315,1, DataRegularSeason20242025!$R$2:$R$1315,1)</f>
        <v>0</v>
      </c>
      <c r="BF52" s="75"/>
      <c r="BG52" s="74">
        <f>COUNTIFS(DataRegularSeason20242025!$E$2:$E$1315,WatchedGames20242025!$A51,DataRegularSeason20242025!$D$2:$D$1315,WatchedGames20242025!BG$1,DataRegularSeason20242025!$N$2:$N$1315,1, DataRegularSeason20242025!$R$2:$R$1315,1)</f>
        <v>0</v>
      </c>
      <c r="BH52" s="75"/>
      <c r="BI52" s="74">
        <f>COUNTIFS(DataRegularSeason20242025!$E$2:$E$1315,WatchedGames20242025!$A51,DataRegularSeason20242025!$D$2:$D$1315,WatchedGames20242025!BI$1,DataRegularSeason20242025!$N$2:$N$1315,1, DataRegularSeason20242025!$R$2:$R$1315,1)</f>
        <v>0</v>
      </c>
      <c r="BJ52" s="75"/>
      <c r="BK52" s="74">
        <f>COUNTIFS(DataRegularSeason20242025!$E$2:$E$1315,WatchedGames20242025!$A51,DataRegularSeason20242025!$D$2:$D$1315,WatchedGames20242025!BK$1,DataRegularSeason20242025!$N$2:$N$1315,1, DataRegularSeason20242025!$R$2:$R$1315,1)</f>
        <v>0</v>
      </c>
      <c r="BL52" s="75"/>
      <c r="BM52" s="74">
        <f>COUNTIFS(DataRegularSeason20242025!$E$2:$E$1315,WatchedGames20242025!$A51,DataRegularSeason20242025!$D$2:$D$1315,WatchedGames20242025!BM$1,DataRegularSeason20242025!$N$2:$N$1315,1, DataRegularSeason20242025!$R$2:$R$1315,1)</f>
        <v>0</v>
      </c>
      <c r="BN52" s="75"/>
      <c r="BO52" s="66">
        <f t="shared" si="0"/>
        <v>1</v>
      </c>
      <c r="BP52" s="70"/>
      <c r="BQ52" s="71"/>
    </row>
    <row r="53" spans="1:69" s="55" customFormat="1" ht="9.9499999999999993" customHeight="1" x14ac:dyDescent="0.2">
      <c r="A53" s="67" t="s">
        <v>43</v>
      </c>
      <c r="B53" s="56" t="s">
        <v>81</v>
      </c>
      <c r="C53" s="68"/>
      <c r="D53" s="56">
        <f>COUNTIFS(DataRegularSeason20242025!$E$2:$E$1315,WatchedGames20242025!C$1,DataRegularSeason20242025!$D$2:$D$1315,WatchedGames20242025!$A53,DataRegularSeason20242025!$N$2:$N$1315,1, DataRegularSeason20242025!$R$2:$R$1315,1)</f>
        <v>0</v>
      </c>
      <c r="E53" s="68"/>
      <c r="F53" s="56">
        <f>COUNTIFS(DataRegularSeason20242025!$E$2:$E$1315,WatchedGames20242025!E$1,DataRegularSeason20242025!$D$2:$D$1315,WatchedGames20242025!$A53,DataRegularSeason20242025!$N$2:$N$1315,1, DataRegularSeason20242025!$R$2:$R$1315,1)</f>
        <v>0</v>
      </c>
      <c r="G53" s="68"/>
      <c r="H53" s="56">
        <f>COUNTIFS(DataRegularSeason20242025!$E$2:$E$1315,WatchedGames20242025!G$1,DataRegularSeason20242025!$D$2:$D$1315,WatchedGames20242025!$A53,DataRegularSeason20242025!$N$2:$N$1315,1, DataRegularSeason20242025!$R$2:$R$1315,1)</f>
        <v>0</v>
      </c>
      <c r="I53" s="68"/>
      <c r="J53" s="56">
        <f>COUNTIFS(DataRegularSeason20242025!$E$2:$E$1315,WatchedGames20242025!I$1,DataRegularSeason20242025!$D$2:$D$1315,WatchedGames20242025!$A53,DataRegularSeason20242025!$N$2:$N$1315,1, DataRegularSeason20242025!$R$2:$R$1315,1)</f>
        <v>1</v>
      </c>
      <c r="K53" s="68"/>
      <c r="L53" s="56">
        <f>COUNTIFS(DataRegularSeason20242025!$E$2:$E$1315,WatchedGames20242025!K$1,DataRegularSeason20242025!$D$2:$D$1315,WatchedGames20242025!$A53,DataRegularSeason20242025!$N$2:$N$1315,1, DataRegularSeason20242025!$R$2:$R$1315,1)</f>
        <v>0</v>
      </c>
      <c r="M53" s="68"/>
      <c r="N53" s="56">
        <f>COUNTIFS(DataRegularSeason20242025!$E$2:$E$1315,WatchedGames20242025!M$1,DataRegularSeason20242025!$D$2:$D$1315,WatchedGames20242025!$A53,DataRegularSeason20242025!$N$2:$N$1315,1, DataRegularSeason20242025!$R$2:$R$1315,1)</f>
        <v>0</v>
      </c>
      <c r="O53" s="68"/>
      <c r="P53" s="56">
        <f>COUNTIFS(DataRegularSeason20242025!$E$2:$E$1315,WatchedGames20242025!O$1,DataRegularSeason20242025!$D$2:$D$1315,WatchedGames20242025!$A53,DataRegularSeason20242025!$N$2:$N$1315,1, DataRegularSeason20242025!$R$2:$R$1315,1)</f>
        <v>0</v>
      </c>
      <c r="Q53" s="68"/>
      <c r="R53" s="56">
        <f>COUNTIFS(DataRegularSeason20242025!$E$2:$E$1315,WatchedGames20242025!Q$1,DataRegularSeason20242025!$D$2:$D$1315,WatchedGames20242025!$A53,DataRegularSeason20242025!$N$2:$N$1315,1, DataRegularSeason20242025!$R$2:$R$1315,1)</f>
        <v>1</v>
      </c>
      <c r="S53" s="68"/>
      <c r="T53" s="56">
        <f>COUNTIFS(DataRegularSeason20242025!$E$2:$E$1315,WatchedGames20242025!S$1,DataRegularSeason20242025!$D$2:$D$1315,WatchedGames20242025!$A53,DataRegularSeason20242025!$N$2:$N$1315,1, DataRegularSeason20242025!$R$2:$R$1315,1)</f>
        <v>0</v>
      </c>
      <c r="U53" s="68"/>
      <c r="V53" s="56">
        <f>COUNTIFS(DataRegularSeason20242025!$E$2:$E$1315,WatchedGames20242025!U$1,DataRegularSeason20242025!$D$2:$D$1315,WatchedGames20242025!$A53,DataRegularSeason20242025!$N$2:$N$1315,1, DataRegularSeason20242025!$R$2:$R$1315,1)</f>
        <v>0</v>
      </c>
      <c r="W53" s="68"/>
      <c r="X53" s="56">
        <f>COUNTIFS(DataRegularSeason20242025!$E$2:$E$1315,WatchedGames20242025!W$1,DataRegularSeason20242025!$D$2:$D$1315,WatchedGames20242025!$A53,DataRegularSeason20242025!$N$2:$N$1315,1, DataRegularSeason20242025!$R$2:$R$1315,1)</f>
        <v>0</v>
      </c>
      <c r="Y53" s="68"/>
      <c r="Z53" s="56">
        <f>COUNTIFS(DataRegularSeason20242025!$E$2:$E$1315,WatchedGames20242025!Y$1,DataRegularSeason20242025!$D$2:$D$1315,WatchedGames20242025!$A53,DataRegularSeason20242025!$N$2:$N$1315,1, DataRegularSeason20242025!$R$2:$R$1315,1)</f>
        <v>0</v>
      </c>
      <c r="AA53" s="68"/>
      <c r="AB53" s="56">
        <f>COUNTIFS(DataRegularSeason20242025!$E$2:$E$1315,WatchedGames20242025!AA$1,DataRegularSeason20242025!$D$2:$D$1315,WatchedGames20242025!$A53,DataRegularSeason20242025!$N$2:$N$1315,1, DataRegularSeason20242025!$R$2:$R$1315,1)</f>
        <v>0</v>
      </c>
      <c r="AC53" s="68"/>
      <c r="AD53" s="56">
        <f>COUNTIFS(DataRegularSeason20242025!$E$2:$E$1315,WatchedGames20242025!AC$1,DataRegularSeason20242025!$D$2:$D$1315,WatchedGames20242025!$A53,DataRegularSeason20242025!$N$2:$N$1315,1, DataRegularSeason20242025!$R$2:$R$1315,1)</f>
        <v>0</v>
      </c>
      <c r="AE53" s="68"/>
      <c r="AF53" s="56">
        <f>COUNTIFS(DataRegularSeason20242025!$E$2:$E$1315,WatchedGames20242025!AE$1,DataRegularSeason20242025!$D$2:$D$1315,WatchedGames20242025!$A53,DataRegularSeason20242025!$N$2:$N$1315,1, DataRegularSeason20242025!$R$2:$R$1315,1)</f>
        <v>0</v>
      </c>
      <c r="AG53" s="68"/>
      <c r="AH53" s="56">
        <f>COUNTIFS(DataRegularSeason20242025!$E$2:$E$1315,WatchedGames20242025!AG$1,DataRegularSeason20242025!$D$2:$D$1315,WatchedGames20242025!$A53,DataRegularSeason20242025!$N$2:$N$1315,1, DataRegularSeason20242025!$R$2:$R$1315,1)</f>
        <v>1</v>
      </c>
      <c r="AI53" s="68"/>
      <c r="AJ53" s="56">
        <f>COUNTIFS(DataRegularSeason20242025!$E$2:$E$1315,WatchedGames20242025!AI$1,DataRegularSeason20242025!$D$2:$D$1315,WatchedGames20242025!$A53,DataRegularSeason20242025!$N$2:$N$1315,1, DataRegularSeason20242025!$R$2:$R$1315,1)</f>
        <v>0</v>
      </c>
      <c r="AK53" s="68"/>
      <c r="AL53" s="56">
        <f>COUNTIFS(DataRegularSeason20242025!$E$2:$E$1315,WatchedGames20242025!AK$1,DataRegularSeason20242025!$D$2:$D$1315,WatchedGames20242025!$A53,DataRegularSeason20242025!$N$2:$N$1315,1, DataRegularSeason20242025!$R$2:$R$1315,1)</f>
        <v>0</v>
      </c>
      <c r="AM53" s="68"/>
      <c r="AN53" s="56">
        <f>COUNTIFS(DataRegularSeason20242025!$E$2:$E$1315,WatchedGames20242025!AM$1,DataRegularSeason20242025!$D$2:$D$1315,WatchedGames20242025!$A53,DataRegularSeason20242025!$N$2:$N$1315,1, DataRegularSeason20242025!$R$2:$R$1315,1)</f>
        <v>0</v>
      </c>
      <c r="AO53" s="68"/>
      <c r="AP53" s="56">
        <f>COUNTIFS(DataRegularSeason20242025!$E$2:$E$1315,WatchedGames20242025!AO$1,DataRegularSeason20242025!$D$2:$D$1315,WatchedGames20242025!$A53,DataRegularSeason20242025!$N$2:$N$1315,1, DataRegularSeason20242025!$R$2:$R$1315,1)</f>
        <v>1</v>
      </c>
      <c r="AQ53" s="68"/>
      <c r="AR53" s="56">
        <f>COUNTIFS(DataRegularSeason20242025!$E$2:$E$1315,WatchedGames20242025!AQ$1,DataRegularSeason20242025!$D$2:$D$1315,WatchedGames20242025!$A53,DataRegularSeason20242025!$N$2:$N$1315,1, DataRegularSeason20242025!$R$2:$R$1315,1)</f>
        <v>0</v>
      </c>
      <c r="AS53" s="68"/>
      <c r="AT53" s="56">
        <f>COUNTIFS(DataRegularSeason20242025!$E$2:$E$1315,WatchedGames20242025!AS$1,DataRegularSeason20242025!$D$2:$D$1315,WatchedGames20242025!$A53,DataRegularSeason20242025!$N$2:$N$1315,1, DataRegularSeason20242025!$R$2:$R$1315,1)</f>
        <v>0</v>
      </c>
      <c r="AU53" s="68"/>
      <c r="AV53" s="56">
        <f>COUNTIFS(DataRegularSeason20242025!$E$2:$E$1315,WatchedGames20242025!AU$1,DataRegularSeason20242025!$D$2:$D$1315,WatchedGames20242025!$A53,DataRegularSeason20242025!$N$2:$N$1315,1, DataRegularSeason20242025!$R$2:$R$1315,1)</f>
        <v>0</v>
      </c>
      <c r="AW53" s="68"/>
      <c r="AX53" s="56">
        <f>COUNTIFS(DataRegularSeason20242025!$E$2:$E$1315,WatchedGames20242025!AW$1,DataRegularSeason20242025!$D$2:$D$1315,WatchedGames20242025!$A53,DataRegularSeason20242025!$N$2:$N$1315,1, DataRegularSeason20242025!$R$2:$R$1315,1)</f>
        <v>0</v>
      </c>
      <c r="AY53" s="68"/>
      <c r="AZ53" s="56">
        <f>COUNTIFS(DataRegularSeason20242025!$E$2:$E$1315,WatchedGames20242025!AY$1,DataRegularSeason20242025!$D$2:$D$1315,WatchedGames20242025!$A53,DataRegularSeason20242025!$N$2:$N$1315,1, DataRegularSeason20242025!$R$2:$R$1315,1)</f>
        <v>0</v>
      </c>
      <c r="BA53" s="68"/>
      <c r="BB53" s="69"/>
      <c r="BC53" s="68"/>
      <c r="BD53" s="56">
        <f>COUNTIFS(DataRegularSeason20242025!$E$2:$E$1315,WatchedGames20242025!BC$1,DataRegularSeason20242025!$D$2:$D$1315,WatchedGames20242025!$A53,DataRegularSeason20242025!$N$2:$N$1315,1, DataRegularSeason20242025!$R$2:$R$1315,1)</f>
        <v>0</v>
      </c>
      <c r="BE53" s="68"/>
      <c r="BF53" s="56">
        <f>COUNTIFS(DataRegularSeason20242025!$E$2:$E$1315,WatchedGames20242025!BE$1,DataRegularSeason20242025!$D$2:$D$1315,WatchedGames20242025!$A53,DataRegularSeason20242025!$N$2:$N$1315,1, DataRegularSeason20242025!$R$2:$R$1315,1)</f>
        <v>0</v>
      </c>
      <c r="BG53" s="68"/>
      <c r="BH53" s="56">
        <f>COUNTIFS(DataRegularSeason20242025!$E$2:$E$1315,WatchedGames20242025!BG$1,DataRegularSeason20242025!$D$2:$D$1315,WatchedGames20242025!$A53,DataRegularSeason20242025!$N$2:$N$1315,1, DataRegularSeason20242025!$R$2:$R$1315,1)</f>
        <v>0</v>
      </c>
      <c r="BI53" s="68"/>
      <c r="BJ53" s="56">
        <f>COUNTIFS(DataRegularSeason20242025!$E$2:$E$1315,WatchedGames20242025!BI$1,DataRegularSeason20242025!$D$2:$D$1315,WatchedGames20242025!$A53,DataRegularSeason20242025!$N$2:$N$1315,1, DataRegularSeason20242025!$R$2:$R$1315,1)</f>
        <v>0</v>
      </c>
      <c r="BK53" s="68"/>
      <c r="BL53" s="56">
        <f>COUNTIFS(DataRegularSeason20242025!$E$2:$E$1315,WatchedGames20242025!BK$1,DataRegularSeason20242025!$D$2:$D$1315,WatchedGames20242025!$A53,DataRegularSeason20242025!$N$2:$N$1315,1, DataRegularSeason20242025!$R$2:$R$1315,1)</f>
        <v>0</v>
      </c>
      <c r="BM53" s="68"/>
      <c r="BN53" s="56">
        <f>COUNTIFS(DataRegularSeason20242025!$E$2:$E$1315,WatchedGames20242025!BM$1,DataRegularSeason20242025!$D$2:$D$1315,WatchedGames20242025!$A53,DataRegularSeason20242025!$N$2:$N$1315,1, DataRegularSeason20242025!$R$2:$R$1315,1)</f>
        <v>0</v>
      </c>
      <c r="BO53" s="61">
        <f t="shared" si="0"/>
        <v>4</v>
      </c>
      <c r="BP53" s="70">
        <f t="shared" ref="BP53" si="49">BO53+BO54</f>
        <v>7</v>
      </c>
      <c r="BQ53" s="71">
        <f t="shared" ref="BQ53" si="50">82-BP53</f>
        <v>75</v>
      </c>
    </row>
    <row r="54" spans="1:69" s="55" customFormat="1" ht="9.9499999999999993" customHeight="1" x14ac:dyDescent="0.2">
      <c r="A54" s="73"/>
      <c r="B54" s="64" t="s">
        <v>80</v>
      </c>
      <c r="C54" s="74">
        <f>COUNTIFS(DataRegularSeason20242025!$E$2:$E$1315,WatchedGames20242025!$A53,DataRegularSeason20242025!$D$2:$D$1315,WatchedGames20242025!C$1,DataRegularSeason20242025!$N$2:$N$1315,1, DataRegularSeason20242025!$R$2:$R$1315,1)</f>
        <v>0</v>
      </c>
      <c r="D54" s="75"/>
      <c r="E54" s="74">
        <f>COUNTIFS(DataRegularSeason20242025!$E$2:$E$1315,WatchedGames20242025!$A53,DataRegularSeason20242025!$D$2:$D$1315,WatchedGames20242025!E$1,DataRegularSeason20242025!$N$2:$N$1315,1, DataRegularSeason20242025!$R$2:$R$1315,1)</f>
        <v>0</v>
      </c>
      <c r="F54" s="75"/>
      <c r="G54" s="74">
        <f>COUNTIFS(DataRegularSeason20242025!$E$2:$E$1315,WatchedGames20242025!$A53,DataRegularSeason20242025!$D$2:$D$1315,WatchedGames20242025!G$1,DataRegularSeason20242025!$N$2:$N$1315,1, DataRegularSeason20242025!$R$2:$R$1315,1)</f>
        <v>0</v>
      </c>
      <c r="H54" s="75"/>
      <c r="I54" s="74">
        <f>COUNTIFS(DataRegularSeason20242025!$E$2:$E$1315,WatchedGames20242025!$A53,DataRegularSeason20242025!$D$2:$D$1315,WatchedGames20242025!I$1,DataRegularSeason20242025!$N$2:$N$1315,1, DataRegularSeason20242025!$R$2:$R$1315,1)</f>
        <v>0</v>
      </c>
      <c r="J54" s="75"/>
      <c r="K54" s="74">
        <f>COUNTIFS(DataRegularSeason20242025!$E$2:$E$1315,WatchedGames20242025!$A53,DataRegularSeason20242025!$D$2:$D$1315,WatchedGames20242025!K$1,DataRegularSeason20242025!$N$2:$N$1315,1, DataRegularSeason20242025!$R$2:$R$1315,1)</f>
        <v>0</v>
      </c>
      <c r="L54" s="75"/>
      <c r="M54" s="74">
        <f>COUNTIFS(DataRegularSeason20242025!$E$2:$E$1315,WatchedGames20242025!$A53,DataRegularSeason20242025!$D$2:$D$1315,WatchedGames20242025!M$1,DataRegularSeason20242025!$N$2:$N$1315,1, DataRegularSeason20242025!$R$2:$R$1315,1)</f>
        <v>0</v>
      </c>
      <c r="N54" s="75"/>
      <c r="O54" s="74">
        <f>COUNTIFS(DataRegularSeason20242025!$E$2:$E$1315,WatchedGames20242025!$A53,DataRegularSeason20242025!$D$2:$D$1315,WatchedGames20242025!O$1,DataRegularSeason20242025!$N$2:$N$1315,1, DataRegularSeason20242025!$R$2:$R$1315,1)</f>
        <v>0</v>
      </c>
      <c r="P54" s="75"/>
      <c r="Q54" s="74">
        <f>COUNTIFS(DataRegularSeason20242025!$E$2:$E$1315,WatchedGames20242025!$A53,DataRegularSeason20242025!$D$2:$D$1315,WatchedGames20242025!Q$1,DataRegularSeason20242025!$N$2:$N$1315,1, DataRegularSeason20242025!$R$2:$R$1315,1)</f>
        <v>0</v>
      </c>
      <c r="R54" s="75"/>
      <c r="S54" s="74">
        <f>COUNTIFS(DataRegularSeason20242025!$E$2:$E$1315,WatchedGames20242025!$A53,DataRegularSeason20242025!$D$2:$D$1315,WatchedGames20242025!S$1,DataRegularSeason20242025!$N$2:$N$1315,1, DataRegularSeason20242025!$R$2:$R$1315,1)</f>
        <v>0</v>
      </c>
      <c r="T54" s="75"/>
      <c r="U54" s="74">
        <f>COUNTIFS(DataRegularSeason20242025!$E$2:$E$1315,WatchedGames20242025!$A53,DataRegularSeason20242025!$D$2:$D$1315,WatchedGames20242025!U$1,DataRegularSeason20242025!$N$2:$N$1315,1, DataRegularSeason20242025!$R$2:$R$1315,1)</f>
        <v>0</v>
      </c>
      <c r="V54" s="75"/>
      <c r="W54" s="74">
        <f>COUNTIFS(DataRegularSeason20242025!$E$2:$E$1315,WatchedGames20242025!$A53,DataRegularSeason20242025!$D$2:$D$1315,WatchedGames20242025!W$1,DataRegularSeason20242025!$N$2:$N$1315,1, DataRegularSeason20242025!$R$2:$R$1315,1)</f>
        <v>0</v>
      </c>
      <c r="X54" s="75"/>
      <c r="Y54" s="74">
        <f>COUNTIFS(DataRegularSeason20242025!$E$2:$E$1315,WatchedGames20242025!$A53,DataRegularSeason20242025!$D$2:$D$1315,WatchedGames20242025!Y$1,DataRegularSeason20242025!$N$2:$N$1315,1, DataRegularSeason20242025!$R$2:$R$1315,1)</f>
        <v>0</v>
      </c>
      <c r="Z54" s="75"/>
      <c r="AA54" s="74">
        <f>COUNTIFS(DataRegularSeason20242025!$E$2:$E$1315,WatchedGames20242025!$A53,DataRegularSeason20242025!$D$2:$D$1315,WatchedGames20242025!AA$1,DataRegularSeason20242025!$N$2:$N$1315,1, DataRegularSeason20242025!$R$2:$R$1315,1)</f>
        <v>0</v>
      </c>
      <c r="AB54" s="75"/>
      <c r="AC54" s="74">
        <f>COUNTIFS(DataRegularSeason20242025!$E$2:$E$1315,WatchedGames20242025!$A53,DataRegularSeason20242025!$D$2:$D$1315,WatchedGames20242025!AC$1,DataRegularSeason20242025!$N$2:$N$1315,1, DataRegularSeason20242025!$R$2:$R$1315,1)</f>
        <v>1</v>
      </c>
      <c r="AD54" s="75"/>
      <c r="AE54" s="74">
        <f>COUNTIFS(DataRegularSeason20242025!$E$2:$E$1315,WatchedGames20242025!$A53,DataRegularSeason20242025!$D$2:$D$1315,WatchedGames20242025!AE$1,DataRegularSeason20242025!$N$2:$N$1315,1, DataRegularSeason20242025!$R$2:$R$1315,1)</f>
        <v>0</v>
      </c>
      <c r="AF54" s="75"/>
      <c r="AG54" s="74">
        <f>COUNTIFS(DataRegularSeason20242025!$E$2:$E$1315,WatchedGames20242025!$A53,DataRegularSeason20242025!$D$2:$D$1315,WatchedGames20242025!AG$1,DataRegularSeason20242025!$N$2:$N$1315,1, DataRegularSeason20242025!$R$2:$R$1315,1)</f>
        <v>0</v>
      </c>
      <c r="AH54" s="75"/>
      <c r="AI54" s="74">
        <f>COUNTIFS(DataRegularSeason20242025!$E$2:$E$1315,WatchedGames20242025!$A53,DataRegularSeason20242025!$D$2:$D$1315,WatchedGames20242025!AI$1,DataRegularSeason20242025!$N$2:$N$1315,1, DataRegularSeason20242025!$R$2:$R$1315,1)</f>
        <v>1</v>
      </c>
      <c r="AJ54" s="75"/>
      <c r="AK54" s="74">
        <f>COUNTIFS(DataRegularSeason20242025!$E$2:$E$1315,WatchedGames20242025!$A53,DataRegularSeason20242025!$D$2:$D$1315,WatchedGames20242025!AK$1,DataRegularSeason20242025!$N$2:$N$1315,1, DataRegularSeason20242025!$R$2:$R$1315,1)</f>
        <v>0</v>
      </c>
      <c r="AL54" s="75"/>
      <c r="AM54" s="74">
        <f>COUNTIFS(DataRegularSeason20242025!$E$2:$E$1315,WatchedGames20242025!$A53,DataRegularSeason20242025!$D$2:$D$1315,WatchedGames20242025!AM$1,DataRegularSeason20242025!$N$2:$N$1315,1, DataRegularSeason20242025!$R$2:$R$1315,1)</f>
        <v>0</v>
      </c>
      <c r="AN54" s="75"/>
      <c r="AO54" s="74">
        <f>COUNTIFS(DataRegularSeason20242025!$E$2:$E$1315,WatchedGames20242025!$A53,DataRegularSeason20242025!$D$2:$D$1315,WatchedGames20242025!AO$1,DataRegularSeason20242025!$N$2:$N$1315,1, DataRegularSeason20242025!$R$2:$R$1315,1)</f>
        <v>0</v>
      </c>
      <c r="AP54" s="75"/>
      <c r="AQ54" s="74">
        <f>COUNTIFS(DataRegularSeason20242025!$E$2:$E$1315,WatchedGames20242025!$A53,DataRegularSeason20242025!$D$2:$D$1315,WatchedGames20242025!AQ$1,DataRegularSeason20242025!$N$2:$N$1315,1, DataRegularSeason20242025!$R$2:$R$1315,1)</f>
        <v>0</v>
      </c>
      <c r="AR54" s="75"/>
      <c r="AS54" s="74">
        <f>COUNTIFS(DataRegularSeason20242025!$E$2:$E$1315,WatchedGames20242025!$A53,DataRegularSeason20242025!$D$2:$D$1315,WatchedGames20242025!AS$1,DataRegularSeason20242025!$N$2:$N$1315,1, DataRegularSeason20242025!$R$2:$R$1315,1)</f>
        <v>0</v>
      </c>
      <c r="AT54" s="75"/>
      <c r="AU54" s="74">
        <f>COUNTIFS(DataRegularSeason20242025!$E$2:$E$1315,WatchedGames20242025!$A53,DataRegularSeason20242025!$D$2:$D$1315,WatchedGames20242025!AU$1,DataRegularSeason20242025!$N$2:$N$1315,1, DataRegularSeason20242025!$R$2:$R$1315,1)</f>
        <v>0</v>
      </c>
      <c r="AV54" s="75"/>
      <c r="AW54" s="74">
        <f>COUNTIFS(DataRegularSeason20242025!$E$2:$E$1315,WatchedGames20242025!$A53,DataRegularSeason20242025!$D$2:$D$1315,WatchedGames20242025!AW$1,DataRegularSeason20242025!$N$2:$N$1315,1, DataRegularSeason20242025!$R$2:$R$1315,1)</f>
        <v>0</v>
      </c>
      <c r="AX54" s="75"/>
      <c r="AY54" s="74">
        <f>COUNTIFS(DataRegularSeason20242025!$E$2:$E$1315,WatchedGames20242025!$A53,DataRegularSeason20242025!$D$2:$D$1315,WatchedGames20242025!AY$1,DataRegularSeason20242025!$N$2:$N$1315,1, DataRegularSeason20242025!$R$2:$R$1315,1)</f>
        <v>0</v>
      </c>
      <c r="AZ54" s="75"/>
      <c r="BA54" s="74"/>
      <c r="BB54" s="75"/>
      <c r="BC54" s="74">
        <f>COUNTIFS(DataRegularSeason20242025!$E$2:$E$1315,WatchedGames20242025!$A53,DataRegularSeason20242025!$D$2:$D$1315,WatchedGames20242025!BC$1,DataRegularSeason20242025!$N$2:$N$1315,1, DataRegularSeason20242025!$R$2:$R$1315,1)</f>
        <v>0</v>
      </c>
      <c r="BD54" s="75"/>
      <c r="BE54" s="74">
        <f>COUNTIFS(DataRegularSeason20242025!$E$2:$E$1315,WatchedGames20242025!$A53,DataRegularSeason20242025!$D$2:$D$1315,WatchedGames20242025!BE$1,DataRegularSeason20242025!$N$2:$N$1315,1, DataRegularSeason20242025!$R$2:$R$1315,1)</f>
        <v>0</v>
      </c>
      <c r="BF54" s="75"/>
      <c r="BG54" s="74">
        <f>COUNTIFS(DataRegularSeason20242025!$E$2:$E$1315,WatchedGames20242025!$A53,DataRegularSeason20242025!$D$2:$D$1315,WatchedGames20242025!BG$1,DataRegularSeason20242025!$N$2:$N$1315,1, DataRegularSeason20242025!$R$2:$R$1315,1)</f>
        <v>1</v>
      </c>
      <c r="BH54" s="75"/>
      <c r="BI54" s="74">
        <f>COUNTIFS(DataRegularSeason20242025!$E$2:$E$1315,WatchedGames20242025!$A53,DataRegularSeason20242025!$D$2:$D$1315,WatchedGames20242025!BI$1,DataRegularSeason20242025!$N$2:$N$1315,1, DataRegularSeason20242025!$R$2:$R$1315,1)</f>
        <v>0</v>
      </c>
      <c r="BJ54" s="75"/>
      <c r="BK54" s="74">
        <f>COUNTIFS(DataRegularSeason20242025!$E$2:$E$1315,WatchedGames20242025!$A53,DataRegularSeason20242025!$D$2:$D$1315,WatchedGames20242025!BK$1,DataRegularSeason20242025!$N$2:$N$1315,1, DataRegularSeason20242025!$R$2:$R$1315,1)</f>
        <v>0</v>
      </c>
      <c r="BL54" s="75"/>
      <c r="BM54" s="74">
        <f>COUNTIFS(DataRegularSeason20242025!$E$2:$E$1315,WatchedGames20242025!$A53,DataRegularSeason20242025!$D$2:$D$1315,WatchedGames20242025!BM$1,DataRegularSeason20242025!$N$2:$N$1315,1, DataRegularSeason20242025!$R$2:$R$1315,1)</f>
        <v>0</v>
      </c>
      <c r="BN54" s="75"/>
      <c r="BO54" s="66">
        <f t="shared" si="0"/>
        <v>3</v>
      </c>
      <c r="BP54" s="70"/>
      <c r="BQ54" s="71"/>
    </row>
    <row r="55" spans="1:69" s="55" customFormat="1" ht="9.9499999999999993" customHeight="1" x14ac:dyDescent="0.2">
      <c r="A55" s="67" t="s">
        <v>18</v>
      </c>
      <c r="B55" s="56" t="s">
        <v>81</v>
      </c>
      <c r="C55" s="68"/>
      <c r="D55" s="56">
        <f>COUNTIFS(DataRegularSeason20242025!$E$2:$E$1315,WatchedGames20242025!C$1,DataRegularSeason20242025!$D$2:$D$1315,WatchedGames20242025!$A55,DataRegularSeason20242025!$N$2:$N$1315,1, DataRegularSeason20242025!$R$2:$R$1315,1)</f>
        <v>0</v>
      </c>
      <c r="E55" s="68"/>
      <c r="F55" s="56">
        <f>COUNTIFS(DataRegularSeason20242025!$E$2:$E$1315,WatchedGames20242025!E$1,DataRegularSeason20242025!$D$2:$D$1315,WatchedGames20242025!$A55,DataRegularSeason20242025!$N$2:$N$1315,1, DataRegularSeason20242025!$R$2:$R$1315,1)</f>
        <v>1</v>
      </c>
      <c r="G55" s="68"/>
      <c r="H55" s="56">
        <f>COUNTIFS(DataRegularSeason20242025!$E$2:$E$1315,WatchedGames20242025!G$1,DataRegularSeason20242025!$D$2:$D$1315,WatchedGames20242025!$A55,DataRegularSeason20242025!$N$2:$N$1315,1, DataRegularSeason20242025!$R$2:$R$1315,1)</f>
        <v>0</v>
      </c>
      <c r="I55" s="68"/>
      <c r="J55" s="56">
        <f>COUNTIFS(DataRegularSeason20242025!$E$2:$E$1315,WatchedGames20242025!I$1,DataRegularSeason20242025!$D$2:$D$1315,WatchedGames20242025!$A55,DataRegularSeason20242025!$N$2:$N$1315,1, DataRegularSeason20242025!$R$2:$R$1315,1)</f>
        <v>0</v>
      </c>
      <c r="K55" s="68"/>
      <c r="L55" s="56">
        <f>COUNTIFS(DataRegularSeason20242025!$E$2:$E$1315,WatchedGames20242025!K$1,DataRegularSeason20242025!$D$2:$D$1315,WatchedGames20242025!$A55,DataRegularSeason20242025!$N$2:$N$1315,1, DataRegularSeason20242025!$R$2:$R$1315,1)</f>
        <v>0</v>
      </c>
      <c r="M55" s="68"/>
      <c r="N55" s="56">
        <f>COUNTIFS(DataRegularSeason20242025!$E$2:$E$1315,WatchedGames20242025!M$1,DataRegularSeason20242025!$D$2:$D$1315,WatchedGames20242025!$A55,DataRegularSeason20242025!$N$2:$N$1315,1, DataRegularSeason20242025!$R$2:$R$1315,1)</f>
        <v>0</v>
      </c>
      <c r="O55" s="68"/>
      <c r="P55" s="56">
        <f>COUNTIFS(DataRegularSeason20242025!$E$2:$E$1315,WatchedGames20242025!O$1,DataRegularSeason20242025!$D$2:$D$1315,WatchedGames20242025!$A55,DataRegularSeason20242025!$N$2:$N$1315,1, DataRegularSeason20242025!$R$2:$R$1315,1)</f>
        <v>0</v>
      </c>
      <c r="Q55" s="68"/>
      <c r="R55" s="56">
        <f>COUNTIFS(DataRegularSeason20242025!$E$2:$E$1315,WatchedGames20242025!Q$1,DataRegularSeason20242025!$D$2:$D$1315,WatchedGames20242025!$A55,DataRegularSeason20242025!$N$2:$N$1315,1, DataRegularSeason20242025!$R$2:$R$1315,1)</f>
        <v>0</v>
      </c>
      <c r="S55" s="68"/>
      <c r="T55" s="56">
        <f>COUNTIFS(DataRegularSeason20242025!$E$2:$E$1315,WatchedGames20242025!S$1,DataRegularSeason20242025!$D$2:$D$1315,WatchedGames20242025!$A55,DataRegularSeason20242025!$N$2:$N$1315,1, DataRegularSeason20242025!$R$2:$R$1315,1)</f>
        <v>0</v>
      </c>
      <c r="U55" s="68"/>
      <c r="V55" s="56">
        <f>COUNTIFS(DataRegularSeason20242025!$E$2:$E$1315,WatchedGames20242025!U$1,DataRegularSeason20242025!$D$2:$D$1315,WatchedGames20242025!$A55,DataRegularSeason20242025!$N$2:$N$1315,1, DataRegularSeason20242025!$R$2:$R$1315,1)</f>
        <v>0</v>
      </c>
      <c r="W55" s="68"/>
      <c r="X55" s="56">
        <f>COUNTIFS(DataRegularSeason20242025!$E$2:$E$1315,WatchedGames20242025!W$1,DataRegularSeason20242025!$D$2:$D$1315,WatchedGames20242025!$A55,DataRegularSeason20242025!$N$2:$N$1315,1, DataRegularSeason20242025!$R$2:$R$1315,1)</f>
        <v>0</v>
      </c>
      <c r="Y55" s="68"/>
      <c r="Z55" s="56">
        <f>COUNTIFS(DataRegularSeason20242025!$E$2:$E$1315,WatchedGames20242025!Y$1,DataRegularSeason20242025!$D$2:$D$1315,WatchedGames20242025!$A55,DataRegularSeason20242025!$N$2:$N$1315,1, DataRegularSeason20242025!$R$2:$R$1315,1)</f>
        <v>0</v>
      </c>
      <c r="AA55" s="68"/>
      <c r="AB55" s="56">
        <f>COUNTIFS(DataRegularSeason20242025!$E$2:$E$1315,WatchedGames20242025!AA$1,DataRegularSeason20242025!$D$2:$D$1315,WatchedGames20242025!$A55,DataRegularSeason20242025!$N$2:$N$1315,1, DataRegularSeason20242025!$R$2:$R$1315,1)</f>
        <v>0</v>
      </c>
      <c r="AC55" s="68"/>
      <c r="AD55" s="56">
        <f>COUNTIFS(DataRegularSeason20242025!$E$2:$E$1315,WatchedGames20242025!AC$1,DataRegularSeason20242025!$D$2:$D$1315,WatchedGames20242025!$A55,DataRegularSeason20242025!$N$2:$N$1315,1, DataRegularSeason20242025!$R$2:$R$1315,1)</f>
        <v>0</v>
      </c>
      <c r="AE55" s="68"/>
      <c r="AF55" s="56">
        <f>COUNTIFS(DataRegularSeason20242025!$E$2:$E$1315,WatchedGames20242025!AE$1,DataRegularSeason20242025!$D$2:$D$1315,WatchedGames20242025!$A55,DataRegularSeason20242025!$N$2:$N$1315,1, DataRegularSeason20242025!$R$2:$R$1315,1)</f>
        <v>0</v>
      </c>
      <c r="AG55" s="68"/>
      <c r="AH55" s="56">
        <f>COUNTIFS(DataRegularSeason20242025!$E$2:$E$1315,WatchedGames20242025!AG$1,DataRegularSeason20242025!$D$2:$D$1315,WatchedGames20242025!$A55,DataRegularSeason20242025!$N$2:$N$1315,1, DataRegularSeason20242025!$R$2:$R$1315,1)</f>
        <v>1</v>
      </c>
      <c r="AI55" s="68"/>
      <c r="AJ55" s="56">
        <f>COUNTIFS(DataRegularSeason20242025!$E$2:$E$1315,WatchedGames20242025!AI$1,DataRegularSeason20242025!$D$2:$D$1315,WatchedGames20242025!$A55,DataRegularSeason20242025!$N$2:$N$1315,1, DataRegularSeason20242025!$R$2:$R$1315,1)</f>
        <v>0</v>
      </c>
      <c r="AK55" s="68"/>
      <c r="AL55" s="56">
        <f>COUNTIFS(DataRegularSeason20242025!$E$2:$E$1315,WatchedGames20242025!AK$1,DataRegularSeason20242025!$D$2:$D$1315,WatchedGames20242025!$A55,DataRegularSeason20242025!$N$2:$N$1315,1, DataRegularSeason20242025!$R$2:$R$1315,1)</f>
        <v>0</v>
      </c>
      <c r="AM55" s="68"/>
      <c r="AN55" s="56">
        <f>COUNTIFS(DataRegularSeason20242025!$E$2:$E$1315,WatchedGames20242025!AM$1,DataRegularSeason20242025!$D$2:$D$1315,WatchedGames20242025!$A55,DataRegularSeason20242025!$N$2:$N$1315,1, DataRegularSeason20242025!$R$2:$R$1315,1)</f>
        <v>0</v>
      </c>
      <c r="AO55" s="68"/>
      <c r="AP55" s="56">
        <f>COUNTIFS(DataRegularSeason20242025!$E$2:$E$1315,WatchedGames20242025!AO$1,DataRegularSeason20242025!$D$2:$D$1315,WatchedGames20242025!$A55,DataRegularSeason20242025!$N$2:$N$1315,1, DataRegularSeason20242025!$R$2:$R$1315,1)</f>
        <v>0</v>
      </c>
      <c r="AQ55" s="68"/>
      <c r="AR55" s="56">
        <f>COUNTIFS(DataRegularSeason20242025!$E$2:$E$1315,WatchedGames20242025!AQ$1,DataRegularSeason20242025!$D$2:$D$1315,WatchedGames20242025!$A55,DataRegularSeason20242025!$N$2:$N$1315,1, DataRegularSeason20242025!$R$2:$R$1315,1)</f>
        <v>0</v>
      </c>
      <c r="AS55" s="68"/>
      <c r="AT55" s="56">
        <f>COUNTIFS(DataRegularSeason20242025!$E$2:$E$1315,WatchedGames20242025!AS$1,DataRegularSeason20242025!$D$2:$D$1315,WatchedGames20242025!$A55,DataRegularSeason20242025!$N$2:$N$1315,1, DataRegularSeason20242025!$R$2:$R$1315,1)</f>
        <v>0</v>
      </c>
      <c r="AU55" s="68"/>
      <c r="AV55" s="56">
        <f>COUNTIFS(DataRegularSeason20242025!$E$2:$E$1315,WatchedGames20242025!AU$1,DataRegularSeason20242025!$D$2:$D$1315,WatchedGames20242025!$A55,DataRegularSeason20242025!$N$2:$N$1315,1, DataRegularSeason20242025!$R$2:$R$1315,1)</f>
        <v>0</v>
      </c>
      <c r="AW55" s="68"/>
      <c r="AX55" s="56">
        <f>COUNTIFS(DataRegularSeason20242025!$E$2:$E$1315,WatchedGames20242025!AW$1,DataRegularSeason20242025!$D$2:$D$1315,WatchedGames20242025!$A55,DataRegularSeason20242025!$N$2:$N$1315,1, DataRegularSeason20242025!$R$2:$R$1315,1)</f>
        <v>0</v>
      </c>
      <c r="AY55" s="68"/>
      <c r="AZ55" s="56">
        <f>COUNTIFS(DataRegularSeason20242025!$E$2:$E$1315,WatchedGames20242025!AY$1,DataRegularSeason20242025!$D$2:$D$1315,WatchedGames20242025!$A55,DataRegularSeason20242025!$N$2:$N$1315,1, DataRegularSeason20242025!$R$2:$R$1315,1)</f>
        <v>0</v>
      </c>
      <c r="BA55" s="68"/>
      <c r="BB55" s="56">
        <f>COUNTIFS(DataRegularSeason20242025!$E$2:$E$1315,WatchedGames20242025!BA$1,DataRegularSeason20242025!$D$2:$D$1315,WatchedGames20242025!$A55,DataRegularSeason20242025!$N$2:$N$1315,1, DataRegularSeason20242025!$R$2:$R$1315,1)</f>
        <v>0</v>
      </c>
      <c r="BC55" s="68"/>
      <c r="BD55" s="69"/>
      <c r="BE55" s="68"/>
      <c r="BF55" s="56">
        <f>COUNTIFS(DataRegularSeason20242025!$E$2:$E$1315,WatchedGames20242025!BE$1,DataRegularSeason20242025!$D$2:$D$1315,WatchedGames20242025!$A55,DataRegularSeason20242025!$N$2:$N$1315,1, DataRegularSeason20242025!$R$2:$R$1315,1)</f>
        <v>0</v>
      </c>
      <c r="BG55" s="68"/>
      <c r="BH55" s="56">
        <f>COUNTIFS(DataRegularSeason20242025!$E$2:$E$1315,WatchedGames20242025!BG$1,DataRegularSeason20242025!$D$2:$D$1315,WatchedGames20242025!$A55,DataRegularSeason20242025!$N$2:$N$1315,1, DataRegularSeason20242025!$R$2:$R$1315,1)</f>
        <v>0</v>
      </c>
      <c r="BI55" s="68"/>
      <c r="BJ55" s="56">
        <f>COUNTIFS(DataRegularSeason20242025!$E$2:$E$1315,WatchedGames20242025!BI$1,DataRegularSeason20242025!$D$2:$D$1315,WatchedGames20242025!$A55,DataRegularSeason20242025!$N$2:$N$1315,1, DataRegularSeason20242025!$R$2:$R$1315,1)</f>
        <v>0</v>
      </c>
      <c r="BK55" s="68"/>
      <c r="BL55" s="56">
        <f>COUNTIFS(DataRegularSeason20242025!$E$2:$E$1315,WatchedGames20242025!BK$1,DataRegularSeason20242025!$D$2:$D$1315,WatchedGames20242025!$A55,DataRegularSeason20242025!$N$2:$N$1315,1, DataRegularSeason20242025!$R$2:$R$1315,1)</f>
        <v>1</v>
      </c>
      <c r="BM55" s="68"/>
      <c r="BN55" s="56">
        <f>COUNTIFS(DataRegularSeason20242025!$E$2:$E$1315,WatchedGames20242025!BM$1,DataRegularSeason20242025!$D$2:$D$1315,WatchedGames20242025!$A55,DataRegularSeason20242025!$N$2:$N$1315,1, DataRegularSeason20242025!$R$2:$R$1315,1)</f>
        <v>0</v>
      </c>
      <c r="BO55" s="61">
        <f t="shared" si="0"/>
        <v>3</v>
      </c>
      <c r="BP55" s="70">
        <f t="shared" ref="BP55" si="51">BO55+BO56</f>
        <v>5</v>
      </c>
      <c r="BQ55" s="71">
        <f t="shared" ref="BQ55" si="52">82-BP55</f>
        <v>77</v>
      </c>
    </row>
    <row r="56" spans="1:69" s="55" customFormat="1" ht="9.9499999999999993" customHeight="1" x14ac:dyDescent="0.2">
      <c r="A56" s="73"/>
      <c r="B56" s="64" t="s">
        <v>80</v>
      </c>
      <c r="C56" s="74">
        <f>COUNTIFS(DataRegularSeason20242025!$E$2:$E$1315,WatchedGames20242025!$A55,DataRegularSeason20242025!$D$2:$D$1315,WatchedGames20242025!C$1,DataRegularSeason20242025!$N$2:$N$1315,1, DataRegularSeason20242025!$R$2:$R$1315,1)</f>
        <v>0</v>
      </c>
      <c r="D56" s="75"/>
      <c r="E56" s="74">
        <f>COUNTIFS(DataRegularSeason20242025!$E$2:$E$1315,WatchedGames20242025!$A55,DataRegularSeason20242025!$D$2:$D$1315,WatchedGames20242025!E$1,DataRegularSeason20242025!$N$2:$N$1315,1, DataRegularSeason20242025!$R$2:$R$1315,1)</f>
        <v>0</v>
      </c>
      <c r="F56" s="75"/>
      <c r="G56" s="74">
        <f>COUNTIFS(DataRegularSeason20242025!$E$2:$E$1315,WatchedGames20242025!$A55,DataRegularSeason20242025!$D$2:$D$1315,WatchedGames20242025!G$1,DataRegularSeason20242025!$N$2:$N$1315,1, DataRegularSeason20242025!$R$2:$R$1315,1)</f>
        <v>0</v>
      </c>
      <c r="H56" s="75"/>
      <c r="I56" s="74">
        <f>COUNTIFS(DataRegularSeason20242025!$E$2:$E$1315,WatchedGames20242025!$A55,DataRegularSeason20242025!$D$2:$D$1315,WatchedGames20242025!I$1,DataRegularSeason20242025!$N$2:$N$1315,1, DataRegularSeason20242025!$R$2:$R$1315,1)</f>
        <v>0</v>
      </c>
      <c r="J56" s="75"/>
      <c r="K56" s="74">
        <f>COUNTIFS(DataRegularSeason20242025!$E$2:$E$1315,WatchedGames20242025!$A55,DataRegularSeason20242025!$D$2:$D$1315,WatchedGames20242025!K$1,DataRegularSeason20242025!$N$2:$N$1315,1, DataRegularSeason20242025!$R$2:$R$1315,1)</f>
        <v>0</v>
      </c>
      <c r="L56" s="75"/>
      <c r="M56" s="74">
        <f>COUNTIFS(DataRegularSeason20242025!$E$2:$E$1315,WatchedGames20242025!$A55,DataRegularSeason20242025!$D$2:$D$1315,WatchedGames20242025!M$1,DataRegularSeason20242025!$N$2:$N$1315,1, DataRegularSeason20242025!$R$2:$R$1315,1)</f>
        <v>0</v>
      </c>
      <c r="N56" s="75"/>
      <c r="O56" s="74">
        <f>COUNTIFS(DataRegularSeason20242025!$E$2:$E$1315,WatchedGames20242025!$A55,DataRegularSeason20242025!$D$2:$D$1315,WatchedGames20242025!O$1,DataRegularSeason20242025!$N$2:$N$1315,1, DataRegularSeason20242025!$R$2:$R$1315,1)</f>
        <v>0</v>
      </c>
      <c r="P56" s="75"/>
      <c r="Q56" s="74">
        <f>COUNTIFS(DataRegularSeason20242025!$E$2:$E$1315,WatchedGames20242025!$A55,DataRegularSeason20242025!$D$2:$D$1315,WatchedGames20242025!Q$1,DataRegularSeason20242025!$N$2:$N$1315,1, DataRegularSeason20242025!$R$2:$R$1315,1)</f>
        <v>0</v>
      </c>
      <c r="R56" s="75"/>
      <c r="S56" s="74">
        <f>COUNTIFS(DataRegularSeason20242025!$E$2:$E$1315,WatchedGames20242025!$A55,DataRegularSeason20242025!$D$2:$D$1315,WatchedGames20242025!S$1,DataRegularSeason20242025!$N$2:$N$1315,1, DataRegularSeason20242025!$R$2:$R$1315,1)</f>
        <v>0</v>
      </c>
      <c r="T56" s="75"/>
      <c r="U56" s="74">
        <f>COUNTIFS(DataRegularSeason20242025!$E$2:$E$1315,WatchedGames20242025!$A55,DataRegularSeason20242025!$D$2:$D$1315,WatchedGames20242025!U$1,DataRegularSeason20242025!$N$2:$N$1315,1, DataRegularSeason20242025!$R$2:$R$1315,1)</f>
        <v>0</v>
      </c>
      <c r="V56" s="75"/>
      <c r="W56" s="74">
        <f>COUNTIFS(DataRegularSeason20242025!$E$2:$E$1315,WatchedGames20242025!$A55,DataRegularSeason20242025!$D$2:$D$1315,WatchedGames20242025!W$1,DataRegularSeason20242025!$N$2:$N$1315,1, DataRegularSeason20242025!$R$2:$R$1315,1)</f>
        <v>0</v>
      </c>
      <c r="X56" s="75"/>
      <c r="Y56" s="74">
        <f>COUNTIFS(DataRegularSeason20242025!$E$2:$E$1315,WatchedGames20242025!$A55,DataRegularSeason20242025!$D$2:$D$1315,WatchedGames20242025!Y$1,DataRegularSeason20242025!$N$2:$N$1315,1, DataRegularSeason20242025!$R$2:$R$1315,1)</f>
        <v>0</v>
      </c>
      <c r="Z56" s="75"/>
      <c r="AA56" s="74">
        <f>COUNTIFS(DataRegularSeason20242025!$E$2:$E$1315,WatchedGames20242025!$A55,DataRegularSeason20242025!$D$2:$D$1315,WatchedGames20242025!AA$1,DataRegularSeason20242025!$N$2:$N$1315,1, DataRegularSeason20242025!$R$2:$R$1315,1)</f>
        <v>0</v>
      </c>
      <c r="AB56" s="75"/>
      <c r="AC56" s="74">
        <f>COUNTIFS(DataRegularSeason20242025!$E$2:$E$1315,WatchedGames20242025!$A55,DataRegularSeason20242025!$D$2:$D$1315,WatchedGames20242025!AC$1,DataRegularSeason20242025!$N$2:$N$1315,1, DataRegularSeason20242025!$R$2:$R$1315,1)</f>
        <v>0</v>
      </c>
      <c r="AD56" s="75"/>
      <c r="AE56" s="74">
        <f>COUNTIFS(DataRegularSeason20242025!$E$2:$E$1315,WatchedGames20242025!$A55,DataRegularSeason20242025!$D$2:$D$1315,WatchedGames20242025!AE$1,DataRegularSeason20242025!$N$2:$N$1315,1, DataRegularSeason20242025!$R$2:$R$1315,1)</f>
        <v>0</v>
      </c>
      <c r="AF56" s="75"/>
      <c r="AG56" s="74">
        <f>COUNTIFS(DataRegularSeason20242025!$E$2:$E$1315,WatchedGames20242025!$A55,DataRegularSeason20242025!$D$2:$D$1315,WatchedGames20242025!AG$1,DataRegularSeason20242025!$N$2:$N$1315,1, DataRegularSeason20242025!$R$2:$R$1315,1)</f>
        <v>0</v>
      </c>
      <c r="AH56" s="75"/>
      <c r="AI56" s="74">
        <f>COUNTIFS(DataRegularSeason20242025!$E$2:$E$1315,WatchedGames20242025!$A55,DataRegularSeason20242025!$D$2:$D$1315,WatchedGames20242025!AI$1,DataRegularSeason20242025!$N$2:$N$1315,1, DataRegularSeason20242025!$R$2:$R$1315,1)</f>
        <v>0</v>
      </c>
      <c r="AJ56" s="75"/>
      <c r="AK56" s="74">
        <f>COUNTIFS(DataRegularSeason20242025!$E$2:$E$1315,WatchedGames20242025!$A55,DataRegularSeason20242025!$D$2:$D$1315,WatchedGames20242025!AK$1,DataRegularSeason20242025!$N$2:$N$1315,1, DataRegularSeason20242025!$R$2:$R$1315,1)</f>
        <v>0</v>
      </c>
      <c r="AL56" s="75"/>
      <c r="AM56" s="74">
        <f>COUNTIFS(DataRegularSeason20242025!$E$2:$E$1315,WatchedGames20242025!$A55,DataRegularSeason20242025!$D$2:$D$1315,WatchedGames20242025!AM$1,DataRegularSeason20242025!$N$2:$N$1315,1, DataRegularSeason20242025!$R$2:$R$1315,1)</f>
        <v>0</v>
      </c>
      <c r="AN56" s="75"/>
      <c r="AO56" s="74">
        <f>COUNTIFS(DataRegularSeason20242025!$E$2:$E$1315,WatchedGames20242025!$A55,DataRegularSeason20242025!$D$2:$D$1315,WatchedGames20242025!AO$1,DataRegularSeason20242025!$N$2:$N$1315,1, DataRegularSeason20242025!$R$2:$R$1315,1)</f>
        <v>0</v>
      </c>
      <c r="AP56" s="75"/>
      <c r="AQ56" s="74">
        <f>COUNTIFS(DataRegularSeason20242025!$E$2:$E$1315,WatchedGames20242025!$A55,DataRegularSeason20242025!$D$2:$D$1315,WatchedGames20242025!AQ$1,DataRegularSeason20242025!$N$2:$N$1315,1, DataRegularSeason20242025!$R$2:$R$1315,1)</f>
        <v>0</v>
      </c>
      <c r="AR56" s="75"/>
      <c r="AS56" s="74">
        <f>COUNTIFS(DataRegularSeason20242025!$E$2:$E$1315,WatchedGames20242025!$A55,DataRegularSeason20242025!$D$2:$D$1315,WatchedGames20242025!AS$1,DataRegularSeason20242025!$N$2:$N$1315,1, DataRegularSeason20242025!$R$2:$R$1315,1)</f>
        <v>0</v>
      </c>
      <c r="AT56" s="75"/>
      <c r="AU56" s="74">
        <f>COUNTIFS(DataRegularSeason20242025!$E$2:$E$1315,WatchedGames20242025!$A55,DataRegularSeason20242025!$D$2:$D$1315,WatchedGames20242025!AU$1,DataRegularSeason20242025!$N$2:$N$1315,1, DataRegularSeason20242025!$R$2:$R$1315,1)</f>
        <v>1</v>
      </c>
      <c r="AV56" s="75"/>
      <c r="AW56" s="74">
        <f>COUNTIFS(DataRegularSeason20242025!$E$2:$E$1315,WatchedGames20242025!$A55,DataRegularSeason20242025!$D$2:$D$1315,WatchedGames20242025!AW$1,DataRegularSeason20242025!$N$2:$N$1315,1, DataRegularSeason20242025!$R$2:$R$1315,1)</f>
        <v>0</v>
      </c>
      <c r="AX56" s="75"/>
      <c r="AY56" s="74">
        <f>COUNTIFS(DataRegularSeason20242025!$E$2:$E$1315,WatchedGames20242025!$A55,DataRegularSeason20242025!$D$2:$D$1315,WatchedGames20242025!AY$1,DataRegularSeason20242025!$N$2:$N$1315,1, DataRegularSeason20242025!$R$2:$R$1315,1)</f>
        <v>1</v>
      </c>
      <c r="AZ56" s="75"/>
      <c r="BA56" s="74">
        <f>COUNTIFS(DataRegularSeason20242025!$E$2:$E$1315,WatchedGames20242025!$A55,DataRegularSeason20242025!$D$2:$D$1315,WatchedGames20242025!BA$1,DataRegularSeason20242025!$N$2:$N$1315,1, DataRegularSeason20242025!$R$2:$R$1315,1)</f>
        <v>0</v>
      </c>
      <c r="BB56" s="75"/>
      <c r="BC56" s="74"/>
      <c r="BD56" s="75"/>
      <c r="BE56" s="74">
        <f>COUNTIFS(DataRegularSeason20242025!$E$2:$E$1315,WatchedGames20242025!$A55,DataRegularSeason20242025!$D$2:$D$1315,WatchedGames20242025!BE$1,DataRegularSeason20242025!$N$2:$N$1315,1, DataRegularSeason20242025!$R$2:$R$1315,1)</f>
        <v>0</v>
      </c>
      <c r="BF56" s="75"/>
      <c r="BG56" s="74">
        <f>COUNTIFS(DataRegularSeason20242025!$E$2:$E$1315,WatchedGames20242025!$A55,DataRegularSeason20242025!$D$2:$D$1315,WatchedGames20242025!BG$1,DataRegularSeason20242025!$N$2:$N$1315,1, DataRegularSeason20242025!$R$2:$R$1315,1)</f>
        <v>0</v>
      </c>
      <c r="BH56" s="75"/>
      <c r="BI56" s="74">
        <f>COUNTIFS(DataRegularSeason20242025!$E$2:$E$1315,WatchedGames20242025!$A55,DataRegularSeason20242025!$D$2:$D$1315,WatchedGames20242025!BI$1,DataRegularSeason20242025!$N$2:$N$1315,1, DataRegularSeason20242025!$R$2:$R$1315,1)</f>
        <v>0</v>
      </c>
      <c r="BJ56" s="75"/>
      <c r="BK56" s="74">
        <f>COUNTIFS(DataRegularSeason20242025!$E$2:$E$1315,WatchedGames20242025!$A55,DataRegularSeason20242025!$D$2:$D$1315,WatchedGames20242025!BK$1,DataRegularSeason20242025!$N$2:$N$1315,1, DataRegularSeason20242025!$R$2:$R$1315,1)</f>
        <v>0</v>
      </c>
      <c r="BL56" s="75"/>
      <c r="BM56" s="74">
        <f>COUNTIFS(DataRegularSeason20242025!$E$2:$E$1315,WatchedGames20242025!$A55,DataRegularSeason20242025!$D$2:$D$1315,WatchedGames20242025!BM$1,DataRegularSeason20242025!$N$2:$N$1315,1, DataRegularSeason20242025!$R$2:$R$1315,1)</f>
        <v>0</v>
      </c>
      <c r="BN56" s="75"/>
      <c r="BO56" s="66">
        <f t="shared" si="0"/>
        <v>2</v>
      </c>
      <c r="BP56" s="70"/>
      <c r="BQ56" s="71"/>
    </row>
    <row r="57" spans="1:69" s="55" customFormat="1" ht="9.9499999999999993" customHeight="1" x14ac:dyDescent="0.2">
      <c r="A57" s="67" t="s">
        <v>15</v>
      </c>
      <c r="B57" s="56" t="s">
        <v>81</v>
      </c>
      <c r="C57" s="68"/>
      <c r="D57" s="56">
        <f>COUNTIFS(DataRegularSeason20242025!$E$2:$E$1315,WatchedGames20242025!C$1,DataRegularSeason20242025!$D$2:$D$1315,WatchedGames20242025!$A57,DataRegularSeason20242025!$N$2:$N$1315,1, DataRegularSeason20242025!$R$2:$R$1315,1)</f>
        <v>0</v>
      </c>
      <c r="E57" s="68"/>
      <c r="F57" s="56">
        <f>COUNTIFS(DataRegularSeason20242025!$E$2:$E$1315,WatchedGames20242025!E$1,DataRegularSeason20242025!$D$2:$D$1315,WatchedGames20242025!$A57,DataRegularSeason20242025!$N$2:$N$1315,1, DataRegularSeason20242025!$R$2:$R$1315,1)</f>
        <v>0</v>
      </c>
      <c r="G57" s="68"/>
      <c r="H57" s="56">
        <f>COUNTIFS(DataRegularSeason20242025!$E$2:$E$1315,WatchedGames20242025!G$1,DataRegularSeason20242025!$D$2:$D$1315,WatchedGames20242025!$A57,DataRegularSeason20242025!$N$2:$N$1315,1, DataRegularSeason20242025!$R$2:$R$1315,1)</f>
        <v>0</v>
      </c>
      <c r="I57" s="68"/>
      <c r="J57" s="56">
        <f>COUNTIFS(DataRegularSeason20242025!$E$2:$E$1315,WatchedGames20242025!I$1,DataRegularSeason20242025!$D$2:$D$1315,WatchedGames20242025!$A57,DataRegularSeason20242025!$N$2:$N$1315,1, DataRegularSeason20242025!$R$2:$R$1315,1)</f>
        <v>0</v>
      </c>
      <c r="K57" s="68"/>
      <c r="L57" s="56">
        <f>COUNTIFS(DataRegularSeason20242025!$E$2:$E$1315,WatchedGames20242025!K$1,DataRegularSeason20242025!$D$2:$D$1315,WatchedGames20242025!$A57,DataRegularSeason20242025!$N$2:$N$1315,1, DataRegularSeason20242025!$R$2:$R$1315,1)</f>
        <v>0</v>
      </c>
      <c r="M57" s="68"/>
      <c r="N57" s="56">
        <f>COUNTIFS(DataRegularSeason20242025!$E$2:$E$1315,WatchedGames20242025!M$1,DataRegularSeason20242025!$D$2:$D$1315,WatchedGames20242025!$A57,DataRegularSeason20242025!$N$2:$N$1315,1, DataRegularSeason20242025!$R$2:$R$1315,1)</f>
        <v>0</v>
      </c>
      <c r="O57" s="68"/>
      <c r="P57" s="56">
        <f>COUNTIFS(DataRegularSeason20242025!$E$2:$E$1315,WatchedGames20242025!O$1,DataRegularSeason20242025!$D$2:$D$1315,WatchedGames20242025!$A57,DataRegularSeason20242025!$N$2:$N$1315,1, DataRegularSeason20242025!$R$2:$R$1315,1)</f>
        <v>0</v>
      </c>
      <c r="Q57" s="68"/>
      <c r="R57" s="56">
        <f>COUNTIFS(DataRegularSeason20242025!$E$2:$E$1315,WatchedGames20242025!Q$1,DataRegularSeason20242025!$D$2:$D$1315,WatchedGames20242025!$A57,DataRegularSeason20242025!$N$2:$N$1315,1, DataRegularSeason20242025!$R$2:$R$1315,1)</f>
        <v>0</v>
      </c>
      <c r="S57" s="68"/>
      <c r="T57" s="56">
        <f>COUNTIFS(DataRegularSeason20242025!$E$2:$E$1315,WatchedGames20242025!S$1,DataRegularSeason20242025!$D$2:$D$1315,WatchedGames20242025!$A57,DataRegularSeason20242025!$N$2:$N$1315,1, DataRegularSeason20242025!$R$2:$R$1315,1)</f>
        <v>0</v>
      </c>
      <c r="U57" s="68"/>
      <c r="V57" s="56">
        <f>COUNTIFS(DataRegularSeason20242025!$E$2:$E$1315,WatchedGames20242025!U$1,DataRegularSeason20242025!$D$2:$D$1315,WatchedGames20242025!$A57,DataRegularSeason20242025!$N$2:$N$1315,1, DataRegularSeason20242025!$R$2:$R$1315,1)</f>
        <v>0</v>
      </c>
      <c r="W57" s="68"/>
      <c r="X57" s="56">
        <f>COUNTIFS(DataRegularSeason20242025!$E$2:$E$1315,WatchedGames20242025!W$1,DataRegularSeason20242025!$D$2:$D$1315,WatchedGames20242025!$A57,DataRegularSeason20242025!$N$2:$N$1315,1, DataRegularSeason20242025!$R$2:$R$1315,1)</f>
        <v>0</v>
      </c>
      <c r="Y57" s="68"/>
      <c r="Z57" s="56">
        <f>COUNTIFS(DataRegularSeason20242025!$E$2:$E$1315,WatchedGames20242025!Y$1,DataRegularSeason20242025!$D$2:$D$1315,WatchedGames20242025!$A57,DataRegularSeason20242025!$N$2:$N$1315,1, DataRegularSeason20242025!$R$2:$R$1315,1)</f>
        <v>0</v>
      </c>
      <c r="AA57" s="68"/>
      <c r="AB57" s="56">
        <f>COUNTIFS(DataRegularSeason20242025!$E$2:$E$1315,WatchedGames20242025!AA$1,DataRegularSeason20242025!$D$2:$D$1315,WatchedGames20242025!$A57,DataRegularSeason20242025!$N$2:$N$1315,1, DataRegularSeason20242025!$R$2:$R$1315,1)</f>
        <v>1</v>
      </c>
      <c r="AC57" s="68"/>
      <c r="AD57" s="56">
        <f>COUNTIFS(DataRegularSeason20242025!$E$2:$E$1315,WatchedGames20242025!AC$1,DataRegularSeason20242025!$D$2:$D$1315,WatchedGames20242025!$A57,DataRegularSeason20242025!$N$2:$N$1315,1, DataRegularSeason20242025!$R$2:$R$1315,1)</f>
        <v>0</v>
      </c>
      <c r="AE57" s="68"/>
      <c r="AF57" s="56">
        <f>COUNTIFS(DataRegularSeason20242025!$E$2:$E$1315,WatchedGames20242025!AE$1,DataRegularSeason20242025!$D$2:$D$1315,WatchedGames20242025!$A57,DataRegularSeason20242025!$N$2:$N$1315,1, DataRegularSeason20242025!$R$2:$R$1315,1)</f>
        <v>0</v>
      </c>
      <c r="AG57" s="68"/>
      <c r="AH57" s="56">
        <f>COUNTIFS(DataRegularSeason20242025!$E$2:$E$1315,WatchedGames20242025!AG$1,DataRegularSeason20242025!$D$2:$D$1315,WatchedGames20242025!$A57,DataRegularSeason20242025!$N$2:$N$1315,1, DataRegularSeason20242025!$R$2:$R$1315,1)</f>
        <v>1</v>
      </c>
      <c r="AI57" s="68"/>
      <c r="AJ57" s="56">
        <f>COUNTIFS(DataRegularSeason20242025!$E$2:$E$1315,WatchedGames20242025!AI$1,DataRegularSeason20242025!$D$2:$D$1315,WatchedGames20242025!$A57,DataRegularSeason20242025!$N$2:$N$1315,1, DataRegularSeason20242025!$R$2:$R$1315,1)</f>
        <v>0</v>
      </c>
      <c r="AK57" s="68"/>
      <c r="AL57" s="56">
        <f>COUNTIFS(DataRegularSeason20242025!$E$2:$E$1315,WatchedGames20242025!AK$1,DataRegularSeason20242025!$D$2:$D$1315,WatchedGames20242025!$A57,DataRegularSeason20242025!$N$2:$N$1315,1, DataRegularSeason20242025!$R$2:$R$1315,1)</f>
        <v>1</v>
      </c>
      <c r="AM57" s="68"/>
      <c r="AN57" s="56">
        <f>COUNTIFS(DataRegularSeason20242025!$E$2:$E$1315,WatchedGames20242025!AM$1,DataRegularSeason20242025!$D$2:$D$1315,WatchedGames20242025!$A57,DataRegularSeason20242025!$N$2:$N$1315,1, DataRegularSeason20242025!$R$2:$R$1315,1)</f>
        <v>1</v>
      </c>
      <c r="AO57" s="68"/>
      <c r="AP57" s="56">
        <f>COUNTIFS(DataRegularSeason20242025!$E$2:$E$1315,WatchedGames20242025!AO$1,DataRegularSeason20242025!$D$2:$D$1315,WatchedGames20242025!$A57,DataRegularSeason20242025!$N$2:$N$1315,1, DataRegularSeason20242025!$R$2:$R$1315,1)</f>
        <v>0</v>
      </c>
      <c r="AQ57" s="68"/>
      <c r="AR57" s="56">
        <f>COUNTIFS(DataRegularSeason20242025!$E$2:$E$1315,WatchedGames20242025!AQ$1,DataRegularSeason20242025!$D$2:$D$1315,WatchedGames20242025!$A57,DataRegularSeason20242025!$N$2:$N$1315,1, DataRegularSeason20242025!$R$2:$R$1315,1)</f>
        <v>0</v>
      </c>
      <c r="AS57" s="68"/>
      <c r="AT57" s="56">
        <f>COUNTIFS(DataRegularSeason20242025!$E$2:$E$1315,WatchedGames20242025!AS$1,DataRegularSeason20242025!$D$2:$D$1315,WatchedGames20242025!$A57,DataRegularSeason20242025!$N$2:$N$1315,1, DataRegularSeason20242025!$R$2:$R$1315,1)</f>
        <v>0</v>
      </c>
      <c r="AU57" s="68"/>
      <c r="AV57" s="56">
        <f>COUNTIFS(DataRegularSeason20242025!$E$2:$E$1315,WatchedGames20242025!AU$1,DataRegularSeason20242025!$D$2:$D$1315,WatchedGames20242025!$A57,DataRegularSeason20242025!$N$2:$N$1315,1, DataRegularSeason20242025!$R$2:$R$1315,1)</f>
        <v>0</v>
      </c>
      <c r="AW57" s="68"/>
      <c r="AX57" s="56">
        <f>COUNTIFS(DataRegularSeason20242025!$E$2:$E$1315,WatchedGames20242025!AW$1,DataRegularSeason20242025!$D$2:$D$1315,WatchedGames20242025!$A57,DataRegularSeason20242025!$N$2:$N$1315,1, DataRegularSeason20242025!$R$2:$R$1315,1)</f>
        <v>0</v>
      </c>
      <c r="AY57" s="68"/>
      <c r="AZ57" s="56">
        <f>COUNTIFS(DataRegularSeason20242025!$E$2:$E$1315,WatchedGames20242025!AY$1,DataRegularSeason20242025!$D$2:$D$1315,WatchedGames20242025!$A57,DataRegularSeason20242025!$N$2:$N$1315,1, DataRegularSeason20242025!$R$2:$R$1315,1)</f>
        <v>0</v>
      </c>
      <c r="BA57" s="68"/>
      <c r="BB57" s="56">
        <f>COUNTIFS(DataRegularSeason20242025!$E$2:$E$1315,WatchedGames20242025!BA$1,DataRegularSeason20242025!$D$2:$D$1315,WatchedGames20242025!$A57,DataRegularSeason20242025!$N$2:$N$1315,1, DataRegularSeason20242025!$R$2:$R$1315,1)</f>
        <v>0</v>
      </c>
      <c r="BC57" s="68"/>
      <c r="BD57" s="56">
        <f>COUNTIFS(DataRegularSeason20242025!$E$2:$E$1315,WatchedGames20242025!BC$1,DataRegularSeason20242025!$D$2:$D$1315,WatchedGames20242025!$A57,DataRegularSeason20242025!$N$2:$N$1315,1, DataRegularSeason20242025!$R$2:$R$1315,1)</f>
        <v>0</v>
      </c>
      <c r="BE57" s="68"/>
      <c r="BF57" s="69"/>
      <c r="BG57" s="68"/>
      <c r="BH57" s="56">
        <f>COUNTIFS(DataRegularSeason20242025!$E$2:$E$1315,WatchedGames20242025!BG$1,DataRegularSeason20242025!$D$2:$D$1315,WatchedGames20242025!$A57,DataRegularSeason20242025!$N$2:$N$1315,1, DataRegularSeason20242025!$R$2:$R$1315,1)</f>
        <v>0</v>
      </c>
      <c r="BI57" s="68"/>
      <c r="BJ57" s="56">
        <f>COUNTIFS(DataRegularSeason20242025!$E$2:$E$1315,WatchedGames20242025!BI$1,DataRegularSeason20242025!$D$2:$D$1315,WatchedGames20242025!$A57,DataRegularSeason20242025!$N$2:$N$1315,1, DataRegularSeason20242025!$R$2:$R$1315,1)</f>
        <v>0</v>
      </c>
      <c r="BK57" s="68"/>
      <c r="BL57" s="56">
        <f>COUNTIFS(DataRegularSeason20242025!$E$2:$E$1315,WatchedGames20242025!BK$1,DataRegularSeason20242025!$D$2:$D$1315,WatchedGames20242025!$A57,DataRegularSeason20242025!$N$2:$N$1315,1, DataRegularSeason20242025!$R$2:$R$1315,1)</f>
        <v>0</v>
      </c>
      <c r="BM57" s="68"/>
      <c r="BN57" s="56">
        <f>COUNTIFS(DataRegularSeason20242025!$E$2:$E$1315,WatchedGames20242025!BM$1,DataRegularSeason20242025!$D$2:$D$1315,WatchedGames20242025!$A57,DataRegularSeason20242025!$N$2:$N$1315,1, DataRegularSeason20242025!$R$2:$R$1315,1)</f>
        <v>0</v>
      </c>
      <c r="BO57" s="61">
        <f t="shared" si="0"/>
        <v>4</v>
      </c>
      <c r="BP57" s="70">
        <f t="shared" ref="BP57" si="53">BO57+BO58</f>
        <v>7</v>
      </c>
      <c r="BQ57" s="71">
        <f t="shared" ref="BQ57" si="54">82-BP57</f>
        <v>75</v>
      </c>
    </row>
    <row r="58" spans="1:69" s="55" customFormat="1" ht="9.9499999999999993" customHeight="1" x14ac:dyDescent="0.2">
      <c r="A58" s="73"/>
      <c r="B58" s="64" t="s">
        <v>80</v>
      </c>
      <c r="C58" s="74">
        <f>COUNTIFS(DataRegularSeason20242025!$E$2:$E$1315,WatchedGames20242025!$A57,DataRegularSeason20242025!$D$2:$D$1315,WatchedGames20242025!C$1,DataRegularSeason20242025!$N$2:$N$1315,1, DataRegularSeason20242025!$R$2:$R$1315,1)</f>
        <v>0</v>
      </c>
      <c r="D58" s="75"/>
      <c r="E58" s="74">
        <f>COUNTIFS(DataRegularSeason20242025!$E$2:$E$1315,WatchedGames20242025!$A57,DataRegularSeason20242025!$D$2:$D$1315,WatchedGames20242025!E$1,DataRegularSeason20242025!$N$2:$N$1315,1, DataRegularSeason20242025!$R$2:$R$1315,1)</f>
        <v>1</v>
      </c>
      <c r="F58" s="75"/>
      <c r="G58" s="74">
        <f>COUNTIFS(DataRegularSeason20242025!$E$2:$E$1315,WatchedGames20242025!$A57,DataRegularSeason20242025!$D$2:$D$1315,WatchedGames20242025!G$1,DataRegularSeason20242025!$N$2:$N$1315,1, DataRegularSeason20242025!$R$2:$R$1315,1)</f>
        <v>0</v>
      </c>
      <c r="H58" s="75"/>
      <c r="I58" s="74">
        <f>COUNTIFS(DataRegularSeason20242025!$E$2:$E$1315,WatchedGames20242025!$A57,DataRegularSeason20242025!$D$2:$D$1315,WatchedGames20242025!I$1,DataRegularSeason20242025!$N$2:$N$1315,1, DataRegularSeason20242025!$R$2:$R$1315,1)</f>
        <v>0</v>
      </c>
      <c r="J58" s="75"/>
      <c r="K58" s="74">
        <f>COUNTIFS(DataRegularSeason20242025!$E$2:$E$1315,WatchedGames20242025!$A57,DataRegularSeason20242025!$D$2:$D$1315,WatchedGames20242025!K$1,DataRegularSeason20242025!$N$2:$N$1315,1, DataRegularSeason20242025!$R$2:$R$1315,1)</f>
        <v>0</v>
      </c>
      <c r="L58" s="75"/>
      <c r="M58" s="74">
        <f>COUNTIFS(DataRegularSeason20242025!$E$2:$E$1315,WatchedGames20242025!$A57,DataRegularSeason20242025!$D$2:$D$1315,WatchedGames20242025!M$1,DataRegularSeason20242025!$N$2:$N$1315,1, DataRegularSeason20242025!$R$2:$R$1315,1)</f>
        <v>1</v>
      </c>
      <c r="N58" s="75"/>
      <c r="O58" s="74">
        <f>COUNTIFS(DataRegularSeason20242025!$E$2:$E$1315,WatchedGames20242025!$A57,DataRegularSeason20242025!$D$2:$D$1315,WatchedGames20242025!O$1,DataRegularSeason20242025!$N$2:$N$1315,1, DataRegularSeason20242025!$R$2:$R$1315,1)</f>
        <v>1</v>
      </c>
      <c r="P58" s="75"/>
      <c r="Q58" s="74">
        <f>COUNTIFS(DataRegularSeason20242025!$E$2:$E$1315,WatchedGames20242025!$A57,DataRegularSeason20242025!$D$2:$D$1315,WatchedGames20242025!Q$1,DataRegularSeason20242025!$N$2:$N$1315,1, DataRegularSeason20242025!$R$2:$R$1315,1)</f>
        <v>0</v>
      </c>
      <c r="R58" s="75"/>
      <c r="S58" s="74">
        <f>COUNTIFS(DataRegularSeason20242025!$E$2:$E$1315,WatchedGames20242025!$A57,DataRegularSeason20242025!$D$2:$D$1315,WatchedGames20242025!S$1,DataRegularSeason20242025!$N$2:$N$1315,1, DataRegularSeason20242025!$R$2:$R$1315,1)</f>
        <v>0</v>
      </c>
      <c r="T58" s="75"/>
      <c r="U58" s="74">
        <f>COUNTIFS(DataRegularSeason20242025!$E$2:$E$1315,WatchedGames20242025!$A57,DataRegularSeason20242025!$D$2:$D$1315,WatchedGames20242025!U$1,DataRegularSeason20242025!$N$2:$N$1315,1, DataRegularSeason20242025!$R$2:$R$1315,1)</f>
        <v>0</v>
      </c>
      <c r="V58" s="75"/>
      <c r="W58" s="74">
        <f>COUNTIFS(DataRegularSeason20242025!$E$2:$E$1315,WatchedGames20242025!$A57,DataRegularSeason20242025!$D$2:$D$1315,WatchedGames20242025!W$1,DataRegularSeason20242025!$N$2:$N$1315,1, DataRegularSeason20242025!$R$2:$R$1315,1)</f>
        <v>0</v>
      </c>
      <c r="X58" s="75"/>
      <c r="Y58" s="74">
        <f>COUNTIFS(DataRegularSeason20242025!$E$2:$E$1315,WatchedGames20242025!$A57,DataRegularSeason20242025!$D$2:$D$1315,WatchedGames20242025!Y$1,DataRegularSeason20242025!$N$2:$N$1315,1, DataRegularSeason20242025!$R$2:$R$1315,1)</f>
        <v>0</v>
      </c>
      <c r="Z58" s="75"/>
      <c r="AA58" s="74">
        <f>COUNTIFS(DataRegularSeason20242025!$E$2:$E$1315,WatchedGames20242025!$A57,DataRegularSeason20242025!$D$2:$D$1315,WatchedGames20242025!AA$1,DataRegularSeason20242025!$N$2:$N$1315,1, DataRegularSeason20242025!$R$2:$R$1315,1)</f>
        <v>0</v>
      </c>
      <c r="AB58" s="75"/>
      <c r="AC58" s="74">
        <f>COUNTIFS(DataRegularSeason20242025!$E$2:$E$1315,WatchedGames20242025!$A57,DataRegularSeason20242025!$D$2:$D$1315,WatchedGames20242025!AC$1,DataRegularSeason20242025!$N$2:$N$1315,1, DataRegularSeason20242025!$R$2:$R$1315,1)</f>
        <v>0</v>
      </c>
      <c r="AD58" s="75"/>
      <c r="AE58" s="74">
        <f>COUNTIFS(DataRegularSeason20242025!$E$2:$E$1315,WatchedGames20242025!$A57,DataRegularSeason20242025!$D$2:$D$1315,WatchedGames20242025!AE$1,DataRegularSeason20242025!$N$2:$N$1315,1, DataRegularSeason20242025!$R$2:$R$1315,1)</f>
        <v>0</v>
      </c>
      <c r="AF58" s="75"/>
      <c r="AG58" s="74">
        <f>COUNTIFS(DataRegularSeason20242025!$E$2:$E$1315,WatchedGames20242025!$A57,DataRegularSeason20242025!$D$2:$D$1315,WatchedGames20242025!AG$1,DataRegularSeason20242025!$N$2:$N$1315,1, DataRegularSeason20242025!$R$2:$R$1315,1)</f>
        <v>0</v>
      </c>
      <c r="AH58" s="75"/>
      <c r="AI58" s="74">
        <f>COUNTIFS(DataRegularSeason20242025!$E$2:$E$1315,WatchedGames20242025!$A57,DataRegularSeason20242025!$D$2:$D$1315,WatchedGames20242025!AI$1,DataRegularSeason20242025!$N$2:$N$1315,1, DataRegularSeason20242025!$R$2:$R$1315,1)</f>
        <v>0</v>
      </c>
      <c r="AJ58" s="75"/>
      <c r="AK58" s="74">
        <f>COUNTIFS(DataRegularSeason20242025!$E$2:$E$1315,WatchedGames20242025!$A57,DataRegularSeason20242025!$D$2:$D$1315,WatchedGames20242025!AK$1,DataRegularSeason20242025!$N$2:$N$1315,1, DataRegularSeason20242025!$R$2:$R$1315,1)</f>
        <v>0</v>
      </c>
      <c r="AL58" s="75"/>
      <c r="AM58" s="74">
        <f>COUNTIFS(DataRegularSeason20242025!$E$2:$E$1315,WatchedGames20242025!$A57,DataRegularSeason20242025!$D$2:$D$1315,WatchedGames20242025!AM$1,DataRegularSeason20242025!$N$2:$N$1315,1, DataRegularSeason20242025!$R$2:$R$1315,1)</f>
        <v>0</v>
      </c>
      <c r="AN58" s="75"/>
      <c r="AO58" s="74">
        <f>COUNTIFS(DataRegularSeason20242025!$E$2:$E$1315,WatchedGames20242025!$A57,DataRegularSeason20242025!$D$2:$D$1315,WatchedGames20242025!AO$1,DataRegularSeason20242025!$N$2:$N$1315,1, DataRegularSeason20242025!$R$2:$R$1315,1)</f>
        <v>0</v>
      </c>
      <c r="AP58" s="75"/>
      <c r="AQ58" s="74">
        <f>COUNTIFS(DataRegularSeason20242025!$E$2:$E$1315,WatchedGames20242025!$A57,DataRegularSeason20242025!$D$2:$D$1315,WatchedGames20242025!AQ$1,DataRegularSeason20242025!$N$2:$N$1315,1, DataRegularSeason20242025!$R$2:$R$1315,1)</f>
        <v>0</v>
      </c>
      <c r="AR58" s="75"/>
      <c r="AS58" s="74">
        <f>COUNTIFS(DataRegularSeason20242025!$E$2:$E$1315,WatchedGames20242025!$A57,DataRegularSeason20242025!$D$2:$D$1315,WatchedGames20242025!AS$1,DataRegularSeason20242025!$N$2:$N$1315,1, DataRegularSeason20242025!$R$2:$R$1315,1)</f>
        <v>0</v>
      </c>
      <c r="AT58" s="75"/>
      <c r="AU58" s="74">
        <f>COUNTIFS(DataRegularSeason20242025!$E$2:$E$1315,WatchedGames20242025!$A57,DataRegularSeason20242025!$D$2:$D$1315,WatchedGames20242025!AU$1,DataRegularSeason20242025!$N$2:$N$1315,1, DataRegularSeason20242025!$R$2:$R$1315,1)</f>
        <v>0</v>
      </c>
      <c r="AV58" s="75"/>
      <c r="AW58" s="74">
        <f>COUNTIFS(DataRegularSeason20242025!$E$2:$E$1315,WatchedGames20242025!$A57,DataRegularSeason20242025!$D$2:$D$1315,WatchedGames20242025!AW$1,DataRegularSeason20242025!$N$2:$N$1315,1, DataRegularSeason20242025!$R$2:$R$1315,1)</f>
        <v>0</v>
      </c>
      <c r="AX58" s="75"/>
      <c r="AY58" s="74">
        <f>COUNTIFS(DataRegularSeason20242025!$E$2:$E$1315,WatchedGames20242025!$A57,DataRegularSeason20242025!$D$2:$D$1315,WatchedGames20242025!AY$1,DataRegularSeason20242025!$N$2:$N$1315,1, DataRegularSeason20242025!$R$2:$R$1315,1)</f>
        <v>0</v>
      </c>
      <c r="AZ58" s="75"/>
      <c r="BA58" s="74">
        <f>COUNTIFS(DataRegularSeason20242025!$E$2:$E$1315,WatchedGames20242025!$A57,DataRegularSeason20242025!$D$2:$D$1315,WatchedGames20242025!BA$1,DataRegularSeason20242025!$N$2:$N$1315,1, DataRegularSeason20242025!$R$2:$R$1315,1)</f>
        <v>0</v>
      </c>
      <c r="BB58" s="75"/>
      <c r="BC58" s="74">
        <f>COUNTIFS(DataRegularSeason20242025!$E$2:$E$1315,WatchedGames20242025!$A57,DataRegularSeason20242025!$D$2:$D$1315,WatchedGames20242025!BC$1,DataRegularSeason20242025!$N$2:$N$1315,1, DataRegularSeason20242025!$R$2:$R$1315,1)</f>
        <v>0</v>
      </c>
      <c r="BD58" s="75"/>
      <c r="BE58" s="74"/>
      <c r="BF58" s="75"/>
      <c r="BG58" s="74">
        <f>COUNTIFS(DataRegularSeason20242025!$E$2:$E$1315,WatchedGames20242025!$A57,DataRegularSeason20242025!$D$2:$D$1315,WatchedGames20242025!BG$1,DataRegularSeason20242025!$N$2:$N$1315,1, DataRegularSeason20242025!$R$2:$R$1315,1)</f>
        <v>0</v>
      </c>
      <c r="BH58" s="75"/>
      <c r="BI58" s="74">
        <f>COUNTIFS(DataRegularSeason20242025!$E$2:$E$1315,WatchedGames20242025!$A57,DataRegularSeason20242025!$D$2:$D$1315,WatchedGames20242025!BI$1,DataRegularSeason20242025!$N$2:$N$1315,1, DataRegularSeason20242025!$R$2:$R$1315,1)</f>
        <v>0</v>
      </c>
      <c r="BJ58" s="75"/>
      <c r="BK58" s="74">
        <f>COUNTIFS(DataRegularSeason20242025!$E$2:$E$1315,WatchedGames20242025!$A57,DataRegularSeason20242025!$D$2:$D$1315,WatchedGames20242025!BK$1,DataRegularSeason20242025!$N$2:$N$1315,1, DataRegularSeason20242025!$R$2:$R$1315,1)</f>
        <v>0</v>
      </c>
      <c r="BL58" s="75"/>
      <c r="BM58" s="74">
        <f>COUNTIFS(DataRegularSeason20242025!$E$2:$E$1315,WatchedGames20242025!$A57,DataRegularSeason20242025!$D$2:$D$1315,WatchedGames20242025!BM$1,DataRegularSeason20242025!$N$2:$N$1315,1, DataRegularSeason20242025!$R$2:$R$1315,1)</f>
        <v>0</v>
      </c>
      <c r="BN58" s="75"/>
      <c r="BO58" s="66">
        <f t="shared" si="0"/>
        <v>3</v>
      </c>
      <c r="BP58" s="70"/>
      <c r="BQ58" s="71"/>
    </row>
    <row r="59" spans="1:69" s="55" customFormat="1" ht="9.9499999999999993" customHeight="1" x14ac:dyDescent="0.2">
      <c r="A59" s="67" t="s">
        <v>25</v>
      </c>
      <c r="B59" s="56" t="s">
        <v>81</v>
      </c>
      <c r="C59" s="68"/>
      <c r="D59" s="56">
        <f>COUNTIFS(DataRegularSeason20242025!$E$2:$E$1315,WatchedGames20242025!C$1,DataRegularSeason20242025!$D$2:$D$1315,WatchedGames20242025!$A59,DataRegularSeason20242025!$N$2:$N$1315,1, DataRegularSeason20242025!$R$2:$R$1315,1)</f>
        <v>0</v>
      </c>
      <c r="E59" s="68"/>
      <c r="F59" s="56">
        <f>COUNTIFS(DataRegularSeason20242025!$E$2:$E$1315,WatchedGames20242025!E$1,DataRegularSeason20242025!$D$2:$D$1315,WatchedGames20242025!$A59,DataRegularSeason20242025!$N$2:$N$1315,1, DataRegularSeason20242025!$R$2:$R$1315,1)</f>
        <v>0</v>
      </c>
      <c r="G59" s="68"/>
      <c r="H59" s="56">
        <f>COUNTIFS(DataRegularSeason20242025!$E$2:$E$1315,WatchedGames20242025!G$1,DataRegularSeason20242025!$D$2:$D$1315,WatchedGames20242025!$A59,DataRegularSeason20242025!$N$2:$N$1315,1, DataRegularSeason20242025!$R$2:$R$1315,1)</f>
        <v>0</v>
      </c>
      <c r="I59" s="68"/>
      <c r="J59" s="56">
        <f>COUNTIFS(DataRegularSeason20242025!$E$2:$E$1315,WatchedGames20242025!I$1,DataRegularSeason20242025!$D$2:$D$1315,WatchedGames20242025!$A59,DataRegularSeason20242025!$N$2:$N$1315,1, DataRegularSeason20242025!$R$2:$R$1315,1)</f>
        <v>0</v>
      </c>
      <c r="K59" s="68"/>
      <c r="L59" s="56">
        <f>COUNTIFS(DataRegularSeason20242025!$E$2:$E$1315,WatchedGames20242025!K$1,DataRegularSeason20242025!$D$2:$D$1315,WatchedGames20242025!$A59,DataRegularSeason20242025!$N$2:$N$1315,1, DataRegularSeason20242025!$R$2:$R$1315,1)</f>
        <v>0</v>
      </c>
      <c r="M59" s="68"/>
      <c r="N59" s="56">
        <f>COUNTIFS(DataRegularSeason20242025!$E$2:$E$1315,WatchedGames20242025!M$1,DataRegularSeason20242025!$D$2:$D$1315,WatchedGames20242025!$A59,DataRegularSeason20242025!$N$2:$N$1315,1, DataRegularSeason20242025!$R$2:$R$1315,1)</f>
        <v>0</v>
      </c>
      <c r="O59" s="68"/>
      <c r="P59" s="56">
        <f>COUNTIFS(DataRegularSeason20242025!$E$2:$E$1315,WatchedGames20242025!O$1,DataRegularSeason20242025!$D$2:$D$1315,WatchedGames20242025!$A59,DataRegularSeason20242025!$N$2:$N$1315,1, DataRegularSeason20242025!$R$2:$R$1315,1)</f>
        <v>0</v>
      </c>
      <c r="Q59" s="68"/>
      <c r="R59" s="56">
        <f>COUNTIFS(DataRegularSeason20242025!$E$2:$E$1315,WatchedGames20242025!Q$1,DataRegularSeason20242025!$D$2:$D$1315,WatchedGames20242025!$A59,DataRegularSeason20242025!$N$2:$N$1315,1, DataRegularSeason20242025!$R$2:$R$1315,1)</f>
        <v>0</v>
      </c>
      <c r="S59" s="68"/>
      <c r="T59" s="56">
        <f>COUNTIFS(DataRegularSeason20242025!$E$2:$E$1315,WatchedGames20242025!S$1,DataRegularSeason20242025!$D$2:$D$1315,WatchedGames20242025!$A59,DataRegularSeason20242025!$N$2:$N$1315,1, DataRegularSeason20242025!$R$2:$R$1315,1)</f>
        <v>0</v>
      </c>
      <c r="U59" s="68"/>
      <c r="V59" s="56">
        <f>COUNTIFS(DataRegularSeason20242025!$E$2:$E$1315,WatchedGames20242025!U$1,DataRegularSeason20242025!$D$2:$D$1315,WatchedGames20242025!$A59,DataRegularSeason20242025!$N$2:$N$1315,1, DataRegularSeason20242025!$R$2:$R$1315,1)</f>
        <v>0</v>
      </c>
      <c r="W59" s="68"/>
      <c r="X59" s="56">
        <f>COUNTIFS(DataRegularSeason20242025!$E$2:$E$1315,WatchedGames20242025!W$1,DataRegularSeason20242025!$D$2:$D$1315,WatchedGames20242025!$A59,DataRegularSeason20242025!$N$2:$N$1315,1, DataRegularSeason20242025!$R$2:$R$1315,1)</f>
        <v>0</v>
      </c>
      <c r="Y59" s="68"/>
      <c r="Z59" s="56">
        <f>COUNTIFS(DataRegularSeason20242025!$E$2:$E$1315,WatchedGames20242025!Y$1,DataRegularSeason20242025!$D$2:$D$1315,WatchedGames20242025!$A59,DataRegularSeason20242025!$N$2:$N$1315,1, DataRegularSeason20242025!$R$2:$R$1315,1)</f>
        <v>1</v>
      </c>
      <c r="AA59" s="68"/>
      <c r="AB59" s="56">
        <f>COUNTIFS(DataRegularSeason20242025!$E$2:$E$1315,WatchedGames20242025!AA$1,DataRegularSeason20242025!$D$2:$D$1315,WatchedGames20242025!$A59,DataRegularSeason20242025!$N$2:$N$1315,1, DataRegularSeason20242025!$R$2:$R$1315,1)</f>
        <v>0</v>
      </c>
      <c r="AC59" s="68"/>
      <c r="AD59" s="56">
        <f>COUNTIFS(DataRegularSeason20242025!$E$2:$E$1315,WatchedGames20242025!AC$1,DataRegularSeason20242025!$D$2:$D$1315,WatchedGames20242025!$A59,DataRegularSeason20242025!$N$2:$N$1315,1, DataRegularSeason20242025!$R$2:$R$1315,1)</f>
        <v>0</v>
      </c>
      <c r="AE59" s="68"/>
      <c r="AF59" s="56">
        <f>COUNTIFS(DataRegularSeason20242025!$E$2:$E$1315,WatchedGames20242025!AE$1,DataRegularSeason20242025!$D$2:$D$1315,WatchedGames20242025!$A59,DataRegularSeason20242025!$N$2:$N$1315,1, DataRegularSeason20242025!$R$2:$R$1315,1)</f>
        <v>0</v>
      </c>
      <c r="AG59" s="68"/>
      <c r="AH59" s="56">
        <f>COUNTIFS(DataRegularSeason20242025!$E$2:$E$1315,WatchedGames20242025!AG$1,DataRegularSeason20242025!$D$2:$D$1315,WatchedGames20242025!$A59,DataRegularSeason20242025!$N$2:$N$1315,1, DataRegularSeason20242025!$R$2:$R$1315,1)</f>
        <v>0</v>
      </c>
      <c r="AI59" s="68"/>
      <c r="AJ59" s="56">
        <f>COUNTIFS(DataRegularSeason20242025!$E$2:$E$1315,WatchedGames20242025!AI$1,DataRegularSeason20242025!$D$2:$D$1315,WatchedGames20242025!$A59,DataRegularSeason20242025!$N$2:$N$1315,1, DataRegularSeason20242025!$R$2:$R$1315,1)</f>
        <v>0</v>
      </c>
      <c r="AK59" s="68"/>
      <c r="AL59" s="56">
        <f>COUNTIFS(DataRegularSeason20242025!$E$2:$E$1315,WatchedGames20242025!AK$1,DataRegularSeason20242025!$D$2:$D$1315,WatchedGames20242025!$A59,DataRegularSeason20242025!$N$2:$N$1315,1, DataRegularSeason20242025!$R$2:$R$1315,1)</f>
        <v>0</v>
      </c>
      <c r="AM59" s="68"/>
      <c r="AN59" s="56">
        <f>COUNTIFS(DataRegularSeason20242025!$E$2:$E$1315,WatchedGames20242025!AM$1,DataRegularSeason20242025!$D$2:$D$1315,WatchedGames20242025!$A59,DataRegularSeason20242025!$N$2:$N$1315,1, DataRegularSeason20242025!$R$2:$R$1315,1)</f>
        <v>0</v>
      </c>
      <c r="AO59" s="68"/>
      <c r="AP59" s="56">
        <f>COUNTIFS(DataRegularSeason20242025!$E$2:$E$1315,WatchedGames20242025!AO$1,DataRegularSeason20242025!$D$2:$D$1315,WatchedGames20242025!$A59,DataRegularSeason20242025!$N$2:$N$1315,1, DataRegularSeason20242025!$R$2:$R$1315,1)</f>
        <v>0</v>
      </c>
      <c r="AQ59" s="68"/>
      <c r="AR59" s="56">
        <f>COUNTIFS(DataRegularSeason20242025!$E$2:$E$1315,WatchedGames20242025!AQ$1,DataRegularSeason20242025!$D$2:$D$1315,WatchedGames20242025!$A59,DataRegularSeason20242025!$N$2:$N$1315,1, DataRegularSeason20242025!$R$2:$R$1315,1)</f>
        <v>0</v>
      </c>
      <c r="AS59" s="68"/>
      <c r="AT59" s="56">
        <f>COUNTIFS(DataRegularSeason20242025!$E$2:$E$1315,WatchedGames20242025!AS$1,DataRegularSeason20242025!$D$2:$D$1315,WatchedGames20242025!$A59,DataRegularSeason20242025!$N$2:$N$1315,1, DataRegularSeason20242025!$R$2:$R$1315,1)</f>
        <v>0</v>
      </c>
      <c r="AU59" s="68"/>
      <c r="AV59" s="56">
        <f>COUNTIFS(DataRegularSeason20242025!$E$2:$E$1315,WatchedGames20242025!AU$1,DataRegularSeason20242025!$D$2:$D$1315,WatchedGames20242025!$A59,DataRegularSeason20242025!$N$2:$N$1315,1, DataRegularSeason20242025!$R$2:$R$1315,1)</f>
        <v>0</v>
      </c>
      <c r="AW59" s="68"/>
      <c r="AX59" s="56">
        <f>COUNTIFS(DataRegularSeason20242025!$E$2:$E$1315,WatchedGames20242025!AW$1,DataRegularSeason20242025!$D$2:$D$1315,WatchedGames20242025!$A59,DataRegularSeason20242025!$N$2:$N$1315,1, DataRegularSeason20242025!$R$2:$R$1315,1)</f>
        <v>0</v>
      </c>
      <c r="AY59" s="68"/>
      <c r="AZ59" s="56">
        <f>COUNTIFS(DataRegularSeason20242025!$E$2:$E$1315,WatchedGames20242025!AY$1,DataRegularSeason20242025!$D$2:$D$1315,WatchedGames20242025!$A59,DataRegularSeason20242025!$N$2:$N$1315,1, DataRegularSeason20242025!$R$2:$R$1315,1)</f>
        <v>0</v>
      </c>
      <c r="BA59" s="68"/>
      <c r="BB59" s="56">
        <f>COUNTIFS(DataRegularSeason20242025!$E$2:$E$1315,WatchedGames20242025!BA$1,DataRegularSeason20242025!$D$2:$D$1315,WatchedGames20242025!$A59,DataRegularSeason20242025!$N$2:$N$1315,1, DataRegularSeason20242025!$R$2:$R$1315,1)</f>
        <v>1</v>
      </c>
      <c r="BC59" s="68"/>
      <c r="BD59" s="56">
        <f>COUNTIFS(DataRegularSeason20242025!$E$2:$E$1315,WatchedGames20242025!BC$1,DataRegularSeason20242025!$D$2:$D$1315,WatchedGames20242025!$A59,DataRegularSeason20242025!$N$2:$N$1315,1, DataRegularSeason20242025!$R$2:$R$1315,1)</f>
        <v>0</v>
      </c>
      <c r="BE59" s="68"/>
      <c r="BF59" s="56">
        <f>COUNTIFS(DataRegularSeason20242025!$E$2:$E$1315,WatchedGames20242025!BE$1,DataRegularSeason20242025!$D$2:$D$1315,WatchedGames20242025!$A59,DataRegularSeason20242025!$N$2:$N$1315,1, DataRegularSeason20242025!$R$2:$R$1315,1)</f>
        <v>0</v>
      </c>
      <c r="BG59" s="68"/>
      <c r="BH59" s="69"/>
      <c r="BI59" s="68"/>
      <c r="BJ59" s="56">
        <f>COUNTIFS(DataRegularSeason20242025!$E$2:$E$1315,WatchedGames20242025!BI$1,DataRegularSeason20242025!$D$2:$D$1315,WatchedGames20242025!$A59,DataRegularSeason20242025!$N$2:$N$1315,1, DataRegularSeason20242025!$R$2:$R$1315,1)</f>
        <v>0</v>
      </c>
      <c r="BK59" s="68"/>
      <c r="BL59" s="56">
        <f>COUNTIFS(DataRegularSeason20242025!$E$2:$E$1315,WatchedGames20242025!BK$1,DataRegularSeason20242025!$D$2:$D$1315,WatchedGames20242025!$A59,DataRegularSeason20242025!$N$2:$N$1315,1, DataRegularSeason20242025!$R$2:$R$1315,1)</f>
        <v>0</v>
      </c>
      <c r="BM59" s="68"/>
      <c r="BN59" s="56">
        <f>COUNTIFS(DataRegularSeason20242025!$E$2:$E$1315,WatchedGames20242025!BM$1,DataRegularSeason20242025!$D$2:$D$1315,WatchedGames20242025!$A59,DataRegularSeason20242025!$N$2:$N$1315,1, DataRegularSeason20242025!$R$2:$R$1315,1)</f>
        <v>0</v>
      </c>
      <c r="BO59" s="61">
        <f t="shared" si="0"/>
        <v>2</v>
      </c>
      <c r="BP59" s="70">
        <f t="shared" ref="BP59" si="55">BO59+BO60</f>
        <v>5</v>
      </c>
      <c r="BQ59" s="71">
        <f t="shared" ref="BQ59" si="56">82-BP59</f>
        <v>77</v>
      </c>
    </row>
    <row r="60" spans="1:69" s="55" customFormat="1" ht="9.9499999999999993" customHeight="1" x14ac:dyDescent="0.2">
      <c r="A60" s="73"/>
      <c r="B60" s="64" t="s">
        <v>80</v>
      </c>
      <c r="C60" s="74">
        <f>COUNTIFS(DataRegularSeason20242025!$E$2:$E$1315,WatchedGames20242025!$A59,DataRegularSeason20242025!$D$2:$D$1315,WatchedGames20242025!C$1,DataRegularSeason20242025!$N$2:$N$1315,1, DataRegularSeason20242025!$R$2:$R$1315,1)</f>
        <v>0</v>
      </c>
      <c r="D60" s="75"/>
      <c r="E60" s="74">
        <f>COUNTIFS(DataRegularSeason20242025!$E$2:$E$1315,WatchedGames20242025!$A59,DataRegularSeason20242025!$D$2:$D$1315,WatchedGames20242025!E$1,DataRegularSeason20242025!$N$2:$N$1315,1, DataRegularSeason20242025!$R$2:$R$1315,1)</f>
        <v>0</v>
      </c>
      <c r="F60" s="75"/>
      <c r="G60" s="74">
        <f>COUNTIFS(DataRegularSeason20242025!$E$2:$E$1315,WatchedGames20242025!$A59,DataRegularSeason20242025!$D$2:$D$1315,WatchedGames20242025!G$1,DataRegularSeason20242025!$N$2:$N$1315,1, DataRegularSeason20242025!$R$2:$R$1315,1)</f>
        <v>0</v>
      </c>
      <c r="H60" s="75"/>
      <c r="I60" s="74">
        <f>COUNTIFS(DataRegularSeason20242025!$E$2:$E$1315,WatchedGames20242025!$A59,DataRegularSeason20242025!$D$2:$D$1315,WatchedGames20242025!I$1,DataRegularSeason20242025!$N$2:$N$1315,1, DataRegularSeason20242025!$R$2:$R$1315,1)</f>
        <v>0</v>
      </c>
      <c r="J60" s="75"/>
      <c r="K60" s="74">
        <f>COUNTIFS(DataRegularSeason20242025!$E$2:$E$1315,WatchedGames20242025!$A59,DataRegularSeason20242025!$D$2:$D$1315,WatchedGames20242025!K$1,DataRegularSeason20242025!$N$2:$N$1315,1, DataRegularSeason20242025!$R$2:$R$1315,1)</f>
        <v>0</v>
      </c>
      <c r="L60" s="75"/>
      <c r="M60" s="74">
        <f>COUNTIFS(DataRegularSeason20242025!$E$2:$E$1315,WatchedGames20242025!$A59,DataRegularSeason20242025!$D$2:$D$1315,WatchedGames20242025!M$1,DataRegularSeason20242025!$N$2:$N$1315,1, DataRegularSeason20242025!$R$2:$R$1315,1)</f>
        <v>1</v>
      </c>
      <c r="N60" s="75"/>
      <c r="O60" s="74">
        <f>COUNTIFS(DataRegularSeason20242025!$E$2:$E$1315,WatchedGames20242025!$A59,DataRegularSeason20242025!$D$2:$D$1315,WatchedGames20242025!O$1,DataRegularSeason20242025!$N$2:$N$1315,1, DataRegularSeason20242025!$R$2:$R$1315,1)</f>
        <v>0</v>
      </c>
      <c r="P60" s="75"/>
      <c r="Q60" s="74">
        <f>COUNTIFS(DataRegularSeason20242025!$E$2:$E$1315,WatchedGames20242025!$A59,DataRegularSeason20242025!$D$2:$D$1315,WatchedGames20242025!Q$1,DataRegularSeason20242025!$N$2:$N$1315,1, DataRegularSeason20242025!$R$2:$R$1315,1)</f>
        <v>0</v>
      </c>
      <c r="R60" s="75"/>
      <c r="S60" s="74">
        <f>COUNTIFS(DataRegularSeason20242025!$E$2:$E$1315,WatchedGames20242025!$A59,DataRegularSeason20242025!$D$2:$D$1315,WatchedGames20242025!S$1,DataRegularSeason20242025!$N$2:$N$1315,1, DataRegularSeason20242025!$R$2:$R$1315,1)</f>
        <v>0</v>
      </c>
      <c r="T60" s="75"/>
      <c r="U60" s="74">
        <f>COUNTIFS(DataRegularSeason20242025!$E$2:$E$1315,WatchedGames20242025!$A59,DataRegularSeason20242025!$D$2:$D$1315,WatchedGames20242025!U$1,DataRegularSeason20242025!$N$2:$N$1315,1, DataRegularSeason20242025!$R$2:$R$1315,1)</f>
        <v>0</v>
      </c>
      <c r="V60" s="75"/>
      <c r="W60" s="74">
        <f>COUNTIFS(DataRegularSeason20242025!$E$2:$E$1315,WatchedGames20242025!$A59,DataRegularSeason20242025!$D$2:$D$1315,WatchedGames20242025!W$1,DataRegularSeason20242025!$N$2:$N$1315,1, DataRegularSeason20242025!$R$2:$R$1315,1)</f>
        <v>0</v>
      </c>
      <c r="X60" s="75"/>
      <c r="Y60" s="74">
        <f>COUNTIFS(DataRegularSeason20242025!$E$2:$E$1315,WatchedGames20242025!$A59,DataRegularSeason20242025!$D$2:$D$1315,WatchedGames20242025!Y$1,DataRegularSeason20242025!$N$2:$N$1315,1, DataRegularSeason20242025!$R$2:$R$1315,1)</f>
        <v>0</v>
      </c>
      <c r="Z60" s="75"/>
      <c r="AA60" s="74">
        <f>COUNTIFS(DataRegularSeason20242025!$E$2:$E$1315,WatchedGames20242025!$A59,DataRegularSeason20242025!$D$2:$D$1315,WatchedGames20242025!AA$1,DataRegularSeason20242025!$N$2:$N$1315,1, DataRegularSeason20242025!$R$2:$R$1315,1)</f>
        <v>0</v>
      </c>
      <c r="AB60" s="75"/>
      <c r="AC60" s="74">
        <f>COUNTIFS(DataRegularSeason20242025!$E$2:$E$1315,WatchedGames20242025!$A59,DataRegularSeason20242025!$D$2:$D$1315,WatchedGames20242025!AC$1,DataRegularSeason20242025!$N$2:$N$1315,1, DataRegularSeason20242025!$R$2:$R$1315,1)</f>
        <v>0</v>
      </c>
      <c r="AD60" s="75"/>
      <c r="AE60" s="74">
        <f>COUNTIFS(DataRegularSeason20242025!$E$2:$E$1315,WatchedGames20242025!$A59,DataRegularSeason20242025!$D$2:$D$1315,WatchedGames20242025!AE$1,DataRegularSeason20242025!$N$2:$N$1315,1, DataRegularSeason20242025!$R$2:$R$1315,1)</f>
        <v>0</v>
      </c>
      <c r="AF60" s="75"/>
      <c r="AG60" s="74">
        <f>COUNTIFS(DataRegularSeason20242025!$E$2:$E$1315,WatchedGames20242025!$A59,DataRegularSeason20242025!$D$2:$D$1315,WatchedGames20242025!AG$1,DataRegularSeason20242025!$N$2:$N$1315,1, DataRegularSeason20242025!$R$2:$R$1315,1)</f>
        <v>1</v>
      </c>
      <c r="AH60" s="75"/>
      <c r="AI60" s="74">
        <f>COUNTIFS(DataRegularSeason20242025!$E$2:$E$1315,WatchedGames20242025!$A59,DataRegularSeason20242025!$D$2:$D$1315,WatchedGames20242025!AI$1,DataRegularSeason20242025!$N$2:$N$1315,1, DataRegularSeason20242025!$R$2:$R$1315,1)</f>
        <v>0</v>
      </c>
      <c r="AJ60" s="75"/>
      <c r="AK60" s="74">
        <f>COUNTIFS(DataRegularSeason20242025!$E$2:$E$1315,WatchedGames20242025!$A59,DataRegularSeason20242025!$D$2:$D$1315,WatchedGames20242025!AK$1,DataRegularSeason20242025!$N$2:$N$1315,1, DataRegularSeason20242025!$R$2:$R$1315,1)</f>
        <v>0</v>
      </c>
      <c r="AL60" s="75"/>
      <c r="AM60" s="74">
        <f>COUNTIFS(DataRegularSeason20242025!$E$2:$E$1315,WatchedGames20242025!$A59,DataRegularSeason20242025!$D$2:$D$1315,WatchedGames20242025!AM$1,DataRegularSeason20242025!$N$2:$N$1315,1, DataRegularSeason20242025!$R$2:$R$1315,1)</f>
        <v>0</v>
      </c>
      <c r="AN60" s="75"/>
      <c r="AO60" s="74">
        <f>COUNTIFS(DataRegularSeason20242025!$E$2:$E$1315,WatchedGames20242025!$A59,DataRegularSeason20242025!$D$2:$D$1315,WatchedGames20242025!AO$1,DataRegularSeason20242025!$N$2:$N$1315,1, DataRegularSeason20242025!$R$2:$R$1315,1)</f>
        <v>0</v>
      </c>
      <c r="AP60" s="75"/>
      <c r="AQ60" s="74">
        <f>COUNTIFS(DataRegularSeason20242025!$E$2:$E$1315,WatchedGames20242025!$A59,DataRegularSeason20242025!$D$2:$D$1315,WatchedGames20242025!AQ$1,DataRegularSeason20242025!$N$2:$N$1315,1, DataRegularSeason20242025!$R$2:$R$1315,1)</f>
        <v>0</v>
      </c>
      <c r="AR60" s="75"/>
      <c r="AS60" s="74">
        <f>COUNTIFS(DataRegularSeason20242025!$E$2:$E$1315,WatchedGames20242025!$A59,DataRegularSeason20242025!$D$2:$D$1315,WatchedGames20242025!AS$1,DataRegularSeason20242025!$N$2:$N$1315,1, DataRegularSeason20242025!$R$2:$R$1315,1)</f>
        <v>1</v>
      </c>
      <c r="AT60" s="75"/>
      <c r="AU60" s="74">
        <f>COUNTIFS(DataRegularSeason20242025!$E$2:$E$1315,WatchedGames20242025!$A59,DataRegularSeason20242025!$D$2:$D$1315,WatchedGames20242025!AU$1,DataRegularSeason20242025!$N$2:$N$1315,1, DataRegularSeason20242025!$R$2:$R$1315,1)</f>
        <v>0</v>
      </c>
      <c r="AV60" s="75"/>
      <c r="AW60" s="74">
        <f>COUNTIFS(DataRegularSeason20242025!$E$2:$E$1315,WatchedGames20242025!$A59,DataRegularSeason20242025!$D$2:$D$1315,WatchedGames20242025!AW$1,DataRegularSeason20242025!$N$2:$N$1315,1, DataRegularSeason20242025!$R$2:$R$1315,1)</f>
        <v>0</v>
      </c>
      <c r="AX60" s="75"/>
      <c r="AY60" s="74">
        <f>COUNTIFS(DataRegularSeason20242025!$E$2:$E$1315,WatchedGames20242025!$A59,DataRegularSeason20242025!$D$2:$D$1315,WatchedGames20242025!AY$1,DataRegularSeason20242025!$N$2:$N$1315,1, DataRegularSeason20242025!$R$2:$R$1315,1)</f>
        <v>0</v>
      </c>
      <c r="AZ60" s="75"/>
      <c r="BA60" s="74">
        <f>COUNTIFS(DataRegularSeason20242025!$E$2:$E$1315,WatchedGames20242025!$A59,DataRegularSeason20242025!$D$2:$D$1315,WatchedGames20242025!BA$1,DataRegularSeason20242025!$N$2:$N$1315,1, DataRegularSeason20242025!$R$2:$R$1315,1)</f>
        <v>0</v>
      </c>
      <c r="BB60" s="75"/>
      <c r="BC60" s="74">
        <f>COUNTIFS(DataRegularSeason20242025!$E$2:$E$1315,WatchedGames20242025!$A59,DataRegularSeason20242025!$D$2:$D$1315,WatchedGames20242025!BC$1,DataRegularSeason20242025!$N$2:$N$1315,1, DataRegularSeason20242025!$R$2:$R$1315,1)</f>
        <v>0</v>
      </c>
      <c r="BD60" s="75"/>
      <c r="BE60" s="74">
        <f>COUNTIFS(DataRegularSeason20242025!$E$2:$E$1315,WatchedGames20242025!$A59,DataRegularSeason20242025!$D$2:$D$1315,WatchedGames20242025!BE$1,DataRegularSeason20242025!$N$2:$N$1315,1, DataRegularSeason20242025!$R$2:$R$1315,1)</f>
        <v>0</v>
      </c>
      <c r="BF60" s="75"/>
      <c r="BG60" s="74"/>
      <c r="BH60" s="75"/>
      <c r="BI60" s="74">
        <f>COUNTIFS(DataRegularSeason20242025!$E$2:$E$1315,WatchedGames20242025!$A59,DataRegularSeason20242025!$D$2:$D$1315,WatchedGames20242025!BI$1,DataRegularSeason20242025!$N$2:$N$1315,1, DataRegularSeason20242025!$R$2:$R$1315,1)</f>
        <v>0</v>
      </c>
      <c r="BJ60" s="75"/>
      <c r="BK60" s="74">
        <f>COUNTIFS(DataRegularSeason20242025!$E$2:$E$1315,WatchedGames20242025!$A59,DataRegularSeason20242025!$D$2:$D$1315,WatchedGames20242025!BK$1,DataRegularSeason20242025!$N$2:$N$1315,1, DataRegularSeason20242025!$R$2:$R$1315,1)</f>
        <v>0</v>
      </c>
      <c r="BL60" s="75"/>
      <c r="BM60" s="74">
        <f>COUNTIFS(DataRegularSeason20242025!$E$2:$E$1315,WatchedGames20242025!$A59,DataRegularSeason20242025!$D$2:$D$1315,WatchedGames20242025!BM$1,DataRegularSeason20242025!$N$2:$N$1315,1, DataRegularSeason20242025!$R$2:$R$1315,1)</f>
        <v>0</v>
      </c>
      <c r="BN60" s="75"/>
      <c r="BO60" s="66">
        <f t="shared" si="0"/>
        <v>3</v>
      </c>
      <c r="BP60" s="70"/>
      <c r="BQ60" s="71"/>
    </row>
    <row r="61" spans="1:69" s="55" customFormat="1" ht="9.9499999999999993" customHeight="1" x14ac:dyDescent="0.2">
      <c r="A61" s="67" t="s">
        <v>27</v>
      </c>
      <c r="B61" s="56" t="s">
        <v>81</v>
      </c>
      <c r="C61" s="68"/>
      <c r="D61" s="56">
        <f>COUNTIFS(DataRegularSeason20242025!$E$2:$E$1315,WatchedGames20242025!C$1,DataRegularSeason20242025!$D$2:$D$1315,WatchedGames20242025!$A61,DataRegularSeason20242025!$N$2:$N$1315,1, DataRegularSeason20242025!$R$2:$R$1315,1)</f>
        <v>0</v>
      </c>
      <c r="E61" s="68"/>
      <c r="F61" s="56">
        <f>COUNTIFS(DataRegularSeason20242025!$E$2:$E$1315,WatchedGames20242025!E$1,DataRegularSeason20242025!$D$2:$D$1315,WatchedGames20242025!$A61,DataRegularSeason20242025!$N$2:$N$1315,1, DataRegularSeason20242025!$R$2:$R$1315,1)</f>
        <v>0</v>
      </c>
      <c r="G61" s="68"/>
      <c r="H61" s="56">
        <f>COUNTIFS(DataRegularSeason20242025!$E$2:$E$1315,WatchedGames20242025!G$1,DataRegularSeason20242025!$D$2:$D$1315,WatchedGames20242025!$A61,DataRegularSeason20242025!$N$2:$N$1315,1, DataRegularSeason20242025!$R$2:$R$1315,1)</f>
        <v>0</v>
      </c>
      <c r="I61" s="68"/>
      <c r="J61" s="56">
        <f>COUNTIFS(DataRegularSeason20242025!$E$2:$E$1315,WatchedGames20242025!I$1,DataRegularSeason20242025!$D$2:$D$1315,WatchedGames20242025!$A61,DataRegularSeason20242025!$N$2:$N$1315,1, DataRegularSeason20242025!$R$2:$R$1315,1)</f>
        <v>0</v>
      </c>
      <c r="K61" s="68"/>
      <c r="L61" s="56">
        <f>COUNTIFS(DataRegularSeason20242025!$E$2:$E$1315,WatchedGames20242025!K$1,DataRegularSeason20242025!$D$2:$D$1315,WatchedGames20242025!$A61,DataRegularSeason20242025!$N$2:$N$1315,1, DataRegularSeason20242025!$R$2:$R$1315,1)</f>
        <v>0</v>
      </c>
      <c r="M61" s="68"/>
      <c r="N61" s="56">
        <f>COUNTIFS(DataRegularSeason20242025!$E$2:$E$1315,WatchedGames20242025!M$1,DataRegularSeason20242025!$D$2:$D$1315,WatchedGames20242025!$A61,DataRegularSeason20242025!$N$2:$N$1315,1, DataRegularSeason20242025!$R$2:$R$1315,1)</f>
        <v>0</v>
      </c>
      <c r="O61" s="68"/>
      <c r="P61" s="56">
        <f>COUNTIFS(DataRegularSeason20242025!$E$2:$E$1315,WatchedGames20242025!O$1,DataRegularSeason20242025!$D$2:$D$1315,WatchedGames20242025!$A61,DataRegularSeason20242025!$N$2:$N$1315,1, DataRegularSeason20242025!$R$2:$R$1315,1)</f>
        <v>0</v>
      </c>
      <c r="Q61" s="68"/>
      <c r="R61" s="56">
        <f>COUNTIFS(DataRegularSeason20242025!$E$2:$E$1315,WatchedGames20242025!Q$1,DataRegularSeason20242025!$D$2:$D$1315,WatchedGames20242025!$A61,DataRegularSeason20242025!$N$2:$N$1315,1, DataRegularSeason20242025!$R$2:$R$1315,1)</f>
        <v>0</v>
      </c>
      <c r="S61" s="68"/>
      <c r="T61" s="56">
        <f>COUNTIFS(DataRegularSeason20242025!$E$2:$E$1315,WatchedGames20242025!S$1,DataRegularSeason20242025!$D$2:$D$1315,WatchedGames20242025!$A61,DataRegularSeason20242025!$N$2:$N$1315,1, DataRegularSeason20242025!$R$2:$R$1315,1)</f>
        <v>0</v>
      </c>
      <c r="U61" s="68"/>
      <c r="V61" s="56">
        <f>COUNTIFS(DataRegularSeason20242025!$E$2:$E$1315,WatchedGames20242025!U$1,DataRegularSeason20242025!$D$2:$D$1315,WatchedGames20242025!$A61,DataRegularSeason20242025!$N$2:$N$1315,1, DataRegularSeason20242025!$R$2:$R$1315,1)</f>
        <v>0</v>
      </c>
      <c r="W61" s="68"/>
      <c r="X61" s="56">
        <f>COUNTIFS(DataRegularSeason20242025!$E$2:$E$1315,WatchedGames20242025!W$1,DataRegularSeason20242025!$D$2:$D$1315,WatchedGames20242025!$A61,DataRegularSeason20242025!$N$2:$N$1315,1, DataRegularSeason20242025!$R$2:$R$1315,1)</f>
        <v>0</v>
      </c>
      <c r="Y61" s="68"/>
      <c r="Z61" s="56">
        <f>COUNTIFS(DataRegularSeason20242025!$E$2:$E$1315,WatchedGames20242025!Y$1,DataRegularSeason20242025!$D$2:$D$1315,WatchedGames20242025!$A61,DataRegularSeason20242025!$N$2:$N$1315,1, DataRegularSeason20242025!$R$2:$R$1315,1)</f>
        <v>1</v>
      </c>
      <c r="AA61" s="68"/>
      <c r="AB61" s="56">
        <f>COUNTIFS(DataRegularSeason20242025!$E$2:$E$1315,WatchedGames20242025!AA$1,DataRegularSeason20242025!$D$2:$D$1315,WatchedGames20242025!$A61,DataRegularSeason20242025!$N$2:$N$1315,1, DataRegularSeason20242025!$R$2:$R$1315,1)</f>
        <v>1</v>
      </c>
      <c r="AC61" s="68"/>
      <c r="AD61" s="56">
        <f>COUNTIFS(DataRegularSeason20242025!$E$2:$E$1315,WatchedGames20242025!AC$1,DataRegularSeason20242025!$D$2:$D$1315,WatchedGames20242025!$A61,DataRegularSeason20242025!$N$2:$N$1315,1, DataRegularSeason20242025!$R$2:$R$1315,1)</f>
        <v>0</v>
      </c>
      <c r="AE61" s="68"/>
      <c r="AF61" s="56">
        <f>COUNTIFS(DataRegularSeason20242025!$E$2:$E$1315,WatchedGames20242025!AE$1,DataRegularSeason20242025!$D$2:$D$1315,WatchedGames20242025!$A61,DataRegularSeason20242025!$N$2:$N$1315,1, DataRegularSeason20242025!$R$2:$R$1315,1)</f>
        <v>0</v>
      </c>
      <c r="AG61" s="68"/>
      <c r="AH61" s="56">
        <f>COUNTIFS(DataRegularSeason20242025!$E$2:$E$1315,WatchedGames20242025!AG$1,DataRegularSeason20242025!$D$2:$D$1315,WatchedGames20242025!$A61,DataRegularSeason20242025!$N$2:$N$1315,1, DataRegularSeason20242025!$R$2:$R$1315,1)</f>
        <v>0</v>
      </c>
      <c r="AI61" s="68"/>
      <c r="AJ61" s="56">
        <f>COUNTIFS(DataRegularSeason20242025!$E$2:$E$1315,WatchedGames20242025!AI$1,DataRegularSeason20242025!$D$2:$D$1315,WatchedGames20242025!$A61,DataRegularSeason20242025!$N$2:$N$1315,1, DataRegularSeason20242025!$R$2:$R$1315,1)</f>
        <v>0</v>
      </c>
      <c r="AK61" s="68"/>
      <c r="AL61" s="56">
        <f>COUNTIFS(DataRegularSeason20242025!$E$2:$E$1315,WatchedGames20242025!AK$1,DataRegularSeason20242025!$D$2:$D$1315,WatchedGames20242025!$A61,DataRegularSeason20242025!$N$2:$N$1315,1, DataRegularSeason20242025!$R$2:$R$1315,1)</f>
        <v>0</v>
      </c>
      <c r="AM61" s="68"/>
      <c r="AN61" s="56">
        <f>COUNTIFS(DataRegularSeason20242025!$E$2:$E$1315,WatchedGames20242025!AM$1,DataRegularSeason20242025!$D$2:$D$1315,WatchedGames20242025!$A61,DataRegularSeason20242025!$N$2:$N$1315,1, DataRegularSeason20242025!$R$2:$R$1315,1)</f>
        <v>0</v>
      </c>
      <c r="AO61" s="68"/>
      <c r="AP61" s="56">
        <f>COUNTIFS(DataRegularSeason20242025!$E$2:$E$1315,WatchedGames20242025!AO$1,DataRegularSeason20242025!$D$2:$D$1315,WatchedGames20242025!$A61,DataRegularSeason20242025!$N$2:$N$1315,1, DataRegularSeason20242025!$R$2:$R$1315,1)</f>
        <v>0</v>
      </c>
      <c r="AQ61" s="68"/>
      <c r="AR61" s="56">
        <f>COUNTIFS(DataRegularSeason20242025!$E$2:$E$1315,WatchedGames20242025!AQ$1,DataRegularSeason20242025!$D$2:$D$1315,WatchedGames20242025!$A61,DataRegularSeason20242025!$N$2:$N$1315,1, DataRegularSeason20242025!$R$2:$R$1315,1)</f>
        <v>0</v>
      </c>
      <c r="AS61" s="68"/>
      <c r="AT61" s="56">
        <f>COUNTIFS(DataRegularSeason20242025!$E$2:$E$1315,WatchedGames20242025!AS$1,DataRegularSeason20242025!$D$2:$D$1315,WatchedGames20242025!$A61,DataRegularSeason20242025!$N$2:$N$1315,1, DataRegularSeason20242025!$R$2:$R$1315,1)</f>
        <v>0</v>
      </c>
      <c r="AU61" s="68"/>
      <c r="AV61" s="56">
        <f>COUNTIFS(DataRegularSeason20242025!$E$2:$E$1315,WatchedGames20242025!AU$1,DataRegularSeason20242025!$D$2:$D$1315,WatchedGames20242025!$A61,DataRegularSeason20242025!$N$2:$N$1315,1, DataRegularSeason20242025!$R$2:$R$1315,1)</f>
        <v>0</v>
      </c>
      <c r="AW61" s="68"/>
      <c r="AX61" s="56">
        <f>COUNTIFS(DataRegularSeason20242025!$E$2:$E$1315,WatchedGames20242025!AW$1,DataRegularSeason20242025!$D$2:$D$1315,WatchedGames20242025!$A61,DataRegularSeason20242025!$N$2:$N$1315,1, DataRegularSeason20242025!$R$2:$R$1315,1)</f>
        <v>0</v>
      </c>
      <c r="AY61" s="68"/>
      <c r="AZ61" s="56">
        <f>COUNTIFS(DataRegularSeason20242025!$E$2:$E$1315,WatchedGames20242025!AY$1,DataRegularSeason20242025!$D$2:$D$1315,WatchedGames20242025!$A61,DataRegularSeason20242025!$N$2:$N$1315,1, DataRegularSeason20242025!$R$2:$R$1315,1)</f>
        <v>0</v>
      </c>
      <c r="BA61" s="68"/>
      <c r="BB61" s="56">
        <f>COUNTIFS(DataRegularSeason20242025!$E$2:$E$1315,WatchedGames20242025!BA$1,DataRegularSeason20242025!$D$2:$D$1315,WatchedGames20242025!$A61,DataRegularSeason20242025!$N$2:$N$1315,1, DataRegularSeason20242025!$R$2:$R$1315,1)</f>
        <v>0</v>
      </c>
      <c r="BC61" s="68"/>
      <c r="BD61" s="56">
        <f>COUNTIFS(DataRegularSeason20242025!$E$2:$E$1315,WatchedGames20242025!BC$1,DataRegularSeason20242025!$D$2:$D$1315,WatchedGames20242025!$A61,DataRegularSeason20242025!$N$2:$N$1315,1, DataRegularSeason20242025!$R$2:$R$1315,1)</f>
        <v>0</v>
      </c>
      <c r="BE61" s="68"/>
      <c r="BF61" s="56">
        <f>COUNTIFS(DataRegularSeason20242025!$E$2:$E$1315,WatchedGames20242025!BE$1,DataRegularSeason20242025!$D$2:$D$1315,WatchedGames20242025!$A61,DataRegularSeason20242025!$N$2:$N$1315,1, DataRegularSeason20242025!$R$2:$R$1315,1)</f>
        <v>0</v>
      </c>
      <c r="BG61" s="68"/>
      <c r="BH61" s="56">
        <f>COUNTIFS(DataRegularSeason20242025!$E$2:$E$1315,WatchedGames20242025!BG$1,DataRegularSeason20242025!$D$2:$D$1315,WatchedGames20242025!$A61,DataRegularSeason20242025!$N$2:$N$1315,1, DataRegularSeason20242025!$R$2:$R$1315,1)</f>
        <v>0</v>
      </c>
      <c r="BI61" s="68"/>
      <c r="BJ61" s="69"/>
      <c r="BK61" s="68"/>
      <c r="BL61" s="56">
        <f>COUNTIFS(DataRegularSeason20242025!$E$2:$E$1315,WatchedGames20242025!BK$1,DataRegularSeason20242025!$D$2:$D$1315,WatchedGames20242025!$A61,DataRegularSeason20242025!$N$2:$N$1315,1, DataRegularSeason20242025!$R$2:$R$1315,1)</f>
        <v>0</v>
      </c>
      <c r="BM61" s="68"/>
      <c r="BN61" s="56">
        <f>COUNTIFS(DataRegularSeason20242025!$E$2:$E$1315,WatchedGames20242025!BM$1,DataRegularSeason20242025!$D$2:$D$1315,WatchedGames20242025!$A61,DataRegularSeason20242025!$N$2:$N$1315,1, DataRegularSeason20242025!$R$2:$R$1315,1)</f>
        <v>0</v>
      </c>
      <c r="BO61" s="61">
        <f t="shared" si="0"/>
        <v>2</v>
      </c>
      <c r="BP61" s="70">
        <f t="shared" ref="BP61" si="57">BO61+BO62</f>
        <v>5</v>
      </c>
      <c r="BQ61" s="71">
        <f t="shared" ref="BQ61" si="58">82-BP61</f>
        <v>77</v>
      </c>
    </row>
    <row r="62" spans="1:69" s="55" customFormat="1" ht="9.9499999999999993" customHeight="1" x14ac:dyDescent="0.2">
      <c r="A62" s="73"/>
      <c r="B62" s="64" t="s">
        <v>80</v>
      </c>
      <c r="C62" s="74">
        <f>COUNTIFS(DataRegularSeason20242025!$E$2:$E$1315,WatchedGames20242025!$A61,DataRegularSeason20242025!$D$2:$D$1315,WatchedGames20242025!C$1,DataRegularSeason20242025!$N$2:$N$1315,1, DataRegularSeason20242025!$R$2:$R$1315,1)</f>
        <v>1</v>
      </c>
      <c r="D62" s="75"/>
      <c r="E62" s="74">
        <f>COUNTIFS(DataRegularSeason20242025!$E$2:$E$1315,WatchedGames20242025!$A61,DataRegularSeason20242025!$D$2:$D$1315,WatchedGames20242025!E$1,DataRegularSeason20242025!$N$2:$N$1315,1, DataRegularSeason20242025!$R$2:$R$1315,1)</f>
        <v>0</v>
      </c>
      <c r="F62" s="75"/>
      <c r="G62" s="74">
        <f>COUNTIFS(DataRegularSeason20242025!$E$2:$E$1315,WatchedGames20242025!$A61,DataRegularSeason20242025!$D$2:$D$1315,WatchedGames20242025!G$1,DataRegularSeason20242025!$N$2:$N$1315,1, DataRegularSeason20242025!$R$2:$R$1315,1)</f>
        <v>0</v>
      </c>
      <c r="H62" s="75"/>
      <c r="I62" s="74">
        <f>COUNTIFS(DataRegularSeason20242025!$E$2:$E$1315,WatchedGames20242025!$A61,DataRegularSeason20242025!$D$2:$D$1315,WatchedGames20242025!I$1,DataRegularSeason20242025!$N$2:$N$1315,1, DataRegularSeason20242025!$R$2:$R$1315,1)</f>
        <v>0</v>
      </c>
      <c r="J62" s="75"/>
      <c r="K62" s="74">
        <f>COUNTIFS(DataRegularSeason20242025!$E$2:$E$1315,WatchedGames20242025!$A61,DataRegularSeason20242025!$D$2:$D$1315,WatchedGames20242025!K$1,DataRegularSeason20242025!$N$2:$N$1315,1, DataRegularSeason20242025!$R$2:$R$1315,1)</f>
        <v>0</v>
      </c>
      <c r="L62" s="75"/>
      <c r="M62" s="74">
        <f>COUNTIFS(DataRegularSeason20242025!$E$2:$E$1315,WatchedGames20242025!$A61,DataRegularSeason20242025!$D$2:$D$1315,WatchedGames20242025!M$1,DataRegularSeason20242025!$N$2:$N$1315,1, DataRegularSeason20242025!$R$2:$R$1315,1)</f>
        <v>1</v>
      </c>
      <c r="N62" s="75"/>
      <c r="O62" s="74">
        <f>COUNTIFS(DataRegularSeason20242025!$E$2:$E$1315,WatchedGames20242025!$A61,DataRegularSeason20242025!$D$2:$D$1315,WatchedGames20242025!O$1,DataRegularSeason20242025!$N$2:$N$1315,1, DataRegularSeason20242025!$R$2:$R$1315,1)</f>
        <v>0</v>
      </c>
      <c r="P62" s="75"/>
      <c r="Q62" s="74">
        <f>COUNTIFS(DataRegularSeason20242025!$E$2:$E$1315,WatchedGames20242025!$A61,DataRegularSeason20242025!$D$2:$D$1315,WatchedGames20242025!Q$1,DataRegularSeason20242025!$N$2:$N$1315,1, DataRegularSeason20242025!$R$2:$R$1315,1)</f>
        <v>0</v>
      </c>
      <c r="R62" s="75"/>
      <c r="S62" s="74">
        <f>COUNTIFS(DataRegularSeason20242025!$E$2:$E$1315,WatchedGames20242025!$A61,DataRegularSeason20242025!$D$2:$D$1315,WatchedGames20242025!S$1,DataRegularSeason20242025!$N$2:$N$1315,1, DataRegularSeason20242025!$R$2:$R$1315,1)</f>
        <v>0</v>
      </c>
      <c r="T62" s="75"/>
      <c r="U62" s="74">
        <f>COUNTIFS(DataRegularSeason20242025!$E$2:$E$1315,WatchedGames20242025!$A61,DataRegularSeason20242025!$D$2:$D$1315,WatchedGames20242025!U$1,DataRegularSeason20242025!$N$2:$N$1315,1, DataRegularSeason20242025!$R$2:$R$1315,1)</f>
        <v>0</v>
      </c>
      <c r="V62" s="75"/>
      <c r="W62" s="74">
        <f>COUNTIFS(DataRegularSeason20242025!$E$2:$E$1315,WatchedGames20242025!$A61,DataRegularSeason20242025!$D$2:$D$1315,WatchedGames20242025!W$1,DataRegularSeason20242025!$N$2:$N$1315,1, DataRegularSeason20242025!$R$2:$R$1315,1)</f>
        <v>0</v>
      </c>
      <c r="X62" s="75"/>
      <c r="Y62" s="74">
        <f>COUNTIFS(DataRegularSeason20242025!$E$2:$E$1315,WatchedGames20242025!$A61,DataRegularSeason20242025!$D$2:$D$1315,WatchedGames20242025!Y$1,DataRegularSeason20242025!$N$2:$N$1315,1, DataRegularSeason20242025!$R$2:$R$1315,1)</f>
        <v>0</v>
      </c>
      <c r="Z62" s="75"/>
      <c r="AA62" s="74">
        <f>COUNTIFS(DataRegularSeason20242025!$E$2:$E$1315,WatchedGames20242025!$A61,DataRegularSeason20242025!$D$2:$D$1315,WatchedGames20242025!AA$1,DataRegularSeason20242025!$N$2:$N$1315,1, DataRegularSeason20242025!$R$2:$R$1315,1)</f>
        <v>0</v>
      </c>
      <c r="AB62" s="75"/>
      <c r="AC62" s="74">
        <f>COUNTIFS(DataRegularSeason20242025!$E$2:$E$1315,WatchedGames20242025!$A61,DataRegularSeason20242025!$D$2:$D$1315,WatchedGames20242025!AC$1,DataRegularSeason20242025!$N$2:$N$1315,1, DataRegularSeason20242025!$R$2:$R$1315,1)</f>
        <v>0</v>
      </c>
      <c r="AD62" s="75"/>
      <c r="AE62" s="74">
        <f>COUNTIFS(DataRegularSeason20242025!$E$2:$E$1315,WatchedGames20242025!$A61,DataRegularSeason20242025!$D$2:$D$1315,WatchedGames20242025!AE$1,DataRegularSeason20242025!$N$2:$N$1315,1, DataRegularSeason20242025!$R$2:$R$1315,1)</f>
        <v>0</v>
      </c>
      <c r="AF62" s="75"/>
      <c r="AG62" s="74">
        <f>COUNTIFS(DataRegularSeason20242025!$E$2:$E$1315,WatchedGames20242025!$A61,DataRegularSeason20242025!$D$2:$D$1315,WatchedGames20242025!AG$1,DataRegularSeason20242025!$N$2:$N$1315,1, DataRegularSeason20242025!$R$2:$R$1315,1)</f>
        <v>0</v>
      </c>
      <c r="AH62" s="75"/>
      <c r="AI62" s="74">
        <f>COUNTIFS(DataRegularSeason20242025!$E$2:$E$1315,WatchedGames20242025!$A61,DataRegularSeason20242025!$D$2:$D$1315,WatchedGames20242025!AI$1,DataRegularSeason20242025!$N$2:$N$1315,1, DataRegularSeason20242025!$R$2:$R$1315,1)</f>
        <v>0</v>
      </c>
      <c r="AJ62" s="75"/>
      <c r="AK62" s="74">
        <f>COUNTIFS(DataRegularSeason20242025!$E$2:$E$1315,WatchedGames20242025!$A61,DataRegularSeason20242025!$D$2:$D$1315,WatchedGames20242025!AK$1,DataRegularSeason20242025!$N$2:$N$1315,1, DataRegularSeason20242025!$R$2:$R$1315,1)</f>
        <v>0</v>
      </c>
      <c r="AL62" s="75"/>
      <c r="AM62" s="74">
        <f>COUNTIFS(DataRegularSeason20242025!$E$2:$E$1315,WatchedGames20242025!$A61,DataRegularSeason20242025!$D$2:$D$1315,WatchedGames20242025!AM$1,DataRegularSeason20242025!$N$2:$N$1315,1, DataRegularSeason20242025!$R$2:$R$1315,1)</f>
        <v>0</v>
      </c>
      <c r="AN62" s="75"/>
      <c r="AO62" s="74">
        <f>COUNTIFS(DataRegularSeason20242025!$E$2:$E$1315,WatchedGames20242025!$A61,DataRegularSeason20242025!$D$2:$D$1315,WatchedGames20242025!AO$1,DataRegularSeason20242025!$N$2:$N$1315,1, DataRegularSeason20242025!$R$2:$R$1315,1)</f>
        <v>0</v>
      </c>
      <c r="AP62" s="75"/>
      <c r="AQ62" s="74">
        <f>COUNTIFS(DataRegularSeason20242025!$E$2:$E$1315,WatchedGames20242025!$A61,DataRegularSeason20242025!$D$2:$D$1315,WatchedGames20242025!AQ$1,DataRegularSeason20242025!$N$2:$N$1315,1, DataRegularSeason20242025!$R$2:$R$1315,1)</f>
        <v>0</v>
      </c>
      <c r="AR62" s="75"/>
      <c r="AS62" s="74">
        <f>COUNTIFS(DataRegularSeason20242025!$E$2:$E$1315,WatchedGames20242025!$A61,DataRegularSeason20242025!$D$2:$D$1315,WatchedGames20242025!AS$1,DataRegularSeason20242025!$N$2:$N$1315,1, DataRegularSeason20242025!$R$2:$R$1315,1)</f>
        <v>0</v>
      </c>
      <c r="AT62" s="75"/>
      <c r="AU62" s="74">
        <f>COUNTIFS(DataRegularSeason20242025!$E$2:$E$1315,WatchedGames20242025!$A61,DataRegularSeason20242025!$D$2:$D$1315,WatchedGames20242025!AU$1,DataRegularSeason20242025!$N$2:$N$1315,1, DataRegularSeason20242025!$R$2:$R$1315,1)</f>
        <v>0</v>
      </c>
      <c r="AV62" s="75"/>
      <c r="AW62" s="74">
        <f>COUNTIFS(DataRegularSeason20242025!$E$2:$E$1315,WatchedGames20242025!$A61,DataRegularSeason20242025!$D$2:$D$1315,WatchedGames20242025!AW$1,DataRegularSeason20242025!$N$2:$N$1315,1, DataRegularSeason20242025!$R$2:$R$1315,1)</f>
        <v>1</v>
      </c>
      <c r="AX62" s="75"/>
      <c r="AY62" s="74">
        <f>COUNTIFS(DataRegularSeason20242025!$E$2:$E$1315,WatchedGames20242025!$A61,DataRegularSeason20242025!$D$2:$D$1315,WatchedGames20242025!AY$1,DataRegularSeason20242025!$N$2:$N$1315,1, DataRegularSeason20242025!$R$2:$R$1315,1)</f>
        <v>0</v>
      </c>
      <c r="AZ62" s="75"/>
      <c r="BA62" s="74">
        <f>COUNTIFS(DataRegularSeason20242025!$E$2:$E$1315,WatchedGames20242025!$A61,DataRegularSeason20242025!$D$2:$D$1315,WatchedGames20242025!BA$1,DataRegularSeason20242025!$N$2:$N$1315,1, DataRegularSeason20242025!$R$2:$R$1315,1)</f>
        <v>0</v>
      </c>
      <c r="BB62" s="75"/>
      <c r="BC62" s="74">
        <f>COUNTIFS(DataRegularSeason20242025!$E$2:$E$1315,WatchedGames20242025!$A61,DataRegularSeason20242025!$D$2:$D$1315,WatchedGames20242025!BC$1,DataRegularSeason20242025!$N$2:$N$1315,1, DataRegularSeason20242025!$R$2:$R$1315,1)</f>
        <v>0</v>
      </c>
      <c r="BD62" s="75"/>
      <c r="BE62" s="74">
        <f>COUNTIFS(DataRegularSeason20242025!$E$2:$E$1315,WatchedGames20242025!$A61,DataRegularSeason20242025!$D$2:$D$1315,WatchedGames20242025!BE$1,DataRegularSeason20242025!$N$2:$N$1315,1, DataRegularSeason20242025!$R$2:$R$1315,1)</f>
        <v>0</v>
      </c>
      <c r="BF62" s="75"/>
      <c r="BG62" s="74">
        <f>COUNTIFS(DataRegularSeason20242025!$E$2:$E$1315,WatchedGames20242025!$A61,DataRegularSeason20242025!$D$2:$D$1315,WatchedGames20242025!BG$1,DataRegularSeason20242025!$N$2:$N$1315,1, DataRegularSeason20242025!$R$2:$R$1315,1)</f>
        <v>0</v>
      </c>
      <c r="BH62" s="75"/>
      <c r="BI62" s="74"/>
      <c r="BJ62" s="75"/>
      <c r="BK62" s="74">
        <f>COUNTIFS(DataRegularSeason20242025!$E$2:$E$1315,WatchedGames20242025!$A61,DataRegularSeason20242025!$D$2:$D$1315,WatchedGames20242025!BK$1,DataRegularSeason20242025!$N$2:$N$1315,1, DataRegularSeason20242025!$R$2:$R$1315,1)</f>
        <v>0</v>
      </c>
      <c r="BL62" s="75"/>
      <c r="BM62" s="74">
        <f>COUNTIFS(DataRegularSeason20242025!$E$2:$E$1315,WatchedGames20242025!$A61,DataRegularSeason20242025!$D$2:$D$1315,WatchedGames20242025!BM$1,DataRegularSeason20242025!$N$2:$N$1315,1, DataRegularSeason20242025!$R$2:$R$1315,1)</f>
        <v>0</v>
      </c>
      <c r="BN62" s="75"/>
      <c r="BO62" s="66">
        <f t="shared" si="0"/>
        <v>3</v>
      </c>
      <c r="BP62" s="70"/>
      <c r="BQ62" s="71"/>
    </row>
    <row r="63" spans="1:69" s="55" customFormat="1" ht="9.9499999999999993" customHeight="1" x14ac:dyDescent="0.2">
      <c r="A63" s="67" t="s">
        <v>22</v>
      </c>
      <c r="B63" s="56" t="s">
        <v>81</v>
      </c>
      <c r="C63" s="68"/>
      <c r="D63" s="56">
        <f>COUNTIFS(DataRegularSeason20242025!$E$2:$E$1315,WatchedGames20242025!C$1,DataRegularSeason20242025!$D$2:$D$1315,WatchedGames20242025!$A63,DataRegularSeason20242025!$N$2:$N$1315,1, DataRegularSeason20242025!$R$2:$R$1315,1)</f>
        <v>0</v>
      </c>
      <c r="E63" s="68"/>
      <c r="F63" s="56">
        <f>COUNTIFS(DataRegularSeason20242025!$E$2:$E$1315,WatchedGames20242025!E$1,DataRegularSeason20242025!$D$2:$D$1315,WatchedGames20242025!$A63,DataRegularSeason20242025!$N$2:$N$1315,1, DataRegularSeason20242025!$R$2:$R$1315,1)</f>
        <v>0</v>
      </c>
      <c r="G63" s="68"/>
      <c r="H63" s="56">
        <f>COUNTIFS(DataRegularSeason20242025!$E$2:$E$1315,WatchedGames20242025!G$1,DataRegularSeason20242025!$D$2:$D$1315,WatchedGames20242025!$A63,DataRegularSeason20242025!$N$2:$N$1315,1, DataRegularSeason20242025!$R$2:$R$1315,1)</f>
        <v>0</v>
      </c>
      <c r="I63" s="68"/>
      <c r="J63" s="56">
        <f>COUNTIFS(DataRegularSeason20242025!$E$2:$E$1315,WatchedGames20242025!I$1,DataRegularSeason20242025!$D$2:$D$1315,WatchedGames20242025!$A63,DataRegularSeason20242025!$N$2:$N$1315,1, DataRegularSeason20242025!$R$2:$R$1315,1)</f>
        <v>0</v>
      </c>
      <c r="K63" s="68"/>
      <c r="L63" s="56">
        <f>COUNTIFS(DataRegularSeason20242025!$E$2:$E$1315,WatchedGames20242025!K$1,DataRegularSeason20242025!$D$2:$D$1315,WatchedGames20242025!$A63,DataRegularSeason20242025!$N$2:$N$1315,1, DataRegularSeason20242025!$R$2:$R$1315,1)</f>
        <v>0</v>
      </c>
      <c r="M63" s="68"/>
      <c r="N63" s="56">
        <f>COUNTIFS(DataRegularSeason20242025!$E$2:$E$1315,WatchedGames20242025!M$1,DataRegularSeason20242025!$D$2:$D$1315,WatchedGames20242025!$A63,DataRegularSeason20242025!$N$2:$N$1315,1, DataRegularSeason20242025!$R$2:$R$1315,1)</f>
        <v>1</v>
      </c>
      <c r="O63" s="68"/>
      <c r="P63" s="56">
        <f>COUNTIFS(DataRegularSeason20242025!$E$2:$E$1315,WatchedGames20242025!O$1,DataRegularSeason20242025!$D$2:$D$1315,WatchedGames20242025!$A63,DataRegularSeason20242025!$N$2:$N$1315,1, DataRegularSeason20242025!$R$2:$R$1315,1)</f>
        <v>0</v>
      </c>
      <c r="Q63" s="68"/>
      <c r="R63" s="56">
        <f>COUNTIFS(DataRegularSeason20242025!$E$2:$E$1315,WatchedGames20242025!Q$1,DataRegularSeason20242025!$D$2:$D$1315,WatchedGames20242025!$A63,DataRegularSeason20242025!$N$2:$N$1315,1, DataRegularSeason20242025!$R$2:$R$1315,1)</f>
        <v>0</v>
      </c>
      <c r="S63" s="68"/>
      <c r="T63" s="56">
        <f>COUNTIFS(DataRegularSeason20242025!$E$2:$E$1315,WatchedGames20242025!S$1,DataRegularSeason20242025!$D$2:$D$1315,WatchedGames20242025!$A63,DataRegularSeason20242025!$N$2:$N$1315,1, DataRegularSeason20242025!$R$2:$R$1315,1)</f>
        <v>0</v>
      </c>
      <c r="U63" s="68"/>
      <c r="V63" s="56">
        <f>COUNTIFS(DataRegularSeason20242025!$E$2:$E$1315,WatchedGames20242025!U$1,DataRegularSeason20242025!$D$2:$D$1315,WatchedGames20242025!$A63,DataRegularSeason20242025!$N$2:$N$1315,1, DataRegularSeason20242025!$R$2:$R$1315,1)</f>
        <v>1</v>
      </c>
      <c r="W63" s="68"/>
      <c r="X63" s="56">
        <f>COUNTIFS(DataRegularSeason20242025!$E$2:$E$1315,WatchedGames20242025!W$1,DataRegularSeason20242025!$D$2:$D$1315,WatchedGames20242025!$A63,DataRegularSeason20242025!$N$2:$N$1315,1, DataRegularSeason20242025!$R$2:$R$1315,1)</f>
        <v>1</v>
      </c>
      <c r="Y63" s="68"/>
      <c r="Z63" s="56">
        <f>COUNTIFS(DataRegularSeason20242025!$E$2:$E$1315,WatchedGames20242025!Y$1,DataRegularSeason20242025!$D$2:$D$1315,WatchedGames20242025!$A63,DataRegularSeason20242025!$N$2:$N$1315,1, DataRegularSeason20242025!$R$2:$R$1315,1)</f>
        <v>0</v>
      </c>
      <c r="AA63" s="68"/>
      <c r="AB63" s="56">
        <f>COUNTIFS(DataRegularSeason20242025!$E$2:$E$1315,WatchedGames20242025!AA$1,DataRegularSeason20242025!$D$2:$D$1315,WatchedGames20242025!$A63,DataRegularSeason20242025!$N$2:$N$1315,1, DataRegularSeason20242025!$R$2:$R$1315,1)</f>
        <v>0</v>
      </c>
      <c r="AC63" s="68"/>
      <c r="AD63" s="56">
        <f>COUNTIFS(DataRegularSeason20242025!$E$2:$E$1315,WatchedGames20242025!AC$1,DataRegularSeason20242025!$D$2:$D$1315,WatchedGames20242025!$A63,DataRegularSeason20242025!$N$2:$N$1315,1, DataRegularSeason20242025!$R$2:$R$1315,1)</f>
        <v>0</v>
      </c>
      <c r="AE63" s="68"/>
      <c r="AF63" s="56">
        <f>COUNTIFS(DataRegularSeason20242025!$E$2:$E$1315,WatchedGames20242025!AE$1,DataRegularSeason20242025!$D$2:$D$1315,WatchedGames20242025!$A63,DataRegularSeason20242025!$N$2:$N$1315,1, DataRegularSeason20242025!$R$2:$R$1315,1)</f>
        <v>0</v>
      </c>
      <c r="AG63" s="68"/>
      <c r="AH63" s="56">
        <f>COUNTIFS(DataRegularSeason20242025!$E$2:$E$1315,WatchedGames20242025!AG$1,DataRegularSeason20242025!$D$2:$D$1315,WatchedGames20242025!$A63,DataRegularSeason20242025!$N$2:$N$1315,1, DataRegularSeason20242025!$R$2:$R$1315,1)</f>
        <v>0</v>
      </c>
      <c r="AI63" s="68"/>
      <c r="AJ63" s="56">
        <f>COUNTIFS(DataRegularSeason20242025!$E$2:$E$1315,WatchedGames20242025!AI$1,DataRegularSeason20242025!$D$2:$D$1315,WatchedGames20242025!$A63,DataRegularSeason20242025!$N$2:$N$1315,1, DataRegularSeason20242025!$R$2:$R$1315,1)</f>
        <v>0</v>
      </c>
      <c r="AK63" s="68"/>
      <c r="AL63" s="56">
        <f>COUNTIFS(DataRegularSeason20242025!$E$2:$E$1315,WatchedGames20242025!AK$1,DataRegularSeason20242025!$D$2:$D$1315,WatchedGames20242025!$A63,DataRegularSeason20242025!$N$2:$N$1315,1, DataRegularSeason20242025!$R$2:$R$1315,1)</f>
        <v>0</v>
      </c>
      <c r="AM63" s="68"/>
      <c r="AN63" s="56">
        <f>COUNTIFS(DataRegularSeason20242025!$E$2:$E$1315,WatchedGames20242025!AM$1,DataRegularSeason20242025!$D$2:$D$1315,WatchedGames20242025!$A63,DataRegularSeason20242025!$N$2:$N$1315,1, DataRegularSeason20242025!$R$2:$R$1315,1)</f>
        <v>0</v>
      </c>
      <c r="AO63" s="68"/>
      <c r="AP63" s="56">
        <f>COUNTIFS(DataRegularSeason20242025!$E$2:$E$1315,WatchedGames20242025!AO$1,DataRegularSeason20242025!$D$2:$D$1315,WatchedGames20242025!$A63,DataRegularSeason20242025!$N$2:$N$1315,1, DataRegularSeason20242025!$R$2:$R$1315,1)</f>
        <v>0</v>
      </c>
      <c r="AQ63" s="68"/>
      <c r="AR63" s="56">
        <f>COUNTIFS(DataRegularSeason20242025!$E$2:$E$1315,WatchedGames20242025!AQ$1,DataRegularSeason20242025!$D$2:$D$1315,WatchedGames20242025!$A63,DataRegularSeason20242025!$N$2:$N$1315,1, DataRegularSeason20242025!$R$2:$R$1315,1)</f>
        <v>0</v>
      </c>
      <c r="AS63" s="68"/>
      <c r="AT63" s="56">
        <f>COUNTIFS(DataRegularSeason20242025!$E$2:$E$1315,WatchedGames20242025!AS$1,DataRegularSeason20242025!$D$2:$D$1315,WatchedGames20242025!$A63,DataRegularSeason20242025!$N$2:$N$1315,1, DataRegularSeason20242025!$R$2:$R$1315,1)</f>
        <v>0</v>
      </c>
      <c r="AU63" s="68"/>
      <c r="AV63" s="56">
        <f>COUNTIFS(DataRegularSeason20242025!$E$2:$E$1315,WatchedGames20242025!AU$1,DataRegularSeason20242025!$D$2:$D$1315,WatchedGames20242025!$A63,DataRegularSeason20242025!$N$2:$N$1315,1, DataRegularSeason20242025!$R$2:$R$1315,1)</f>
        <v>1</v>
      </c>
      <c r="AW63" s="68"/>
      <c r="AX63" s="56">
        <f>COUNTIFS(DataRegularSeason20242025!$E$2:$E$1315,WatchedGames20242025!AW$1,DataRegularSeason20242025!$D$2:$D$1315,WatchedGames20242025!$A63,DataRegularSeason20242025!$N$2:$N$1315,1, DataRegularSeason20242025!$R$2:$R$1315,1)</f>
        <v>0</v>
      </c>
      <c r="AY63" s="68"/>
      <c r="AZ63" s="56">
        <f>COUNTIFS(DataRegularSeason20242025!$E$2:$E$1315,WatchedGames20242025!AY$1,DataRegularSeason20242025!$D$2:$D$1315,WatchedGames20242025!$A63,DataRegularSeason20242025!$N$2:$N$1315,1, DataRegularSeason20242025!$R$2:$R$1315,1)</f>
        <v>0</v>
      </c>
      <c r="BA63" s="68"/>
      <c r="BB63" s="56">
        <f>COUNTIFS(DataRegularSeason20242025!$E$2:$E$1315,WatchedGames20242025!BA$1,DataRegularSeason20242025!$D$2:$D$1315,WatchedGames20242025!$A63,DataRegularSeason20242025!$N$2:$N$1315,1, DataRegularSeason20242025!$R$2:$R$1315,1)</f>
        <v>0</v>
      </c>
      <c r="BC63" s="68"/>
      <c r="BD63" s="56">
        <f>COUNTIFS(DataRegularSeason20242025!$E$2:$E$1315,WatchedGames20242025!BC$1,DataRegularSeason20242025!$D$2:$D$1315,WatchedGames20242025!$A63,DataRegularSeason20242025!$N$2:$N$1315,1, DataRegularSeason20242025!$R$2:$R$1315,1)</f>
        <v>0</v>
      </c>
      <c r="BE63" s="68"/>
      <c r="BF63" s="56">
        <f>COUNTIFS(DataRegularSeason20242025!$E$2:$E$1315,WatchedGames20242025!BE$1,DataRegularSeason20242025!$D$2:$D$1315,WatchedGames20242025!$A63,DataRegularSeason20242025!$N$2:$N$1315,1, DataRegularSeason20242025!$R$2:$R$1315,1)</f>
        <v>0</v>
      </c>
      <c r="BG63" s="68"/>
      <c r="BH63" s="56">
        <f>COUNTIFS(DataRegularSeason20242025!$E$2:$E$1315,WatchedGames20242025!BG$1,DataRegularSeason20242025!$D$2:$D$1315,WatchedGames20242025!$A63,DataRegularSeason20242025!$N$2:$N$1315,1, DataRegularSeason20242025!$R$2:$R$1315,1)</f>
        <v>0</v>
      </c>
      <c r="BI63" s="68"/>
      <c r="BJ63" s="56">
        <f>COUNTIFS(DataRegularSeason20242025!$E$2:$E$1315,WatchedGames20242025!BI$1,DataRegularSeason20242025!$D$2:$D$1315,WatchedGames20242025!$A63,DataRegularSeason20242025!$N$2:$N$1315,1, DataRegularSeason20242025!$R$2:$R$1315,1)</f>
        <v>0</v>
      </c>
      <c r="BK63" s="68"/>
      <c r="BL63" s="69"/>
      <c r="BM63" s="68"/>
      <c r="BN63" s="56">
        <f>COUNTIFS(DataRegularSeason20242025!$E$2:$E$1315,WatchedGames20242025!BM$1,DataRegularSeason20242025!$D$2:$D$1315,WatchedGames20242025!$A63,DataRegularSeason20242025!$N$2:$N$1315,1, DataRegularSeason20242025!$R$2:$R$1315,1)</f>
        <v>0</v>
      </c>
      <c r="BO63" s="61">
        <f t="shared" si="0"/>
        <v>4</v>
      </c>
      <c r="BP63" s="70">
        <f t="shared" ref="BP63" si="59">BO63+BO64</f>
        <v>9</v>
      </c>
      <c r="BQ63" s="71">
        <f t="shared" ref="BQ63" si="60">82-BP63</f>
        <v>73</v>
      </c>
    </row>
    <row r="64" spans="1:69" s="55" customFormat="1" ht="9.9499999999999993" customHeight="1" x14ac:dyDescent="0.2">
      <c r="A64" s="73"/>
      <c r="B64" s="64" t="s">
        <v>80</v>
      </c>
      <c r="C64" s="74">
        <f>COUNTIFS(DataRegularSeason20242025!$E$2:$E$1315,WatchedGames20242025!$A63,DataRegularSeason20242025!$D$2:$D$1315,WatchedGames20242025!C$1,DataRegularSeason20242025!$N$2:$N$1315,1, DataRegularSeason20242025!$R$2:$R$1315,1)</f>
        <v>0</v>
      </c>
      <c r="D64" s="75"/>
      <c r="E64" s="74">
        <f>COUNTIFS(DataRegularSeason20242025!$E$2:$E$1315,WatchedGames20242025!$A63,DataRegularSeason20242025!$D$2:$D$1315,WatchedGames20242025!E$1,DataRegularSeason20242025!$N$2:$N$1315,1, DataRegularSeason20242025!$R$2:$R$1315,1)</f>
        <v>0</v>
      </c>
      <c r="F64" s="75"/>
      <c r="G64" s="74">
        <f>COUNTIFS(DataRegularSeason20242025!$E$2:$E$1315,WatchedGames20242025!$A63,DataRegularSeason20242025!$D$2:$D$1315,WatchedGames20242025!G$1,DataRegularSeason20242025!$N$2:$N$1315,1, DataRegularSeason20242025!$R$2:$R$1315,1)</f>
        <v>0</v>
      </c>
      <c r="H64" s="75"/>
      <c r="I64" s="74">
        <f>COUNTIFS(DataRegularSeason20242025!$E$2:$E$1315,WatchedGames20242025!$A63,DataRegularSeason20242025!$D$2:$D$1315,WatchedGames20242025!I$1,DataRegularSeason20242025!$N$2:$N$1315,1, DataRegularSeason20242025!$R$2:$R$1315,1)</f>
        <v>0</v>
      </c>
      <c r="J64" s="75"/>
      <c r="K64" s="74">
        <f>COUNTIFS(DataRegularSeason20242025!$E$2:$E$1315,WatchedGames20242025!$A63,DataRegularSeason20242025!$D$2:$D$1315,WatchedGames20242025!K$1,DataRegularSeason20242025!$N$2:$N$1315,1, DataRegularSeason20242025!$R$2:$R$1315,1)</f>
        <v>0</v>
      </c>
      <c r="L64" s="75"/>
      <c r="M64" s="74">
        <f>COUNTIFS(DataRegularSeason20242025!$E$2:$E$1315,WatchedGames20242025!$A63,DataRegularSeason20242025!$D$2:$D$1315,WatchedGames20242025!M$1,DataRegularSeason20242025!$N$2:$N$1315,1, DataRegularSeason20242025!$R$2:$R$1315,1)</f>
        <v>0</v>
      </c>
      <c r="N64" s="75"/>
      <c r="O64" s="74">
        <f>COUNTIFS(DataRegularSeason20242025!$E$2:$E$1315,WatchedGames20242025!$A63,DataRegularSeason20242025!$D$2:$D$1315,WatchedGames20242025!O$1,DataRegularSeason20242025!$N$2:$N$1315,1, DataRegularSeason20242025!$R$2:$R$1315,1)</f>
        <v>1</v>
      </c>
      <c r="P64" s="75"/>
      <c r="Q64" s="74">
        <f>COUNTIFS(DataRegularSeason20242025!$E$2:$E$1315,WatchedGames20242025!$A63,DataRegularSeason20242025!$D$2:$D$1315,WatchedGames20242025!Q$1,DataRegularSeason20242025!$N$2:$N$1315,1, DataRegularSeason20242025!$R$2:$R$1315,1)</f>
        <v>0</v>
      </c>
      <c r="R64" s="75"/>
      <c r="S64" s="74">
        <f>COUNTIFS(DataRegularSeason20242025!$E$2:$E$1315,WatchedGames20242025!$A63,DataRegularSeason20242025!$D$2:$D$1315,WatchedGames20242025!S$1,DataRegularSeason20242025!$N$2:$N$1315,1, DataRegularSeason20242025!$R$2:$R$1315,1)</f>
        <v>0</v>
      </c>
      <c r="T64" s="75"/>
      <c r="U64" s="74">
        <f>COUNTIFS(DataRegularSeason20242025!$E$2:$E$1315,WatchedGames20242025!$A63,DataRegularSeason20242025!$D$2:$D$1315,WatchedGames20242025!U$1,DataRegularSeason20242025!$N$2:$N$1315,1, DataRegularSeason20242025!$R$2:$R$1315,1)</f>
        <v>0</v>
      </c>
      <c r="V64" s="75"/>
      <c r="W64" s="74">
        <f>COUNTIFS(DataRegularSeason20242025!$E$2:$E$1315,WatchedGames20242025!$A63,DataRegularSeason20242025!$D$2:$D$1315,WatchedGames20242025!W$1,DataRegularSeason20242025!$N$2:$N$1315,1, DataRegularSeason20242025!$R$2:$R$1315,1)</f>
        <v>0</v>
      </c>
      <c r="X64" s="75"/>
      <c r="Y64" s="74">
        <f>COUNTIFS(DataRegularSeason20242025!$E$2:$E$1315,WatchedGames20242025!$A63,DataRegularSeason20242025!$D$2:$D$1315,WatchedGames20242025!Y$1,DataRegularSeason20242025!$N$2:$N$1315,1, DataRegularSeason20242025!$R$2:$R$1315,1)</f>
        <v>0</v>
      </c>
      <c r="Z64" s="75"/>
      <c r="AA64" s="74">
        <f>COUNTIFS(DataRegularSeason20242025!$E$2:$E$1315,WatchedGames20242025!$A63,DataRegularSeason20242025!$D$2:$D$1315,WatchedGames20242025!AA$1,DataRegularSeason20242025!$N$2:$N$1315,1, DataRegularSeason20242025!$R$2:$R$1315,1)</f>
        <v>0</v>
      </c>
      <c r="AB64" s="75"/>
      <c r="AC64" s="74">
        <f>COUNTIFS(DataRegularSeason20242025!$E$2:$E$1315,WatchedGames20242025!$A63,DataRegularSeason20242025!$D$2:$D$1315,WatchedGames20242025!AC$1,DataRegularSeason20242025!$N$2:$N$1315,1, DataRegularSeason20242025!$R$2:$R$1315,1)</f>
        <v>1</v>
      </c>
      <c r="AD64" s="75"/>
      <c r="AE64" s="74">
        <f>COUNTIFS(DataRegularSeason20242025!$E$2:$E$1315,WatchedGames20242025!$A63,DataRegularSeason20242025!$D$2:$D$1315,WatchedGames20242025!AE$1,DataRegularSeason20242025!$N$2:$N$1315,1, DataRegularSeason20242025!$R$2:$R$1315,1)</f>
        <v>0</v>
      </c>
      <c r="AF64" s="75"/>
      <c r="AG64" s="74">
        <f>COUNTIFS(DataRegularSeason20242025!$E$2:$E$1315,WatchedGames20242025!$A63,DataRegularSeason20242025!$D$2:$D$1315,WatchedGames20242025!AG$1,DataRegularSeason20242025!$N$2:$N$1315,1, DataRegularSeason20242025!$R$2:$R$1315,1)</f>
        <v>0</v>
      </c>
      <c r="AH64" s="75"/>
      <c r="AI64" s="74">
        <f>COUNTIFS(DataRegularSeason20242025!$E$2:$E$1315,WatchedGames20242025!$A63,DataRegularSeason20242025!$D$2:$D$1315,WatchedGames20242025!AI$1,DataRegularSeason20242025!$N$2:$N$1315,1, DataRegularSeason20242025!$R$2:$R$1315,1)</f>
        <v>0</v>
      </c>
      <c r="AJ64" s="75"/>
      <c r="AK64" s="74">
        <f>COUNTIFS(DataRegularSeason20242025!$E$2:$E$1315,WatchedGames20242025!$A63,DataRegularSeason20242025!$D$2:$D$1315,WatchedGames20242025!AK$1,DataRegularSeason20242025!$N$2:$N$1315,1, DataRegularSeason20242025!$R$2:$R$1315,1)</f>
        <v>0</v>
      </c>
      <c r="AL64" s="75"/>
      <c r="AM64" s="74">
        <f>COUNTIFS(DataRegularSeason20242025!$E$2:$E$1315,WatchedGames20242025!$A63,DataRegularSeason20242025!$D$2:$D$1315,WatchedGames20242025!AM$1,DataRegularSeason20242025!$N$2:$N$1315,1, DataRegularSeason20242025!$R$2:$R$1315,1)</f>
        <v>0</v>
      </c>
      <c r="AN64" s="75"/>
      <c r="AO64" s="74">
        <f>COUNTIFS(DataRegularSeason20242025!$E$2:$E$1315,WatchedGames20242025!$A63,DataRegularSeason20242025!$D$2:$D$1315,WatchedGames20242025!AO$1,DataRegularSeason20242025!$N$2:$N$1315,1, DataRegularSeason20242025!$R$2:$R$1315,1)</f>
        <v>0</v>
      </c>
      <c r="AP64" s="75"/>
      <c r="AQ64" s="74">
        <f>COUNTIFS(DataRegularSeason20242025!$E$2:$E$1315,WatchedGames20242025!$A63,DataRegularSeason20242025!$D$2:$D$1315,WatchedGames20242025!AQ$1,DataRegularSeason20242025!$N$2:$N$1315,1, DataRegularSeason20242025!$R$2:$R$1315,1)</f>
        <v>0</v>
      </c>
      <c r="AR64" s="75"/>
      <c r="AS64" s="74">
        <f>COUNTIFS(DataRegularSeason20242025!$E$2:$E$1315,WatchedGames20242025!$A63,DataRegularSeason20242025!$D$2:$D$1315,WatchedGames20242025!AS$1,DataRegularSeason20242025!$N$2:$N$1315,1, DataRegularSeason20242025!$R$2:$R$1315,1)</f>
        <v>1</v>
      </c>
      <c r="AT64" s="75"/>
      <c r="AU64" s="74">
        <f>COUNTIFS(DataRegularSeason20242025!$E$2:$E$1315,WatchedGames20242025!$A63,DataRegularSeason20242025!$D$2:$D$1315,WatchedGames20242025!AU$1,DataRegularSeason20242025!$N$2:$N$1315,1, DataRegularSeason20242025!$R$2:$R$1315,1)</f>
        <v>0</v>
      </c>
      <c r="AV64" s="75"/>
      <c r="AW64" s="74">
        <f>COUNTIFS(DataRegularSeason20242025!$E$2:$E$1315,WatchedGames20242025!$A63,DataRegularSeason20242025!$D$2:$D$1315,WatchedGames20242025!AW$1,DataRegularSeason20242025!$N$2:$N$1315,1, DataRegularSeason20242025!$R$2:$R$1315,1)</f>
        <v>1</v>
      </c>
      <c r="AX64" s="75"/>
      <c r="AY64" s="74">
        <f>COUNTIFS(DataRegularSeason20242025!$E$2:$E$1315,WatchedGames20242025!$A63,DataRegularSeason20242025!$D$2:$D$1315,WatchedGames20242025!AY$1,DataRegularSeason20242025!$N$2:$N$1315,1, DataRegularSeason20242025!$R$2:$R$1315,1)</f>
        <v>0</v>
      </c>
      <c r="AZ64" s="75"/>
      <c r="BA64" s="74">
        <f>COUNTIFS(DataRegularSeason20242025!$E$2:$E$1315,WatchedGames20242025!$A63,DataRegularSeason20242025!$D$2:$D$1315,WatchedGames20242025!BA$1,DataRegularSeason20242025!$N$2:$N$1315,1, DataRegularSeason20242025!$R$2:$R$1315,1)</f>
        <v>0</v>
      </c>
      <c r="BB64" s="75"/>
      <c r="BC64" s="74">
        <f>COUNTIFS(DataRegularSeason20242025!$E$2:$E$1315,WatchedGames20242025!$A63,DataRegularSeason20242025!$D$2:$D$1315,WatchedGames20242025!BC$1,DataRegularSeason20242025!$N$2:$N$1315,1, DataRegularSeason20242025!$R$2:$R$1315,1)</f>
        <v>1</v>
      </c>
      <c r="BD64" s="75"/>
      <c r="BE64" s="74">
        <f>COUNTIFS(DataRegularSeason20242025!$E$2:$E$1315,WatchedGames20242025!$A63,DataRegularSeason20242025!$D$2:$D$1315,WatchedGames20242025!BE$1,DataRegularSeason20242025!$N$2:$N$1315,1, DataRegularSeason20242025!$R$2:$R$1315,1)</f>
        <v>0</v>
      </c>
      <c r="BF64" s="75"/>
      <c r="BG64" s="74">
        <f>COUNTIFS(DataRegularSeason20242025!$E$2:$E$1315,WatchedGames20242025!$A63,DataRegularSeason20242025!$D$2:$D$1315,WatchedGames20242025!BG$1,DataRegularSeason20242025!$N$2:$N$1315,1, DataRegularSeason20242025!$R$2:$R$1315,1)</f>
        <v>0</v>
      </c>
      <c r="BH64" s="75"/>
      <c r="BI64" s="74">
        <f>COUNTIFS(DataRegularSeason20242025!$E$2:$E$1315,WatchedGames20242025!$A63,DataRegularSeason20242025!$D$2:$D$1315,WatchedGames20242025!BI$1,DataRegularSeason20242025!$N$2:$N$1315,1, DataRegularSeason20242025!$R$2:$R$1315,1)</f>
        <v>0</v>
      </c>
      <c r="BJ64" s="75"/>
      <c r="BK64" s="74"/>
      <c r="BL64" s="75"/>
      <c r="BM64" s="74">
        <f>COUNTIFS(DataRegularSeason20242025!$E$2:$E$1315,WatchedGames20242025!$A63,DataRegularSeason20242025!$D$2:$D$1315,WatchedGames20242025!BM$1,DataRegularSeason20242025!$N$2:$N$1315,1, DataRegularSeason20242025!$R$2:$R$1315,1)</f>
        <v>0</v>
      </c>
      <c r="BN64" s="75"/>
      <c r="BO64" s="66">
        <f t="shared" si="0"/>
        <v>5</v>
      </c>
      <c r="BP64" s="70"/>
      <c r="BQ64" s="71"/>
    </row>
    <row r="65" spans="1:69" s="55" customFormat="1" ht="9.9499999999999993" customHeight="1" x14ac:dyDescent="0.2">
      <c r="A65" s="67" t="s">
        <v>46</v>
      </c>
      <c r="B65" s="56" t="s">
        <v>81</v>
      </c>
      <c r="C65" s="68"/>
      <c r="D65" s="56">
        <f>COUNTIFS(DataRegularSeason20242025!$E$2:$E$1315,WatchedGames20242025!C$1,DataRegularSeason20242025!$D$2:$D$1315,WatchedGames20242025!$A65,DataRegularSeason20242025!$N$2:$N$1315,1, DataRegularSeason20242025!$R$2:$R$1315,1)</f>
        <v>0</v>
      </c>
      <c r="E65" s="68"/>
      <c r="F65" s="56">
        <f>COUNTIFS(DataRegularSeason20242025!$E$2:$E$1315,WatchedGames20242025!E$1,DataRegularSeason20242025!$D$2:$D$1315,WatchedGames20242025!$A65,DataRegularSeason20242025!$N$2:$N$1315,1, DataRegularSeason20242025!$R$2:$R$1315,1)</f>
        <v>0</v>
      </c>
      <c r="G65" s="68"/>
      <c r="H65" s="56">
        <f>COUNTIFS(DataRegularSeason20242025!$E$2:$E$1315,WatchedGames20242025!G$1,DataRegularSeason20242025!$D$2:$D$1315,WatchedGames20242025!$A65,DataRegularSeason20242025!$N$2:$N$1315,1, DataRegularSeason20242025!$R$2:$R$1315,1)</f>
        <v>0</v>
      </c>
      <c r="I65" s="68"/>
      <c r="J65" s="56">
        <f>COUNTIFS(DataRegularSeason20242025!$E$2:$E$1315,WatchedGames20242025!I$1,DataRegularSeason20242025!$D$2:$D$1315,WatchedGames20242025!$A65,DataRegularSeason20242025!$N$2:$N$1315,1, DataRegularSeason20242025!$R$2:$R$1315,1)</f>
        <v>0</v>
      </c>
      <c r="K65" s="68"/>
      <c r="L65" s="56">
        <f>COUNTIFS(DataRegularSeason20242025!$E$2:$E$1315,WatchedGames20242025!K$1,DataRegularSeason20242025!$D$2:$D$1315,WatchedGames20242025!$A65,DataRegularSeason20242025!$N$2:$N$1315,1, DataRegularSeason20242025!$R$2:$R$1315,1)</f>
        <v>0</v>
      </c>
      <c r="M65" s="68"/>
      <c r="N65" s="56">
        <f>COUNTIFS(DataRegularSeason20242025!$E$2:$E$1315,WatchedGames20242025!M$1,DataRegularSeason20242025!$D$2:$D$1315,WatchedGames20242025!$A65,DataRegularSeason20242025!$N$2:$N$1315,1, DataRegularSeason20242025!$R$2:$R$1315,1)</f>
        <v>0</v>
      </c>
      <c r="O65" s="68"/>
      <c r="P65" s="56">
        <f>COUNTIFS(DataRegularSeason20242025!$E$2:$E$1315,WatchedGames20242025!O$1,DataRegularSeason20242025!$D$2:$D$1315,WatchedGames20242025!$A65,DataRegularSeason20242025!$N$2:$N$1315,1, DataRegularSeason20242025!$R$2:$R$1315,1)</f>
        <v>0</v>
      </c>
      <c r="Q65" s="68"/>
      <c r="R65" s="56">
        <f>COUNTIFS(DataRegularSeason20242025!$E$2:$E$1315,WatchedGames20242025!Q$1,DataRegularSeason20242025!$D$2:$D$1315,WatchedGames20242025!$A65,DataRegularSeason20242025!$N$2:$N$1315,1, DataRegularSeason20242025!$R$2:$R$1315,1)</f>
        <v>0</v>
      </c>
      <c r="S65" s="68"/>
      <c r="T65" s="56">
        <f>COUNTIFS(DataRegularSeason20242025!$E$2:$E$1315,WatchedGames20242025!S$1,DataRegularSeason20242025!$D$2:$D$1315,WatchedGames20242025!$A65,DataRegularSeason20242025!$N$2:$N$1315,1, DataRegularSeason20242025!$R$2:$R$1315,1)</f>
        <v>0</v>
      </c>
      <c r="U65" s="68"/>
      <c r="V65" s="56">
        <f>COUNTIFS(DataRegularSeason20242025!$E$2:$E$1315,WatchedGames20242025!U$1,DataRegularSeason20242025!$D$2:$D$1315,WatchedGames20242025!$A65,DataRegularSeason20242025!$N$2:$N$1315,1, DataRegularSeason20242025!$R$2:$R$1315,1)</f>
        <v>0</v>
      </c>
      <c r="W65" s="68"/>
      <c r="X65" s="56">
        <f>COUNTIFS(DataRegularSeason20242025!$E$2:$E$1315,WatchedGames20242025!W$1,DataRegularSeason20242025!$D$2:$D$1315,WatchedGames20242025!$A65,DataRegularSeason20242025!$N$2:$N$1315,1, DataRegularSeason20242025!$R$2:$R$1315,1)</f>
        <v>0</v>
      </c>
      <c r="Y65" s="68"/>
      <c r="Z65" s="56">
        <f>COUNTIFS(DataRegularSeason20242025!$E$2:$E$1315,WatchedGames20242025!Y$1,DataRegularSeason20242025!$D$2:$D$1315,WatchedGames20242025!$A65,DataRegularSeason20242025!$N$2:$N$1315,1, DataRegularSeason20242025!$R$2:$R$1315,1)</f>
        <v>0</v>
      </c>
      <c r="AA65" s="68"/>
      <c r="AB65" s="56">
        <f>COUNTIFS(DataRegularSeason20242025!$E$2:$E$1315,WatchedGames20242025!AA$1,DataRegularSeason20242025!$D$2:$D$1315,WatchedGames20242025!$A65,DataRegularSeason20242025!$N$2:$N$1315,1, DataRegularSeason20242025!$R$2:$R$1315,1)</f>
        <v>0</v>
      </c>
      <c r="AC65" s="68"/>
      <c r="AD65" s="56">
        <f>COUNTIFS(DataRegularSeason20242025!$E$2:$E$1315,WatchedGames20242025!AC$1,DataRegularSeason20242025!$D$2:$D$1315,WatchedGames20242025!$A65,DataRegularSeason20242025!$N$2:$N$1315,1, DataRegularSeason20242025!$R$2:$R$1315,1)</f>
        <v>0</v>
      </c>
      <c r="AE65" s="68"/>
      <c r="AF65" s="56">
        <f>COUNTIFS(DataRegularSeason20242025!$E$2:$E$1315,WatchedGames20242025!AE$1,DataRegularSeason20242025!$D$2:$D$1315,WatchedGames20242025!$A65,DataRegularSeason20242025!$N$2:$N$1315,1, DataRegularSeason20242025!$R$2:$R$1315,1)</f>
        <v>0</v>
      </c>
      <c r="AG65" s="68"/>
      <c r="AH65" s="56">
        <f>COUNTIFS(DataRegularSeason20242025!$E$2:$E$1315,WatchedGames20242025!AG$1,DataRegularSeason20242025!$D$2:$D$1315,WatchedGames20242025!$A65,DataRegularSeason20242025!$N$2:$N$1315,1, DataRegularSeason20242025!$R$2:$R$1315,1)</f>
        <v>1</v>
      </c>
      <c r="AI65" s="68"/>
      <c r="AJ65" s="56">
        <f>COUNTIFS(DataRegularSeason20242025!$E$2:$E$1315,WatchedGames20242025!AI$1,DataRegularSeason20242025!$D$2:$D$1315,WatchedGames20242025!$A65,DataRegularSeason20242025!$N$2:$N$1315,1, DataRegularSeason20242025!$R$2:$R$1315,1)</f>
        <v>0</v>
      </c>
      <c r="AK65" s="68"/>
      <c r="AL65" s="56">
        <f>COUNTIFS(DataRegularSeason20242025!$E$2:$E$1315,WatchedGames20242025!AK$1,DataRegularSeason20242025!$D$2:$D$1315,WatchedGames20242025!$A65,DataRegularSeason20242025!$N$2:$N$1315,1, DataRegularSeason20242025!$R$2:$R$1315,1)</f>
        <v>0</v>
      </c>
      <c r="AM65" s="68"/>
      <c r="AN65" s="56">
        <f>COUNTIFS(DataRegularSeason20242025!$E$2:$E$1315,WatchedGames20242025!AM$1,DataRegularSeason20242025!$D$2:$D$1315,WatchedGames20242025!$A65,DataRegularSeason20242025!$N$2:$N$1315,1, DataRegularSeason20242025!$R$2:$R$1315,1)</f>
        <v>0</v>
      </c>
      <c r="AO65" s="68"/>
      <c r="AP65" s="56">
        <f>COUNTIFS(DataRegularSeason20242025!$E$2:$E$1315,WatchedGames20242025!AO$1,DataRegularSeason20242025!$D$2:$D$1315,WatchedGames20242025!$A65,DataRegularSeason20242025!$N$2:$N$1315,1, DataRegularSeason20242025!$R$2:$R$1315,1)</f>
        <v>0</v>
      </c>
      <c r="AQ65" s="68"/>
      <c r="AR65" s="56">
        <f>COUNTIFS(DataRegularSeason20242025!$E$2:$E$1315,WatchedGames20242025!AQ$1,DataRegularSeason20242025!$D$2:$D$1315,WatchedGames20242025!$A65,DataRegularSeason20242025!$N$2:$N$1315,1, DataRegularSeason20242025!$R$2:$R$1315,1)</f>
        <v>0</v>
      </c>
      <c r="AS65" s="68"/>
      <c r="AT65" s="56">
        <f>COUNTIFS(DataRegularSeason20242025!$E$2:$E$1315,WatchedGames20242025!AS$1,DataRegularSeason20242025!$D$2:$D$1315,WatchedGames20242025!$A65,DataRegularSeason20242025!$N$2:$N$1315,1, DataRegularSeason20242025!$R$2:$R$1315,1)</f>
        <v>0</v>
      </c>
      <c r="AU65" s="68"/>
      <c r="AV65" s="56">
        <f>COUNTIFS(DataRegularSeason20242025!$E$2:$E$1315,WatchedGames20242025!AU$1,DataRegularSeason20242025!$D$2:$D$1315,WatchedGames20242025!$A65,DataRegularSeason20242025!$N$2:$N$1315,1, DataRegularSeason20242025!$R$2:$R$1315,1)</f>
        <v>0</v>
      </c>
      <c r="AW65" s="68"/>
      <c r="AX65" s="56">
        <f>COUNTIFS(DataRegularSeason20242025!$E$2:$E$1315,WatchedGames20242025!AW$1,DataRegularSeason20242025!$D$2:$D$1315,WatchedGames20242025!$A65,DataRegularSeason20242025!$N$2:$N$1315,1, DataRegularSeason20242025!$R$2:$R$1315,1)</f>
        <v>0</v>
      </c>
      <c r="AY65" s="68"/>
      <c r="AZ65" s="56">
        <f>COUNTIFS(DataRegularSeason20242025!$E$2:$E$1315,WatchedGames20242025!AY$1,DataRegularSeason20242025!$D$2:$D$1315,WatchedGames20242025!$A65,DataRegularSeason20242025!$N$2:$N$1315,1, DataRegularSeason20242025!$R$2:$R$1315,1)</f>
        <v>0</v>
      </c>
      <c r="BA65" s="68"/>
      <c r="BB65" s="56">
        <f>COUNTIFS(DataRegularSeason20242025!$E$2:$E$1315,WatchedGames20242025!BA$1,DataRegularSeason20242025!$D$2:$D$1315,WatchedGames20242025!$A65,DataRegularSeason20242025!$N$2:$N$1315,1, DataRegularSeason20242025!$R$2:$R$1315,1)</f>
        <v>0</v>
      </c>
      <c r="BC65" s="68"/>
      <c r="BD65" s="56">
        <f>COUNTIFS(DataRegularSeason20242025!$E$2:$E$1315,WatchedGames20242025!BC$1,DataRegularSeason20242025!$D$2:$D$1315,WatchedGames20242025!$A65,DataRegularSeason20242025!$N$2:$N$1315,1, DataRegularSeason20242025!$R$2:$R$1315,1)</f>
        <v>0</v>
      </c>
      <c r="BE65" s="68"/>
      <c r="BF65" s="56">
        <f>COUNTIFS(DataRegularSeason20242025!$E$2:$E$1315,WatchedGames20242025!BE$1,DataRegularSeason20242025!$D$2:$D$1315,WatchedGames20242025!$A65,DataRegularSeason20242025!$N$2:$N$1315,1, DataRegularSeason20242025!$R$2:$R$1315,1)</f>
        <v>0</v>
      </c>
      <c r="BG65" s="68"/>
      <c r="BH65" s="56">
        <f>COUNTIFS(DataRegularSeason20242025!$E$2:$E$1315,WatchedGames20242025!BG$1,DataRegularSeason20242025!$D$2:$D$1315,WatchedGames20242025!$A65,DataRegularSeason20242025!$N$2:$N$1315,1, DataRegularSeason20242025!$R$2:$R$1315,1)</f>
        <v>0</v>
      </c>
      <c r="BI65" s="68"/>
      <c r="BJ65" s="56">
        <f>COUNTIFS(DataRegularSeason20242025!$E$2:$E$1315,WatchedGames20242025!BI$1,DataRegularSeason20242025!$D$2:$D$1315,WatchedGames20242025!$A65,DataRegularSeason20242025!$N$2:$N$1315,1, DataRegularSeason20242025!$R$2:$R$1315,1)</f>
        <v>0</v>
      </c>
      <c r="BK65" s="68"/>
      <c r="BL65" s="56">
        <f>COUNTIFS(DataRegularSeason20242025!$E$2:$E$1315,WatchedGames20242025!BK$1,DataRegularSeason20242025!$D$2:$D$1315,WatchedGames20242025!$A65,DataRegularSeason20242025!$N$2:$N$1315,1, DataRegularSeason20242025!$R$2:$R$1315,1)</f>
        <v>0</v>
      </c>
      <c r="BM65" s="68"/>
      <c r="BN65" s="69"/>
      <c r="BO65" s="61">
        <f t="shared" si="0"/>
        <v>1</v>
      </c>
      <c r="BP65" s="70">
        <f t="shared" ref="BP65" si="61">BO65+BO66</f>
        <v>3</v>
      </c>
      <c r="BQ65" s="71">
        <f t="shared" ref="BQ65" si="62">82-BP65</f>
        <v>79</v>
      </c>
    </row>
    <row r="66" spans="1:69" s="55" customFormat="1" ht="9.9499999999999993" customHeight="1" x14ac:dyDescent="0.2">
      <c r="A66" s="73"/>
      <c r="B66" s="64" t="s">
        <v>80</v>
      </c>
      <c r="C66" s="74">
        <f>COUNTIFS(DataRegularSeason20242025!$E$2:$E$1315,WatchedGames20242025!$A65,DataRegularSeason20242025!$D$2:$D$1315,WatchedGames20242025!C$1,DataRegularSeason20242025!$N$2:$N$1315,1, DataRegularSeason20242025!$R$2:$R$1315,1)</f>
        <v>0</v>
      </c>
      <c r="D66" s="75"/>
      <c r="E66" s="74">
        <f>COUNTIFS(DataRegularSeason20242025!$E$2:$E$1315,WatchedGames20242025!$A65,DataRegularSeason20242025!$D$2:$D$1315,WatchedGames20242025!E$1,DataRegularSeason20242025!$N$2:$N$1315,1, DataRegularSeason20242025!$R$2:$R$1315,1)</f>
        <v>0</v>
      </c>
      <c r="F66" s="75"/>
      <c r="G66" s="74">
        <f>COUNTIFS(DataRegularSeason20242025!$E$2:$E$1315,WatchedGames20242025!$A65,DataRegularSeason20242025!$D$2:$D$1315,WatchedGames20242025!G$1,DataRegularSeason20242025!$N$2:$N$1315,1, DataRegularSeason20242025!$R$2:$R$1315,1)</f>
        <v>0</v>
      </c>
      <c r="H66" s="75"/>
      <c r="I66" s="74">
        <f>COUNTIFS(DataRegularSeason20242025!$E$2:$E$1315,WatchedGames20242025!$A65,DataRegularSeason20242025!$D$2:$D$1315,WatchedGames20242025!I$1,DataRegularSeason20242025!$N$2:$N$1315,1, DataRegularSeason20242025!$R$2:$R$1315,1)</f>
        <v>0</v>
      </c>
      <c r="J66" s="75"/>
      <c r="K66" s="74">
        <f>COUNTIFS(DataRegularSeason20242025!$E$2:$E$1315,WatchedGames20242025!$A65,DataRegularSeason20242025!$D$2:$D$1315,WatchedGames20242025!K$1,DataRegularSeason20242025!$N$2:$N$1315,1, DataRegularSeason20242025!$R$2:$R$1315,1)</f>
        <v>0</v>
      </c>
      <c r="L66" s="75"/>
      <c r="M66" s="74">
        <f>COUNTIFS(DataRegularSeason20242025!$E$2:$E$1315,WatchedGames20242025!$A65,DataRegularSeason20242025!$D$2:$D$1315,WatchedGames20242025!M$1,DataRegularSeason20242025!$N$2:$N$1315,1, DataRegularSeason20242025!$R$2:$R$1315,1)</f>
        <v>0</v>
      </c>
      <c r="N66" s="75"/>
      <c r="O66" s="74">
        <f>COUNTIFS(DataRegularSeason20242025!$E$2:$E$1315,WatchedGames20242025!$A65,DataRegularSeason20242025!$D$2:$D$1315,WatchedGames20242025!O$1,DataRegularSeason20242025!$N$2:$N$1315,1, DataRegularSeason20242025!$R$2:$R$1315,1)</f>
        <v>0</v>
      </c>
      <c r="P66" s="75"/>
      <c r="Q66" s="74">
        <f>COUNTIFS(DataRegularSeason20242025!$E$2:$E$1315,WatchedGames20242025!$A65,DataRegularSeason20242025!$D$2:$D$1315,WatchedGames20242025!Q$1,DataRegularSeason20242025!$N$2:$N$1315,1, DataRegularSeason20242025!$R$2:$R$1315,1)</f>
        <v>0</v>
      </c>
      <c r="R66" s="75"/>
      <c r="S66" s="74">
        <f>COUNTIFS(DataRegularSeason20242025!$E$2:$E$1315,WatchedGames20242025!$A65,DataRegularSeason20242025!$D$2:$D$1315,WatchedGames20242025!S$1,DataRegularSeason20242025!$N$2:$N$1315,1, DataRegularSeason20242025!$R$2:$R$1315,1)</f>
        <v>0</v>
      </c>
      <c r="T66" s="75"/>
      <c r="U66" s="74">
        <f>COUNTIFS(DataRegularSeason20242025!$E$2:$E$1315,WatchedGames20242025!$A65,DataRegularSeason20242025!$D$2:$D$1315,WatchedGames20242025!U$1,DataRegularSeason20242025!$N$2:$N$1315,1, DataRegularSeason20242025!$R$2:$R$1315,1)</f>
        <v>0</v>
      </c>
      <c r="V66" s="75"/>
      <c r="W66" s="74">
        <f>COUNTIFS(DataRegularSeason20242025!$E$2:$E$1315,WatchedGames20242025!$A65,DataRegularSeason20242025!$D$2:$D$1315,WatchedGames20242025!W$1,DataRegularSeason20242025!$N$2:$N$1315,1, DataRegularSeason20242025!$R$2:$R$1315,1)</f>
        <v>0</v>
      </c>
      <c r="X66" s="75"/>
      <c r="Y66" s="74">
        <f>COUNTIFS(DataRegularSeason20242025!$E$2:$E$1315,WatchedGames20242025!$A65,DataRegularSeason20242025!$D$2:$D$1315,WatchedGames20242025!Y$1,DataRegularSeason20242025!$N$2:$N$1315,1, DataRegularSeason20242025!$R$2:$R$1315,1)</f>
        <v>0</v>
      </c>
      <c r="Z66" s="75"/>
      <c r="AA66" s="74">
        <f>COUNTIFS(DataRegularSeason20242025!$E$2:$E$1315,WatchedGames20242025!$A65,DataRegularSeason20242025!$D$2:$D$1315,WatchedGames20242025!AA$1,DataRegularSeason20242025!$N$2:$N$1315,1, DataRegularSeason20242025!$R$2:$R$1315,1)</f>
        <v>0</v>
      </c>
      <c r="AB66" s="75"/>
      <c r="AC66" s="74">
        <f>COUNTIFS(DataRegularSeason20242025!$E$2:$E$1315,WatchedGames20242025!$A65,DataRegularSeason20242025!$D$2:$D$1315,WatchedGames20242025!AC$1,DataRegularSeason20242025!$N$2:$N$1315,1, DataRegularSeason20242025!$R$2:$R$1315,1)</f>
        <v>0</v>
      </c>
      <c r="AD66" s="75"/>
      <c r="AE66" s="74">
        <f>COUNTIFS(DataRegularSeason20242025!$E$2:$E$1315,WatchedGames20242025!$A65,DataRegularSeason20242025!$D$2:$D$1315,WatchedGames20242025!AE$1,DataRegularSeason20242025!$N$2:$N$1315,1, DataRegularSeason20242025!$R$2:$R$1315,1)</f>
        <v>0</v>
      </c>
      <c r="AF66" s="75"/>
      <c r="AG66" s="74">
        <f>COUNTIFS(DataRegularSeason20242025!$E$2:$E$1315,WatchedGames20242025!$A65,DataRegularSeason20242025!$D$2:$D$1315,WatchedGames20242025!AG$1,DataRegularSeason20242025!$N$2:$N$1315,1, DataRegularSeason20242025!$R$2:$R$1315,1)</f>
        <v>0</v>
      </c>
      <c r="AH66" s="75"/>
      <c r="AI66" s="74">
        <f>COUNTIFS(DataRegularSeason20242025!$E$2:$E$1315,WatchedGames20242025!$A65,DataRegularSeason20242025!$D$2:$D$1315,WatchedGames20242025!AI$1,DataRegularSeason20242025!$N$2:$N$1315,1, DataRegularSeason20242025!$R$2:$R$1315,1)</f>
        <v>0</v>
      </c>
      <c r="AJ66" s="75"/>
      <c r="AK66" s="74">
        <f>COUNTIFS(DataRegularSeason20242025!$E$2:$E$1315,WatchedGames20242025!$A65,DataRegularSeason20242025!$D$2:$D$1315,WatchedGames20242025!AK$1,DataRegularSeason20242025!$N$2:$N$1315,1, DataRegularSeason20242025!$R$2:$R$1315,1)</f>
        <v>0</v>
      </c>
      <c r="AL66" s="75"/>
      <c r="AM66" s="74">
        <f>COUNTIFS(DataRegularSeason20242025!$E$2:$E$1315,WatchedGames20242025!$A65,DataRegularSeason20242025!$D$2:$D$1315,WatchedGames20242025!AM$1,DataRegularSeason20242025!$N$2:$N$1315,1, DataRegularSeason20242025!$R$2:$R$1315,1)</f>
        <v>1</v>
      </c>
      <c r="AN66" s="75"/>
      <c r="AO66" s="74">
        <f>COUNTIFS(DataRegularSeason20242025!$E$2:$E$1315,WatchedGames20242025!$A65,DataRegularSeason20242025!$D$2:$D$1315,WatchedGames20242025!AO$1,DataRegularSeason20242025!$N$2:$N$1315,1, DataRegularSeason20242025!$R$2:$R$1315,1)</f>
        <v>0</v>
      </c>
      <c r="AP66" s="75"/>
      <c r="AQ66" s="74">
        <f>COUNTIFS(DataRegularSeason20242025!$E$2:$E$1315,WatchedGames20242025!$A65,DataRegularSeason20242025!$D$2:$D$1315,WatchedGames20242025!AQ$1,DataRegularSeason20242025!$N$2:$N$1315,1, DataRegularSeason20242025!$R$2:$R$1315,1)</f>
        <v>1</v>
      </c>
      <c r="AR66" s="75"/>
      <c r="AS66" s="74">
        <f>COUNTIFS(DataRegularSeason20242025!$E$2:$E$1315,WatchedGames20242025!$A65,DataRegularSeason20242025!$D$2:$D$1315,WatchedGames20242025!AS$1,DataRegularSeason20242025!$N$2:$N$1315,1, DataRegularSeason20242025!$R$2:$R$1315,1)</f>
        <v>0</v>
      </c>
      <c r="AT66" s="75"/>
      <c r="AU66" s="74">
        <f>COUNTIFS(DataRegularSeason20242025!$E$2:$E$1315,WatchedGames20242025!$A65,DataRegularSeason20242025!$D$2:$D$1315,WatchedGames20242025!AU$1,DataRegularSeason20242025!$N$2:$N$1315,1, DataRegularSeason20242025!$R$2:$R$1315,1)</f>
        <v>0</v>
      </c>
      <c r="AV66" s="75"/>
      <c r="AW66" s="74">
        <f>COUNTIFS(DataRegularSeason20242025!$E$2:$E$1315,WatchedGames20242025!$A65,DataRegularSeason20242025!$D$2:$D$1315,WatchedGames20242025!AW$1,DataRegularSeason20242025!$N$2:$N$1315,1, DataRegularSeason20242025!$R$2:$R$1315,1)</f>
        <v>0</v>
      </c>
      <c r="AX66" s="75"/>
      <c r="AY66" s="74">
        <f>COUNTIFS(DataRegularSeason20242025!$E$2:$E$1315,WatchedGames20242025!$A65,DataRegularSeason20242025!$D$2:$D$1315,WatchedGames20242025!AY$1,DataRegularSeason20242025!$N$2:$N$1315,1, DataRegularSeason20242025!$R$2:$R$1315,1)</f>
        <v>0</v>
      </c>
      <c r="AZ66" s="75"/>
      <c r="BA66" s="74">
        <f>COUNTIFS(DataRegularSeason20242025!$E$2:$E$1315,WatchedGames20242025!$A65,DataRegularSeason20242025!$D$2:$D$1315,WatchedGames20242025!BA$1,DataRegularSeason20242025!$N$2:$N$1315,1, DataRegularSeason20242025!$R$2:$R$1315,1)</f>
        <v>0</v>
      </c>
      <c r="BB66" s="75"/>
      <c r="BC66" s="74">
        <f>COUNTIFS(DataRegularSeason20242025!$E$2:$E$1315,WatchedGames20242025!$A65,DataRegularSeason20242025!$D$2:$D$1315,WatchedGames20242025!BC$1,DataRegularSeason20242025!$N$2:$N$1315,1, DataRegularSeason20242025!$R$2:$R$1315,1)</f>
        <v>0</v>
      </c>
      <c r="BD66" s="75"/>
      <c r="BE66" s="74">
        <f>COUNTIFS(DataRegularSeason20242025!$E$2:$E$1315,WatchedGames20242025!$A65,DataRegularSeason20242025!$D$2:$D$1315,WatchedGames20242025!BE$1,DataRegularSeason20242025!$N$2:$N$1315,1, DataRegularSeason20242025!$R$2:$R$1315,1)</f>
        <v>0</v>
      </c>
      <c r="BF66" s="75"/>
      <c r="BG66" s="74">
        <f>COUNTIFS(DataRegularSeason20242025!$E$2:$E$1315,WatchedGames20242025!$A65,DataRegularSeason20242025!$D$2:$D$1315,WatchedGames20242025!BG$1,DataRegularSeason20242025!$N$2:$N$1315,1, DataRegularSeason20242025!$R$2:$R$1315,1)</f>
        <v>0</v>
      </c>
      <c r="BH66" s="75"/>
      <c r="BI66" s="74">
        <f>COUNTIFS(DataRegularSeason20242025!$E$2:$E$1315,WatchedGames20242025!$A65,DataRegularSeason20242025!$D$2:$D$1315,WatchedGames20242025!BI$1,DataRegularSeason20242025!$N$2:$N$1315,1, DataRegularSeason20242025!$R$2:$R$1315,1)</f>
        <v>0</v>
      </c>
      <c r="BJ66" s="75"/>
      <c r="BK66" s="74">
        <f>COUNTIFS(DataRegularSeason20242025!$E$2:$E$1315,WatchedGames20242025!$A65,DataRegularSeason20242025!$D$2:$D$1315,WatchedGames20242025!BK$1,DataRegularSeason20242025!$N$2:$N$1315,1, DataRegularSeason20242025!$R$2:$R$1315,1)</f>
        <v>0</v>
      </c>
      <c r="BL66" s="75"/>
      <c r="BM66" s="74"/>
      <c r="BN66" s="75"/>
      <c r="BO66" s="66">
        <f t="shared" si="0"/>
        <v>2</v>
      </c>
      <c r="BP66" s="70"/>
      <c r="BQ66" s="71"/>
    </row>
    <row r="67" spans="1:69" x14ac:dyDescent="0.25">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c r="BN67" s="54"/>
      <c r="BO67" s="54"/>
      <c r="BP67" s="54">
        <f>SUM(BP3:BP66)/2</f>
        <v>88</v>
      </c>
      <c r="BQ67" s="54">
        <f>SUM(BQ3:BQ66)/2</f>
        <v>1224</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B1" activePane="topRight" state="frozen"/>
      <selection pane="topRight" activeCell="AZ3" sqref="AZ3"/>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26" customWidth="1"/>
    <col min="6" max="9" width="3.140625" customWidth="1"/>
    <col min="10" max="10" width="3.85546875" customWidth="1"/>
    <col min="11" max="36" width="3.140625" customWidth="1"/>
    <col min="37" max="37" width="3" customWidth="1"/>
    <col min="38" max="39" width="8.7109375" style="26"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27" customFormat="1" ht="49.5" customHeight="1" x14ac:dyDescent="0.25">
      <c r="A1" s="27" t="s">
        <v>42</v>
      </c>
      <c r="B1" s="27" t="s">
        <v>95</v>
      </c>
      <c r="C1" s="27" t="s">
        <v>96</v>
      </c>
      <c r="D1" s="27" t="s">
        <v>94</v>
      </c>
      <c r="E1" s="29" t="s">
        <v>1445</v>
      </c>
      <c r="F1" s="27" t="s">
        <v>61</v>
      </c>
      <c r="G1" s="27" t="s">
        <v>1427</v>
      </c>
      <c r="H1" s="27" t="s">
        <v>62</v>
      </c>
      <c r="I1" s="27" t="s">
        <v>1428</v>
      </c>
      <c r="J1" s="27" t="s">
        <v>63</v>
      </c>
      <c r="K1" s="27" t="s">
        <v>85</v>
      </c>
      <c r="L1" s="27" t="s">
        <v>64</v>
      </c>
      <c r="M1" s="27" t="s">
        <v>112</v>
      </c>
      <c r="N1" s="27" t="s">
        <v>113</v>
      </c>
      <c r="O1" s="27" t="s">
        <v>114</v>
      </c>
      <c r="P1" s="27" t="s">
        <v>65</v>
      </c>
      <c r="Q1" s="27" t="s">
        <v>118</v>
      </c>
      <c r="R1" s="27" t="s">
        <v>91</v>
      </c>
      <c r="S1" s="27" t="s">
        <v>92</v>
      </c>
      <c r="T1" s="27" t="s">
        <v>66</v>
      </c>
      <c r="U1" s="27" t="s">
        <v>115</v>
      </c>
      <c r="V1" s="27" t="s">
        <v>116</v>
      </c>
      <c r="W1" s="27" t="s">
        <v>117</v>
      </c>
      <c r="X1" s="27" t="s">
        <v>67</v>
      </c>
      <c r="Y1" s="27" t="s">
        <v>119</v>
      </c>
      <c r="Z1" s="27" t="s">
        <v>108</v>
      </c>
      <c r="AA1" s="27" t="s">
        <v>109</v>
      </c>
      <c r="AB1" s="27" t="s">
        <v>97</v>
      </c>
      <c r="AC1" s="27" t="s">
        <v>1434</v>
      </c>
      <c r="AD1" s="27" t="s">
        <v>1433</v>
      </c>
      <c r="AE1" s="27" t="s">
        <v>1435</v>
      </c>
      <c r="AF1" s="27" t="s">
        <v>1436</v>
      </c>
      <c r="AG1" s="27" t="s">
        <v>1437</v>
      </c>
      <c r="AH1" s="27" t="s">
        <v>1438</v>
      </c>
      <c r="AI1" s="27" t="s">
        <v>1439</v>
      </c>
      <c r="AJ1" s="27" t="s">
        <v>110</v>
      </c>
      <c r="AK1" s="27" t="s">
        <v>111</v>
      </c>
      <c r="AL1" s="29" t="s">
        <v>1431</v>
      </c>
      <c r="AM1" s="29" t="s">
        <v>1770</v>
      </c>
      <c r="AN1" s="27" t="s">
        <v>1429</v>
      </c>
      <c r="AO1" s="27" t="s">
        <v>1430</v>
      </c>
      <c r="AP1" s="27" t="s">
        <v>1440</v>
      </c>
      <c r="AQ1" s="27" t="s">
        <v>1469</v>
      </c>
      <c r="AR1" s="27" t="s">
        <v>68</v>
      </c>
      <c r="AS1" s="27" t="s">
        <v>69</v>
      </c>
      <c r="AT1" s="27" t="s">
        <v>70</v>
      </c>
      <c r="AU1" s="27" t="s">
        <v>1468</v>
      </c>
      <c r="AV1" s="27" t="s">
        <v>71</v>
      </c>
      <c r="AW1" s="27" t="s">
        <v>76</v>
      </c>
      <c r="AX1" s="27" t="s">
        <v>72</v>
      </c>
      <c r="AY1" s="27" t="s">
        <v>73</v>
      </c>
      <c r="AZ1" s="27" t="s">
        <v>74</v>
      </c>
      <c r="BA1" s="27" t="s">
        <v>75</v>
      </c>
      <c r="BB1" s="27" t="s">
        <v>101</v>
      </c>
      <c r="BC1" s="27" t="s">
        <v>102</v>
      </c>
      <c r="BD1" s="27" t="s">
        <v>103</v>
      </c>
      <c r="BE1" s="27" t="s">
        <v>54</v>
      </c>
      <c r="BF1" s="27" t="s">
        <v>55</v>
      </c>
      <c r="BG1" s="27" t="s">
        <v>48</v>
      </c>
      <c r="BH1" s="27" t="s">
        <v>49</v>
      </c>
      <c r="BI1" s="27" t="s">
        <v>50</v>
      </c>
      <c r="BJ1" s="27" t="s">
        <v>51</v>
      </c>
      <c r="BK1" s="27" t="s">
        <v>52</v>
      </c>
      <c r="BL1" s="27" t="s">
        <v>53</v>
      </c>
      <c r="BV1" s="27" t="s">
        <v>1475</v>
      </c>
      <c r="BW1" s="27" t="s">
        <v>1476</v>
      </c>
    </row>
    <row r="2" spans="1:76"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5</v>
      </c>
      <c r="E2" s="26">
        <f>Table3[[#This Row],[Watched]]/Table3[[#This Row],[GP]]</f>
        <v>0.45454545454545453</v>
      </c>
      <c r="F2">
        <f>COUNTIFS(DataRegularSeason20242025!$N$3:$N$1315,1,DataRegularSeason20242025!$D$3:$D$1315,$A2)</f>
        <v>4</v>
      </c>
      <c r="G2">
        <f>41-Table3[[#This Row],[GP_A]]</f>
        <v>37</v>
      </c>
      <c r="H2">
        <f>COUNTIFS(DataRegularSeason20242025!$E$3:$E$1315,$A2,DataRegularSeason20242025!$N$3:$N$1315,1)</f>
        <v>7</v>
      </c>
      <c r="I2">
        <f>41-Table3[[#This Row],[GP_H]]</f>
        <v>34</v>
      </c>
      <c r="J2">
        <f>F2+H2</f>
        <v>11</v>
      </c>
      <c r="K2">
        <f>82-Table3[[#This Row],[GP]]</f>
        <v>71</v>
      </c>
      <c r="L2">
        <f>COUNTIFS(DataRegularSeason20242025!$D$3:$D$1315,$A2, DataRegularSeason20242025!$L$3:$L$1315, $A2,DataRegularSeason20242025!$N$3:$N$1315,1)</f>
        <v>0</v>
      </c>
      <c r="M2">
        <f>COUNTIFS(DataRegularSeason20242025!$D$3:$D$1315,$A2, DataRegularSeason20242025!$L$3:$L$1315, $A2,DataRegularSeason20242025!$N$3:$N$1315,1,DataRegularSeason20242025!$M$3:$M$1315,"REG")</f>
        <v>0</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4</v>
      </c>
      <c r="Q2">
        <f>COUNTIFS(DataRegularSeason20242025!$D$3:$D$1315,$A2, DataRegularSeason20242025!$S$3:$S$1315, $A2,DataRegularSeason20242025!$M$3:$M$1315,"REG")</f>
        <v>3</v>
      </c>
      <c r="R2">
        <f>COUNTIFS(DataRegularSeason20242025!$D$3:$D$1315,$A2, DataRegularSeason20242025!$S$3:$S$1315, $A2,DataRegularSeason20242025!$M$3:$M$1315,"OT")</f>
        <v>1</v>
      </c>
      <c r="S2">
        <f>COUNTIFS(DataRegularSeason20242025!$D$3:$D$1315,$A2, DataRegularSeason20242025!$S$3:$S$1315, $A2,DataRegularSeason20242025!$M$3:$M$1315,"SO")</f>
        <v>0</v>
      </c>
      <c r="T2">
        <f>COUNTIFS(DataRegularSeason20242025!$E$3:$E$1315,$A2, DataRegularSeason20242025!$L$3:$L$1315, $A2, DataRegularSeason20242025!$N$3:$N$1315,1)</f>
        <v>7</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0</v>
      </c>
      <c r="W2">
        <f>COUNTIFS(DataRegularSeason20242025!$E$3:$E$1315,$A2, DataRegularSeason20242025!$L$3:$L$1315, $A2,DataRegularSeason20242025!$N$3:$N$1315,1,DataRegularSeason20242025!$M$3:$M$1315,"SO")</f>
        <v>0</v>
      </c>
      <c r="X2">
        <f>H2-T2</f>
        <v>0</v>
      </c>
      <c r="Y2">
        <f>COUNTIFS(DataRegularSeason20242025!$E$3:$E$1315,$A2, DataRegularSeason20242025!$S$3:$S$1315, $A2,DataRegularSeason20242025!$M$3:$M$1315,"REG")</f>
        <v>0</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7</v>
      </c>
      <c r="AC2">
        <f>Table3[[#This Row],[L_A]]+Table3[[#This Row],[L_H]]</f>
        <v>4</v>
      </c>
      <c r="AD2">
        <f>Table3[[#This Row],[RW_A]]+Table3[[#This Row],[RW_H]]</f>
        <v>7</v>
      </c>
      <c r="AE2">
        <f>Table3[[#This Row],[RL_A]]+Table3[[#This Row],[RL_H]]</f>
        <v>3</v>
      </c>
      <c r="AF2">
        <f>Table3[[#This Row],[OTW_A]]+Table3[[#This Row],[OTW_H]]</f>
        <v>0</v>
      </c>
      <c r="AG2">
        <f>Table3[[#This Row],[OTL_A]]+Table3[[#This Row],[OTL_H]]</f>
        <v>1</v>
      </c>
      <c r="AH2">
        <f>Table3[[#This Row],[SOW_A]]+Table3[[#This Row],[SOW_H]]</f>
        <v>0</v>
      </c>
      <c r="AI2">
        <f>Table3[[#This Row],[SOL_A]]+Table3[[#This Row],[SOL_H]]</f>
        <v>0</v>
      </c>
      <c r="AJ2">
        <f>(2*(Table3[[#This Row],[W_A]]+Table3[[#This Row],[W_H]]))+Table3[[#This Row],[OTL_A]]+Table3[[#This Row],[SOL_A]]+Table3[[#This Row],[OTL_H]]+Table3[[#This Row],[SOL_H]]</f>
        <v>15</v>
      </c>
      <c r="AK2">
        <f>(3*(Table3[[#This Row],[RW_A]]+Table3[[#This Row],[RW_H]]))+(2*(Table3[[#This Row],[OTW_A]]+Table3[[#This Row],[SOW_A]]+Table3[[#This Row],[OTW_H]]+Table3[[#This Row],[SOW_H]]))+Table3[[#This Row],[OTL_A]]+Table3[[#This Row],[SOL_A]]+Table3[[#This Row],[OTL_H]]+Table3[[#This Row],[SOL_H]]</f>
        <v>22</v>
      </c>
      <c r="AL2" s="26">
        <f>Table3[[#This Row],[PTS]]/(2*Table3[[#This Row],[GP]])</f>
        <v>0.68181818181818177</v>
      </c>
      <c r="AM2" s="26">
        <f>Table3[[#This Row],[PTS2]]/(3*Table3[[#This Row],[GP]])</f>
        <v>0.66666666666666663</v>
      </c>
      <c r="AN2">
        <f>(2*Table3[[#This Row],[GR]])+Table3[[#This Row],[PTS]]</f>
        <v>157</v>
      </c>
      <c r="AO2">
        <f>(3*Table3[[#This Row],[GR]])+Table3[[#This Row],[PTS2]]</f>
        <v>235</v>
      </c>
      <c r="AP2" s="31" t="str">
        <f>_xlfn.CONCAT(TEXT(Table3[[#This Row],[W]], "0"), "-", TEXT(Table3[[#This Row],[RL]],"0"), "-", TEXT(Table3[[#This Row],[OTL]]+Table3[[#This Row],[SOL]], "0"))</f>
        <v>7-3-1</v>
      </c>
      <c r="AQ2">
        <f>COUNTIFS(DataRegularSeason20242025!$D$3:$D$1315,Table3[[#This Row],[Teams]],DataRegularSeason20242025!$K$3:$K$1315,0)</f>
        <v>0</v>
      </c>
      <c r="AR2">
        <f>SUMIF(DataRegularSeason20242025!$D$3:$D$1315,$A2, DataRegularSeason20242025!$J$3:$J$1315)</f>
        <v>11</v>
      </c>
      <c r="AS2">
        <f>SUMIF(DataRegularSeason20242025!$D$3:$D$1315,$A2, DataRegularSeason20242025!$K$3:$K$1315)</f>
        <v>18</v>
      </c>
      <c r="AT2">
        <f>AR2-AS2</f>
        <v>-7</v>
      </c>
      <c r="AU2">
        <f>COUNTIFS(DataRegularSeason20242025!$E$3:$E$1315,Table3[[#This Row],[Teams]],DataRegularSeason20242025!$J$3:$J$1315,0)</f>
        <v>1</v>
      </c>
      <c r="AV2">
        <f>SUMIF(DataRegularSeason20242025!$E$3:$E$1315,$A2,DataRegularSeason20242025!$K$3:$K$1315)</f>
        <v>39</v>
      </c>
      <c r="AW2">
        <f>SUMIF(DataRegularSeason20242025!$E$3:$E$1315,$A2,DataRegularSeason20242025!$J$3:$J$1315)</f>
        <v>16</v>
      </c>
      <c r="AX2">
        <f>AV2-AW2</f>
        <v>23</v>
      </c>
      <c r="AY2">
        <f>AR2+AV2</f>
        <v>50</v>
      </c>
      <c r="AZ2">
        <f>AS2+AW2</f>
        <v>34</v>
      </c>
      <c r="BA2">
        <f>AY2-AZ2</f>
        <v>16</v>
      </c>
      <c r="BB2" s="28">
        <f>Table3[[#This Row],[GF]]/Table3[[#This Row],[GP]]</f>
        <v>4.5454545454545459</v>
      </c>
      <c r="BC2" s="28">
        <f>Table3[[#This Row],[GA]]/Table3[[#This Row],[GP]]</f>
        <v>3.0909090909090908</v>
      </c>
      <c r="BD2" s="28">
        <f>(Table3[[#This Row],[GF]]-Table3[[#This Row],[GA]])/Table3[[#This Row],[GP]]</f>
        <v>1.4545454545454546</v>
      </c>
      <c r="BE2">
        <f>COUNTIFS(DataRegularSeason20242025!$D$3:$D$1315,$A2,DataRegularSeason20242025!$H$3:$H$1315, $A2)</f>
        <v>3</v>
      </c>
      <c r="BF2">
        <f>COUNTIFS(DataRegularSeason20242025!$E$3:$E$1315,$A2,DataRegularSeason20242025!$H$3:$H$1315, $A2)</f>
        <v>5</v>
      </c>
      <c r="BG2">
        <f>BE2+BF2</f>
        <v>8</v>
      </c>
      <c r="BH2">
        <f>F2-BE2</f>
        <v>1</v>
      </c>
      <c r="BI2">
        <f>H2-BF2</f>
        <v>2</v>
      </c>
      <c r="BJ2">
        <f>BH2+BI2</f>
        <v>3</v>
      </c>
      <c r="BO2" t="s">
        <v>1463</v>
      </c>
      <c r="BP2">
        <f>SUM($J$2:$J$33)/2</f>
        <v>166</v>
      </c>
      <c r="BT2" t="s">
        <v>63</v>
      </c>
      <c r="BU2" s="30" t="s">
        <v>1474</v>
      </c>
      <c r="BV2">
        <f>INDEX($J$2:$J$33,MATCH("CGY",$A$2:$A$33,0),1)</f>
        <v>10</v>
      </c>
    </row>
    <row r="3" spans="1:76" x14ac:dyDescent="0.25">
      <c r="A3" t="s">
        <v>32</v>
      </c>
      <c r="B3" t="s">
        <v>98</v>
      </c>
      <c r="C3" t="s">
        <v>99</v>
      </c>
      <c r="D3">
        <f>COUNTIFS(DataRegularSeason20242025!$D$3:$D$1315,$A3,DataRegularSeason20242025!$R$3:$R$1315,1,DataRegularSeason20242025!$N$3:$N$1315,1) + COUNTIFS(DataRegularSeason20242025!$E$3:$E$1315,$A3,DataRegularSeason20242025!$R$3:$R$1315,1,DataRegularSeason20242025!$N$3:$N$1315,1)</f>
        <v>7</v>
      </c>
      <c r="E3" s="26">
        <f>Table3[[#This Row],[Watched]]/Table3[[#This Row],[GP]]</f>
        <v>0.53846153846153844</v>
      </c>
      <c r="F3">
        <f>COUNTIFS(DataRegularSeason20242025!$N$3:$N$1315,1,DataRegularSeason20242025!$D$3:$D$1315,$A3)</f>
        <v>6</v>
      </c>
      <c r="G3">
        <f>41-Table3[[#This Row],[GP_A]]</f>
        <v>35</v>
      </c>
      <c r="H3">
        <f>COUNTIFS(DataRegularSeason20242025!$E$3:$E$1315,$A3,DataRegularSeason20242025!$N$3:$N$1315,1)</f>
        <v>7</v>
      </c>
      <c r="I3">
        <f>41-Table3[[#This Row],[GP_H]]</f>
        <v>34</v>
      </c>
      <c r="J3">
        <f>F3+H3</f>
        <v>13</v>
      </c>
      <c r="K3">
        <f>82-Table3[[#This Row],[GP]]</f>
        <v>69</v>
      </c>
      <c r="L3">
        <f>COUNTIFS(DataRegularSeason20242025!$D$3:$D$1315,$A3, DataRegularSeason20242025!$L$3:$L$1315, $A3,DataRegularSeason20242025!$N$3:$N$1315,1)</f>
        <v>4</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3</v>
      </c>
      <c r="U3">
        <f>COUNTIFS(DataRegularSeason20242025!$E$3:$E$1315,$A3, DataRegularSeason20242025!$L$3:$L$1315, $A3,DataRegularSeason20242025!$N$3:$N$1315,1,DataRegularSeason20242025!$M$3:$M$1315,"REG")</f>
        <v>3</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4</v>
      </c>
      <c r="Y3">
        <f>COUNTIFS(DataRegularSeason20242025!$E$3:$E$1315,$A3, DataRegularSeason20242025!$S$3:$S$1315, $A3,DataRegularSeason20242025!$M$3:$M$1315,"REG")</f>
        <v>2</v>
      </c>
      <c r="Z3">
        <f>COUNTIFS(DataRegularSeason20242025!$E$3:$E$1315,$A3, DataRegularSeason20242025!$S$3:$S$1315, $A3,DataRegularSeason20242025!$M$3:$M$1315,"OT")</f>
        <v>2</v>
      </c>
      <c r="AA3">
        <f>COUNTIFS(DataRegularSeason20242025!$E$3:$E$1315,$A3, DataRegularSeason20242025!$S$3:$S$1315, $A3,DataRegularSeason20242025!$M$3:$M$1315,"SO")</f>
        <v>0</v>
      </c>
      <c r="AB3">
        <f>Table3[[#This Row],[W_A]]+Table3[[#This Row],[W_H]]</f>
        <v>7</v>
      </c>
      <c r="AC3">
        <f>Table3[[#This Row],[L_A]]+Table3[[#This Row],[L_H]]</f>
        <v>6</v>
      </c>
      <c r="AD3">
        <f>Table3[[#This Row],[RW_A]]+Table3[[#This Row],[RW_H]]</f>
        <v>7</v>
      </c>
      <c r="AE3">
        <f>Table3[[#This Row],[RL_A]]+Table3[[#This Row],[RL_H]]</f>
        <v>4</v>
      </c>
      <c r="AF3">
        <f>Table3[[#This Row],[OTW_A]]+Table3[[#This Row],[OTW_H]]</f>
        <v>0</v>
      </c>
      <c r="AG3">
        <f>Table3[[#This Row],[OTL_A]]+Table3[[#This Row],[OTL_H]]</f>
        <v>2</v>
      </c>
      <c r="AH3">
        <f>Table3[[#This Row],[SOW_A]]+Table3[[#This Row],[SOW_H]]</f>
        <v>0</v>
      </c>
      <c r="AI3">
        <f>Table3[[#This Row],[SOL_A]]+Table3[[#This Row],[SOL_H]]</f>
        <v>0</v>
      </c>
      <c r="AJ3">
        <f>(2*(Table3[[#This Row],[W_A]]+Table3[[#This Row],[W_H]]))+Table3[[#This Row],[OTL_A]]+Table3[[#This Row],[SOL_A]]+Table3[[#This Row],[OTL_H]]+Table3[[#This Row],[SOL_H]]</f>
        <v>16</v>
      </c>
      <c r="AK3">
        <f>(3*(Table3[[#This Row],[RW_A]]+Table3[[#This Row],[RW_H]]))+(2*(Table3[[#This Row],[OTW_A]]+Table3[[#This Row],[SOW_A]]+Table3[[#This Row],[OTW_H]]+Table3[[#This Row],[SOW_H]]))+Table3[[#This Row],[OTL_A]]+Table3[[#This Row],[SOL_A]]+Table3[[#This Row],[OTL_H]]+Table3[[#This Row],[SOL_H]]</f>
        <v>23</v>
      </c>
      <c r="AL3" s="26">
        <f>Table3[[#This Row],[PTS]]/(2*Table3[[#This Row],[GP]])</f>
        <v>0.61538461538461542</v>
      </c>
      <c r="AM3" s="26">
        <f>Table3[[#This Row],[PTS2]]/(3*Table3[[#This Row],[GP]])</f>
        <v>0.58974358974358976</v>
      </c>
      <c r="AN3">
        <f>(2*Table3[[#This Row],[GR]])+Table3[[#This Row],[PTS]]</f>
        <v>154</v>
      </c>
      <c r="AO3">
        <f>(3*Table3[[#This Row],[GR]])+Table3[[#This Row],[PTS2]]</f>
        <v>230</v>
      </c>
      <c r="AP3" s="31" t="str">
        <f>_xlfn.CONCAT(TEXT(Table3[[#This Row],[W]], "0"), "-", TEXT(Table3[[#This Row],[RL]],"0"), "-", TEXT(Table3[[#This Row],[OTL]]+Table3[[#This Row],[SOL]], "0"))</f>
        <v>7-4-2</v>
      </c>
      <c r="AQ3">
        <f>COUNTIFS(DataRegularSeason20242025!$D$3:$D$1315,Table3[[#This Row],[Teams]],DataRegularSeason20242025!$K$3:$K$1315,0)</f>
        <v>1</v>
      </c>
      <c r="AR3">
        <f>SUMIF(DataRegularSeason20242025!$D$3:$D$1315,$A3, DataRegularSeason20242025!$J$3:$J$1315)</f>
        <v>23</v>
      </c>
      <c r="AS3">
        <f>SUMIF(DataRegularSeason20242025!$D$3:$D$1315,$A3, DataRegularSeason20242025!$K$3:$K$1315)</f>
        <v>14</v>
      </c>
      <c r="AT3">
        <f>AR3-AS3</f>
        <v>9</v>
      </c>
      <c r="AU3">
        <f>COUNTIFS(DataRegularSeason20242025!$E$3:$E$1315,Table3[[#This Row],[Teams]],DataRegularSeason20242025!$J$3:$J$1315,0)</f>
        <v>1</v>
      </c>
      <c r="AV3">
        <f>SUMIF(DataRegularSeason20242025!$E$3:$E$1315,$A3,DataRegularSeason20242025!$K$3:$K$1315)</f>
        <v>27</v>
      </c>
      <c r="AW3">
        <f>SUMIF(DataRegularSeason20242025!$E$3:$E$1315,$A3,DataRegularSeason20242025!$J$3:$J$1315)</f>
        <v>25</v>
      </c>
      <c r="AX3">
        <f>AV3-AW3</f>
        <v>2</v>
      </c>
      <c r="AY3">
        <f>AR3+AV3</f>
        <v>50</v>
      </c>
      <c r="AZ3">
        <f>AS3+AW3</f>
        <v>39</v>
      </c>
      <c r="BA3">
        <f>AY3-AZ3</f>
        <v>11</v>
      </c>
      <c r="BB3" s="28">
        <f>Table3[[#This Row],[GF]]/Table3[[#This Row],[GP]]</f>
        <v>3.8461538461538463</v>
      </c>
      <c r="BC3" s="28">
        <f>Table3[[#This Row],[GA]]/Table3[[#This Row],[GP]]</f>
        <v>3</v>
      </c>
      <c r="BD3" s="28">
        <f>(Table3[[#This Row],[GF]]-Table3[[#This Row],[GA]])/Table3[[#This Row],[GP]]</f>
        <v>0.84615384615384615</v>
      </c>
      <c r="BE3">
        <f>COUNTIFS(DataRegularSeason20242025!$D$3:$D$1315,$A3,DataRegularSeason20242025!$H$3:$H$1315, $A3)</f>
        <v>5</v>
      </c>
      <c r="BF3">
        <f>COUNTIFS(DataRegularSeason20242025!$E$3:$E$1315,$A3,DataRegularSeason20242025!$H$3:$H$1315, $A3)</f>
        <v>4</v>
      </c>
      <c r="BG3">
        <f>BE3+BF3</f>
        <v>9</v>
      </c>
      <c r="BH3">
        <f>F3-BE3</f>
        <v>1</v>
      </c>
      <c r="BI3">
        <f>H3-BF3</f>
        <v>3</v>
      </c>
      <c r="BJ3">
        <f>BH3+BI3</f>
        <v>4</v>
      </c>
      <c r="BO3" t="s">
        <v>1461</v>
      </c>
      <c r="BP3">
        <f>SUM($D$2:$D$33)/2</f>
        <v>88</v>
      </c>
      <c r="BT3" t="s">
        <v>97</v>
      </c>
      <c r="BU3" s="32">
        <v>2.5</v>
      </c>
      <c r="BV3">
        <f>INDEX($AB$2:$AB$33,MATCH("CGY",$A$2:$A$33,0),1)</f>
        <v>5</v>
      </c>
      <c r="BX3" s="32">
        <f>BU3*BV3</f>
        <v>12.5</v>
      </c>
    </row>
    <row r="4" spans="1:7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9</v>
      </c>
      <c r="E4" s="26">
        <f>Table3[[#This Row],[Watched]]/Table3[[#This Row],[GP]]</f>
        <v>0.9</v>
      </c>
      <c r="F4">
        <f>COUNTIFS(DataRegularSeason20242025!$N$3:$N$1315,1,DataRegularSeason20242025!$D$3:$D$1315,$A4)</f>
        <v>5</v>
      </c>
      <c r="G4">
        <f>41-Table3[[#This Row],[GP_A]]</f>
        <v>36</v>
      </c>
      <c r="H4">
        <f>COUNTIFS(DataRegularSeason20242025!$E$3:$E$1315,$A4,DataRegularSeason20242025!$N$3:$N$1315,1)</f>
        <v>5</v>
      </c>
      <c r="I4">
        <f>41-Table3[[#This Row],[GP_H]]</f>
        <v>36</v>
      </c>
      <c r="J4">
        <f>F4+H4</f>
        <v>10</v>
      </c>
      <c r="K4">
        <f>82-Table3[[#This Row],[GP]]</f>
        <v>72</v>
      </c>
      <c r="L4">
        <f>COUNTIFS(DataRegularSeason20242025!$D$3:$D$1315,$A4, DataRegularSeason20242025!$L$3:$L$1315, $A4,DataRegularSeason20242025!$N$3:$N$1315,1)</f>
        <v>5</v>
      </c>
      <c r="M4">
        <f>COUNTIFS(DataRegularSeason20242025!$D$3:$D$1315,$A4, DataRegularSeason20242025!$L$3:$L$1315, $A4,DataRegularSeason20242025!$N$3:$N$1315,1,DataRegularSeason20242025!$M$3:$M$1315,"REG")</f>
        <v>4</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0</v>
      </c>
      <c r="Q4">
        <f>COUNTIFS(DataRegularSeason20242025!$D$3:$D$1315,$A4, DataRegularSeason20242025!$S$3:$S$1315, $A4,DataRegularSeason20242025!$M$3:$M$1315,"REG")</f>
        <v>0</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4</v>
      </c>
      <c r="U4">
        <f>COUNTIFS(DataRegularSeason20242025!$E$3:$E$1315,$A4, DataRegularSeason20242025!$L$3:$L$1315, $A4,DataRegularSeason20242025!$N$3:$N$1315,1,DataRegularSeason20242025!$M$3:$M$1315,"REG")</f>
        <v>2</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9</v>
      </c>
      <c r="AC4">
        <f>Table3[[#This Row],[L_A]]+Table3[[#This Row],[L_H]]</f>
        <v>1</v>
      </c>
      <c r="AD4">
        <f>Table3[[#This Row],[RW_A]]+Table3[[#This Row],[RW_H]]</f>
        <v>6</v>
      </c>
      <c r="AE4">
        <f>Table3[[#This Row],[RL_A]]+Table3[[#This Row],[RL_H]]</f>
        <v>1</v>
      </c>
      <c r="AF4">
        <f>Table3[[#This Row],[OTW_A]]+Table3[[#This Row],[OTW_H]]</f>
        <v>3</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18</v>
      </c>
      <c r="AK4">
        <f>(3*(Table3[[#This Row],[RW_A]]+Table3[[#This Row],[RW_H]]))+(2*(Table3[[#This Row],[OTW_A]]+Table3[[#This Row],[SOW_A]]+Table3[[#This Row],[OTW_H]]+Table3[[#This Row],[SOW_H]]))+Table3[[#This Row],[OTL_A]]+Table3[[#This Row],[SOL_A]]+Table3[[#This Row],[OTL_H]]+Table3[[#This Row],[SOL_H]]</f>
        <v>24</v>
      </c>
      <c r="AL4" s="26">
        <f>Table3[[#This Row],[PTS]]/(2*Table3[[#This Row],[GP]])</f>
        <v>0.9</v>
      </c>
      <c r="AM4" s="26">
        <f>Table3[[#This Row],[PTS2]]/(3*Table3[[#This Row],[GP]])</f>
        <v>0.8</v>
      </c>
      <c r="AN4">
        <f>(2*Table3[[#This Row],[GR]])+Table3[[#This Row],[PTS]]</f>
        <v>162</v>
      </c>
      <c r="AO4">
        <f>(3*Table3[[#This Row],[GR]])+Table3[[#This Row],[PTS2]]</f>
        <v>240</v>
      </c>
      <c r="AP4" s="31" t="str">
        <f>_xlfn.CONCAT(TEXT(Table3[[#This Row],[W]], "0"), "-", TEXT(Table3[[#This Row],[RL]],"0"), "-", TEXT(Table3[[#This Row],[OTL]]+Table3[[#This Row],[SOL]], "0"))</f>
        <v>9-1-0</v>
      </c>
      <c r="AQ4">
        <f>COUNTIFS(DataRegularSeason20242025!$D$3:$D$1315,Table3[[#This Row],[Teams]],DataRegularSeason20242025!$K$3:$K$1315,0)</f>
        <v>1</v>
      </c>
      <c r="AR4">
        <f>SUMIF(DataRegularSeason20242025!$D$3:$D$1315,$A4, DataRegularSeason20242025!$J$3:$J$1315)</f>
        <v>24</v>
      </c>
      <c r="AS4">
        <f>SUMIF(DataRegularSeason20242025!$D$3:$D$1315,$A4, DataRegularSeason20242025!$K$3:$K$1315)</f>
        <v>10</v>
      </c>
      <c r="AT4">
        <f>AR4-AS4</f>
        <v>14</v>
      </c>
      <c r="AU4">
        <f>COUNTIFS(DataRegularSeason20242025!$E$3:$E$1315,Table3[[#This Row],[Teams]],DataRegularSeason20242025!$J$3:$J$1315,0)</f>
        <v>0</v>
      </c>
      <c r="AV4">
        <f>SUMIF(DataRegularSeason20242025!$E$3:$E$1315,$A4,DataRegularSeason20242025!$K$3:$K$1315)</f>
        <v>22</v>
      </c>
      <c r="AW4">
        <f>SUMIF(DataRegularSeason20242025!$E$3:$E$1315,$A4,DataRegularSeason20242025!$J$3:$J$1315)</f>
        <v>14</v>
      </c>
      <c r="AX4">
        <f>AV4-AW4</f>
        <v>8</v>
      </c>
      <c r="AY4">
        <f>AR4+AV4</f>
        <v>46</v>
      </c>
      <c r="AZ4">
        <f>AS4+AW4</f>
        <v>24</v>
      </c>
      <c r="BA4">
        <f>AY4-AZ4</f>
        <v>22</v>
      </c>
      <c r="BB4" s="28">
        <f>Table3[[#This Row],[GF]]/Table3[[#This Row],[GP]]</f>
        <v>4.5999999999999996</v>
      </c>
      <c r="BC4" s="28">
        <f>Table3[[#This Row],[GA]]/Table3[[#This Row],[GP]]</f>
        <v>2.4</v>
      </c>
      <c r="BD4" s="28">
        <f>(Table3[[#This Row],[GF]]-Table3[[#This Row],[GA]])/Table3[[#This Row],[GP]]</f>
        <v>2.2000000000000002</v>
      </c>
      <c r="BE4">
        <f>COUNTIFS(DataRegularSeason20242025!$D$3:$D$1315,$A4,DataRegularSeason20242025!$H$3:$H$1315, $A4)</f>
        <v>4</v>
      </c>
      <c r="BF4">
        <f>COUNTIFS(DataRegularSeason20242025!$E$3:$E$1315,$A4,DataRegularSeason20242025!$H$3:$H$1315, $A4)</f>
        <v>5</v>
      </c>
      <c r="BG4">
        <f>BE4+BF4</f>
        <v>9</v>
      </c>
      <c r="BH4">
        <f>F4-BE4</f>
        <v>1</v>
      </c>
      <c r="BI4">
        <f>H4-BF4</f>
        <v>0</v>
      </c>
      <c r="BJ4">
        <f>BH4+BI4</f>
        <v>1</v>
      </c>
      <c r="BO4" t="s">
        <v>1462</v>
      </c>
      <c r="BP4">
        <f>$BP$2-$BP$3</f>
        <v>78</v>
      </c>
      <c r="BT4" t="s">
        <v>1434</v>
      </c>
      <c r="BU4" s="32">
        <v>1</v>
      </c>
      <c r="BV4">
        <f>INDEX($AC$2:$AC$33,MATCH("CGY",$A$2:$A$33,0),1)</f>
        <v>5</v>
      </c>
      <c r="BX4" s="32">
        <f>BU4*BV4</f>
        <v>5</v>
      </c>
    </row>
    <row r="5" spans="1:76" x14ac:dyDescent="0.25">
      <c r="A5" t="s">
        <v>43</v>
      </c>
      <c r="B5" t="s">
        <v>98</v>
      </c>
      <c r="C5" t="s">
        <v>81</v>
      </c>
      <c r="D5">
        <f>COUNTIFS(DataRegularSeason20242025!$D$3:$D$1315,$A5,DataRegularSeason20242025!$R$3:$R$1315,1,DataRegularSeason20242025!$N$3:$N$1315,1) + COUNTIFS(DataRegularSeason20242025!$E$3:$E$1315,$A5,DataRegularSeason20242025!$R$3:$R$1315,1,DataRegularSeason20242025!$N$3:$N$1315,1)</f>
        <v>7</v>
      </c>
      <c r="E5" s="26">
        <f>Table3[[#This Row],[Watched]]/Table3[[#This Row],[GP]]</f>
        <v>0.7</v>
      </c>
      <c r="F5">
        <f>COUNTIFS(DataRegularSeason20242025!$N$3:$N$1315,1,DataRegularSeason20242025!$D$3:$D$1315,$A5)</f>
        <v>5</v>
      </c>
      <c r="G5">
        <f>41-Table3[[#This Row],[GP_A]]</f>
        <v>36</v>
      </c>
      <c r="H5">
        <f>COUNTIFS(DataRegularSeason20242025!$E$3:$E$1315,$A5,DataRegularSeason20242025!$N$3:$N$1315,1)</f>
        <v>5</v>
      </c>
      <c r="I5">
        <f>41-Table3[[#This Row],[GP_H]]</f>
        <v>36</v>
      </c>
      <c r="J5">
        <f>F5+H5</f>
        <v>10</v>
      </c>
      <c r="K5">
        <f>82-Table3[[#This Row],[GP]]</f>
        <v>72</v>
      </c>
      <c r="L5">
        <f>COUNTIFS(DataRegularSeason20242025!$D$3:$D$1315,$A5, DataRegularSeason20242025!$L$3:$L$1315, $A5,DataRegularSeason20242025!$N$3:$N$1315,1)</f>
        <v>3</v>
      </c>
      <c r="M5">
        <f>COUNTIFS(DataRegularSeason20242025!$D$3:$D$1315,$A5, DataRegularSeason20242025!$L$3:$L$1315, $A5,DataRegularSeason20242025!$N$3:$N$1315,1,DataRegularSeason20242025!$M$3:$M$1315,"REG")</f>
        <v>3</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4</v>
      </c>
      <c r="U5">
        <f>COUNTIFS(DataRegularSeason20242025!$E$3:$E$1315,$A5, DataRegularSeason20242025!$L$3:$L$1315, $A5,DataRegularSeason20242025!$N$3:$N$1315,1,DataRegularSeason20242025!$M$3:$M$1315,"REG")</f>
        <v>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1</v>
      </c>
      <c r="Y5">
        <f>COUNTIFS(DataRegularSeason20242025!$E$3:$E$1315,$A5, DataRegularSeason20242025!$S$3:$S$1315, $A5,DataRegularSeason20242025!$M$3:$M$1315,"REG")</f>
        <v>1</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7</v>
      </c>
      <c r="AC5">
        <f>Table3[[#This Row],[L_A]]+Table3[[#This Row],[L_H]]</f>
        <v>3</v>
      </c>
      <c r="AD5">
        <f>Table3[[#This Row],[RW_A]]+Table3[[#This Row],[RW_H]]</f>
        <v>6</v>
      </c>
      <c r="AE5">
        <f>Table3[[#This Row],[RL_A]]+Table3[[#This Row],[RL_H]]</f>
        <v>3</v>
      </c>
      <c r="AF5">
        <f>Table3[[#This Row],[OTW_A]]+Table3[[#This Row],[OTW_H]]</f>
        <v>1</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14</v>
      </c>
      <c r="AK5">
        <f>(3*(Table3[[#This Row],[RW_A]]+Table3[[#This Row],[RW_H]]))+(2*(Table3[[#This Row],[OTW_A]]+Table3[[#This Row],[SOW_A]]+Table3[[#This Row],[OTW_H]]+Table3[[#This Row],[SOW_H]]))+Table3[[#This Row],[OTL_A]]+Table3[[#This Row],[SOL_A]]+Table3[[#This Row],[OTL_H]]+Table3[[#This Row],[SOL_H]]</f>
        <v>20</v>
      </c>
      <c r="AL5" s="26">
        <f>Table3[[#This Row],[PTS]]/(2*Table3[[#This Row],[GP]])</f>
        <v>0.7</v>
      </c>
      <c r="AM5" s="26">
        <f>Table3[[#This Row],[PTS2]]/(3*Table3[[#This Row],[GP]])</f>
        <v>0.66666666666666663</v>
      </c>
      <c r="AN5">
        <f>(2*Table3[[#This Row],[GR]])+Table3[[#This Row],[PTS]]</f>
        <v>158</v>
      </c>
      <c r="AO5">
        <f>(3*Table3[[#This Row],[GR]])+Table3[[#This Row],[PTS2]]</f>
        <v>236</v>
      </c>
      <c r="AP5" s="31" t="str">
        <f>_xlfn.CONCAT(TEXT(Table3[[#This Row],[W]], "0"), "-", TEXT(Table3[[#This Row],[RL]],"0"), "-", TEXT(Table3[[#This Row],[OTL]]+Table3[[#This Row],[SOL]], "0"))</f>
        <v>7-3-0</v>
      </c>
      <c r="AQ5">
        <f>COUNTIFS(DataRegularSeason20242025!$D$3:$D$1315,Table3[[#This Row],[Teams]],DataRegularSeason20242025!$K$3:$K$1315,0)</f>
        <v>0</v>
      </c>
      <c r="AR5">
        <f>SUMIF(DataRegularSeason20242025!$D$3:$D$1315,$A5, DataRegularSeason20242025!$J$3:$J$1315)</f>
        <v>23</v>
      </c>
      <c r="AS5">
        <f>SUMIF(DataRegularSeason20242025!$D$3:$D$1315,$A5, DataRegularSeason20242025!$K$3:$K$1315)</f>
        <v>18</v>
      </c>
      <c r="AT5">
        <f>AR5-AS5</f>
        <v>5</v>
      </c>
      <c r="AU5">
        <f>COUNTIFS(DataRegularSeason20242025!$E$3:$E$1315,Table3[[#This Row],[Teams]],DataRegularSeason20242025!$J$3:$J$1315,0)</f>
        <v>1</v>
      </c>
      <c r="AV5">
        <f>SUMIF(DataRegularSeason20242025!$E$3:$E$1315,$A5,DataRegularSeason20242025!$K$3:$K$1315)</f>
        <v>16</v>
      </c>
      <c r="AW5">
        <f>SUMIF(DataRegularSeason20242025!$E$3:$E$1315,$A5,DataRegularSeason20242025!$J$3:$J$1315)</f>
        <v>10</v>
      </c>
      <c r="AX5">
        <f>AV5-AW5</f>
        <v>6</v>
      </c>
      <c r="AY5">
        <f>AR5+AV5</f>
        <v>39</v>
      </c>
      <c r="AZ5">
        <f>AS5+AW5</f>
        <v>28</v>
      </c>
      <c r="BA5">
        <f>AY5-AZ5</f>
        <v>11</v>
      </c>
      <c r="BB5" s="28">
        <f>Table3[[#This Row],[GF]]/Table3[[#This Row],[GP]]</f>
        <v>3.9</v>
      </c>
      <c r="BC5" s="28">
        <f>Table3[[#This Row],[GA]]/Table3[[#This Row],[GP]]</f>
        <v>2.8</v>
      </c>
      <c r="BD5" s="28">
        <f>(Table3[[#This Row],[GF]]-Table3[[#This Row],[GA]])/Table3[[#This Row],[GP]]</f>
        <v>1.1000000000000001</v>
      </c>
      <c r="BE5">
        <f>COUNTIFS(DataRegularSeason20242025!$D$3:$D$1315,$A5,DataRegularSeason20242025!$H$3:$H$1315, $A5)</f>
        <v>3</v>
      </c>
      <c r="BF5">
        <f>COUNTIFS(DataRegularSeason20242025!$E$3:$E$1315,$A5,DataRegularSeason20242025!$H$3:$H$1315, $A5)</f>
        <v>4</v>
      </c>
      <c r="BG5">
        <f>BE5+BF5</f>
        <v>7</v>
      </c>
      <c r="BH5">
        <f>F5-BE5</f>
        <v>2</v>
      </c>
      <c r="BI5">
        <f>H5-BF5</f>
        <v>1</v>
      </c>
      <c r="BJ5">
        <f>BH5+BI5</f>
        <v>3</v>
      </c>
      <c r="BO5" t="s">
        <v>1464</v>
      </c>
      <c r="BP5">
        <f>SUM($AY$2:$AY$33)</f>
        <v>1075</v>
      </c>
      <c r="BT5" t="s">
        <v>73</v>
      </c>
      <c r="BU5" s="32">
        <v>0.5</v>
      </c>
      <c r="BV5">
        <f>INDEX($AY$2:$AY$33,MATCH("CGY",$A$2:$A$33,0),1)</f>
        <v>30</v>
      </c>
      <c r="BW5">
        <f>BV5/BV2</f>
        <v>3</v>
      </c>
      <c r="BX5" s="32">
        <f>BU5*BV5</f>
        <v>15</v>
      </c>
    </row>
    <row r="6" spans="1:76" ht="15.75" thickBot="1" x14ac:dyDescent="0.3">
      <c r="A6" t="s">
        <v>20</v>
      </c>
      <c r="B6" t="s">
        <v>98</v>
      </c>
      <c r="C6" t="s">
        <v>99</v>
      </c>
      <c r="D6">
        <f>COUNTIFS(DataRegularSeason20242025!$D$3:$D$1315,$A6,DataRegularSeason20242025!$R$3:$R$1315,1,DataRegularSeason20242025!$N$3:$N$1315,1) + COUNTIFS(DataRegularSeason20242025!$E$3:$E$1315,$A6,DataRegularSeason20242025!$R$3:$R$1315,1,DataRegularSeason20242025!$N$3:$N$1315,1)</f>
        <v>5</v>
      </c>
      <c r="E6" s="26">
        <f>Table3[[#This Row],[Watched]]/Table3[[#This Row],[GP]]</f>
        <v>0.55555555555555558</v>
      </c>
      <c r="F6">
        <f>COUNTIFS(DataRegularSeason20242025!$N$3:$N$1315,1,DataRegularSeason20242025!$D$3:$D$1315,$A6)</f>
        <v>5</v>
      </c>
      <c r="G6">
        <f>41-Table3[[#This Row],[GP_A]]</f>
        <v>36</v>
      </c>
      <c r="H6">
        <f>COUNTIFS(DataRegularSeason20242025!$E$3:$E$1315,$A6,DataRegularSeason20242025!$N$3:$N$1315,1)</f>
        <v>4</v>
      </c>
      <c r="I6">
        <f>41-Table3[[#This Row],[GP_H]]</f>
        <v>37</v>
      </c>
      <c r="J6">
        <f>F6+H6</f>
        <v>9</v>
      </c>
      <c r="K6">
        <f>82-Table3[[#This Row],[GP]]</f>
        <v>73</v>
      </c>
      <c r="L6">
        <f>COUNTIFS(DataRegularSeason20242025!$D$3:$D$1315,$A6, DataRegularSeason20242025!$L$3:$L$1315, $A6,DataRegularSeason20242025!$N$3:$N$1315,1)</f>
        <v>4</v>
      </c>
      <c r="M6">
        <f>COUNTIFS(DataRegularSeason20242025!$D$3:$D$1315,$A6, DataRegularSeason20242025!$L$3:$L$1315, $A6,DataRegularSeason20242025!$N$3:$N$1315,1,DataRegularSeason20242025!$M$3:$M$1315,"REG")</f>
        <v>4</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1</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2</v>
      </c>
      <c r="U6">
        <f>COUNTIFS(DataRegularSeason20242025!$E$3:$E$1315,$A6, DataRegularSeason20242025!$L$3:$L$1315, $A6,DataRegularSeason20242025!$N$3:$N$1315,1,DataRegularSeason20242025!$M$3:$M$1315,"REG")</f>
        <v>2</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2</v>
      </c>
      <c r="Y6">
        <f>COUNTIFS(DataRegularSeason20242025!$E$3:$E$1315,$A6, DataRegularSeason20242025!$S$3:$S$1315, $A6,DataRegularSeason20242025!$M$3:$M$1315,"REG")</f>
        <v>1</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6</v>
      </c>
      <c r="AC6">
        <f>Table3[[#This Row],[L_A]]+Table3[[#This Row],[L_H]]</f>
        <v>3</v>
      </c>
      <c r="AD6">
        <f>Table3[[#This Row],[RW_A]]+Table3[[#This Row],[RW_H]]</f>
        <v>6</v>
      </c>
      <c r="AE6">
        <f>Table3[[#This Row],[RL_A]]+Table3[[#This Row],[RL_H]]</f>
        <v>2</v>
      </c>
      <c r="AF6">
        <f>Table3[[#This Row],[OTW_A]]+Table3[[#This Row],[OTW_H]]</f>
        <v>0</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13</v>
      </c>
      <c r="AK6">
        <f>(3*(Table3[[#This Row],[RW_A]]+Table3[[#This Row],[RW_H]]))+(2*(Table3[[#This Row],[OTW_A]]+Table3[[#This Row],[SOW_A]]+Table3[[#This Row],[OTW_H]]+Table3[[#This Row],[SOW_H]]))+Table3[[#This Row],[OTL_A]]+Table3[[#This Row],[SOL_A]]+Table3[[#This Row],[OTL_H]]+Table3[[#This Row],[SOL_H]]</f>
        <v>19</v>
      </c>
      <c r="AL6" s="26">
        <f>Table3[[#This Row],[PTS]]/(2*Table3[[#This Row],[GP]])</f>
        <v>0.72222222222222221</v>
      </c>
      <c r="AM6" s="26">
        <f>Table3[[#This Row],[PTS2]]/(3*Table3[[#This Row],[GP]])</f>
        <v>0.70370370370370372</v>
      </c>
      <c r="AN6">
        <f>(2*Table3[[#This Row],[GR]])+Table3[[#This Row],[PTS]]</f>
        <v>159</v>
      </c>
      <c r="AO6">
        <f>(3*Table3[[#This Row],[GR]])+Table3[[#This Row],[PTS2]]</f>
        <v>238</v>
      </c>
      <c r="AP6" s="31" t="str">
        <f>_xlfn.CONCAT(TEXT(Table3[[#This Row],[W]], "0"), "-", TEXT(Table3[[#This Row],[RL]],"0"), "-", TEXT(Table3[[#This Row],[OTL]]+Table3[[#This Row],[SOL]], "0"))</f>
        <v>6-2-1</v>
      </c>
      <c r="AQ6">
        <f>COUNTIFS(DataRegularSeason20242025!$D$3:$D$1315,Table3[[#This Row],[Teams]],DataRegularSeason20242025!$K$3:$K$1315,0)</f>
        <v>1</v>
      </c>
      <c r="AR6">
        <f>SUMIF(DataRegularSeason20242025!$D$3:$D$1315,$A6, DataRegularSeason20242025!$J$3:$J$1315)</f>
        <v>25</v>
      </c>
      <c r="AS6">
        <f>SUMIF(DataRegularSeason20242025!$D$3:$D$1315,$A6, DataRegularSeason20242025!$K$3:$K$1315)</f>
        <v>10</v>
      </c>
      <c r="AT6">
        <f>AR6-AS6</f>
        <v>15</v>
      </c>
      <c r="AU6">
        <f>COUNTIFS(DataRegularSeason20242025!$E$3:$E$1315,Table3[[#This Row],[Teams]],DataRegularSeason20242025!$J$3:$J$1315,0)</f>
        <v>0</v>
      </c>
      <c r="AV6">
        <f>SUMIF(DataRegularSeason20242025!$E$3:$E$1315,$A6,DataRegularSeason20242025!$K$3:$K$1315)</f>
        <v>13</v>
      </c>
      <c r="AW6">
        <f>SUMIF(DataRegularSeason20242025!$E$3:$E$1315,$A6,DataRegularSeason20242025!$J$3:$J$1315)</f>
        <v>11</v>
      </c>
      <c r="AX6">
        <f>AV6-AW6</f>
        <v>2</v>
      </c>
      <c r="AY6">
        <f>AR6+AV6</f>
        <v>38</v>
      </c>
      <c r="AZ6">
        <f>AS6+AW6</f>
        <v>21</v>
      </c>
      <c r="BA6">
        <f>AY6-AZ6</f>
        <v>17</v>
      </c>
      <c r="BB6" s="28">
        <f>Table3[[#This Row],[GF]]/Table3[[#This Row],[GP]]</f>
        <v>4.2222222222222223</v>
      </c>
      <c r="BC6" s="28">
        <f>Table3[[#This Row],[GA]]/Table3[[#This Row],[GP]]</f>
        <v>2.3333333333333335</v>
      </c>
      <c r="BD6" s="28">
        <f>(Table3[[#This Row],[GF]]-Table3[[#This Row],[GA]])/Table3[[#This Row],[GP]]</f>
        <v>1.8888888888888888</v>
      </c>
      <c r="BE6">
        <f>COUNTIFS(DataRegularSeason20242025!$D$3:$D$1315,$A6,DataRegularSeason20242025!$H$3:$H$1315, $A6)</f>
        <v>3</v>
      </c>
      <c r="BF6">
        <f>COUNTIFS(DataRegularSeason20242025!$E$3:$E$1315,$A6,DataRegularSeason20242025!$H$3:$H$1315, $A6)</f>
        <v>5</v>
      </c>
      <c r="BG6">
        <f>BE6+BF6</f>
        <v>8</v>
      </c>
      <c r="BH6">
        <f>F6-BE6</f>
        <v>2</v>
      </c>
      <c r="BI6">
        <f>H6-BF6</f>
        <v>-1</v>
      </c>
      <c r="BJ6">
        <f>BH6+BI6</f>
        <v>1</v>
      </c>
      <c r="BO6" t="s">
        <v>1465</v>
      </c>
      <c r="BP6">
        <f>SUM($AQ$2:$AQ$33)+SUM($AU$2:$AU$33)</f>
        <v>19</v>
      </c>
      <c r="BT6" t="s">
        <v>74</v>
      </c>
      <c r="BU6" s="32">
        <v>0.25</v>
      </c>
      <c r="BV6">
        <f>INDEX($AZ$2:$AZ$33,MATCH("CGY",$A$2:$A$33,0),1)</f>
        <v>34</v>
      </c>
      <c r="BW6">
        <f>BV6/BV2</f>
        <v>3.4</v>
      </c>
      <c r="BX6" s="32">
        <f>BU6*BV6</f>
        <v>8.5</v>
      </c>
    </row>
    <row r="7" spans="1:76" ht="15.75" thickBot="1" x14ac:dyDescent="0.3">
      <c r="A7" t="s">
        <v>30</v>
      </c>
      <c r="B7" t="s">
        <v>98</v>
      </c>
      <c r="C7" t="s">
        <v>81</v>
      </c>
      <c r="D7">
        <f>COUNTIFS(DataRegularSeason20242025!$D$3:$D$1315,$A7,DataRegularSeason20242025!$R$3:$R$1315,1,DataRegularSeason20242025!$N$3:$N$1315,1) + COUNTIFS(DataRegularSeason20242025!$E$3:$E$1315,$A7,DataRegularSeason20242025!$R$3:$R$1315,1,DataRegularSeason20242025!$N$3:$N$1315,1)</f>
        <v>1</v>
      </c>
      <c r="E7" s="26">
        <f>Table3[[#This Row],[Watched]]/Table3[[#This Row],[GP]]</f>
        <v>0.1111111111111111</v>
      </c>
      <c r="F7">
        <f>COUNTIFS(DataRegularSeason20242025!$N$3:$N$1315,1,DataRegularSeason20242025!$D$3:$D$1315,$A7)</f>
        <v>4</v>
      </c>
      <c r="G7">
        <f>41-Table3[[#This Row],[GP_A]]</f>
        <v>37</v>
      </c>
      <c r="H7">
        <f>COUNTIFS(DataRegularSeason20242025!$E$3:$E$1315,$A7,DataRegularSeason20242025!$N$3:$N$1315,1)</f>
        <v>5</v>
      </c>
      <c r="I7">
        <f>41-Table3[[#This Row],[GP_H]]</f>
        <v>36</v>
      </c>
      <c r="J7">
        <f>F7+H7</f>
        <v>9</v>
      </c>
      <c r="K7">
        <f>82-Table3[[#This Row],[GP]]</f>
        <v>73</v>
      </c>
      <c r="L7">
        <f>COUNTIFS(DataRegularSeason20242025!$D$3:$D$1315,$A7, DataRegularSeason20242025!$L$3:$L$1315, $A7,DataRegularSeason20242025!$N$3:$N$1315,1)</f>
        <v>1</v>
      </c>
      <c r="M7">
        <f>COUNTIFS(DataRegularSeason20242025!$D$3:$D$1315,$A7, DataRegularSeason20242025!$L$3:$L$1315, $A7,DataRegularSeason20242025!$N$3:$N$1315,1,DataRegularSeason20242025!$M$3:$M$1315,"REG")</f>
        <v>1</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3</v>
      </c>
      <c r="Q7">
        <f>COUNTIFS(DataRegularSeason20242025!$D$3:$D$1315,$A7, DataRegularSeason20242025!$S$3:$S$1315, $A7,DataRegularSeason20242025!$M$3:$M$1315,"REG")</f>
        <v>3</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3</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5</v>
      </c>
      <c r="AC7">
        <f>Table3[[#This Row],[L_A]]+Table3[[#This Row],[L_H]]</f>
        <v>4</v>
      </c>
      <c r="AD7">
        <f>Table3[[#This Row],[RW_A]]+Table3[[#This Row],[RW_H]]</f>
        <v>4</v>
      </c>
      <c r="AE7">
        <f>Table3[[#This Row],[RL_A]]+Table3[[#This Row],[RL_H]]</f>
        <v>4</v>
      </c>
      <c r="AF7">
        <f>Table3[[#This Row],[OTW_A]]+Table3[[#This Row],[OTW_H]]</f>
        <v>1</v>
      </c>
      <c r="AG7">
        <f>Table3[[#This Row],[OTL_A]]+Table3[[#This Row],[OTL_H]]</f>
        <v>0</v>
      </c>
      <c r="AH7">
        <f>Table3[[#This Row],[SOW_A]]+Table3[[#This Row],[SOW_H]]</f>
        <v>0</v>
      </c>
      <c r="AI7">
        <f>Table3[[#This Row],[SOL_A]]+Table3[[#This Row],[SOL_H]]</f>
        <v>0</v>
      </c>
      <c r="AJ7">
        <f>(2*(Table3[[#This Row],[W_A]]+Table3[[#This Row],[W_H]]))+Table3[[#This Row],[OTL_A]]+Table3[[#This Row],[SOL_A]]+Table3[[#This Row],[OTL_H]]+Table3[[#This Row],[SOL_H]]</f>
        <v>10</v>
      </c>
      <c r="AK7">
        <f>(3*(Table3[[#This Row],[RW_A]]+Table3[[#This Row],[RW_H]]))+(2*(Table3[[#This Row],[OTW_A]]+Table3[[#This Row],[SOW_A]]+Table3[[#This Row],[OTW_H]]+Table3[[#This Row],[SOW_H]]))+Table3[[#This Row],[OTL_A]]+Table3[[#This Row],[SOL_A]]+Table3[[#This Row],[OTL_H]]+Table3[[#This Row],[SOL_H]]</f>
        <v>14</v>
      </c>
      <c r="AL7" s="26">
        <f>Table3[[#This Row],[PTS]]/(2*Table3[[#This Row],[GP]])</f>
        <v>0.55555555555555558</v>
      </c>
      <c r="AM7" s="26">
        <f>Table3[[#This Row],[PTS2]]/(3*Table3[[#This Row],[GP]])</f>
        <v>0.51851851851851849</v>
      </c>
      <c r="AN7">
        <f>(2*Table3[[#This Row],[GR]])+Table3[[#This Row],[PTS]]</f>
        <v>156</v>
      </c>
      <c r="AO7">
        <f>(3*Table3[[#This Row],[GR]])+Table3[[#This Row],[PTS2]]</f>
        <v>233</v>
      </c>
      <c r="AP7" s="31" t="str">
        <f>_xlfn.CONCAT(TEXT(Table3[[#This Row],[W]], "0"), "-", TEXT(Table3[[#This Row],[RL]],"0"), "-", TEXT(Table3[[#This Row],[OTL]]+Table3[[#This Row],[SOL]], "0"))</f>
        <v>5-4-0</v>
      </c>
      <c r="AQ7">
        <f>COUNTIFS(DataRegularSeason20242025!$D$3:$D$1315,Table3[[#This Row],[Teams]],DataRegularSeason20242025!$K$3:$K$1315,0)</f>
        <v>1</v>
      </c>
      <c r="AR7">
        <f>SUMIF(DataRegularSeason20242025!$D$3:$D$1315,$A7, DataRegularSeason20242025!$J$3:$J$1315)</f>
        <v>13</v>
      </c>
      <c r="AS7">
        <f>SUMIF(DataRegularSeason20242025!$D$3:$D$1315,$A7, DataRegularSeason20242025!$K$3:$K$1315)</f>
        <v>15</v>
      </c>
      <c r="AT7">
        <f>AR7-AS7</f>
        <v>-2</v>
      </c>
      <c r="AU7">
        <f>COUNTIFS(DataRegularSeason20242025!$E$3:$E$1315,Table3[[#This Row],[Teams]],DataRegularSeason20242025!$J$3:$J$1315,0)</f>
        <v>0</v>
      </c>
      <c r="AV7">
        <f>SUMIF(DataRegularSeason20242025!$E$3:$E$1315,$A7,DataRegularSeason20242025!$K$3:$K$1315)</f>
        <v>25</v>
      </c>
      <c r="AW7">
        <f>SUMIF(DataRegularSeason20242025!$E$3:$E$1315,$A7,DataRegularSeason20242025!$J$3:$J$1315)</f>
        <v>16</v>
      </c>
      <c r="AX7">
        <f>AV7-AW7</f>
        <v>9</v>
      </c>
      <c r="AY7">
        <f>AR7+AV7</f>
        <v>38</v>
      </c>
      <c r="AZ7">
        <f>AS7+AW7</f>
        <v>31</v>
      </c>
      <c r="BA7">
        <f>AY7-AZ7</f>
        <v>7</v>
      </c>
      <c r="BB7" s="28">
        <f>Table3[[#This Row],[GF]]/Table3[[#This Row],[GP]]</f>
        <v>4.2222222222222223</v>
      </c>
      <c r="BC7" s="28">
        <f>Table3[[#This Row],[GA]]/Table3[[#This Row],[GP]]</f>
        <v>3.4444444444444446</v>
      </c>
      <c r="BD7" s="28">
        <f>(Table3[[#This Row],[GF]]-Table3[[#This Row],[GA]])/Table3[[#This Row],[GP]]</f>
        <v>0.77777777777777779</v>
      </c>
      <c r="BE7">
        <f>COUNTIFS(DataRegularSeason20242025!$D$3:$D$1315,$A7,DataRegularSeason20242025!$H$3:$H$1315, $A7)</f>
        <v>1</v>
      </c>
      <c r="BF7">
        <f>COUNTIFS(DataRegularSeason20242025!$E$3:$E$1315,$A7,DataRegularSeason20242025!$H$3:$H$1315, $A7)</f>
        <v>2</v>
      </c>
      <c r="BG7">
        <f>BE7+BF7</f>
        <v>3</v>
      </c>
      <c r="BH7">
        <f>F7-BE7</f>
        <v>3</v>
      </c>
      <c r="BI7">
        <f>H7-BF7</f>
        <v>3</v>
      </c>
      <c r="BJ7">
        <f>BH7+BI7</f>
        <v>6</v>
      </c>
      <c r="BO7" t="s">
        <v>1466</v>
      </c>
      <c r="BP7">
        <f>SUM($AF$2:$AF$33)</f>
        <v>28</v>
      </c>
      <c r="BW7" s="34">
        <f>MAX(BU4,BU3*INDEX($AL$2:$AL$33,MATCH("CGY",$A$2:$A$33,0),1))+(BU5*BW5)+(BU6*BW6)</f>
        <v>3.7250000000000001</v>
      </c>
      <c r="BX7" s="33">
        <f>SUM(BX3:BX6)</f>
        <v>41</v>
      </c>
    </row>
    <row r="8" spans="1:76"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10</v>
      </c>
      <c r="E8" s="26">
        <f>Table3[[#This Row],[Watched]]/Table3[[#This Row],[GP]]</f>
        <v>0.90909090909090906</v>
      </c>
      <c r="F8">
        <f>COUNTIFS(DataRegularSeason20242025!$N$3:$N$1315,1,DataRegularSeason20242025!$D$3:$D$1315,$A8)</f>
        <v>7</v>
      </c>
      <c r="G8">
        <f>41-Table3[[#This Row],[GP_A]]</f>
        <v>34</v>
      </c>
      <c r="H8">
        <f>COUNTIFS(DataRegularSeason20242025!$E$3:$E$1315,$A8,DataRegularSeason20242025!$N$3:$N$1315,1)</f>
        <v>4</v>
      </c>
      <c r="I8">
        <f>41-Table3[[#This Row],[GP_H]]</f>
        <v>37</v>
      </c>
      <c r="J8">
        <f>F8+H8</f>
        <v>11</v>
      </c>
      <c r="K8">
        <f>82-Table3[[#This Row],[GP]]</f>
        <v>71</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2</v>
      </c>
      <c r="Q8">
        <f>COUNTIFS(DataRegularSeason20242025!$D$3:$D$1315,$A8, DataRegularSeason20242025!$S$3:$S$1315, $A8,DataRegularSeason20242025!$M$3:$M$1315,"REG")</f>
        <v>2</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2</v>
      </c>
      <c r="U8">
        <f>COUNTIFS(DataRegularSeason20242025!$E$3:$E$1315,$A8, DataRegularSeason20242025!$L$3:$L$1315, $A8,DataRegularSeason20242025!$N$3:$N$1315,1,DataRegularSeason20242025!$M$3:$M$1315,"REG")</f>
        <v>1</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2</v>
      </c>
      <c r="Y8">
        <f>COUNTIFS(DataRegularSeason20242025!$E$3:$E$1315,$A8, DataRegularSeason20242025!$S$3:$S$1315, $A8,DataRegularSeason20242025!$M$3:$M$1315,"REG")</f>
        <v>1</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7</v>
      </c>
      <c r="AC8">
        <f>Table3[[#This Row],[L_A]]+Table3[[#This Row],[L_H]]</f>
        <v>4</v>
      </c>
      <c r="AD8">
        <f>Table3[[#This Row],[RW_A]]+Table3[[#This Row],[RW_H]]</f>
        <v>6</v>
      </c>
      <c r="AE8">
        <f>Table3[[#This Row],[RL_A]]+Table3[[#This Row],[RL_H]]</f>
        <v>3</v>
      </c>
      <c r="AF8">
        <f>Table3[[#This Row],[OTW_A]]+Table3[[#This Row],[OTW_H]]</f>
        <v>1</v>
      </c>
      <c r="AG8">
        <f>Table3[[#This Row],[OTL_A]]+Table3[[#This Row],[OTL_H]]</f>
        <v>1</v>
      </c>
      <c r="AH8">
        <f>Table3[[#This Row],[SOW_A]]+Table3[[#This Row],[SOW_H]]</f>
        <v>0</v>
      </c>
      <c r="AI8">
        <f>Table3[[#This Row],[SOL_A]]+Table3[[#This Row],[SOL_H]]</f>
        <v>0</v>
      </c>
      <c r="AJ8">
        <f>(2*(Table3[[#This Row],[W_A]]+Table3[[#This Row],[W_H]]))+Table3[[#This Row],[OTL_A]]+Table3[[#This Row],[SOL_A]]+Table3[[#This Row],[OTL_H]]+Table3[[#This Row],[SOL_H]]</f>
        <v>15</v>
      </c>
      <c r="AK8">
        <f>(3*(Table3[[#This Row],[RW_A]]+Table3[[#This Row],[RW_H]]))+(2*(Table3[[#This Row],[OTW_A]]+Table3[[#This Row],[SOW_A]]+Table3[[#This Row],[OTW_H]]+Table3[[#This Row],[SOW_H]]))+Table3[[#This Row],[OTL_A]]+Table3[[#This Row],[SOL_A]]+Table3[[#This Row],[OTL_H]]+Table3[[#This Row],[SOL_H]]</f>
        <v>21</v>
      </c>
      <c r="AL8" s="26">
        <f>Table3[[#This Row],[PTS]]/(2*Table3[[#This Row],[GP]])</f>
        <v>0.68181818181818177</v>
      </c>
      <c r="AM8" s="26">
        <f>Table3[[#This Row],[PTS2]]/(3*Table3[[#This Row],[GP]])</f>
        <v>0.63636363636363635</v>
      </c>
      <c r="AN8">
        <f>(2*Table3[[#This Row],[GR]])+Table3[[#This Row],[PTS]]</f>
        <v>157</v>
      </c>
      <c r="AO8">
        <f>(3*Table3[[#This Row],[GR]])+Table3[[#This Row],[PTS2]]</f>
        <v>234</v>
      </c>
      <c r="AP8" s="31" t="str">
        <f>_xlfn.CONCAT(TEXT(Table3[[#This Row],[W]], "0"), "-", TEXT(Table3[[#This Row],[RL]],"0"), "-", TEXT(Table3[[#This Row],[OTL]]+Table3[[#This Row],[SOL]], "0"))</f>
        <v>7-3-1</v>
      </c>
      <c r="AQ8">
        <f>COUNTIFS(DataRegularSeason20242025!$D$3:$D$1315,Table3[[#This Row],[Teams]],DataRegularSeason20242025!$K$3:$K$1315,0)</f>
        <v>0</v>
      </c>
      <c r="AR8">
        <f>SUMIF(DataRegularSeason20242025!$D$3:$D$1315,$A8, DataRegularSeason20242025!$J$3:$J$1315)</f>
        <v>25</v>
      </c>
      <c r="AS8">
        <f>SUMIF(DataRegularSeason20242025!$D$3:$D$1315,$A8, DataRegularSeason20242025!$K$3:$K$1315)</f>
        <v>21</v>
      </c>
      <c r="AT8">
        <f>AR8-AS8</f>
        <v>4</v>
      </c>
      <c r="AU8">
        <f>COUNTIFS(DataRegularSeason20242025!$E$3:$E$1315,Table3[[#This Row],[Teams]],DataRegularSeason20242025!$J$3:$J$1315,0)</f>
        <v>0</v>
      </c>
      <c r="AV8">
        <f>SUMIF(DataRegularSeason20242025!$E$3:$E$1315,$A8,DataRegularSeason20242025!$K$3:$K$1315)</f>
        <v>13</v>
      </c>
      <c r="AW8">
        <f>SUMIF(DataRegularSeason20242025!$E$3:$E$1315,$A8,DataRegularSeason20242025!$J$3:$J$1315)</f>
        <v>15</v>
      </c>
      <c r="AX8">
        <f>AV8-AW8</f>
        <v>-2</v>
      </c>
      <c r="AY8">
        <f>AR8+AV8</f>
        <v>38</v>
      </c>
      <c r="AZ8">
        <f>AS8+AW8</f>
        <v>36</v>
      </c>
      <c r="BA8">
        <f>AY8-AZ8</f>
        <v>2</v>
      </c>
      <c r="BB8" s="28">
        <f>Table3[[#This Row],[GF]]/Table3[[#This Row],[GP]]</f>
        <v>3.4545454545454546</v>
      </c>
      <c r="BC8" s="28">
        <f>Table3[[#This Row],[GA]]/Table3[[#This Row],[GP]]</f>
        <v>3.2727272727272729</v>
      </c>
      <c r="BD8" s="28">
        <f>(Table3[[#This Row],[GF]]-Table3[[#This Row],[GA]])/Table3[[#This Row],[GP]]</f>
        <v>0.18181818181818182</v>
      </c>
      <c r="BE8">
        <f>COUNTIFS(DataRegularSeason20242025!$D$3:$D$1315,$A8,DataRegularSeason20242025!$H$3:$H$1315, $A8)</f>
        <v>5</v>
      </c>
      <c r="BF8">
        <f>COUNTIFS(DataRegularSeason20242025!$E$3:$E$1315,$A8,DataRegularSeason20242025!$H$3:$H$1315, $A8)</f>
        <v>1</v>
      </c>
      <c r="BG8">
        <f>BE8+BF8</f>
        <v>6</v>
      </c>
      <c r="BH8">
        <f>F8-BE8</f>
        <v>2</v>
      </c>
      <c r="BI8">
        <f>H8-BF8</f>
        <v>3</v>
      </c>
      <c r="BJ8">
        <f>BH8+BI8</f>
        <v>5</v>
      </c>
      <c r="BO8" t="s">
        <v>1467</v>
      </c>
      <c r="BP8">
        <f>SUM($AH$2:$AH$33)</f>
        <v>5</v>
      </c>
      <c r="BV8" t="s">
        <v>1477</v>
      </c>
      <c r="BW8" s="34">
        <f>BW7*82</f>
        <v>305.45</v>
      </c>
      <c r="BX8" s="32">
        <f>BX7+((82-BV2)*BW7)</f>
        <v>309.2</v>
      </c>
    </row>
    <row r="9" spans="1:76" x14ac:dyDescent="0.25">
      <c r="A9" t="s">
        <v>26</v>
      </c>
      <c r="B9" t="s">
        <v>97</v>
      </c>
      <c r="C9" t="s">
        <v>95</v>
      </c>
      <c r="D9">
        <f>COUNTIFS(DataRegularSeason20242025!$D$3:$D$1315,$A9,DataRegularSeason20242025!$R$3:$R$1315,1,DataRegularSeason20242025!$N$3:$N$1315,1) + COUNTIFS(DataRegularSeason20242025!$E$3:$E$1315,$A9,DataRegularSeason20242025!$R$3:$R$1315,1,DataRegularSeason20242025!$N$3:$N$1315,1)</f>
        <v>5</v>
      </c>
      <c r="E9" s="26">
        <f>Table3[[#This Row],[Watched]]/Table3[[#This Row],[GP]]</f>
        <v>0.45454545454545453</v>
      </c>
      <c r="F9">
        <f>COUNTIFS(DataRegularSeason20242025!$N$3:$N$1315,1,DataRegularSeason20242025!$D$3:$D$1315,$A9)</f>
        <v>4</v>
      </c>
      <c r="G9">
        <f>41-Table3[[#This Row],[GP_A]]</f>
        <v>37</v>
      </c>
      <c r="H9">
        <f>COUNTIFS(DataRegularSeason20242025!$E$3:$E$1315,$A9,DataRegularSeason20242025!$N$3:$N$1315,1)</f>
        <v>7</v>
      </c>
      <c r="I9">
        <f>41-Table3[[#This Row],[GP_H]]</f>
        <v>34</v>
      </c>
      <c r="J9">
        <f>F9+H9</f>
        <v>11</v>
      </c>
      <c r="K9">
        <f>82-Table3[[#This Row],[GP]]</f>
        <v>71</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1</v>
      </c>
      <c r="Q9">
        <f>COUNTIFS(DataRegularSeason20242025!$D$3:$D$1315,$A9, DataRegularSeason20242025!$S$3:$S$1315, $A9,DataRegularSeason20242025!$M$3:$M$1315,"REG")</f>
        <v>1</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2</v>
      </c>
      <c r="U9">
        <f>COUNTIFS(DataRegularSeason20242025!$E$3:$E$1315,$A9, DataRegularSeason20242025!$L$3:$L$1315, $A9,DataRegularSeason20242025!$N$3:$N$1315,1,DataRegularSeason20242025!$M$3:$M$1315,"REG")</f>
        <v>1</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5</v>
      </c>
      <c r="Y9">
        <f>COUNTIFS(DataRegularSeason20242025!$E$3:$E$1315,$A9, DataRegularSeason20242025!$S$3:$S$1315, $A9,DataRegularSeason20242025!$M$3:$M$1315,"REG")</f>
        <v>5</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5</v>
      </c>
      <c r="AC9">
        <f>Table3[[#This Row],[L_A]]+Table3[[#This Row],[L_H]]</f>
        <v>6</v>
      </c>
      <c r="AD9">
        <f>Table3[[#This Row],[RW_A]]+Table3[[#This Row],[RW_H]]</f>
        <v>4</v>
      </c>
      <c r="AE9">
        <f>Table3[[#This Row],[RL_A]]+Table3[[#This Row],[RL_H]]</f>
        <v>6</v>
      </c>
      <c r="AF9">
        <f>Table3[[#This Row],[OTW_A]]+Table3[[#This Row],[OTW_H]]</f>
        <v>1</v>
      </c>
      <c r="AG9">
        <f>Table3[[#This Row],[OTL_A]]+Table3[[#This Row],[OTL_H]]</f>
        <v>0</v>
      </c>
      <c r="AH9">
        <f>Table3[[#This Row],[SOW_A]]+Table3[[#This Row],[SOW_H]]</f>
        <v>0</v>
      </c>
      <c r="AI9">
        <f>Table3[[#This Row],[SOL_A]]+Table3[[#This Row],[SOL_H]]</f>
        <v>0</v>
      </c>
      <c r="AJ9">
        <f>(2*(Table3[[#This Row],[W_A]]+Table3[[#This Row],[W_H]]))+Table3[[#This Row],[OTL_A]]+Table3[[#This Row],[SOL_A]]+Table3[[#This Row],[OTL_H]]+Table3[[#This Row],[SOL_H]]</f>
        <v>10</v>
      </c>
      <c r="AK9">
        <f>(3*(Table3[[#This Row],[RW_A]]+Table3[[#This Row],[RW_H]]))+(2*(Table3[[#This Row],[OTW_A]]+Table3[[#This Row],[SOW_A]]+Table3[[#This Row],[OTW_H]]+Table3[[#This Row],[SOW_H]]))+Table3[[#This Row],[OTL_A]]+Table3[[#This Row],[SOL_A]]+Table3[[#This Row],[OTL_H]]+Table3[[#This Row],[SOL_H]]</f>
        <v>14</v>
      </c>
      <c r="AL9" s="26">
        <f>Table3[[#This Row],[PTS]]/(2*Table3[[#This Row],[GP]])</f>
        <v>0.45454545454545453</v>
      </c>
      <c r="AM9" s="26">
        <f>Table3[[#This Row],[PTS2]]/(3*Table3[[#This Row],[GP]])</f>
        <v>0.42424242424242425</v>
      </c>
      <c r="AN9">
        <f>(2*Table3[[#This Row],[GR]])+Table3[[#This Row],[PTS]]</f>
        <v>152</v>
      </c>
      <c r="AO9">
        <f>(3*Table3[[#This Row],[GR]])+Table3[[#This Row],[PTS2]]</f>
        <v>227</v>
      </c>
      <c r="AP9" s="31" t="str">
        <f>_xlfn.CONCAT(TEXT(Table3[[#This Row],[W]], "0"), "-", TEXT(Table3[[#This Row],[RL]],"0"), "-", TEXT(Table3[[#This Row],[OTL]]+Table3[[#This Row],[SOL]], "0"))</f>
        <v>5-6-0</v>
      </c>
      <c r="AQ9">
        <f>COUNTIFS(DataRegularSeason20242025!$D$3:$D$1315,Table3[[#This Row],[Teams]],DataRegularSeason20242025!$K$3:$K$1315,0)</f>
        <v>0</v>
      </c>
      <c r="AR9">
        <f>SUMIF(DataRegularSeason20242025!$D$3:$D$1315,$A9, DataRegularSeason20242025!$J$3:$J$1315)</f>
        <v>16</v>
      </c>
      <c r="AS9">
        <f>SUMIF(DataRegularSeason20242025!$D$3:$D$1315,$A9, DataRegularSeason20242025!$K$3:$K$1315)</f>
        <v>12</v>
      </c>
      <c r="AT9">
        <f>AR9-AS9</f>
        <v>4</v>
      </c>
      <c r="AU9">
        <f>COUNTIFS(DataRegularSeason20242025!$E$3:$E$1315,Table3[[#This Row],[Teams]],DataRegularSeason20242025!$J$3:$J$1315,0)</f>
        <v>0</v>
      </c>
      <c r="AV9">
        <f>SUMIF(DataRegularSeason20242025!$E$3:$E$1315,$A9,DataRegularSeason20242025!$K$3:$K$1315)</f>
        <v>22</v>
      </c>
      <c r="AW9">
        <f>SUMIF(DataRegularSeason20242025!$E$3:$E$1315,$A9,DataRegularSeason20242025!$J$3:$J$1315)</f>
        <v>34</v>
      </c>
      <c r="AX9">
        <f>AV9-AW9</f>
        <v>-12</v>
      </c>
      <c r="AY9">
        <f>AR9+AV9</f>
        <v>38</v>
      </c>
      <c r="AZ9">
        <f>AS9+AW9</f>
        <v>46</v>
      </c>
      <c r="BA9">
        <f>AY9-AZ9</f>
        <v>-8</v>
      </c>
      <c r="BB9" s="28">
        <f>Table3[[#This Row],[GF]]/Table3[[#This Row],[GP]]</f>
        <v>3.4545454545454546</v>
      </c>
      <c r="BC9" s="28">
        <f>Table3[[#This Row],[GA]]/Table3[[#This Row],[GP]]</f>
        <v>4.1818181818181817</v>
      </c>
      <c r="BD9" s="28">
        <f>(Table3[[#This Row],[GF]]-Table3[[#This Row],[GA]])/Table3[[#This Row],[GP]]</f>
        <v>-0.72727272727272729</v>
      </c>
      <c r="BE9">
        <f>COUNTIFS(DataRegularSeason20242025!$D$3:$D$1315,$A9,DataRegularSeason20242025!$H$3:$H$1315, $A9)</f>
        <v>2</v>
      </c>
      <c r="BF9">
        <f>COUNTIFS(DataRegularSeason20242025!$E$3:$E$1315,$A9,DataRegularSeason20242025!$H$3:$H$1315, $A9)</f>
        <v>6</v>
      </c>
      <c r="BG9">
        <f>BE9+BF9</f>
        <v>8</v>
      </c>
      <c r="BH9">
        <f>F9-BE9</f>
        <v>2</v>
      </c>
      <c r="BI9">
        <f>H9-BF9</f>
        <v>1</v>
      </c>
      <c r="BJ9">
        <f>BH9+BI9</f>
        <v>3</v>
      </c>
      <c r="BO9" t="s">
        <v>1470</v>
      </c>
      <c r="BP9" s="1">
        <f>_xlfn.MINIFS(DataRegularSeason20242025!$B$3:$B$1315,DataRegularSeason20242025!$N$3:$N$1315,1)</f>
        <v>45569</v>
      </c>
    </row>
    <row r="10" spans="1:76" x14ac:dyDescent="0.25">
      <c r="A10" t="s">
        <v>46</v>
      </c>
      <c r="B10" t="s">
        <v>98</v>
      </c>
      <c r="C10" t="s">
        <v>99</v>
      </c>
      <c r="D10">
        <f>COUNTIFS(DataRegularSeason20242025!$D$3:$D$1315,$A10,DataRegularSeason20242025!$R$3:$R$1315,1,DataRegularSeason20242025!$N$3:$N$1315,1) + COUNTIFS(DataRegularSeason20242025!$E$3:$E$1315,$A10,DataRegularSeason20242025!$R$3:$R$1315,1,DataRegularSeason20242025!$N$3:$N$1315,1)</f>
        <v>3</v>
      </c>
      <c r="E10" s="26">
        <f>Table3[[#This Row],[Watched]]/Table3[[#This Row],[GP]]</f>
        <v>0.33333333333333331</v>
      </c>
      <c r="F10">
        <f>COUNTIFS(DataRegularSeason20242025!$N$3:$N$1315,1,DataRegularSeason20242025!$D$3:$D$1315,$A10)</f>
        <v>3</v>
      </c>
      <c r="G10">
        <f>41-Table3[[#This Row],[GP_A]]</f>
        <v>38</v>
      </c>
      <c r="H10">
        <f>COUNTIFS(DataRegularSeason20242025!$E$3:$E$1315,$A10,DataRegularSeason20242025!$N$3:$N$1315,1)</f>
        <v>6</v>
      </c>
      <c r="I10">
        <f>41-Table3[[#This Row],[GP_H]]</f>
        <v>35</v>
      </c>
      <c r="J10">
        <f>F10+H10</f>
        <v>9</v>
      </c>
      <c r="K10">
        <f>82-Table3[[#This Row],[GP]]</f>
        <v>73</v>
      </c>
      <c r="L10">
        <f>COUNTIFS(DataRegularSeason20242025!$D$3:$D$1315,$A10, DataRegularSeason20242025!$L$3:$L$1315, $A10,DataRegularSeason20242025!$N$3:$N$1315,1)</f>
        <v>2</v>
      </c>
      <c r="M10">
        <f>COUNTIFS(DataRegularSeason20242025!$D$3:$D$1315,$A10, DataRegularSeason20242025!$L$3:$L$1315, $A10,DataRegularSeason20242025!$N$3:$N$1315,1,DataRegularSeason20242025!$M$3:$M$1315,"REG")</f>
        <v>1</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1</v>
      </c>
      <c r="Q10">
        <f>COUNTIFS(DataRegularSeason20242025!$D$3:$D$1315,$A10, DataRegularSeason20242025!$S$3:$S$1315, $A10,DataRegularSeason20242025!$M$3:$M$1315,"REG")</f>
        <v>1</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5</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1</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7</v>
      </c>
      <c r="AC10">
        <f>Table3[[#This Row],[L_A]]+Table3[[#This Row],[L_H]]</f>
        <v>2</v>
      </c>
      <c r="AD10">
        <f>Table3[[#This Row],[RW_A]]+Table3[[#This Row],[RW_H]]</f>
        <v>6</v>
      </c>
      <c r="AE10">
        <f>Table3[[#This Row],[RL_A]]+Table3[[#This Row],[RL_H]]</f>
        <v>2</v>
      </c>
      <c r="AF10">
        <f>Table3[[#This Row],[OTW_A]]+Table3[[#This Row],[OTW_H]]</f>
        <v>1</v>
      </c>
      <c r="AG10">
        <f>Table3[[#This Row],[OTL_A]]+Table3[[#This Row],[OTL_H]]</f>
        <v>0</v>
      </c>
      <c r="AH10">
        <f>Table3[[#This Row],[SOW_A]]+Table3[[#This Row],[SOW_H]]</f>
        <v>0</v>
      </c>
      <c r="AI10">
        <f>Table3[[#This Row],[SOL_A]]+Table3[[#This Row],[SOL_H]]</f>
        <v>0</v>
      </c>
      <c r="AJ10">
        <f>(2*(Table3[[#This Row],[W_A]]+Table3[[#This Row],[W_H]]))+Table3[[#This Row],[OTL_A]]+Table3[[#This Row],[SOL_A]]+Table3[[#This Row],[OTL_H]]+Table3[[#This Row],[SOL_H]]</f>
        <v>14</v>
      </c>
      <c r="AK10">
        <f>(3*(Table3[[#This Row],[RW_A]]+Table3[[#This Row],[RW_H]]))+(2*(Table3[[#This Row],[OTW_A]]+Table3[[#This Row],[SOW_A]]+Table3[[#This Row],[OTW_H]]+Table3[[#This Row],[SOW_H]]))+Table3[[#This Row],[OTL_A]]+Table3[[#This Row],[SOL_A]]+Table3[[#This Row],[OTL_H]]+Table3[[#This Row],[SOL_H]]</f>
        <v>20</v>
      </c>
      <c r="AL10" s="26">
        <f>Table3[[#This Row],[PTS]]/(2*Table3[[#This Row],[GP]])</f>
        <v>0.77777777777777779</v>
      </c>
      <c r="AM10" s="26">
        <f>Table3[[#This Row],[PTS2]]/(3*Table3[[#This Row],[GP]])</f>
        <v>0.7407407407407407</v>
      </c>
      <c r="AN10">
        <f>(2*Table3[[#This Row],[GR]])+Table3[[#This Row],[PTS]]</f>
        <v>160</v>
      </c>
      <c r="AO10">
        <f>(3*Table3[[#This Row],[GR]])+Table3[[#This Row],[PTS2]]</f>
        <v>239</v>
      </c>
      <c r="AP10" s="31" t="str">
        <f>_xlfn.CONCAT(TEXT(Table3[[#This Row],[W]], "0"), "-", TEXT(Table3[[#This Row],[RL]],"0"), "-", TEXT(Table3[[#This Row],[OTL]]+Table3[[#This Row],[SOL]], "0"))</f>
        <v>7-2-0</v>
      </c>
      <c r="AQ10">
        <f>COUNTIFS(DataRegularSeason20242025!$D$3:$D$1315,Table3[[#This Row],[Teams]],DataRegularSeason20242025!$K$3:$K$1315,0)</f>
        <v>0</v>
      </c>
      <c r="AR10">
        <f>SUMIF(DataRegularSeason20242025!$D$3:$D$1315,$A10, DataRegularSeason20242025!$J$3:$J$1315)</f>
        <v>10</v>
      </c>
      <c r="AS10">
        <f>SUMIF(DataRegularSeason20242025!$D$3:$D$1315,$A10, DataRegularSeason20242025!$K$3:$K$1315)</f>
        <v>9</v>
      </c>
      <c r="AT10">
        <f>AR10-AS10</f>
        <v>1</v>
      </c>
      <c r="AU10">
        <f>COUNTIFS(DataRegularSeason20242025!$E$3:$E$1315,Table3[[#This Row],[Teams]],DataRegularSeason20242025!$J$3:$J$1315,0)</f>
        <v>0</v>
      </c>
      <c r="AV10">
        <f>SUMIF(DataRegularSeason20242025!$E$3:$E$1315,$A10,DataRegularSeason20242025!$K$3:$K$1315)</f>
        <v>27</v>
      </c>
      <c r="AW10">
        <f>SUMIF(DataRegularSeason20242025!$E$3:$E$1315,$A10,DataRegularSeason20242025!$J$3:$J$1315)</f>
        <v>18</v>
      </c>
      <c r="AX10">
        <f>AV10-AW10</f>
        <v>9</v>
      </c>
      <c r="AY10">
        <f>AR10+AV10</f>
        <v>37</v>
      </c>
      <c r="AZ10">
        <f>AS10+AW10</f>
        <v>27</v>
      </c>
      <c r="BA10">
        <f>AY10-AZ10</f>
        <v>10</v>
      </c>
      <c r="BB10" s="28">
        <f>Table3[[#This Row],[GF]]/Table3[[#This Row],[GP]]</f>
        <v>4.1111111111111107</v>
      </c>
      <c r="BC10" s="28">
        <f>Table3[[#This Row],[GA]]/Table3[[#This Row],[GP]]</f>
        <v>3</v>
      </c>
      <c r="BD10" s="28">
        <f>(Table3[[#This Row],[GF]]-Table3[[#This Row],[GA]])/Table3[[#This Row],[GP]]</f>
        <v>1.1111111111111112</v>
      </c>
      <c r="BE10">
        <f>COUNTIFS(DataRegularSeason20242025!$D$3:$D$1315,$A10,DataRegularSeason20242025!$H$3:$H$1315, $A10)</f>
        <v>1</v>
      </c>
      <c r="BF10">
        <f>COUNTIFS(DataRegularSeason20242025!$E$3:$E$1315,$A10,DataRegularSeason20242025!$H$3:$H$1315, $A10)</f>
        <v>3</v>
      </c>
      <c r="BG10">
        <f>BE10+BF10</f>
        <v>4</v>
      </c>
      <c r="BH10">
        <f>F10-BE10</f>
        <v>2</v>
      </c>
      <c r="BI10">
        <f>H10-BF10</f>
        <v>3</v>
      </c>
      <c r="BJ10">
        <f>BH10+BI10</f>
        <v>5</v>
      </c>
      <c r="BO10" t="s">
        <v>1471</v>
      </c>
      <c r="BP10" s="1">
        <f>_xlfn.MAXIFS(DataRegularSeason20242025!$B$3:$B$1315,DataRegularSeason20242025!$N$3:$N$1315,1)</f>
        <v>45596</v>
      </c>
    </row>
    <row r="11" spans="1:76" x14ac:dyDescent="0.25">
      <c r="A11" t="s">
        <v>12</v>
      </c>
      <c r="B11" t="s">
        <v>97</v>
      </c>
      <c r="C11" t="s">
        <v>100</v>
      </c>
      <c r="D11">
        <f>COUNTIFS(DataRegularSeason20242025!$D$3:$D$1315,$A11,DataRegularSeason20242025!$R$3:$R$1315,1,DataRegularSeason20242025!$N$3:$N$1315,1) + COUNTIFS(DataRegularSeason20242025!$E$3:$E$1315,$A11,DataRegularSeason20242025!$R$3:$R$1315,1,DataRegularSeason20242025!$N$3:$N$1315,1)</f>
        <v>4</v>
      </c>
      <c r="E11" s="26">
        <f>Table3[[#This Row],[Watched]]/Table3[[#This Row],[GP]]</f>
        <v>0.36363636363636365</v>
      </c>
      <c r="F11">
        <f>COUNTIFS(DataRegularSeason20242025!$N$3:$N$1315,1,DataRegularSeason20242025!$D$3:$D$1315,$A11)</f>
        <v>5</v>
      </c>
      <c r="G11">
        <f>41-Table3[[#This Row],[GP_A]]</f>
        <v>36</v>
      </c>
      <c r="H11">
        <f>COUNTIFS(DataRegularSeason20242025!$E$3:$E$1315,$A11,DataRegularSeason20242025!$N$3:$N$1315,1)</f>
        <v>6</v>
      </c>
      <c r="I11">
        <f>41-Table3[[#This Row],[GP_H]]</f>
        <v>35</v>
      </c>
      <c r="J11">
        <f>F11+H11</f>
        <v>11</v>
      </c>
      <c r="K11">
        <f>82-Table3[[#This Row],[GP]]</f>
        <v>71</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2</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1</v>
      </c>
      <c r="P11">
        <f>F11-L11</f>
        <v>2</v>
      </c>
      <c r="Q11">
        <f>COUNTIFS(DataRegularSeason20242025!$D$3:$D$1315,$A11, DataRegularSeason20242025!$S$3:$S$1315, $A11,DataRegularSeason20242025!$M$3:$M$1315,"REG")</f>
        <v>2</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2</v>
      </c>
      <c r="U11">
        <f>COUNTIFS(DataRegularSeason20242025!$E$3:$E$1315,$A11, DataRegularSeason20242025!$L$3:$L$1315, $A11,DataRegularSeason20242025!$N$3:$N$1315,1,DataRegularSeason20242025!$M$3:$M$1315,"REG")</f>
        <v>1</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4</v>
      </c>
      <c r="Y11">
        <f>COUNTIFS(DataRegularSeason20242025!$E$3:$E$1315,$A11, DataRegularSeason20242025!$S$3:$S$1315, $A11,DataRegularSeason20242025!$M$3:$M$1315,"REG")</f>
        <v>3</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5</v>
      </c>
      <c r="AC11">
        <f>Table3[[#This Row],[L_A]]+Table3[[#This Row],[L_H]]</f>
        <v>6</v>
      </c>
      <c r="AD11">
        <f>Table3[[#This Row],[RW_A]]+Table3[[#This Row],[RW_H]]</f>
        <v>3</v>
      </c>
      <c r="AE11">
        <f>Table3[[#This Row],[RL_A]]+Table3[[#This Row],[RL_H]]</f>
        <v>5</v>
      </c>
      <c r="AF11">
        <f>Table3[[#This Row],[OTW_A]]+Table3[[#This Row],[OTW_H]]</f>
        <v>1</v>
      </c>
      <c r="AG11">
        <f>Table3[[#This Row],[OTL_A]]+Table3[[#This Row],[OTL_H]]</f>
        <v>1</v>
      </c>
      <c r="AH11">
        <f>Table3[[#This Row],[SOW_A]]+Table3[[#This Row],[SOW_H]]</f>
        <v>1</v>
      </c>
      <c r="AI11">
        <f>Table3[[#This Row],[SOL_A]]+Table3[[#This Row],[SOL_H]]</f>
        <v>0</v>
      </c>
      <c r="AJ11">
        <f>(2*(Table3[[#This Row],[W_A]]+Table3[[#This Row],[W_H]]))+Table3[[#This Row],[OTL_A]]+Table3[[#This Row],[SOL_A]]+Table3[[#This Row],[OTL_H]]+Table3[[#This Row],[SOL_H]]</f>
        <v>11</v>
      </c>
      <c r="AK11">
        <f>(3*(Table3[[#This Row],[RW_A]]+Table3[[#This Row],[RW_H]]))+(2*(Table3[[#This Row],[OTW_A]]+Table3[[#This Row],[SOW_A]]+Table3[[#This Row],[OTW_H]]+Table3[[#This Row],[SOW_H]]))+Table3[[#This Row],[OTL_A]]+Table3[[#This Row],[SOL_A]]+Table3[[#This Row],[OTL_H]]+Table3[[#This Row],[SOL_H]]</f>
        <v>14</v>
      </c>
      <c r="AL11" s="26">
        <f>Table3[[#This Row],[PTS]]/(2*Table3[[#This Row],[GP]])</f>
        <v>0.5</v>
      </c>
      <c r="AM11" s="26">
        <f>Table3[[#This Row],[PTS2]]/(3*Table3[[#This Row],[GP]])</f>
        <v>0.42424242424242425</v>
      </c>
      <c r="AN11">
        <f>(2*Table3[[#This Row],[GR]])+Table3[[#This Row],[PTS]]</f>
        <v>153</v>
      </c>
      <c r="AO11">
        <f>(3*Table3[[#This Row],[GR]])+Table3[[#This Row],[PTS2]]</f>
        <v>227</v>
      </c>
      <c r="AP11" s="31" t="str">
        <f>_xlfn.CONCAT(TEXT(Table3[[#This Row],[W]], "0"), "-", TEXT(Table3[[#This Row],[RL]],"0"), "-", TEXT(Table3[[#This Row],[OTL]]+Table3[[#This Row],[SOL]], "0"))</f>
        <v>5-5-1</v>
      </c>
      <c r="AQ11">
        <f>COUNTIFS(DataRegularSeason20242025!$D$3:$D$1315,Table3[[#This Row],[Teams]],DataRegularSeason20242025!$K$3:$K$1315,0)</f>
        <v>0</v>
      </c>
      <c r="AR11">
        <f>SUMIF(DataRegularSeason20242025!$D$3:$D$1315,$A11, DataRegularSeason20242025!$J$3:$J$1315)</f>
        <v>21</v>
      </c>
      <c r="AS11">
        <f>SUMIF(DataRegularSeason20242025!$D$3:$D$1315,$A11, DataRegularSeason20242025!$K$3:$K$1315)</f>
        <v>15</v>
      </c>
      <c r="AT11">
        <f>AR11-AS11</f>
        <v>6</v>
      </c>
      <c r="AU11">
        <f>COUNTIFS(DataRegularSeason20242025!$E$3:$E$1315,Table3[[#This Row],[Teams]],DataRegularSeason20242025!$J$3:$J$1315,0)</f>
        <v>0</v>
      </c>
      <c r="AV11">
        <f>SUMIF(DataRegularSeason20242025!$E$3:$E$1315,$A11,DataRegularSeason20242025!$K$3:$K$1315)</f>
        <v>16</v>
      </c>
      <c r="AW11">
        <f>SUMIF(DataRegularSeason20242025!$E$3:$E$1315,$A11,DataRegularSeason20242025!$J$3:$J$1315)</f>
        <v>19</v>
      </c>
      <c r="AX11">
        <f>AV11-AW11</f>
        <v>-3</v>
      </c>
      <c r="AY11">
        <f>AR11+AV11</f>
        <v>37</v>
      </c>
      <c r="AZ11">
        <f>AS11+AW11</f>
        <v>34</v>
      </c>
      <c r="BA11">
        <f>AY11-AZ11</f>
        <v>3</v>
      </c>
      <c r="BB11" s="28">
        <f>Table3[[#This Row],[GF]]/Table3[[#This Row],[GP]]</f>
        <v>3.3636363636363638</v>
      </c>
      <c r="BC11" s="28">
        <f>Table3[[#This Row],[GA]]/Table3[[#This Row],[GP]]</f>
        <v>3.0909090909090908</v>
      </c>
      <c r="BD11" s="28">
        <f>(Table3[[#This Row],[GF]]-Table3[[#This Row],[GA]])/Table3[[#This Row],[GP]]</f>
        <v>0.27272727272727271</v>
      </c>
      <c r="BE11">
        <f>COUNTIFS(DataRegularSeason20242025!$D$3:$D$1315,$A11,DataRegularSeason20242025!$H$3:$H$1315, $A11)</f>
        <v>1</v>
      </c>
      <c r="BF11">
        <f>COUNTIFS(DataRegularSeason20242025!$E$3:$E$1315,$A11,DataRegularSeason20242025!$H$3:$H$1315, $A11)</f>
        <v>1</v>
      </c>
      <c r="BG11">
        <f>BE11+BF11</f>
        <v>2</v>
      </c>
      <c r="BH11">
        <f>F11-BE11</f>
        <v>4</v>
      </c>
      <c r="BI11">
        <f>H11-BF11</f>
        <v>5</v>
      </c>
      <c r="BJ11">
        <f>BH11+BI11</f>
        <v>9</v>
      </c>
      <c r="BO11" t="s">
        <v>1472</v>
      </c>
      <c r="BP11">
        <f>$BP$2/($BP$10-$BP$9)</f>
        <v>6.1481481481481479</v>
      </c>
    </row>
    <row r="12" spans="1:76" x14ac:dyDescent="0.25">
      <c r="A12" t="s">
        <v>18</v>
      </c>
      <c r="B12" t="s">
        <v>98</v>
      </c>
      <c r="C12" t="s">
        <v>81</v>
      </c>
      <c r="D12">
        <f>COUNTIFS(DataRegularSeason20242025!$D$3:$D$1315,$A12,DataRegularSeason20242025!$R$3:$R$1315,1,DataRegularSeason20242025!$N$3:$N$1315,1) + COUNTIFS(DataRegularSeason20242025!$E$3:$E$1315,$A12,DataRegularSeason20242025!$R$3:$R$1315,1,DataRegularSeason20242025!$N$3:$N$1315,1)</f>
        <v>5</v>
      </c>
      <c r="E12" s="26">
        <f>Table3[[#This Row],[Watched]]/Table3[[#This Row],[GP]]</f>
        <v>0.45454545454545453</v>
      </c>
      <c r="F12">
        <f>COUNTIFS(DataRegularSeason20242025!$N$3:$N$1315,1,DataRegularSeason20242025!$D$3:$D$1315,$A12)</f>
        <v>5</v>
      </c>
      <c r="G12">
        <f>41-Table3[[#This Row],[GP_A]]</f>
        <v>36</v>
      </c>
      <c r="H12">
        <f>COUNTIFS(DataRegularSeason20242025!$E$3:$E$1315,$A12,DataRegularSeason20242025!$N$3:$N$1315,1)</f>
        <v>6</v>
      </c>
      <c r="I12">
        <f>41-Table3[[#This Row],[GP_H]]</f>
        <v>35</v>
      </c>
      <c r="J12">
        <f>F12+H12</f>
        <v>11</v>
      </c>
      <c r="K12">
        <f>82-Table3[[#This Row],[GP]]</f>
        <v>71</v>
      </c>
      <c r="L12">
        <f>COUNTIFS(DataRegularSeason20242025!$D$3:$D$1315,$A12, DataRegularSeason20242025!$L$3:$L$1315, $A12,DataRegularSeason20242025!$N$3:$N$1315,1)</f>
        <v>2</v>
      </c>
      <c r="M12">
        <f>COUNTIFS(DataRegularSeason20242025!$D$3:$D$1315,$A12, DataRegularSeason20242025!$L$3:$L$1315, $A12,DataRegularSeason20242025!$N$3:$N$1315,1,DataRegularSeason20242025!$M$3:$M$1315,"REG")</f>
        <v>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3</v>
      </c>
      <c r="Q12">
        <f>COUNTIFS(DataRegularSeason20242025!$D$3:$D$1315,$A12, DataRegularSeason20242025!$S$3:$S$1315, $A12,DataRegularSeason20242025!$M$3:$M$1315,"REG")</f>
        <v>2</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4</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2</v>
      </c>
      <c r="Y12">
        <f>COUNTIFS(DataRegularSeason20242025!$E$3:$E$1315,$A12, DataRegularSeason20242025!$S$3:$S$1315, $A12,DataRegularSeason20242025!$M$3:$M$1315,"REG")</f>
        <v>2</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6</v>
      </c>
      <c r="AC12">
        <f>Table3[[#This Row],[L_A]]+Table3[[#This Row],[L_H]]</f>
        <v>5</v>
      </c>
      <c r="AD12">
        <f>Table3[[#This Row],[RW_A]]+Table3[[#This Row],[RW_H]]</f>
        <v>6</v>
      </c>
      <c r="AE12">
        <f>Table3[[#This Row],[RL_A]]+Table3[[#This Row],[RL_H]]</f>
        <v>4</v>
      </c>
      <c r="AF12">
        <f>Table3[[#This Row],[OTW_A]]+Table3[[#This Row],[OTW_H]]</f>
        <v>0</v>
      </c>
      <c r="AG12">
        <f>Table3[[#This Row],[OTL_A]]+Table3[[#This Row],[OTL_H]]</f>
        <v>1</v>
      </c>
      <c r="AH12">
        <f>Table3[[#This Row],[SOW_A]]+Table3[[#This Row],[SOW_H]]</f>
        <v>0</v>
      </c>
      <c r="AI12">
        <f>Table3[[#This Row],[SOL_A]]+Table3[[#This Row],[SOL_H]]</f>
        <v>0</v>
      </c>
      <c r="AJ12">
        <f>(2*(Table3[[#This Row],[W_A]]+Table3[[#This Row],[W_H]]))+Table3[[#This Row],[OTL_A]]+Table3[[#This Row],[SOL_A]]+Table3[[#This Row],[OTL_H]]+Table3[[#This Row],[SOL_H]]</f>
        <v>13</v>
      </c>
      <c r="AK12">
        <f>(3*(Table3[[#This Row],[RW_A]]+Table3[[#This Row],[RW_H]]))+(2*(Table3[[#This Row],[OTW_A]]+Table3[[#This Row],[SOW_A]]+Table3[[#This Row],[OTW_H]]+Table3[[#This Row],[SOW_H]]))+Table3[[#This Row],[OTL_A]]+Table3[[#This Row],[SOL_A]]+Table3[[#This Row],[OTL_H]]+Table3[[#This Row],[SOL_H]]</f>
        <v>19</v>
      </c>
      <c r="AL12" s="26">
        <f>Table3[[#This Row],[PTS]]/(2*Table3[[#This Row],[GP]])</f>
        <v>0.59090909090909094</v>
      </c>
      <c r="AM12" s="26">
        <f>Table3[[#This Row],[PTS2]]/(3*Table3[[#This Row],[GP]])</f>
        <v>0.5757575757575758</v>
      </c>
      <c r="AN12">
        <f>(2*Table3[[#This Row],[GR]])+Table3[[#This Row],[PTS]]</f>
        <v>155</v>
      </c>
      <c r="AO12">
        <f>(3*Table3[[#This Row],[GR]])+Table3[[#This Row],[PTS2]]</f>
        <v>232</v>
      </c>
      <c r="AP12" s="31" t="str">
        <f>_xlfn.CONCAT(TEXT(Table3[[#This Row],[W]], "0"), "-", TEXT(Table3[[#This Row],[RL]],"0"), "-", TEXT(Table3[[#This Row],[OTL]]+Table3[[#This Row],[SOL]], "0"))</f>
        <v>6-4-1</v>
      </c>
      <c r="AQ12">
        <f>COUNTIFS(DataRegularSeason20242025!$D$3:$D$1315,Table3[[#This Row],[Teams]],DataRegularSeason20242025!$K$3:$K$1315,0)</f>
        <v>0</v>
      </c>
      <c r="AR12">
        <f>SUMIF(DataRegularSeason20242025!$D$3:$D$1315,$A12, DataRegularSeason20242025!$J$3:$J$1315)</f>
        <v>15</v>
      </c>
      <c r="AS12">
        <f>SUMIF(DataRegularSeason20242025!$D$3:$D$1315,$A12, DataRegularSeason20242025!$K$3:$K$1315)</f>
        <v>17</v>
      </c>
      <c r="AT12">
        <f>AR12-AS12</f>
        <v>-2</v>
      </c>
      <c r="AU12">
        <f>COUNTIFS(DataRegularSeason20242025!$E$3:$E$1315,Table3[[#This Row],[Teams]],DataRegularSeason20242025!$J$3:$J$1315,0)</f>
        <v>0</v>
      </c>
      <c r="AV12">
        <f>SUMIF(DataRegularSeason20242025!$E$3:$E$1315,$A12,DataRegularSeason20242025!$K$3:$K$1315)</f>
        <v>21</v>
      </c>
      <c r="AW12">
        <f>SUMIF(DataRegularSeason20242025!$E$3:$E$1315,$A12,DataRegularSeason20242025!$J$3:$J$1315)</f>
        <v>16</v>
      </c>
      <c r="AX12">
        <f>AV12-AW12</f>
        <v>5</v>
      </c>
      <c r="AY12">
        <f>AR12+AV12</f>
        <v>36</v>
      </c>
      <c r="AZ12">
        <f>AS12+AW12</f>
        <v>33</v>
      </c>
      <c r="BA12">
        <f>AY12-AZ12</f>
        <v>3</v>
      </c>
      <c r="BB12" s="28">
        <f>Table3[[#This Row],[GF]]/Table3[[#This Row],[GP]]</f>
        <v>3.2727272727272729</v>
      </c>
      <c r="BC12" s="28">
        <f>Table3[[#This Row],[GA]]/Table3[[#This Row],[GP]]</f>
        <v>3</v>
      </c>
      <c r="BD12" s="28">
        <f>(Table3[[#This Row],[GF]]-Table3[[#This Row],[GA]])/Table3[[#This Row],[GP]]</f>
        <v>0.27272727272727271</v>
      </c>
      <c r="BE12">
        <f>COUNTIFS(DataRegularSeason20242025!$D$3:$D$1315,$A12,DataRegularSeason20242025!$H$3:$H$1315, $A12)</f>
        <v>4</v>
      </c>
      <c r="BF12">
        <f>COUNTIFS(DataRegularSeason20242025!$E$3:$E$1315,$A12,DataRegularSeason20242025!$H$3:$H$1315, $A12)</f>
        <v>4</v>
      </c>
      <c r="BG12">
        <f>BE12+BF12</f>
        <v>8</v>
      </c>
      <c r="BH12">
        <f>F12-BE12</f>
        <v>1</v>
      </c>
      <c r="BI12">
        <f>H12-BF12</f>
        <v>2</v>
      </c>
      <c r="BJ12">
        <f>BH12+BI12</f>
        <v>3</v>
      </c>
      <c r="BO12" t="s">
        <v>1473</v>
      </c>
      <c r="BP12">
        <f>$BP$3/($BP$10-$BP$9)</f>
        <v>3.2592592592592591</v>
      </c>
    </row>
    <row r="13" spans="1:76"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5</v>
      </c>
      <c r="E13" s="26">
        <f>Table3[[#This Row],[Watched]]/Table3[[#This Row],[GP]]</f>
        <v>0.45454545454545453</v>
      </c>
      <c r="F13">
        <f>COUNTIFS(DataRegularSeason20242025!$N$3:$N$1315,1,DataRegularSeason20242025!$D$3:$D$1315,$A13)</f>
        <v>8</v>
      </c>
      <c r="G13">
        <f>41-Table3[[#This Row],[GP_A]]</f>
        <v>33</v>
      </c>
      <c r="H13">
        <f>COUNTIFS(DataRegularSeason20242025!$E$3:$E$1315,$A13,DataRegularSeason20242025!$N$3:$N$1315,1)</f>
        <v>3</v>
      </c>
      <c r="I13">
        <f>41-Table3[[#This Row],[GP_H]]</f>
        <v>38</v>
      </c>
      <c r="J13">
        <f>F13+H13</f>
        <v>11</v>
      </c>
      <c r="K13">
        <f>82-Table3[[#This Row],[GP]]</f>
        <v>71</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3</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3</v>
      </c>
      <c r="U13">
        <f>COUNTIFS(DataRegularSeason20242025!$E$3:$E$1315,$A13, DataRegularSeason20242025!$L$3:$L$1315, $A13,DataRegularSeason20242025!$N$3:$N$1315,1,DataRegularSeason20242025!$M$3:$M$1315,"REG")</f>
        <v>3</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0</v>
      </c>
      <c r="Y13">
        <f>COUNTIFS(DataRegularSeason20242025!$E$3:$E$1315,$A13, DataRegularSeason20242025!$S$3:$S$1315, $A13,DataRegularSeason20242025!$M$3:$M$1315,"REG")</f>
        <v>0</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6</v>
      </c>
      <c r="AC13">
        <f>Table3[[#This Row],[L_A]]+Table3[[#This Row],[L_H]]</f>
        <v>5</v>
      </c>
      <c r="AD13">
        <f>Table3[[#This Row],[RW_A]]+Table3[[#This Row],[RW_H]]</f>
        <v>6</v>
      </c>
      <c r="AE13">
        <f>Table3[[#This Row],[RL_A]]+Table3[[#This Row],[RL_H]]</f>
        <v>3</v>
      </c>
      <c r="AF13">
        <f>Table3[[#This Row],[OTW_A]]+Table3[[#This Row],[OTW_H]]</f>
        <v>0</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14</v>
      </c>
      <c r="AK13">
        <f>(3*(Table3[[#This Row],[RW_A]]+Table3[[#This Row],[RW_H]]))+(2*(Table3[[#This Row],[OTW_A]]+Table3[[#This Row],[SOW_A]]+Table3[[#This Row],[OTW_H]]+Table3[[#This Row],[SOW_H]]))+Table3[[#This Row],[OTL_A]]+Table3[[#This Row],[SOL_A]]+Table3[[#This Row],[OTL_H]]+Table3[[#This Row],[SOL_H]]</f>
        <v>20</v>
      </c>
      <c r="AL13" s="26">
        <f>Table3[[#This Row],[PTS]]/(2*Table3[[#This Row],[GP]])</f>
        <v>0.63636363636363635</v>
      </c>
      <c r="AM13" s="26">
        <f>Table3[[#This Row],[PTS2]]/(3*Table3[[#This Row],[GP]])</f>
        <v>0.60606060606060608</v>
      </c>
      <c r="AN13">
        <f>(2*Table3[[#This Row],[GR]])+Table3[[#This Row],[PTS]]</f>
        <v>156</v>
      </c>
      <c r="AO13">
        <f>(3*Table3[[#This Row],[GR]])+Table3[[#This Row],[PTS2]]</f>
        <v>233</v>
      </c>
      <c r="AP13" s="31" t="str">
        <f>_xlfn.CONCAT(TEXT(Table3[[#This Row],[W]], "0"), "-", TEXT(Table3[[#This Row],[RL]],"0"), "-", TEXT(Table3[[#This Row],[OTL]]+Table3[[#This Row],[SOL]], "0"))</f>
        <v>6-3-2</v>
      </c>
      <c r="AQ13">
        <f>COUNTIFS(DataRegularSeason20242025!$D$3:$D$1315,Table3[[#This Row],[Teams]],DataRegularSeason20242025!$K$3:$K$1315,0)</f>
        <v>0</v>
      </c>
      <c r="AR13">
        <f>SUMIF(DataRegularSeason20242025!$D$3:$D$1315,$A13, DataRegularSeason20242025!$J$3:$J$1315)</f>
        <v>24</v>
      </c>
      <c r="AS13">
        <f>SUMIF(DataRegularSeason20242025!$D$3:$D$1315,$A13, DataRegularSeason20242025!$K$3:$K$1315)</f>
        <v>29</v>
      </c>
      <c r="AT13">
        <f>AR13-AS13</f>
        <v>-5</v>
      </c>
      <c r="AU13">
        <f>COUNTIFS(DataRegularSeason20242025!$E$3:$E$1315,Table3[[#This Row],[Teams]],DataRegularSeason20242025!$J$3:$J$1315,0)</f>
        <v>0</v>
      </c>
      <c r="AV13">
        <f>SUMIF(DataRegularSeason20242025!$E$3:$E$1315,$A13,DataRegularSeason20242025!$K$3:$K$1315)</f>
        <v>12</v>
      </c>
      <c r="AW13">
        <f>SUMIF(DataRegularSeason20242025!$E$3:$E$1315,$A13,DataRegularSeason20242025!$J$3:$J$1315)</f>
        <v>7</v>
      </c>
      <c r="AX13">
        <f>AV13-AW13</f>
        <v>5</v>
      </c>
      <c r="AY13">
        <f>AR13+AV13</f>
        <v>36</v>
      </c>
      <c r="AZ13">
        <f>AS13+AW13</f>
        <v>36</v>
      </c>
      <c r="BA13">
        <f>AY13-AZ13</f>
        <v>0</v>
      </c>
      <c r="BB13" s="28">
        <f>Table3[[#This Row],[GF]]/Table3[[#This Row],[GP]]</f>
        <v>3.2727272727272729</v>
      </c>
      <c r="BC13" s="28">
        <f>Table3[[#This Row],[GA]]/Table3[[#This Row],[GP]]</f>
        <v>3.2727272727272729</v>
      </c>
      <c r="BD13" s="28">
        <f>(Table3[[#This Row],[GF]]-Table3[[#This Row],[GA]])/Table3[[#This Row],[GP]]</f>
        <v>0</v>
      </c>
      <c r="BE13">
        <f>COUNTIFS(DataRegularSeason20242025!$D$3:$D$1315,$A13,DataRegularSeason20242025!$H$3:$H$1315, $A13)</f>
        <v>4</v>
      </c>
      <c r="BF13">
        <f>COUNTIFS(DataRegularSeason20242025!$E$3:$E$1315,$A13,DataRegularSeason20242025!$H$3:$H$1315, $A13)</f>
        <v>1</v>
      </c>
      <c r="BG13">
        <f>BE13+BF13</f>
        <v>5</v>
      </c>
      <c r="BH13">
        <f>F13-BE13</f>
        <v>4</v>
      </c>
      <c r="BI13">
        <f>H13-BF13</f>
        <v>2</v>
      </c>
      <c r="BJ13">
        <f>BH13+BI13</f>
        <v>6</v>
      </c>
      <c r="BO13" t="s">
        <v>1481</v>
      </c>
      <c r="BP13">
        <f>(BP5/BP2)/2</f>
        <v>3.2379518072289155</v>
      </c>
    </row>
    <row r="14" spans="1:76" x14ac:dyDescent="0.25">
      <c r="A14" t="s">
        <v>44</v>
      </c>
      <c r="B14" t="s">
        <v>98</v>
      </c>
      <c r="C14" t="s">
        <v>99</v>
      </c>
      <c r="D14">
        <f>COUNTIFS(DataRegularSeason20242025!$D$3:$D$1315,$A14,DataRegularSeason20242025!$R$3:$R$1315,1,DataRegularSeason20242025!$N$3:$N$1315,1) + COUNTIFS(DataRegularSeason20242025!$E$3:$E$1315,$A14,DataRegularSeason20242025!$R$3:$R$1315,1,DataRegularSeason20242025!$N$3:$N$1315,1)</f>
        <v>5</v>
      </c>
      <c r="E14" s="26">
        <f>Table3[[#This Row],[Watched]]/Table3[[#This Row],[GP]]</f>
        <v>0.55555555555555558</v>
      </c>
      <c r="F14">
        <f>COUNTIFS(DataRegularSeason20242025!$N$3:$N$1315,1,DataRegularSeason20242025!$D$3:$D$1315,$A14)</f>
        <v>6</v>
      </c>
      <c r="G14">
        <f>41-Table3[[#This Row],[GP_A]]</f>
        <v>35</v>
      </c>
      <c r="H14">
        <f>COUNTIFS(DataRegularSeason20242025!$E$3:$E$1315,$A14,DataRegularSeason20242025!$N$3:$N$1315,1)</f>
        <v>3</v>
      </c>
      <c r="I14">
        <f>41-Table3[[#This Row],[GP_H]]</f>
        <v>38</v>
      </c>
      <c r="J14">
        <f>F14+H14</f>
        <v>9</v>
      </c>
      <c r="K14">
        <f>82-Table3[[#This Row],[GP]]</f>
        <v>73</v>
      </c>
      <c r="L14">
        <f>COUNTIFS(DataRegularSeason20242025!$D$3:$D$1315,$A14, DataRegularSeason20242025!$L$3:$L$1315, $A14,DataRegularSeason20242025!$N$3:$N$1315,1)</f>
        <v>5</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1</v>
      </c>
      <c r="Q14">
        <f>COUNTIFS(DataRegularSeason20242025!$D$3:$D$1315,$A14, DataRegularSeason20242025!$S$3:$S$1315, $A14,DataRegularSeason20242025!$M$3:$M$1315,"REG")</f>
        <v>1</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2</v>
      </c>
      <c r="U14">
        <f>COUNTIFS(DataRegularSeason20242025!$E$3:$E$1315,$A14, DataRegularSeason20242025!$L$3:$L$1315, $A14,DataRegularSeason20242025!$N$3:$N$1315,1,DataRegularSeason20242025!$M$3:$M$1315,"REG")</f>
        <v>2</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1</v>
      </c>
      <c r="Y14">
        <f>COUNTIFS(DataRegularSeason20242025!$E$3:$E$1315,$A14, DataRegularSeason20242025!$S$3:$S$1315, $A14,DataRegularSeason20242025!$M$3:$M$1315,"REG")</f>
        <v>1</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7</v>
      </c>
      <c r="AC14">
        <f>Table3[[#This Row],[L_A]]+Table3[[#This Row],[L_H]]</f>
        <v>2</v>
      </c>
      <c r="AD14">
        <f>Table3[[#This Row],[RW_A]]+Table3[[#This Row],[RW_H]]</f>
        <v>5</v>
      </c>
      <c r="AE14">
        <f>Table3[[#This Row],[RL_A]]+Table3[[#This Row],[RL_H]]</f>
        <v>2</v>
      </c>
      <c r="AF14">
        <f>Table3[[#This Row],[OTW_A]]+Table3[[#This Row],[OTW_H]]</f>
        <v>2</v>
      </c>
      <c r="AG14">
        <f>Table3[[#This Row],[OTL_A]]+Table3[[#This Row],[OTL_H]]</f>
        <v>0</v>
      </c>
      <c r="AH14">
        <f>Table3[[#This Row],[SOW_A]]+Table3[[#This Row],[SOW_H]]</f>
        <v>0</v>
      </c>
      <c r="AI14">
        <f>Table3[[#This Row],[SOL_A]]+Table3[[#This Row],[SOL_H]]</f>
        <v>0</v>
      </c>
      <c r="AJ14">
        <f>(2*(Table3[[#This Row],[W_A]]+Table3[[#This Row],[W_H]]))+Table3[[#This Row],[OTL_A]]+Table3[[#This Row],[SOL_A]]+Table3[[#This Row],[OTL_H]]+Table3[[#This Row],[SOL_H]]</f>
        <v>14</v>
      </c>
      <c r="AK14">
        <f>(3*(Table3[[#This Row],[RW_A]]+Table3[[#This Row],[RW_H]]))+(2*(Table3[[#This Row],[OTW_A]]+Table3[[#This Row],[SOW_A]]+Table3[[#This Row],[OTW_H]]+Table3[[#This Row],[SOW_H]]))+Table3[[#This Row],[OTL_A]]+Table3[[#This Row],[SOL_A]]+Table3[[#This Row],[OTL_H]]+Table3[[#This Row],[SOL_H]]</f>
        <v>19</v>
      </c>
      <c r="AL14" s="26">
        <f>Table3[[#This Row],[PTS]]/(2*Table3[[#This Row],[GP]])</f>
        <v>0.77777777777777779</v>
      </c>
      <c r="AM14" s="26">
        <f>Table3[[#This Row],[PTS2]]/(3*Table3[[#This Row],[GP]])</f>
        <v>0.70370370370370372</v>
      </c>
      <c r="AN14">
        <f>(2*Table3[[#This Row],[GR]])+Table3[[#This Row],[PTS]]</f>
        <v>160</v>
      </c>
      <c r="AO14">
        <f>(3*Table3[[#This Row],[GR]])+Table3[[#This Row],[PTS2]]</f>
        <v>238</v>
      </c>
      <c r="AP14" s="31" t="str">
        <f>_xlfn.CONCAT(TEXT(Table3[[#This Row],[W]], "0"), "-", TEXT(Table3[[#This Row],[RL]],"0"), "-", TEXT(Table3[[#This Row],[OTL]]+Table3[[#This Row],[SOL]], "0"))</f>
        <v>7-2-0</v>
      </c>
      <c r="AQ14">
        <f>COUNTIFS(DataRegularSeason20242025!$D$3:$D$1315,Table3[[#This Row],[Teams]],DataRegularSeason20242025!$K$3:$K$1315,0)</f>
        <v>0</v>
      </c>
      <c r="AR14">
        <f>SUMIF(DataRegularSeason20242025!$D$3:$D$1315,$A14, DataRegularSeason20242025!$J$3:$J$1315)</f>
        <v>22</v>
      </c>
      <c r="AS14">
        <f>SUMIF(DataRegularSeason20242025!$D$3:$D$1315,$A14, DataRegularSeason20242025!$K$3:$K$1315)</f>
        <v>13</v>
      </c>
      <c r="AT14">
        <f>AR14-AS14</f>
        <v>9</v>
      </c>
      <c r="AU14">
        <f>COUNTIFS(DataRegularSeason20242025!$E$3:$E$1315,Table3[[#This Row],[Teams]],DataRegularSeason20242025!$J$3:$J$1315,0)</f>
        <v>0</v>
      </c>
      <c r="AV14">
        <f>SUMIF(DataRegularSeason20242025!$E$3:$E$1315,$A14,DataRegularSeason20242025!$K$3:$K$1315)</f>
        <v>13</v>
      </c>
      <c r="AW14">
        <f>SUMIF(DataRegularSeason20242025!$E$3:$E$1315,$A14,DataRegularSeason20242025!$J$3:$J$1315)</f>
        <v>8</v>
      </c>
      <c r="AX14">
        <f>AV14-AW14</f>
        <v>5</v>
      </c>
      <c r="AY14">
        <f>AR14+AV14</f>
        <v>35</v>
      </c>
      <c r="AZ14">
        <f>AS14+AW14</f>
        <v>21</v>
      </c>
      <c r="BA14">
        <f>AY14-AZ14</f>
        <v>14</v>
      </c>
      <c r="BB14" s="28">
        <f>Table3[[#This Row],[GF]]/Table3[[#This Row],[GP]]</f>
        <v>3.8888888888888888</v>
      </c>
      <c r="BC14" s="28">
        <f>Table3[[#This Row],[GA]]/Table3[[#This Row],[GP]]</f>
        <v>2.3333333333333335</v>
      </c>
      <c r="BD14" s="28">
        <f>(Table3[[#This Row],[GF]]-Table3[[#This Row],[GA]])/Table3[[#This Row],[GP]]</f>
        <v>1.5555555555555556</v>
      </c>
      <c r="BE14">
        <f>COUNTIFS(DataRegularSeason20242025!$D$3:$D$1315,$A14,DataRegularSeason20242025!$H$3:$H$1315, $A14)</f>
        <v>3</v>
      </c>
      <c r="BF14">
        <f>COUNTIFS(DataRegularSeason20242025!$E$3:$E$1315,$A14,DataRegularSeason20242025!$H$3:$H$1315, $A14)</f>
        <v>1</v>
      </c>
      <c r="BG14">
        <f>BE14+BF14</f>
        <v>4</v>
      </c>
      <c r="BH14">
        <f>F14-BE14</f>
        <v>3</v>
      </c>
      <c r="BI14">
        <f>H14-BF14</f>
        <v>2</v>
      </c>
      <c r="BJ14">
        <f>BH14+BI14</f>
        <v>5</v>
      </c>
    </row>
    <row r="15" spans="1:76" x14ac:dyDescent="0.25">
      <c r="A15" t="s">
        <v>36</v>
      </c>
      <c r="B15" t="s">
        <v>98</v>
      </c>
      <c r="C15" t="s">
        <v>99</v>
      </c>
      <c r="D15">
        <f>COUNTIFS(DataRegularSeason20242025!$D$3:$D$1315,$A15,DataRegularSeason20242025!$R$3:$R$1315,1,DataRegularSeason20242025!$N$3:$N$1315,1) + COUNTIFS(DataRegularSeason20242025!$E$3:$E$1315,$A15,DataRegularSeason20242025!$R$3:$R$1315,1,DataRegularSeason20242025!$N$3:$N$1315,1)</f>
        <v>3</v>
      </c>
      <c r="E15" s="26">
        <f>Table3[[#This Row],[Watched]]/Table3[[#This Row],[GP]]</f>
        <v>0.33333333333333331</v>
      </c>
      <c r="F15">
        <f>COUNTIFS(DataRegularSeason20242025!$N$3:$N$1315,1,DataRegularSeason20242025!$D$3:$D$1315,$A15)</f>
        <v>3</v>
      </c>
      <c r="G15">
        <f>41-Table3[[#This Row],[GP_A]]</f>
        <v>38</v>
      </c>
      <c r="H15">
        <f>COUNTIFS(DataRegularSeason20242025!$E$3:$E$1315,$A15,DataRegularSeason20242025!$N$3:$N$1315,1)</f>
        <v>6</v>
      </c>
      <c r="I15">
        <f>41-Table3[[#This Row],[GP_H]]</f>
        <v>35</v>
      </c>
      <c r="J15">
        <f>F15+H15</f>
        <v>9</v>
      </c>
      <c r="K15">
        <f>82-Table3[[#This Row],[GP]]</f>
        <v>73</v>
      </c>
      <c r="L15">
        <f>COUNTIFS(DataRegularSeason20242025!$D$3:$D$1315,$A15, DataRegularSeason20242025!$L$3:$L$1315, $A15,DataRegularSeason20242025!$N$3:$N$1315,1)</f>
        <v>1</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2</v>
      </c>
      <c r="Q15">
        <f>COUNTIFS(DataRegularSeason20242025!$D$3:$D$1315,$A15, DataRegularSeason20242025!$S$3:$S$1315, $A15,DataRegularSeason20242025!$M$3:$M$1315,"REG")</f>
        <v>1</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4</v>
      </c>
      <c r="U15">
        <f>COUNTIFS(DataRegularSeason20242025!$E$3:$E$1315,$A15, DataRegularSeason20242025!$L$3:$L$1315, $A15,DataRegularSeason20242025!$N$3:$N$1315,1,DataRegularSeason20242025!$M$3:$M$1315,"REG")</f>
        <v>4</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2</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5</v>
      </c>
      <c r="AC15">
        <f>Table3[[#This Row],[L_A]]+Table3[[#This Row],[L_H]]</f>
        <v>4</v>
      </c>
      <c r="AD15">
        <f>Table3[[#This Row],[RW_A]]+Table3[[#This Row],[RW_H]]</f>
        <v>5</v>
      </c>
      <c r="AE15">
        <f>Table3[[#This Row],[RL_A]]+Table3[[#This Row],[RL_H]]</f>
        <v>3</v>
      </c>
      <c r="AF15">
        <f>Table3[[#This Row],[OTW_A]]+Table3[[#This Row],[OTW_H]]</f>
        <v>0</v>
      </c>
      <c r="AG15">
        <f>Table3[[#This Row],[OTL_A]]+Table3[[#This Row],[OTL_H]]</f>
        <v>1</v>
      </c>
      <c r="AH15">
        <f>Table3[[#This Row],[SOW_A]]+Table3[[#This Row],[SOW_H]]</f>
        <v>0</v>
      </c>
      <c r="AI15">
        <f>Table3[[#This Row],[SOL_A]]+Table3[[#This Row],[SOL_H]]</f>
        <v>0</v>
      </c>
      <c r="AJ15">
        <f>(2*(Table3[[#This Row],[W_A]]+Table3[[#This Row],[W_H]]))+Table3[[#This Row],[OTL_A]]+Table3[[#This Row],[SOL_A]]+Table3[[#This Row],[OTL_H]]+Table3[[#This Row],[SOL_H]]</f>
        <v>11</v>
      </c>
      <c r="AK15">
        <f>(3*(Table3[[#This Row],[RW_A]]+Table3[[#This Row],[RW_H]]))+(2*(Table3[[#This Row],[OTW_A]]+Table3[[#This Row],[SOW_A]]+Table3[[#This Row],[OTW_H]]+Table3[[#This Row],[SOW_H]]))+Table3[[#This Row],[OTL_A]]+Table3[[#This Row],[SOL_A]]+Table3[[#This Row],[OTL_H]]+Table3[[#This Row],[SOL_H]]</f>
        <v>16</v>
      </c>
      <c r="AL15" s="26">
        <f>Table3[[#This Row],[PTS]]/(2*Table3[[#This Row],[GP]])</f>
        <v>0.61111111111111116</v>
      </c>
      <c r="AM15" s="26">
        <f>Table3[[#This Row],[PTS2]]/(3*Table3[[#This Row],[GP]])</f>
        <v>0.59259259259259256</v>
      </c>
      <c r="AN15">
        <f>(2*Table3[[#This Row],[GR]])+Table3[[#This Row],[PTS]]</f>
        <v>157</v>
      </c>
      <c r="AO15">
        <f>(3*Table3[[#This Row],[GR]])+Table3[[#This Row],[PTS2]]</f>
        <v>235</v>
      </c>
      <c r="AP15" s="31" t="str">
        <f>_xlfn.CONCAT(TEXT(Table3[[#This Row],[W]], "0"), "-", TEXT(Table3[[#This Row],[RL]],"0"), "-", TEXT(Table3[[#This Row],[OTL]]+Table3[[#This Row],[SOL]], "0"))</f>
        <v>5-3-1</v>
      </c>
      <c r="AQ15">
        <f>COUNTIFS(DataRegularSeason20242025!$D$3:$D$1315,Table3[[#This Row],[Teams]],DataRegularSeason20242025!$K$3:$K$1315,0)</f>
        <v>0</v>
      </c>
      <c r="AR15">
        <f>SUMIF(DataRegularSeason20242025!$D$3:$D$1315,$A15, DataRegularSeason20242025!$J$3:$J$1315)</f>
        <v>11</v>
      </c>
      <c r="AS15">
        <f>SUMIF(DataRegularSeason20242025!$D$3:$D$1315,$A15, DataRegularSeason20242025!$K$3:$K$1315)</f>
        <v>11</v>
      </c>
      <c r="AT15">
        <f>AR15-AS15</f>
        <v>0</v>
      </c>
      <c r="AU15">
        <f>COUNTIFS(DataRegularSeason20242025!$E$3:$E$1315,Table3[[#This Row],[Teams]],DataRegularSeason20242025!$J$3:$J$1315,0)</f>
        <v>1</v>
      </c>
      <c r="AV15">
        <f>SUMIF(DataRegularSeason20242025!$E$3:$E$1315,$A15,DataRegularSeason20242025!$K$3:$K$1315)</f>
        <v>24</v>
      </c>
      <c r="AW15">
        <f>SUMIF(DataRegularSeason20242025!$E$3:$E$1315,$A15,DataRegularSeason20242025!$J$3:$J$1315)</f>
        <v>14</v>
      </c>
      <c r="AX15">
        <f>AV15-AW15</f>
        <v>10</v>
      </c>
      <c r="AY15">
        <f>AR15+AV15</f>
        <v>35</v>
      </c>
      <c r="AZ15">
        <f>AS15+AW15</f>
        <v>25</v>
      </c>
      <c r="BA15">
        <f>AY15-AZ15</f>
        <v>10</v>
      </c>
      <c r="BB15" s="28">
        <f>Table3[[#This Row],[GF]]/Table3[[#This Row],[GP]]</f>
        <v>3.8888888888888888</v>
      </c>
      <c r="BC15" s="28">
        <f>Table3[[#This Row],[GA]]/Table3[[#This Row],[GP]]</f>
        <v>2.7777777777777777</v>
      </c>
      <c r="BD15" s="28">
        <f>(Table3[[#This Row],[GF]]-Table3[[#This Row],[GA]])/Table3[[#This Row],[GP]]</f>
        <v>1.1111111111111112</v>
      </c>
      <c r="BE15">
        <f>COUNTIFS(DataRegularSeason20242025!$D$3:$D$1315,$A15,DataRegularSeason20242025!$H$3:$H$1315, $A15)</f>
        <v>1</v>
      </c>
      <c r="BF15">
        <f>COUNTIFS(DataRegularSeason20242025!$E$3:$E$1315,$A15,DataRegularSeason20242025!$H$3:$H$1315, $A15)</f>
        <v>2</v>
      </c>
      <c r="BG15">
        <f>BE15+BF15</f>
        <v>3</v>
      </c>
      <c r="BH15">
        <f>F15-BE15</f>
        <v>2</v>
      </c>
      <c r="BI15">
        <f>H15-BF15</f>
        <v>4</v>
      </c>
      <c r="BJ15">
        <f>BH15+BI15</f>
        <v>6</v>
      </c>
      <c r="BO15">
        <f>LARGE($AJ$2:$AJ$33,1)</f>
        <v>18</v>
      </c>
    </row>
    <row r="16" spans="1:76" x14ac:dyDescent="0.25">
      <c r="A16" t="s">
        <v>21</v>
      </c>
      <c r="B16" t="s">
        <v>98</v>
      </c>
      <c r="C16" t="s">
        <v>99</v>
      </c>
      <c r="D16">
        <f>COUNTIFS(DataRegularSeason20242025!$D$3:$D$1315,$A16,DataRegularSeason20242025!$R$3:$R$1315,1,DataRegularSeason20242025!$N$3:$N$1315,1) + COUNTIFS(DataRegularSeason20242025!$E$3:$E$1315,$A16,DataRegularSeason20242025!$R$3:$R$1315,1,DataRegularSeason20242025!$N$3:$N$1315,1)</f>
        <v>9</v>
      </c>
      <c r="E16" s="26">
        <f>Table3[[#This Row],[Watched]]/Table3[[#This Row],[GP]]</f>
        <v>0.75</v>
      </c>
      <c r="F16">
        <f>COUNTIFS(DataRegularSeason20242025!$N$3:$N$1315,1,DataRegularSeason20242025!$D$3:$D$1315,$A16)</f>
        <v>7</v>
      </c>
      <c r="G16">
        <f>41-Table3[[#This Row],[GP_A]]</f>
        <v>34</v>
      </c>
      <c r="H16">
        <f>COUNTIFS(DataRegularSeason20242025!$E$3:$E$1315,$A16,DataRegularSeason20242025!$N$3:$N$1315,1)</f>
        <v>5</v>
      </c>
      <c r="I16">
        <f>41-Table3[[#This Row],[GP_H]]</f>
        <v>36</v>
      </c>
      <c r="J16">
        <f>F16+H16</f>
        <v>12</v>
      </c>
      <c r="K16">
        <f>82-Table3[[#This Row],[GP]]</f>
        <v>70</v>
      </c>
      <c r="L16">
        <f>COUNTIFS(DataRegularSeason20242025!$D$3:$D$1315,$A16, DataRegularSeason20242025!$L$3:$L$1315, $A16,DataRegularSeason20242025!$N$3:$N$1315,1)</f>
        <v>2</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5</v>
      </c>
      <c r="Q16">
        <f>COUNTIFS(DataRegularSeason20242025!$D$3:$D$1315,$A16, DataRegularSeason20242025!$S$3:$S$1315, $A16,DataRegularSeason20242025!$M$3:$M$1315,"REG")</f>
        <v>4</v>
      </c>
      <c r="R16">
        <f>COUNTIFS(DataRegularSeason20242025!$D$3:$D$1315,$A16, DataRegularSeason20242025!$S$3:$S$1315, $A16,DataRegularSeason20242025!$M$3:$M$1315,"OT")</f>
        <v>0</v>
      </c>
      <c r="S16">
        <f>COUNTIFS(DataRegularSeason20242025!$D$3:$D$1315,$A16, DataRegularSeason20242025!$S$3:$S$1315, $A16,DataRegularSeason20242025!$M$3:$M$1315,"SO")</f>
        <v>1</v>
      </c>
      <c r="T16">
        <f>COUNTIFS(DataRegularSeason20242025!$E$3:$E$1315,$A16, DataRegularSeason20242025!$L$3:$L$1315, $A16, DataRegularSeason20242025!$N$3:$N$1315,1)</f>
        <v>2</v>
      </c>
      <c r="U16">
        <f>COUNTIFS(DataRegularSeason20242025!$E$3:$E$1315,$A16, DataRegularSeason20242025!$L$3:$L$1315, $A16,DataRegularSeason20242025!$N$3:$N$1315,1,DataRegularSeason20242025!$M$3:$M$1315,"REG")</f>
        <v>0</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0</v>
      </c>
      <c r="X16">
        <f>H16-T16</f>
        <v>3</v>
      </c>
      <c r="Y16">
        <f>COUNTIFS(DataRegularSeason20242025!$E$3:$E$1315,$A16, DataRegularSeason20242025!$S$3:$S$1315, $A16,DataRegularSeason20242025!$M$3:$M$1315,"REG")</f>
        <v>3</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4</v>
      </c>
      <c r="AC16">
        <f>Table3[[#This Row],[L_A]]+Table3[[#This Row],[L_H]]</f>
        <v>8</v>
      </c>
      <c r="AD16">
        <f>Table3[[#This Row],[RW_A]]+Table3[[#This Row],[RW_H]]</f>
        <v>2</v>
      </c>
      <c r="AE16">
        <f>Table3[[#This Row],[RL_A]]+Table3[[#This Row],[RL_H]]</f>
        <v>7</v>
      </c>
      <c r="AF16">
        <f>Table3[[#This Row],[OTW_A]]+Table3[[#This Row],[OTW_H]]</f>
        <v>2</v>
      </c>
      <c r="AG16">
        <f>Table3[[#This Row],[OTL_A]]+Table3[[#This Row],[OTL_H]]</f>
        <v>0</v>
      </c>
      <c r="AH16">
        <f>Table3[[#This Row],[SOW_A]]+Table3[[#This Row],[SOW_H]]</f>
        <v>0</v>
      </c>
      <c r="AI16">
        <f>Table3[[#This Row],[SOL_A]]+Table3[[#This Row],[SOL_H]]</f>
        <v>1</v>
      </c>
      <c r="AJ16">
        <f>(2*(Table3[[#This Row],[W_A]]+Table3[[#This Row],[W_H]]))+Table3[[#This Row],[OTL_A]]+Table3[[#This Row],[SOL_A]]+Table3[[#This Row],[OTL_H]]+Table3[[#This Row],[SOL_H]]</f>
        <v>9</v>
      </c>
      <c r="AK16">
        <f>(3*(Table3[[#This Row],[RW_A]]+Table3[[#This Row],[RW_H]]))+(2*(Table3[[#This Row],[OTW_A]]+Table3[[#This Row],[SOW_A]]+Table3[[#This Row],[OTW_H]]+Table3[[#This Row],[SOW_H]]))+Table3[[#This Row],[OTL_A]]+Table3[[#This Row],[SOL_A]]+Table3[[#This Row],[OTL_H]]+Table3[[#This Row],[SOL_H]]</f>
        <v>11</v>
      </c>
      <c r="AL16" s="26">
        <f>Table3[[#This Row],[PTS]]/(2*Table3[[#This Row],[GP]])</f>
        <v>0.375</v>
      </c>
      <c r="AM16" s="26">
        <f>Table3[[#This Row],[PTS2]]/(3*Table3[[#This Row],[GP]])</f>
        <v>0.30555555555555558</v>
      </c>
      <c r="AN16">
        <f>(2*Table3[[#This Row],[GR]])+Table3[[#This Row],[PTS]]</f>
        <v>149</v>
      </c>
      <c r="AO16">
        <f>(3*Table3[[#This Row],[GR]])+Table3[[#This Row],[PTS2]]</f>
        <v>221</v>
      </c>
      <c r="AP16" s="31" t="str">
        <f>_xlfn.CONCAT(TEXT(Table3[[#This Row],[W]], "0"), "-", TEXT(Table3[[#This Row],[RL]],"0"), "-", TEXT(Table3[[#This Row],[OTL]]+Table3[[#This Row],[SOL]], "0"))</f>
        <v>4-7-1</v>
      </c>
      <c r="AQ16">
        <f>COUNTIFS(DataRegularSeason20242025!$D$3:$D$1315,Table3[[#This Row],[Teams]],DataRegularSeason20242025!$K$3:$K$1315,0)</f>
        <v>0</v>
      </c>
      <c r="AR16">
        <f>SUMIF(DataRegularSeason20242025!$D$3:$D$1315,$A16, DataRegularSeason20242025!$J$3:$J$1315)</f>
        <v>23</v>
      </c>
      <c r="AS16">
        <f>SUMIF(DataRegularSeason20242025!$D$3:$D$1315,$A16, DataRegularSeason20242025!$K$3:$K$1315)</f>
        <v>28</v>
      </c>
      <c r="AT16">
        <f>AR16-AS16</f>
        <v>-5</v>
      </c>
      <c r="AU16">
        <f>COUNTIFS(DataRegularSeason20242025!$E$3:$E$1315,Table3[[#This Row],[Teams]],DataRegularSeason20242025!$J$3:$J$1315,0)</f>
        <v>0</v>
      </c>
      <c r="AV16">
        <f>SUMIF(DataRegularSeason20242025!$E$3:$E$1315,$A16,DataRegularSeason20242025!$K$3:$K$1315)</f>
        <v>12</v>
      </c>
      <c r="AW16">
        <f>SUMIF(DataRegularSeason20242025!$E$3:$E$1315,$A16,DataRegularSeason20242025!$J$3:$J$1315)</f>
        <v>21</v>
      </c>
      <c r="AX16">
        <f>AV16-AW16</f>
        <v>-9</v>
      </c>
      <c r="AY16">
        <f>AR16+AV16</f>
        <v>35</v>
      </c>
      <c r="AZ16">
        <f>AS16+AW16</f>
        <v>49</v>
      </c>
      <c r="BA16">
        <f>AY16-AZ16</f>
        <v>-14</v>
      </c>
      <c r="BB16" s="28">
        <f>Table3[[#This Row],[GF]]/Table3[[#This Row],[GP]]</f>
        <v>2.9166666666666665</v>
      </c>
      <c r="BC16" s="28">
        <f>Table3[[#This Row],[GA]]/Table3[[#This Row],[GP]]</f>
        <v>4.083333333333333</v>
      </c>
      <c r="BD16" s="28">
        <f>(Table3[[#This Row],[GF]]-Table3[[#This Row],[GA]])/Table3[[#This Row],[GP]]</f>
        <v>-1.1666666666666667</v>
      </c>
      <c r="BE16">
        <f>COUNTIFS(DataRegularSeason20242025!$D$3:$D$1315,$A16,DataRegularSeason20242025!$H$3:$H$1315, $A16)</f>
        <v>2</v>
      </c>
      <c r="BF16">
        <f>COUNTIFS(DataRegularSeason20242025!$E$3:$E$1315,$A16,DataRegularSeason20242025!$H$3:$H$1315, $A16)</f>
        <v>1</v>
      </c>
      <c r="BG16">
        <f>BE16+BF16</f>
        <v>3</v>
      </c>
      <c r="BH16">
        <f>F16-BE16</f>
        <v>5</v>
      </c>
      <c r="BI16">
        <f>H16-BF16</f>
        <v>4</v>
      </c>
      <c r="BJ16">
        <f>BH16+BI16</f>
        <v>9</v>
      </c>
    </row>
    <row r="17" spans="1:64" x14ac:dyDescent="0.25">
      <c r="A17" t="s">
        <v>37</v>
      </c>
      <c r="B17" t="s">
        <v>97</v>
      </c>
      <c r="C17" t="s">
        <v>95</v>
      </c>
      <c r="D17">
        <f>COUNTIFS(DataRegularSeason20242025!$D$3:$D$1315,$A17,DataRegularSeason20242025!$R$3:$R$1315,1,DataRegularSeason20242025!$N$3:$N$1315,1) + COUNTIFS(DataRegularSeason20242025!$E$3:$E$1315,$A17,DataRegularSeason20242025!$R$3:$R$1315,1,DataRegularSeason20242025!$N$3:$N$1315,1)</f>
        <v>5</v>
      </c>
      <c r="E17" s="26">
        <f>Table3[[#This Row],[Watched]]/Table3[[#This Row],[GP]]</f>
        <v>0.55555555555555558</v>
      </c>
      <c r="F17">
        <f>COUNTIFS(DataRegularSeason20242025!$N$3:$N$1315,1,DataRegularSeason20242025!$D$3:$D$1315,$A17)</f>
        <v>7</v>
      </c>
      <c r="G17">
        <f>41-Table3[[#This Row],[GP_A]]</f>
        <v>34</v>
      </c>
      <c r="H17">
        <f>COUNTIFS(DataRegularSeason20242025!$E$3:$E$1315,$A17,DataRegularSeason20242025!$N$3:$N$1315,1)</f>
        <v>2</v>
      </c>
      <c r="I17">
        <f>41-Table3[[#This Row],[GP_H]]</f>
        <v>39</v>
      </c>
      <c r="J17">
        <f>F17+H17</f>
        <v>9</v>
      </c>
      <c r="K17">
        <f>82-Table3[[#This Row],[GP]]</f>
        <v>73</v>
      </c>
      <c r="L17">
        <f>COUNTIFS(DataRegularSeason20242025!$D$3:$D$1315,$A17, DataRegularSeason20242025!$L$3:$L$1315, $A17,DataRegularSeason20242025!$N$3:$N$1315,1)</f>
        <v>5</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2</v>
      </c>
      <c r="Q17">
        <f>COUNTIFS(DataRegularSeason20242025!$D$3:$D$1315,$A17, DataRegularSeason20242025!$S$3:$S$1315, $A17,DataRegularSeason20242025!$M$3:$M$1315,"REG")</f>
        <v>1</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1</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1</v>
      </c>
      <c r="Y17">
        <f>COUNTIFS(DataRegularSeason20242025!$E$3:$E$1315,$A17, DataRegularSeason20242025!$S$3:$S$1315, $A17,DataRegularSeason20242025!$M$3:$M$1315,"REG")</f>
        <v>0</v>
      </c>
      <c r="Z17">
        <f>COUNTIFS(DataRegularSeason20242025!$E$3:$E$1315,$A17, DataRegularSeason20242025!$S$3:$S$1315, $A17,DataRegularSeason20242025!$M$3:$M$1315,"OT")</f>
        <v>0</v>
      </c>
      <c r="AA17">
        <f>COUNTIFS(DataRegularSeason20242025!$E$3:$E$1315,$A17, DataRegularSeason20242025!$S$3:$S$1315, $A17,DataRegularSeason20242025!$M$3:$M$1315,"SO")</f>
        <v>1</v>
      </c>
      <c r="AB17">
        <f>Table3[[#This Row],[W_A]]+Table3[[#This Row],[W_H]]</f>
        <v>6</v>
      </c>
      <c r="AC17">
        <f>Table3[[#This Row],[L_A]]+Table3[[#This Row],[L_H]]</f>
        <v>3</v>
      </c>
      <c r="AD17">
        <f>Table3[[#This Row],[RW_A]]+Table3[[#This Row],[RW_H]]</f>
        <v>6</v>
      </c>
      <c r="AE17">
        <f>Table3[[#This Row],[RL_A]]+Table3[[#This Row],[RL_H]]</f>
        <v>1</v>
      </c>
      <c r="AF17">
        <f>Table3[[#This Row],[OTW_A]]+Table3[[#This Row],[OTW_H]]</f>
        <v>0</v>
      </c>
      <c r="AG17">
        <f>Table3[[#This Row],[OTL_A]]+Table3[[#This Row],[OTL_H]]</f>
        <v>1</v>
      </c>
      <c r="AH17">
        <f>Table3[[#This Row],[SOW_A]]+Table3[[#This Row],[SOW_H]]</f>
        <v>0</v>
      </c>
      <c r="AI17">
        <f>Table3[[#This Row],[SOL_A]]+Table3[[#This Row],[SOL_H]]</f>
        <v>1</v>
      </c>
      <c r="AJ17">
        <f>(2*(Table3[[#This Row],[W_A]]+Table3[[#This Row],[W_H]]))+Table3[[#This Row],[OTL_A]]+Table3[[#This Row],[SOL_A]]+Table3[[#This Row],[OTL_H]]+Table3[[#This Row],[SOL_H]]</f>
        <v>14</v>
      </c>
      <c r="AK17">
        <f>(3*(Table3[[#This Row],[RW_A]]+Table3[[#This Row],[RW_H]]))+(2*(Table3[[#This Row],[OTW_A]]+Table3[[#This Row],[SOW_A]]+Table3[[#This Row],[OTW_H]]+Table3[[#This Row],[SOW_H]]))+Table3[[#This Row],[OTL_A]]+Table3[[#This Row],[SOL_A]]+Table3[[#This Row],[OTL_H]]+Table3[[#This Row],[SOL_H]]</f>
        <v>20</v>
      </c>
      <c r="AL17" s="26">
        <f>Table3[[#This Row],[PTS]]/(2*Table3[[#This Row],[GP]])</f>
        <v>0.77777777777777779</v>
      </c>
      <c r="AM17" s="26">
        <f>Table3[[#This Row],[PTS2]]/(3*Table3[[#This Row],[GP]])</f>
        <v>0.7407407407407407</v>
      </c>
      <c r="AN17">
        <f>(2*Table3[[#This Row],[GR]])+Table3[[#This Row],[PTS]]</f>
        <v>160</v>
      </c>
      <c r="AO17">
        <f>(3*Table3[[#This Row],[GR]])+Table3[[#This Row],[PTS2]]</f>
        <v>239</v>
      </c>
      <c r="AP17" s="31" t="str">
        <f>_xlfn.CONCAT(TEXT(Table3[[#This Row],[W]], "0"), "-", TEXT(Table3[[#This Row],[RL]],"0"), "-", TEXT(Table3[[#This Row],[OTL]]+Table3[[#This Row],[SOL]], "0"))</f>
        <v>6-1-2</v>
      </c>
      <c r="AQ17">
        <f>COUNTIFS(DataRegularSeason20242025!$D$3:$D$1315,Table3[[#This Row],[Teams]],DataRegularSeason20242025!$K$3:$K$1315,0)</f>
        <v>0</v>
      </c>
      <c r="AR17">
        <f>SUMIF(DataRegularSeason20242025!$D$3:$D$1315,$A17, DataRegularSeason20242025!$J$3:$J$1315)</f>
        <v>27</v>
      </c>
      <c r="AS17">
        <f>SUMIF(DataRegularSeason20242025!$D$3:$D$1315,$A17, DataRegularSeason20242025!$K$3:$K$1315)</f>
        <v>17</v>
      </c>
      <c r="AT17">
        <f>AR17-AS17</f>
        <v>10</v>
      </c>
      <c r="AU17">
        <f>COUNTIFS(DataRegularSeason20242025!$E$3:$E$1315,Table3[[#This Row],[Teams]],DataRegularSeason20242025!$J$3:$J$1315,0)</f>
        <v>0</v>
      </c>
      <c r="AV17">
        <f>SUMIF(DataRegularSeason20242025!$E$3:$E$1315,$A17,DataRegularSeason20242025!$K$3:$K$1315)</f>
        <v>7</v>
      </c>
      <c r="AW17">
        <f>SUMIF(DataRegularSeason20242025!$E$3:$E$1315,$A17,DataRegularSeason20242025!$J$3:$J$1315)</f>
        <v>7</v>
      </c>
      <c r="AX17">
        <f>AV17-AW17</f>
        <v>0</v>
      </c>
      <c r="AY17">
        <f>AR17+AV17</f>
        <v>34</v>
      </c>
      <c r="AZ17">
        <f>AS17+AW17</f>
        <v>24</v>
      </c>
      <c r="BA17">
        <f>AY17-AZ17</f>
        <v>10</v>
      </c>
      <c r="BB17" s="28">
        <f>Table3[[#This Row],[GF]]/Table3[[#This Row],[GP]]</f>
        <v>3.7777777777777777</v>
      </c>
      <c r="BC17" s="28">
        <f>Table3[[#This Row],[GA]]/Table3[[#This Row],[GP]]</f>
        <v>2.6666666666666665</v>
      </c>
      <c r="BD17" s="28">
        <f>(Table3[[#This Row],[GF]]-Table3[[#This Row],[GA]])/Table3[[#This Row],[GP]]</f>
        <v>1.1111111111111112</v>
      </c>
      <c r="BE17">
        <f>COUNTIFS(DataRegularSeason20242025!$D$3:$D$1315,$A17,DataRegularSeason20242025!$H$3:$H$1315, $A17)</f>
        <v>4</v>
      </c>
      <c r="BF17">
        <f>COUNTIFS(DataRegularSeason20242025!$E$3:$E$1315,$A17,DataRegularSeason20242025!$H$3:$H$1315, $A17)</f>
        <v>2</v>
      </c>
      <c r="BG17">
        <f>BE17+BF17</f>
        <v>6</v>
      </c>
      <c r="BH17">
        <f>F17-BE17</f>
        <v>3</v>
      </c>
      <c r="BI17">
        <f>H17-BF17</f>
        <v>0</v>
      </c>
      <c r="BJ17">
        <f>BH17+BI17</f>
        <v>3</v>
      </c>
    </row>
    <row r="18" spans="1:64"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7</v>
      </c>
      <c r="E18" s="26">
        <f>Table3[[#This Row],[Watched]]/Table3[[#This Row],[GP]]</f>
        <v>0.63636363636363635</v>
      </c>
      <c r="F18">
        <f>COUNTIFS(DataRegularSeason20242025!$N$3:$N$1315,1,DataRegularSeason20242025!$D$3:$D$1315,$A18)</f>
        <v>5</v>
      </c>
      <c r="G18">
        <f>41-Table3[[#This Row],[GP_A]]</f>
        <v>36</v>
      </c>
      <c r="H18">
        <f>COUNTIFS(DataRegularSeason20242025!$E$3:$E$1315,$A18,DataRegularSeason20242025!$N$3:$N$1315,1)</f>
        <v>6</v>
      </c>
      <c r="I18">
        <f>41-Table3[[#This Row],[GP_H]]</f>
        <v>35</v>
      </c>
      <c r="J18">
        <f>F18+H18</f>
        <v>11</v>
      </c>
      <c r="K18">
        <f>82-Table3[[#This Row],[GP]]</f>
        <v>71</v>
      </c>
      <c r="L18">
        <f>COUNTIFS(DataRegularSeason20242025!$D$3:$D$1315,$A18, DataRegularSeason20242025!$L$3:$L$1315, $A18,DataRegularSeason20242025!$N$3:$N$1315,1)</f>
        <v>2</v>
      </c>
      <c r="M18">
        <f>COUNTIFS(DataRegularSeason20242025!$D$3:$D$1315,$A18, DataRegularSeason20242025!$L$3:$L$1315, $A18,DataRegularSeason20242025!$N$3:$N$1315,1,DataRegularSeason20242025!$M$3:$M$1315,"REG")</f>
        <v>0</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0</v>
      </c>
      <c r="P18">
        <f>F18-L18</f>
        <v>3</v>
      </c>
      <c r="Q18">
        <f>COUNTIFS(DataRegularSeason20242025!$D$3:$D$1315,$A18, DataRegularSeason20242025!$S$3:$S$1315, $A18,DataRegularSeason20242025!$M$3:$M$1315,"REG")</f>
        <v>2</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3</v>
      </c>
      <c r="U18">
        <f>COUNTIFS(DataRegularSeason20242025!$E$3:$E$1315,$A18, DataRegularSeason20242025!$L$3:$L$1315, $A18,DataRegularSeason20242025!$N$3:$N$1315,1,DataRegularSeason20242025!$M$3:$M$1315,"REG")</f>
        <v>2</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3</v>
      </c>
      <c r="Y18">
        <f>COUNTIFS(DataRegularSeason20242025!$E$3:$E$1315,$A18, DataRegularSeason20242025!$S$3:$S$1315, $A18,DataRegularSeason20242025!$M$3:$M$1315,"REG")</f>
        <v>2</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5</v>
      </c>
      <c r="AC18">
        <f>Table3[[#This Row],[L_A]]+Table3[[#This Row],[L_H]]</f>
        <v>6</v>
      </c>
      <c r="AD18">
        <f>Table3[[#This Row],[RW_A]]+Table3[[#This Row],[RW_H]]</f>
        <v>2</v>
      </c>
      <c r="AE18">
        <f>Table3[[#This Row],[RL_A]]+Table3[[#This Row],[RL_H]]</f>
        <v>4</v>
      </c>
      <c r="AF18">
        <f>Table3[[#This Row],[OTW_A]]+Table3[[#This Row],[OTW_H]]</f>
        <v>3</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12</v>
      </c>
      <c r="AK18">
        <f>(3*(Table3[[#This Row],[RW_A]]+Table3[[#This Row],[RW_H]]))+(2*(Table3[[#This Row],[OTW_A]]+Table3[[#This Row],[SOW_A]]+Table3[[#This Row],[OTW_H]]+Table3[[#This Row],[SOW_H]]))+Table3[[#This Row],[OTL_A]]+Table3[[#This Row],[SOL_A]]+Table3[[#This Row],[OTL_H]]+Table3[[#This Row],[SOL_H]]</f>
        <v>14</v>
      </c>
      <c r="AL18" s="26">
        <f>Table3[[#This Row],[PTS]]/(2*Table3[[#This Row],[GP]])</f>
        <v>0.54545454545454541</v>
      </c>
      <c r="AM18" s="26">
        <f>Table3[[#This Row],[PTS2]]/(3*Table3[[#This Row],[GP]])</f>
        <v>0.42424242424242425</v>
      </c>
      <c r="AN18">
        <f>(2*Table3[[#This Row],[GR]])+Table3[[#This Row],[PTS]]</f>
        <v>154</v>
      </c>
      <c r="AO18">
        <f>(3*Table3[[#This Row],[GR]])+Table3[[#This Row],[PTS2]]</f>
        <v>227</v>
      </c>
      <c r="AP18" s="31" t="str">
        <f>_xlfn.CONCAT(TEXT(Table3[[#This Row],[W]], "0"), "-", TEXT(Table3[[#This Row],[RL]],"0"), "-", TEXT(Table3[[#This Row],[OTL]]+Table3[[#This Row],[SOL]], "0"))</f>
        <v>5-4-2</v>
      </c>
      <c r="AQ18">
        <f>COUNTIFS(DataRegularSeason20242025!$D$3:$D$1315,Table3[[#This Row],[Teams]],DataRegularSeason20242025!$K$3:$K$1315,0)</f>
        <v>0</v>
      </c>
      <c r="AR18">
        <f>SUMIF(DataRegularSeason20242025!$D$3:$D$1315,$A18, DataRegularSeason20242025!$J$3:$J$1315)</f>
        <v>17</v>
      </c>
      <c r="AS18">
        <f>SUMIF(DataRegularSeason20242025!$D$3:$D$1315,$A18, DataRegularSeason20242025!$K$3:$K$1315)</f>
        <v>20</v>
      </c>
      <c r="AT18">
        <f>AR18-AS18</f>
        <v>-3</v>
      </c>
      <c r="AU18">
        <f>COUNTIFS(DataRegularSeason20242025!$E$3:$E$1315,Table3[[#This Row],[Teams]],DataRegularSeason20242025!$J$3:$J$1315,0)</f>
        <v>0</v>
      </c>
      <c r="AV18">
        <f>SUMIF(DataRegularSeason20242025!$E$3:$E$1315,$A18,DataRegularSeason20242025!$K$3:$K$1315)</f>
        <v>17</v>
      </c>
      <c r="AW18">
        <f>SUMIF(DataRegularSeason20242025!$E$3:$E$1315,$A18,DataRegularSeason20242025!$J$3:$J$1315)</f>
        <v>18</v>
      </c>
      <c r="AX18">
        <f>AV18-AW18</f>
        <v>-1</v>
      </c>
      <c r="AY18">
        <f>AR18+AV18</f>
        <v>34</v>
      </c>
      <c r="AZ18">
        <f>AS18+AW18</f>
        <v>38</v>
      </c>
      <c r="BA18">
        <f>AY18-AZ18</f>
        <v>-4</v>
      </c>
      <c r="BB18" s="28">
        <f>Table3[[#This Row],[GF]]/Table3[[#This Row],[GP]]</f>
        <v>3.0909090909090908</v>
      </c>
      <c r="BC18" s="28">
        <f>Table3[[#This Row],[GA]]/Table3[[#This Row],[GP]]</f>
        <v>3.4545454545454546</v>
      </c>
      <c r="BD18" s="28">
        <f>(Table3[[#This Row],[GF]]-Table3[[#This Row],[GA]])/Table3[[#This Row],[GP]]</f>
        <v>-0.36363636363636365</v>
      </c>
      <c r="BE18">
        <f>COUNTIFS(DataRegularSeason20242025!$D$3:$D$1315,$A18,DataRegularSeason20242025!$H$3:$H$1315, $A18)</f>
        <v>2</v>
      </c>
      <c r="BF18">
        <f>COUNTIFS(DataRegularSeason20242025!$E$3:$E$1315,$A18,DataRegularSeason20242025!$H$3:$H$1315, $A18)</f>
        <v>4</v>
      </c>
      <c r="BG18">
        <f>BE18+BF18</f>
        <v>6</v>
      </c>
      <c r="BH18">
        <f>F18-BE18</f>
        <v>3</v>
      </c>
      <c r="BI18">
        <f>H18-BF18</f>
        <v>2</v>
      </c>
      <c r="BJ18">
        <f>BH18+BI18</f>
        <v>5</v>
      </c>
    </row>
    <row r="19" spans="1:64" x14ac:dyDescent="0.25">
      <c r="A19" t="s">
        <v>29</v>
      </c>
      <c r="B19" t="s">
        <v>98</v>
      </c>
      <c r="C19" t="s">
        <v>81</v>
      </c>
      <c r="D19">
        <f>COUNTIFS(DataRegularSeason20242025!$D$3:$D$1315,$A19,DataRegularSeason20242025!$R$3:$R$1315,1,DataRegularSeason20242025!$N$3:$N$1315,1) + COUNTIFS(DataRegularSeason20242025!$E$3:$E$1315,$A19,DataRegularSeason20242025!$R$3:$R$1315,1,DataRegularSeason20242025!$N$3:$N$1315,1)</f>
        <v>4</v>
      </c>
      <c r="E19" s="26">
        <f>Table3[[#This Row],[Watched]]/Table3[[#This Row],[GP]]</f>
        <v>0.4</v>
      </c>
      <c r="F19">
        <f>COUNTIFS(DataRegularSeason20242025!$N$3:$N$1315,1,DataRegularSeason20242025!$D$3:$D$1315,$A19)</f>
        <v>4</v>
      </c>
      <c r="G19">
        <f>41-Table3[[#This Row],[GP_A]]</f>
        <v>37</v>
      </c>
      <c r="H19">
        <f>COUNTIFS(DataRegularSeason20242025!$E$3:$E$1315,$A19,DataRegularSeason20242025!$N$3:$N$1315,1)</f>
        <v>6</v>
      </c>
      <c r="I19">
        <f>41-Table3[[#This Row],[GP_H]]</f>
        <v>35</v>
      </c>
      <c r="J19">
        <f>F19+H19</f>
        <v>10</v>
      </c>
      <c r="K19">
        <f>82-Table3[[#This Row],[GP]]</f>
        <v>72</v>
      </c>
      <c r="L19">
        <f>COUNTIFS(DataRegularSeason20242025!$D$3:$D$1315,$A19, DataRegularSeason20242025!$L$3:$L$1315, $A19,DataRegularSeason20242025!$N$3:$N$1315,1)</f>
        <v>1</v>
      </c>
      <c r="M19">
        <f>COUNTIFS(DataRegularSeason20242025!$D$3:$D$1315,$A19, DataRegularSeason20242025!$L$3:$L$1315, $A19,DataRegularSeason20242025!$N$3:$N$1315,1,DataRegularSeason20242025!$M$3:$M$1315,"REG")</f>
        <v>1</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3</v>
      </c>
      <c r="Q19">
        <f>COUNTIFS(DataRegularSeason20242025!$D$3:$D$1315,$A19, DataRegularSeason20242025!$S$3:$S$1315, $A19,DataRegularSeason20242025!$M$3:$M$1315,"REG")</f>
        <v>2</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3</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H19-T19</f>
        <v>3</v>
      </c>
      <c r="Y19">
        <f>COUNTIFS(DataRegularSeason20242025!$E$3:$E$1315,$A19, DataRegularSeason20242025!$S$3:$S$1315, $A19,DataRegularSeason20242025!$M$3:$M$1315,"REG")</f>
        <v>3</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4</v>
      </c>
      <c r="AC19">
        <f>Table3[[#This Row],[L_A]]+Table3[[#This Row],[L_H]]</f>
        <v>6</v>
      </c>
      <c r="AD19">
        <f>Table3[[#This Row],[RW_A]]+Table3[[#This Row],[RW_H]]</f>
        <v>4</v>
      </c>
      <c r="AE19">
        <f>Table3[[#This Row],[RL_A]]+Table3[[#This Row],[RL_H]]</f>
        <v>5</v>
      </c>
      <c r="AF19">
        <f>Table3[[#This Row],[OTW_A]]+Table3[[#This Row],[OTW_H]]</f>
        <v>0</v>
      </c>
      <c r="AG19">
        <f>Table3[[#This Row],[OTL_A]]+Table3[[#This Row],[OTL_H]]</f>
        <v>1</v>
      </c>
      <c r="AH19">
        <f>Table3[[#This Row],[SOW_A]]+Table3[[#This Row],[SOW_H]]</f>
        <v>0</v>
      </c>
      <c r="AI19">
        <f>Table3[[#This Row],[SOL_A]]+Table3[[#This Row],[SOL_H]]</f>
        <v>0</v>
      </c>
      <c r="AJ19">
        <f>(2*(Table3[[#This Row],[W_A]]+Table3[[#This Row],[W_H]]))+Table3[[#This Row],[OTL_A]]+Table3[[#This Row],[SOL_A]]+Table3[[#This Row],[OTL_H]]+Table3[[#This Row],[SOL_H]]</f>
        <v>9</v>
      </c>
      <c r="AK19">
        <f>(3*(Table3[[#This Row],[RW_A]]+Table3[[#This Row],[RW_H]]))+(2*(Table3[[#This Row],[OTW_A]]+Table3[[#This Row],[SOW_A]]+Table3[[#This Row],[OTW_H]]+Table3[[#This Row],[SOW_H]]))+Table3[[#This Row],[OTL_A]]+Table3[[#This Row],[SOL_A]]+Table3[[#This Row],[OTL_H]]+Table3[[#This Row],[SOL_H]]</f>
        <v>13</v>
      </c>
      <c r="AL19" s="26">
        <f>Table3[[#This Row],[PTS]]/(2*Table3[[#This Row],[GP]])</f>
        <v>0.45</v>
      </c>
      <c r="AM19" s="26">
        <f>Table3[[#This Row],[PTS2]]/(3*Table3[[#This Row],[GP]])</f>
        <v>0.43333333333333335</v>
      </c>
      <c r="AN19">
        <f>(2*Table3[[#This Row],[GR]])+Table3[[#This Row],[PTS]]</f>
        <v>153</v>
      </c>
      <c r="AO19">
        <f>(3*Table3[[#This Row],[GR]])+Table3[[#This Row],[PTS2]]</f>
        <v>229</v>
      </c>
      <c r="AP19" s="31" t="str">
        <f>_xlfn.CONCAT(TEXT(Table3[[#This Row],[W]], "0"), "-", TEXT(Table3[[#This Row],[RL]],"0"), "-", TEXT(Table3[[#This Row],[OTL]]+Table3[[#This Row],[SOL]], "0"))</f>
        <v>4-5-1</v>
      </c>
      <c r="AQ19">
        <f>COUNTIFS(DataRegularSeason20242025!$D$3:$D$1315,Table3[[#This Row],[Teams]],DataRegularSeason20242025!$K$3:$K$1315,0)</f>
        <v>0</v>
      </c>
      <c r="AR19">
        <f>SUMIF(DataRegularSeason20242025!$D$3:$D$1315,$A19, DataRegularSeason20242025!$J$3:$J$1315)</f>
        <v>14</v>
      </c>
      <c r="AS19">
        <f>SUMIF(DataRegularSeason20242025!$D$3:$D$1315,$A19, DataRegularSeason20242025!$K$3:$K$1315)</f>
        <v>17</v>
      </c>
      <c r="AT19">
        <f>AR19-AS19</f>
        <v>-3</v>
      </c>
      <c r="AU19">
        <f>COUNTIFS(DataRegularSeason20242025!$E$3:$E$1315,Table3[[#This Row],[Teams]],DataRegularSeason20242025!$J$3:$J$1315,0)</f>
        <v>0</v>
      </c>
      <c r="AV19">
        <f>SUMIF(DataRegularSeason20242025!$E$3:$E$1315,$A19,DataRegularSeason20242025!$K$3:$K$1315)</f>
        <v>18</v>
      </c>
      <c r="AW19">
        <f>SUMIF(DataRegularSeason20242025!$E$3:$E$1315,$A19,DataRegularSeason20242025!$J$3:$J$1315)</f>
        <v>19</v>
      </c>
      <c r="AX19">
        <f>AV19-AW19</f>
        <v>-1</v>
      </c>
      <c r="AY19">
        <f>AR19+AV19</f>
        <v>32</v>
      </c>
      <c r="AZ19">
        <f>AS19+AW19</f>
        <v>36</v>
      </c>
      <c r="BA19">
        <f>AY19-AZ19</f>
        <v>-4</v>
      </c>
      <c r="BB19" s="28">
        <f>Table3[[#This Row],[GF]]/Table3[[#This Row],[GP]]</f>
        <v>3.2</v>
      </c>
      <c r="BC19" s="28">
        <f>Table3[[#This Row],[GA]]/Table3[[#This Row],[GP]]</f>
        <v>3.6</v>
      </c>
      <c r="BD19" s="28">
        <f>(Table3[[#This Row],[GF]]-Table3[[#This Row],[GA]])/Table3[[#This Row],[GP]]</f>
        <v>-0.4</v>
      </c>
      <c r="BE19">
        <f>COUNTIFS(DataRegularSeason20242025!$D$3:$D$1315,$A19,DataRegularSeason20242025!$H$3:$H$1315, $A19)</f>
        <v>1</v>
      </c>
      <c r="BF19">
        <f>COUNTIFS(DataRegularSeason20242025!$E$3:$E$1315,$A19,DataRegularSeason20242025!$H$3:$H$1315, $A19)</f>
        <v>4</v>
      </c>
      <c r="BG19">
        <f>BE19+BF19</f>
        <v>5</v>
      </c>
      <c r="BH19">
        <f>F19-BE19</f>
        <v>3</v>
      </c>
      <c r="BI19">
        <f>H19-BF19</f>
        <v>2</v>
      </c>
      <c r="BJ19">
        <f>BH19+BI19</f>
        <v>5</v>
      </c>
    </row>
    <row r="20" spans="1:64" x14ac:dyDescent="0.25">
      <c r="A20" t="s">
        <v>19</v>
      </c>
      <c r="B20" t="s">
        <v>98</v>
      </c>
      <c r="C20" t="s">
        <v>81</v>
      </c>
      <c r="D20">
        <f>COUNTIFS(DataRegularSeason20242025!$D$3:$D$1315,$A20,DataRegularSeason20242025!$R$3:$R$1315,1,DataRegularSeason20242025!$N$3:$N$1315,1) + COUNTIFS(DataRegularSeason20242025!$E$3:$E$1315,$A20,DataRegularSeason20242025!$R$3:$R$1315,1,DataRegularSeason20242025!$N$3:$N$1315,1)</f>
        <v>2</v>
      </c>
      <c r="E20" s="26">
        <f>Table3[[#This Row],[Watched]]/Table3[[#This Row],[GP]]</f>
        <v>0.18181818181818182</v>
      </c>
      <c r="F20">
        <f>COUNTIFS(DataRegularSeason20242025!$N$3:$N$1315,1,DataRegularSeason20242025!$D$3:$D$1315,$A20)</f>
        <v>4</v>
      </c>
      <c r="G20">
        <f>41-Table3[[#This Row],[GP_A]]</f>
        <v>37</v>
      </c>
      <c r="H20">
        <f>COUNTIFS(DataRegularSeason20242025!$E$3:$E$1315,$A20,DataRegularSeason20242025!$N$3:$N$1315,1)</f>
        <v>7</v>
      </c>
      <c r="I20">
        <f>41-Table3[[#This Row],[GP_H]]</f>
        <v>34</v>
      </c>
      <c r="J20">
        <f>F20+H20</f>
        <v>11</v>
      </c>
      <c r="K20">
        <f>82-Table3[[#This Row],[GP]]</f>
        <v>71</v>
      </c>
      <c r="L20">
        <f>COUNTIFS(DataRegularSeason20242025!$D$3:$D$1315,$A20, DataRegularSeason20242025!$L$3:$L$1315, $A20,DataRegularSeason20242025!$N$3:$N$1315,1)</f>
        <v>1</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3</v>
      </c>
      <c r="Q20">
        <f>COUNTIFS(DataRegularSeason20242025!$D$3:$D$1315,$A20, DataRegularSeason20242025!$S$3:$S$1315, $A20,DataRegularSeason20242025!$M$3:$M$1315,"REG")</f>
        <v>2</v>
      </c>
      <c r="R20">
        <f>COUNTIFS(DataRegularSeason20242025!$D$3:$D$1315,$A20, DataRegularSeason20242025!$S$3:$S$1315, $A20,DataRegularSeason20242025!$M$3:$M$1315,"OT")</f>
        <v>0</v>
      </c>
      <c r="S20">
        <f>COUNTIFS(DataRegularSeason20242025!$D$3:$D$1315,$A20, DataRegularSeason20242025!$S$3:$S$1315, $A20,DataRegularSeason20242025!$M$3:$M$1315,"SO")</f>
        <v>1</v>
      </c>
      <c r="T20">
        <f>COUNTIFS(DataRegularSeason20242025!$E$3:$E$1315,$A20, DataRegularSeason20242025!$L$3:$L$1315, $A20, DataRegularSeason20242025!$N$3:$N$1315,1)</f>
        <v>3</v>
      </c>
      <c r="U20">
        <f>COUNTIFS(DataRegularSeason20242025!$E$3:$E$1315,$A20, DataRegularSeason20242025!$L$3:$L$1315, $A20,DataRegularSeason20242025!$N$3:$N$1315,1,DataRegularSeason20242025!$M$3:$M$1315,"REG")</f>
        <v>3</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4</v>
      </c>
      <c r="Y20">
        <f>COUNTIFS(DataRegularSeason20242025!$E$3:$E$1315,$A20, DataRegularSeason20242025!$S$3:$S$1315, $A20,DataRegularSeason20242025!$M$3:$M$1315,"REG")</f>
        <v>4</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4</v>
      </c>
      <c r="AC20">
        <f>Table3[[#This Row],[L_A]]+Table3[[#This Row],[L_H]]</f>
        <v>7</v>
      </c>
      <c r="AD20">
        <f>Table3[[#This Row],[RW_A]]+Table3[[#This Row],[RW_H]]</f>
        <v>4</v>
      </c>
      <c r="AE20">
        <f>Table3[[#This Row],[RL_A]]+Table3[[#This Row],[RL_H]]</f>
        <v>6</v>
      </c>
      <c r="AF20">
        <f>Table3[[#This Row],[OTW_A]]+Table3[[#This Row],[OTW_H]]</f>
        <v>0</v>
      </c>
      <c r="AG20">
        <f>Table3[[#This Row],[OTL_A]]+Table3[[#This Row],[OTL_H]]</f>
        <v>0</v>
      </c>
      <c r="AH20">
        <f>Table3[[#This Row],[SOW_A]]+Table3[[#This Row],[SOW_H]]</f>
        <v>0</v>
      </c>
      <c r="AI20">
        <f>Table3[[#This Row],[SOL_A]]+Table3[[#This Row],[SOL_H]]</f>
        <v>1</v>
      </c>
      <c r="AJ20">
        <f>(2*(Table3[[#This Row],[W_A]]+Table3[[#This Row],[W_H]]))+Table3[[#This Row],[OTL_A]]+Table3[[#This Row],[SOL_A]]+Table3[[#This Row],[OTL_H]]+Table3[[#This Row],[SOL_H]]</f>
        <v>9</v>
      </c>
      <c r="AK20">
        <f>(3*(Table3[[#This Row],[RW_A]]+Table3[[#This Row],[RW_H]]))+(2*(Table3[[#This Row],[OTW_A]]+Table3[[#This Row],[SOW_A]]+Table3[[#This Row],[OTW_H]]+Table3[[#This Row],[SOW_H]]))+Table3[[#This Row],[OTL_A]]+Table3[[#This Row],[SOL_A]]+Table3[[#This Row],[OTL_H]]+Table3[[#This Row],[SOL_H]]</f>
        <v>13</v>
      </c>
      <c r="AL20" s="26">
        <f>Table3[[#This Row],[PTS]]/(2*Table3[[#This Row],[GP]])</f>
        <v>0.40909090909090912</v>
      </c>
      <c r="AM20" s="26">
        <f>Table3[[#This Row],[PTS2]]/(3*Table3[[#This Row],[GP]])</f>
        <v>0.39393939393939392</v>
      </c>
      <c r="AN20">
        <f>(2*Table3[[#This Row],[GR]])+Table3[[#This Row],[PTS]]</f>
        <v>151</v>
      </c>
      <c r="AO20">
        <f>(3*Table3[[#This Row],[GR]])+Table3[[#This Row],[PTS2]]</f>
        <v>226</v>
      </c>
      <c r="AP20" s="31" t="str">
        <f>_xlfn.CONCAT(TEXT(Table3[[#This Row],[W]], "0"), "-", TEXT(Table3[[#This Row],[RL]],"0"), "-", TEXT(Table3[[#This Row],[OTL]]+Table3[[#This Row],[SOL]], "0"))</f>
        <v>4-6-1</v>
      </c>
      <c r="AQ20">
        <f>COUNTIFS(DataRegularSeason20242025!$D$3:$D$1315,Table3[[#This Row],[Teams]],DataRegularSeason20242025!$K$3:$K$1315,0)</f>
        <v>0</v>
      </c>
      <c r="AR20">
        <f>SUMIF(DataRegularSeason20242025!$D$3:$D$1315,$A20, DataRegularSeason20242025!$J$3:$J$1315)</f>
        <v>14</v>
      </c>
      <c r="AS20">
        <f>SUMIF(DataRegularSeason20242025!$D$3:$D$1315,$A20, DataRegularSeason20242025!$K$3:$K$1315)</f>
        <v>19</v>
      </c>
      <c r="AT20">
        <f>AR20-AS20</f>
        <v>-5</v>
      </c>
      <c r="AU20">
        <f>COUNTIFS(DataRegularSeason20242025!$E$3:$E$1315,Table3[[#This Row],[Teams]],DataRegularSeason20242025!$J$3:$J$1315,0)</f>
        <v>1</v>
      </c>
      <c r="AV20">
        <f>SUMIF(DataRegularSeason20242025!$E$3:$E$1315,$A20,DataRegularSeason20242025!$K$3:$K$1315)</f>
        <v>18</v>
      </c>
      <c r="AW20">
        <f>SUMIF(DataRegularSeason20242025!$E$3:$E$1315,$A20,DataRegularSeason20242025!$J$3:$J$1315)</f>
        <v>28</v>
      </c>
      <c r="AX20">
        <f>AV20-AW20</f>
        <v>-10</v>
      </c>
      <c r="AY20">
        <f>AR20+AV20</f>
        <v>32</v>
      </c>
      <c r="AZ20">
        <f>AS20+AW20</f>
        <v>47</v>
      </c>
      <c r="BA20">
        <f>AY20-AZ20</f>
        <v>-15</v>
      </c>
      <c r="BB20" s="28">
        <f>Table3[[#This Row],[GF]]/Table3[[#This Row],[GP]]</f>
        <v>2.9090909090909092</v>
      </c>
      <c r="BC20" s="28">
        <f>Table3[[#This Row],[GA]]/Table3[[#This Row],[GP]]</f>
        <v>4.2727272727272725</v>
      </c>
      <c r="BD20" s="28">
        <f>(Table3[[#This Row],[GF]]-Table3[[#This Row],[GA]])/Table3[[#This Row],[GP]]</f>
        <v>-1.3636363636363635</v>
      </c>
      <c r="BE20">
        <f>COUNTIFS(DataRegularSeason20242025!$D$3:$D$1315,$A20,DataRegularSeason20242025!$H$3:$H$1315, $A20)</f>
        <v>1</v>
      </c>
      <c r="BF20">
        <f>COUNTIFS(DataRegularSeason20242025!$E$3:$E$1315,$A20,DataRegularSeason20242025!$H$3:$H$1315, $A20)</f>
        <v>1</v>
      </c>
      <c r="BG20">
        <f>BE20+BF20</f>
        <v>2</v>
      </c>
      <c r="BH20">
        <f>F20-BE20</f>
        <v>3</v>
      </c>
      <c r="BI20">
        <f>H20-BF20</f>
        <v>6</v>
      </c>
      <c r="BJ20">
        <f>BH20+BI20</f>
        <v>9</v>
      </c>
    </row>
    <row r="21" spans="1:64" x14ac:dyDescent="0.25">
      <c r="A21" t="s">
        <v>24</v>
      </c>
      <c r="B21" t="s">
        <v>97</v>
      </c>
      <c r="C21" t="s">
        <v>100</v>
      </c>
      <c r="D21">
        <f>COUNTIFS(DataRegularSeason20242025!$D$3:$D$1315,$A21,DataRegularSeason20242025!$R$3:$R$1315,1,DataRegularSeason20242025!$N$3:$N$1315,1) + COUNTIFS(DataRegularSeason20242025!$E$3:$E$1315,$A21,DataRegularSeason20242025!$R$3:$R$1315,1,DataRegularSeason20242025!$N$3:$N$1315,1)</f>
        <v>10</v>
      </c>
      <c r="E21" s="26">
        <f>Table3[[#This Row],[Watched]]/Table3[[#This Row],[GP]]</f>
        <v>1</v>
      </c>
      <c r="F21">
        <f>COUNTIFS(DataRegularSeason20242025!$N$3:$N$1315,1,DataRegularSeason20242025!$D$3:$D$1315,$A21)</f>
        <v>5</v>
      </c>
      <c r="G21">
        <f>41-Table3[[#This Row],[GP_A]]</f>
        <v>36</v>
      </c>
      <c r="H21">
        <f>COUNTIFS(DataRegularSeason20242025!$E$3:$E$1315,$A21,DataRegularSeason20242025!$N$3:$N$1315,1)</f>
        <v>5</v>
      </c>
      <c r="I21">
        <f>41-Table3[[#This Row],[GP_H]]</f>
        <v>36</v>
      </c>
      <c r="J21">
        <f>F21+H21</f>
        <v>10</v>
      </c>
      <c r="K21">
        <f>82-Table3[[#This Row],[GP]]</f>
        <v>72</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1</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3</v>
      </c>
      <c r="Q21">
        <f>COUNTIFS(DataRegularSeason20242025!$D$3:$D$1315,$A21, DataRegularSeason20242025!$S$3:$S$1315, $A21,DataRegularSeason20242025!$M$3:$M$1315,"REG")</f>
        <v>2</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3</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1</v>
      </c>
      <c r="X21">
        <f>H21-T21</f>
        <v>2</v>
      </c>
      <c r="Y21">
        <f>COUNTIFS(DataRegularSeason20242025!$E$3:$E$1315,$A21, DataRegularSeason20242025!$S$3:$S$1315, $A21,DataRegularSeason20242025!$M$3:$M$1315,"REG")</f>
        <v>2</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5</v>
      </c>
      <c r="AC21">
        <f>Table3[[#This Row],[L_A]]+Table3[[#This Row],[L_H]]</f>
        <v>5</v>
      </c>
      <c r="AD21">
        <f>Table3[[#This Row],[RW_A]]+Table3[[#This Row],[RW_H]]</f>
        <v>3</v>
      </c>
      <c r="AE21">
        <f>Table3[[#This Row],[RL_A]]+Table3[[#This Row],[RL_H]]</f>
        <v>4</v>
      </c>
      <c r="AF21">
        <f>Table3[[#This Row],[OTW_A]]+Table3[[#This Row],[OTW_H]]</f>
        <v>1</v>
      </c>
      <c r="AG21">
        <f>Table3[[#This Row],[OTL_A]]+Table3[[#This Row],[OTL_H]]</f>
        <v>1</v>
      </c>
      <c r="AH21">
        <f>Table3[[#This Row],[SOW_A]]+Table3[[#This Row],[SOW_H]]</f>
        <v>1</v>
      </c>
      <c r="AI21">
        <f>Table3[[#This Row],[SOL_A]]+Table3[[#This Row],[SOL_H]]</f>
        <v>0</v>
      </c>
      <c r="AJ21">
        <f>(2*(Table3[[#This Row],[W_A]]+Table3[[#This Row],[W_H]]))+Table3[[#This Row],[OTL_A]]+Table3[[#This Row],[SOL_A]]+Table3[[#This Row],[OTL_H]]+Table3[[#This Row],[SOL_H]]</f>
        <v>11</v>
      </c>
      <c r="AK21">
        <f>(3*(Table3[[#This Row],[RW_A]]+Table3[[#This Row],[RW_H]]))+(2*(Table3[[#This Row],[OTW_A]]+Table3[[#This Row],[SOW_A]]+Table3[[#This Row],[OTW_H]]+Table3[[#This Row],[SOW_H]]))+Table3[[#This Row],[OTL_A]]+Table3[[#This Row],[SOL_A]]+Table3[[#This Row],[OTL_H]]+Table3[[#This Row],[SOL_H]]</f>
        <v>14</v>
      </c>
      <c r="AL21" s="26">
        <f>Table3[[#This Row],[PTS]]/(2*Table3[[#This Row],[GP]])</f>
        <v>0.55000000000000004</v>
      </c>
      <c r="AM21" s="26">
        <f>Table3[[#This Row],[PTS2]]/(3*Table3[[#This Row],[GP]])</f>
        <v>0.46666666666666667</v>
      </c>
      <c r="AN21">
        <f>(2*Table3[[#This Row],[GR]])+Table3[[#This Row],[PTS]]</f>
        <v>155</v>
      </c>
      <c r="AO21">
        <f>(3*Table3[[#This Row],[GR]])+Table3[[#This Row],[PTS2]]</f>
        <v>230</v>
      </c>
      <c r="AP21" s="31" t="str">
        <f>_xlfn.CONCAT(TEXT(Table3[[#This Row],[W]], "0"), "-", TEXT(Table3[[#This Row],[RL]],"0"), "-", TEXT(Table3[[#This Row],[OTL]]+Table3[[#This Row],[SOL]], "0"))</f>
        <v>5-4-1</v>
      </c>
      <c r="AQ21">
        <f>COUNTIFS(DataRegularSeason20242025!$D$3:$D$1315,Table3[[#This Row],[Teams]],DataRegularSeason20242025!$K$3:$K$1315,0)</f>
        <v>0</v>
      </c>
      <c r="AR21">
        <f>SUMIF(DataRegularSeason20242025!$D$3:$D$1315,$A21, DataRegularSeason20242025!$J$3:$J$1315)</f>
        <v>12</v>
      </c>
      <c r="AS21">
        <f>SUMIF(DataRegularSeason20242025!$D$3:$D$1315,$A21, DataRegularSeason20242025!$K$3:$K$1315)</f>
        <v>18</v>
      </c>
      <c r="AT21">
        <f>AR21-AS21</f>
        <v>-6</v>
      </c>
      <c r="AU21">
        <f>COUNTIFS(DataRegularSeason20242025!$E$3:$E$1315,Table3[[#This Row],[Teams]],DataRegularSeason20242025!$J$3:$J$1315,0)</f>
        <v>0</v>
      </c>
      <c r="AV21">
        <f>SUMIF(DataRegularSeason20242025!$E$3:$E$1315,$A21,DataRegularSeason20242025!$K$3:$K$1315)</f>
        <v>18</v>
      </c>
      <c r="AW21">
        <f>SUMIF(DataRegularSeason20242025!$E$3:$E$1315,$A21,DataRegularSeason20242025!$J$3:$J$1315)</f>
        <v>16</v>
      </c>
      <c r="AX21">
        <f>AV21-AW21</f>
        <v>2</v>
      </c>
      <c r="AY21">
        <f>AR21+AV21</f>
        <v>30</v>
      </c>
      <c r="AZ21">
        <f>AS21+AW21</f>
        <v>34</v>
      </c>
      <c r="BA21">
        <f>AY21-AZ21</f>
        <v>-4</v>
      </c>
      <c r="BB21" s="28">
        <f>Table3[[#This Row],[GF]]/Table3[[#This Row],[GP]]</f>
        <v>3</v>
      </c>
      <c r="BC21" s="28">
        <f>Table3[[#This Row],[GA]]/Table3[[#This Row],[GP]]</f>
        <v>3.4</v>
      </c>
      <c r="BD21" s="28">
        <f>(Table3[[#This Row],[GF]]-Table3[[#This Row],[GA]])/Table3[[#This Row],[GP]]</f>
        <v>-0.4</v>
      </c>
      <c r="BE21">
        <f>COUNTIFS(DataRegularSeason20242025!$D$3:$D$1315,$A21,DataRegularSeason20242025!$H$3:$H$1315, $A21)</f>
        <v>4</v>
      </c>
      <c r="BF21">
        <f>COUNTIFS(DataRegularSeason20242025!$E$3:$E$1315,$A21,DataRegularSeason20242025!$H$3:$H$1315, $A21)</f>
        <v>6</v>
      </c>
      <c r="BG21">
        <f>BE21+BF21</f>
        <v>10</v>
      </c>
      <c r="BH21">
        <f>F21-BE21</f>
        <v>1</v>
      </c>
      <c r="BI21">
        <f>H21-BF21</f>
        <v>-1</v>
      </c>
      <c r="BJ21">
        <f>BH21+BI21</f>
        <v>0</v>
      </c>
    </row>
    <row r="22" spans="1:64" x14ac:dyDescent="0.25">
      <c r="A22" t="s">
        <v>45</v>
      </c>
      <c r="B22" t="s">
        <v>98</v>
      </c>
      <c r="C22" t="s">
        <v>99</v>
      </c>
      <c r="D22">
        <f>COUNTIFS(DataRegularSeason20242025!$D$3:$D$1315,$A22,DataRegularSeason20242025!$R$3:$R$1315,1,DataRegularSeason20242025!$N$3:$N$1315,1) + COUNTIFS(DataRegularSeason20242025!$E$3:$E$1315,$A22,DataRegularSeason20242025!$R$3:$R$1315,1,DataRegularSeason20242025!$N$3:$N$1315,1)</f>
        <v>6</v>
      </c>
      <c r="E22" s="26">
        <f>Table3[[#This Row],[Watched]]/Table3[[#This Row],[GP]]</f>
        <v>0.54545454545454541</v>
      </c>
      <c r="F22">
        <f>COUNTIFS(DataRegularSeason20242025!$N$3:$N$1315,1,DataRegularSeason20242025!$D$3:$D$1315,$A22)</f>
        <v>6</v>
      </c>
      <c r="G22">
        <f>41-Table3[[#This Row],[GP_A]]</f>
        <v>35</v>
      </c>
      <c r="H22">
        <f>COUNTIFS(DataRegularSeason20242025!$E$3:$E$1315,$A22,DataRegularSeason20242025!$N$3:$N$1315,1)</f>
        <v>5</v>
      </c>
      <c r="I22">
        <f>41-Table3[[#This Row],[GP_H]]</f>
        <v>36</v>
      </c>
      <c r="J22">
        <f>F22+H22</f>
        <v>11</v>
      </c>
      <c r="K22">
        <f>82-Table3[[#This Row],[GP]]</f>
        <v>71</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1</v>
      </c>
      <c r="P22">
        <f>F22-L22</f>
        <v>4</v>
      </c>
      <c r="Q22">
        <f>COUNTIFS(DataRegularSeason20242025!$D$3:$D$1315,$A22, DataRegularSeason20242025!$S$3:$S$1315, $A22,DataRegularSeason20242025!$M$3:$M$1315,"REG")</f>
        <v>3</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2</v>
      </c>
      <c r="U22">
        <f>COUNTIFS(DataRegularSeason20242025!$E$3:$E$1315,$A22, DataRegularSeason20242025!$L$3:$L$1315, $A22,DataRegularSeason20242025!$N$3:$N$1315,1,DataRegularSeason20242025!$M$3:$M$1315,"REG")</f>
        <v>2</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3</v>
      </c>
      <c r="Y22">
        <f>COUNTIFS(DataRegularSeason20242025!$E$3:$E$1315,$A22, DataRegularSeason20242025!$S$3:$S$1315, $A22,DataRegularSeason20242025!$M$3:$M$1315,"REG")</f>
        <v>3</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4</v>
      </c>
      <c r="AC22">
        <f>Table3[[#This Row],[L_A]]+Table3[[#This Row],[L_H]]</f>
        <v>7</v>
      </c>
      <c r="AD22">
        <f>Table3[[#This Row],[RW_A]]+Table3[[#This Row],[RW_H]]</f>
        <v>3</v>
      </c>
      <c r="AE22">
        <f>Table3[[#This Row],[RL_A]]+Table3[[#This Row],[RL_H]]</f>
        <v>6</v>
      </c>
      <c r="AF22">
        <f>Table3[[#This Row],[OTW_A]]+Table3[[#This Row],[OTW_H]]</f>
        <v>0</v>
      </c>
      <c r="AG22">
        <f>Table3[[#This Row],[OTL_A]]+Table3[[#This Row],[OTL_H]]</f>
        <v>1</v>
      </c>
      <c r="AH22">
        <f>Table3[[#This Row],[SOW_A]]+Table3[[#This Row],[SOW_H]]</f>
        <v>1</v>
      </c>
      <c r="AI22">
        <f>Table3[[#This Row],[SOL_A]]+Table3[[#This Row],[SOL_H]]</f>
        <v>0</v>
      </c>
      <c r="AJ22">
        <f>(2*(Table3[[#This Row],[W_A]]+Table3[[#This Row],[W_H]]))+Table3[[#This Row],[OTL_A]]+Table3[[#This Row],[SOL_A]]+Table3[[#This Row],[OTL_H]]+Table3[[#This Row],[SOL_H]]</f>
        <v>9</v>
      </c>
      <c r="AK22">
        <f>(3*(Table3[[#This Row],[RW_A]]+Table3[[#This Row],[RW_H]]))+(2*(Table3[[#This Row],[OTW_A]]+Table3[[#This Row],[SOW_A]]+Table3[[#This Row],[OTW_H]]+Table3[[#This Row],[SOW_H]]))+Table3[[#This Row],[OTL_A]]+Table3[[#This Row],[SOL_A]]+Table3[[#This Row],[OTL_H]]+Table3[[#This Row],[SOL_H]]</f>
        <v>12</v>
      </c>
      <c r="AL22" s="26">
        <f>Table3[[#This Row],[PTS]]/(2*Table3[[#This Row],[GP]])</f>
        <v>0.40909090909090912</v>
      </c>
      <c r="AM22" s="26">
        <f>Table3[[#This Row],[PTS2]]/(3*Table3[[#This Row],[GP]])</f>
        <v>0.36363636363636365</v>
      </c>
      <c r="AN22">
        <f>(2*Table3[[#This Row],[GR]])+Table3[[#This Row],[PTS]]</f>
        <v>151</v>
      </c>
      <c r="AO22">
        <f>(3*Table3[[#This Row],[GR]])+Table3[[#This Row],[PTS2]]</f>
        <v>225</v>
      </c>
      <c r="AP22" s="31" t="str">
        <f>_xlfn.CONCAT(TEXT(Table3[[#This Row],[W]], "0"), "-", TEXT(Table3[[#This Row],[RL]],"0"), "-", TEXT(Table3[[#This Row],[OTL]]+Table3[[#This Row],[SOL]], "0"))</f>
        <v>4-6-1</v>
      </c>
      <c r="AQ22">
        <f>COUNTIFS(DataRegularSeason20242025!$D$3:$D$1315,Table3[[#This Row],[Teams]],DataRegularSeason20242025!$K$3:$K$1315,0)</f>
        <v>1</v>
      </c>
      <c r="AR22">
        <f>SUMIF(DataRegularSeason20242025!$D$3:$D$1315,$A22, DataRegularSeason20242025!$J$3:$J$1315)</f>
        <v>18</v>
      </c>
      <c r="AS22">
        <f>SUMIF(DataRegularSeason20242025!$D$3:$D$1315,$A22, DataRegularSeason20242025!$K$3:$K$1315)</f>
        <v>24</v>
      </c>
      <c r="AT22">
        <f>AR22-AS22</f>
        <v>-6</v>
      </c>
      <c r="AU22">
        <f>COUNTIFS(DataRegularSeason20242025!$E$3:$E$1315,Table3[[#This Row],[Teams]],DataRegularSeason20242025!$J$3:$J$1315,0)</f>
        <v>0</v>
      </c>
      <c r="AV22">
        <f>SUMIF(DataRegularSeason20242025!$E$3:$E$1315,$A22,DataRegularSeason20242025!$K$3:$K$1315)</f>
        <v>13</v>
      </c>
      <c r="AW22">
        <f>SUMIF(DataRegularSeason20242025!$E$3:$E$1315,$A22,DataRegularSeason20242025!$J$3:$J$1315)</f>
        <v>17</v>
      </c>
      <c r="AX22">
        <f>AV22-AW22</f>
        <v>-4</v>
      </c>
      <c r="AY22">
        <f>AR22+AV22</f>
        <v>31</v>
      </c>
      <c r="AZ22">
        <f>AS22+AW22</f>
        <v>41</v>
      </c>
      <c r="BA22">
        <f>AY22-AZ22</f>
        <v>-10</v>
      </c>
      <c r="BB22" s="28">
        <f>Table3[[#This Row],[GF]]/Table3[[#This Row],[GP]]</f>
        <v>2.8181818181818183</v>
      </c>
      <c r="BC22" s="28">
        <f>Table3[[#This Row],[GA]]/Table3[[#This Row],[GP]]</f>
        <v>3.7272727272727271</v>
      </c>
      <c r="BD22" s="28">
        <f>(Table3[[#This Row],[GF]]-Table3[[#This Row],[GA]])/Table3[[#This Row],[GP]]</f>
        <v>-0.90909090909090906</v>
      </c>
      <c r="BE22">
        <f>COUNTIFS(DataRegularSeason20242025!$D$3:$D$1315,$A22,DataRegularSeason20242025!$H$3:$H$1315, $A22)</f>
        <v>3</v>
      </c>
      <c r="BF22">
        <f>COUNTIFS(DataRegularSeason20242025!$E$3:$E$1315,$A22,DataRegularSeason20242025!$H$3:$H$1315, $A22)</f>
        <v>0</v>
      </c>
      <c r="BG22">
        <f>BE22+BF22</f>
        <v>3</v>
      </c>
      <c r="BH22">
        <f>F22-BE22</f>
        <v>3</v>
      </c>
      <c r="BI22">
        <f>H22-BF22</f>
        <v>5</v>
      </c>
      <c r="BJ22">
        <f>BH22+BI22</f>
        <v>8</v>
      </c>
    </row>
    <row r="23" spans="1:64" x14ac:dyDescent="0.25">
      <c r="A23" t="s">
        <v>38</v>
      </c>
      <c r="B23" t="s">
        <v>97</v>
      </c>
      <c r="C23" t="s">
        <v>100</v>
      </c>
      <c r="D23">
        <f>COUNTIFS(DataRegularSeason20242025!$D$3:$D$1315,$A23,DataRegularSeason20242025!$R$3:$R$1315,1,DataRegularSeason20242025!$N$3:$N$1315,1) + COUNTIFS(DataRegularSeason20242025!$E$3:$E$1315,$A23,DataRegularSeason20242025!$R$3:$R$1315,1,DataRegularSeason20242025!$N$3:$N$1315,1)</f>
        <v>5</v>
      </c>
      <c r="E23" s="26">
        <f>Table3[[#This Row],[Watched]]/Table3[[#This Row],[GP]]</f>
        <v>0.41666666666666669</v>
      </c>
      <c r="F23">
        <f>COUNTIFS(DataRegularSeason20242025!$N$3:$N$1315,1,DataRegularSeason20242025!$D$3:$D$1315,$A23)</f>
        <v>7</v>
      </c>
      <c r="G23">
        <f>41-Table3[[#This Row],[GP_A]]</f>
        <v>34</v>
      </c>
      <c r="H23">
        <f>COUNTIFS(DataRegularSeason20242025!$E$3:$E$1315,$A23,DataRegularSeason20242025!$N$3:$N$1315,1)</f>
        <v>5</v>
      </c>
      <c r="I23">
        <f>41-Table3[[#This Row],[GP_H]]</f>
        <v>36</v>
      </c>
      <c r="J23">
        <f>F23+H23</f>
        <v>12</v>
      </c>
      <c r="K23">
        <f>82-Table3[[#This Row],[GP]]</f>
        <v>70</v>
      </c>
      <c r="L23">
        <f>COUNTIFS(DataRegularSeason20242025!$D$3:$D$1315,$A23, DataRegularSeason20242025!$L$3:$L$1315, $A23,DataRegularSeason20242025!$N$3:$N$1315,1)</f>
        <v>1</v>
      </c>
      <c r="M23">
        <f>COUNTIFS(DataRegularSeason20242025!$D$3:$D$1315,$A23, DataRegularSeason20242025!$L$3:$L$1315, $A23,DataRegularSeason20242025!$N$3:$N$1315,1,DataRegularSeason20242025!$M$3:$M$1315,"REG")</f>
        <v>0</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6</v>
      </c>
      <c r="Q23">
        <f>COUNTIFS(DataRegularSeason20242025!$D$3:$D$1315,$A23, DataRegularSeason20242025!$S$3:$S$1315, $A23,DataRegularSeason20242025!$M$3:$M$1315,"REG")</f>
        <v>5</v>
      </c>
      <c r="R23">
        <f>COUNTIFS(DataRegularSeason20242025!$D$3:$D$1315,$A23, DataRegularSeason20242025!$S$3:$S$1315, $A23,DataRegularSeason20242025!$M$3:$M$1315,"OT")</f>
        <v>0</v>
      </c>
      <c r="S23">
        <f>COUNTIFS(DataRegularSeason20242025!$D$3:$D$1315,$A23, DataRegularSeason20242025!$S$3:$S$1315, $A23,DataRegularSeason20242025!$M$3:$M$1315,"SO")</f>
        <v>1</v>
      </c>
      <c r="T23">
        <f>COUNTIFS(DataRegularSeason20242025!$E$3:$E$1315,$A23, DataRegularSeason20242025!$L$3:$L$1315, $A23, DataRegularSeason20242025!$N$3:$N$1315,1)</f>
        <v>2</v>
      </c>
      <c r="U23">
        <f>COUNTIFS(DataRegularSeason20242025!$E$3:$E$1315,$A23, DataRegularSeason20242025!$L$3:$L$1315, $A23,DataRegularSeason20242025!$N$3:$N$1315,1,DataRegularSeason20242025!$M$3:$M$1315,"REG")</f>
        <v>2</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0</v>
      </c>
      <c r="X23">
        <f>H23-T23</f>
        <v>3</v>
      </c>
      <c r="Y23">
        <f>COUNTIFS(DataRegularSeason20242025!$E$3:$E$1315,$A23, DataRegularSeason20242025!$S$3:$S$1315, $A23,DataRegularSeason20242025!$M$3:$M$1315,"REG")</f>
        <v>2</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3</v>
      </c>
      <c r="AC23">
        <f>Table3[[#This Row],[L_A]]+Table3[[#This Row],[L_H]]</f>
        <v>9</v>
      </c>
      <c r="AD23">
        <f>Table3[[#This Row],[RW_A]]+Table3[[#This Row],[RW_H]]</f>
        <v>2</v>
      </c>
      <c r="AE23">
        <f>Table3[[#This Row],[RL_A]]+Table3[[#This Row],[RL_H]]</f>
        <v>7</v>
      </c>
      <c r="AF23">
        <f>Table3[[#This Row],[OTW_A]]+Table3[[#This Row],[OTW_H]]</f>
        <v>1</v>
      </c>
      <c r="AG23">
        <f>Table3[[#This Row],[OTL_A]]+Table3[[#This Row],[OTL_H]]</f>
        <v>1</v>
      </c>
      <c r="AH23">
        <f>Table3[[#This Row],[SOW_A]]+Table3[[#This Row],[SOW_H]]</f>
        <v>0</v>
      </c>
      <c r="AI23">
        <f>Table3[[#This Row],[SOL_A]]+Table3[[#This Row],[SOL_H]]</f>
        <v>1</v>
      </c>
      <c r="AJ23">
        <f>(2*(Table3[[#This Row],[W_A]]+Table3[[#This Row],[W_H]]))+Table3[[#This Row],[OTL_A]]+Table3[[#This Row],[SOL_A]]+Table3[[#This Row],[OTL_H]]+Table3[[#This Row],[SOL_H]]</f>
        <v>8</v>
      </c>
      <c r="AK23">
        <f>(3*(Table3[[#This Row],[RW_A]]+Table3[[#This Row],[RW_H]]))+(2*(Table3[[#This Row],[OTW_A]]+Table3[[#This Row],[SOW_A]]+Table3[[#This Row],[OTW_H]]+Table3[[#This Row],[SOW_H]]))+Table3[[#This Row],[OTL_A]]+Table3[[#This Row],[SOL_A]]+Table3[[#This Row],[OTL_H]]+Table3[[#This Row],[SOL_H]]</f>
        <v>10</v>
      </c>
      <c r="AL23" s="26">
        <f>Table3[[#This Row],[PTS]]/(2*Table3[[#This Row],[GP]])</f>
        <v>0.33333333333333331</v>
      </c>
      <c r="AM23" s="26">
        <f>Table3[[#This Row],[PTS2]]/(3*Table3[[#This Row],[GP]])</f>
        <v>0.27777777777777779</v>
      </c>
      <c r="AN23">
        <f>(2*Table3[[#This Row],[GR]])+Table3[[#This Row],[PTS]]</f>
        <v>148</v>
      </c>
      <c r="AO23">
        <f>(3*Table3[[#This Row],[GR]])+Table3[[#This Row],[PTS2]]</f>
        <v>220</v>
      </c>
      <c r="AP23" s="31" t="str">
        <f>_xlfn.CONCAT(TEXT(Table3[[#This Row],[W]], "0"), "-", TEXT(Table3[[#This Row],[RL]],"0"), "-", TEXT(Table3[[#This Row],[OTL]]+Table3[[#This Row],[SOL]], "0"))</f>
        <v>3-7-2</v>
      </c>
      <c r="AQ23">
        <f>COUNTIFS(DataRegularSeason20242025!$D$3:$D$1315,Table3[[#This Row],[Teams]],DataRegularSeason20242025!$K$3:$K$1315,0)</f>
        <v>0</v>
      </c>
      <c r="AR23">
        <f>SUMIF(DataRegularSeason20242025!$D$3:$D$1315,$A23, DataRegularSeason20242025!$J$3:$J$1315)</f>
        <v>18</v>
      </c>
      <c r="AS23">
        <f>SUMIF(DataRegularSeason20242025!$D$3:$D$1315,$A23, DataRegularSeason20242025!$K$3:$K$1315)</f>
        <v>32</v>
      </c>
      <c r="AT23">
        <f>AR23-AS23</f>
        <v>-14</v>
      </c>
      <c r="AU23">
        <f>COUNTIFS(DataRegularSeason20242025!$E$3:$E$1315,Table3[[#This Row],[Teams]],DataRegularSeason20242025!$J$3:$J$1315,0)</f>
        <v>0</v>
      </c>
      <c r="AV23">
        <f>SUMIF(DataRegularSeason20242025!$E$3:$E$1315,$A23,DataRegularSeason20242025!$K$3:$K$1315)</f>
        <v>12</v>
      </c>
      <c r="AW23">
        <f>SUMIF(DataRegularSeason20242025!$E$3:$E$1315,$A23,DataRegularSeason20242025!$J$3:$J$1315)</f>
        <v>15</v>
      </c>
      <c r="AX23">
        <f>AV23-AW23</f>
        <v>-3</v>
      </c>
      <c r="AY23">
        <f>AR23+AV23</f>
        <v>30</v>
      </c>
      <c r="AZ23">
        <f>AS23+AW23</f>
        <v>47</v>
      </c>
      <c r="BA23">
        <f>AY23-AZ23</f>
        <v>-17</v>
      </c>
      <c r="BB23" s="28">
        <f>Table3[[#This Row],[GF]]/Table3[[#This Row],[GP]]</f>
        <v>2.5</v>
      </c>
      <c r="BC23" s="28">
        <f>Table3[[#This Row],[GA]]/Table3[[#This Row],[GP]]</f>
        <v>3.9166666666666665</v>
      </c>
      <c r="BD23" s="28">
        <f>(Table3[[#This Row],[GF]]-Table3[[#This Row],[GA]])/Table3[[#This Row],[GP]]</f>
        <v>-1.4166666666666667</v>
      </c>
      <c r="BE23">
        <f>COUNTIFS(DataRegularSeason20242025!$D$3:$D$1315,$A23,DataRegularSeason20242025!$H$3:$H$1315, $A23)</f>
        <v>0</v>
      </c>
      <c r="BF23">
        <f>COUNTIFS(DataRegularSeason20242025!$E$3:$E$1315,$A23,DataRegularSeason20242025!$H$3:$H$1315, $A23)</f>
        <v>0</v>
      </c>
      <c r="BG23">
        <f>BE23+BF23</f>
        <v>0</v>
      </c>
      <c r="BH23">
        <f>F23-BE23</f>
        <v>7</v>
      </c>
      <c r="BI23">
        <f>H23-BF23</f>
        <v>5</v>
      </c>
      <c r="BJ23">
        <f>BH23+BI23</f>
        <v>12</v>
      </c>
    </row>
    <row r="24" spans="1:64" x14ac:dyDescent="0.25">
      <c r="A24" t="s">
        <v>34</v>
      </c>
      <c r="B24" t="s">
        <v>97</v>
      </c>
      <c r="C24" t="s">
        <v>95</v>
      </c>
      <c r="D24">
        <f>COUNTIFS(DataRegularSeason20242025!$D$3:$D$1315,$A24,DataRegularSeason20242025!$R$3:$R$1315,1,DataRegularSeason20242025!$N$3:$N$1315,1) + COUNTIFS(DataRegularSeason20242025!$E$3:$E$1315,$A24,DataRegularSeason20242025!$R$3:$R$1315,1,DataRegularSeason20242025!$N$3:$N$1315,1)</f>
        <v>1</v>
      </c>
      <c r="E24" s="26">
        <f>Table3[[#This Row],[Watched]]/Table3[[#This Row],[GP]]</f>
        <v>0.1111111111111111</v>
      </c>
      <c r="F24">
        <f>COUNTIFS(DataRegularSeason20242025!$N$3:$N$1315,1,DataRegularSeason20242025!$D$3:$D$1315,$A24)</f>
        <v>4</v>
      </c>
      <c r="G24">
        <f>41-Table3[[#This Row],[GP_A]]</f>
        <v>37</v>
      </c>
      <c r="H24">
        <f>COUNTIFS(DataRegularSeason20242025!$E$3:$E$1315,$A24,DataRegularSeason20242025!$N$3:$N$1315,1)</f>
        <v>5</v>
      </c>
      <c r="I24">
        <f>41-Table3[[#This Row],[GP_H]]</f>
        <v>36</v>
      </c>
      <c r="J24">
        <f>F24+H24</f>
        <v>9</v>
      </c>
      <c r="K24">
        <f>82-Table3[[#This Row],[GP]]</f>
        <v>73</v>
      </c>
      <c r="L24">
        <f>COUNTIFS(DataRegularSeason20242025!$D$3:$D$1315,$A24, DataRegularSeason20242025!$L$3:$L$1315, $A24,DataRegularSeason20242025!$N$3:$N$1315,1)</f>
        <v>2</v>
      </c>
      <c r="M24">
        <f>COUNTIFS(DataRegularSeason20242025!$D$3:$D$1315,$A24, DataRegularSeason20242025!$L$3:$L$1315, $A24,DataRegularSeason20242025!$N$3:$N$1315,1,DataRegularSeason20242025!$M$3:$M$1315,"REG")</f>
        <v>2</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2</v>
      </c>
      <c r="Q24">
        <f>COUNTIFS(DataRegularSeason20242025!$D$3:$D$1315,$A24, DataRegularSeason20242025!$S$3:$S$1315, $A24,DataRegularSeason20242025!$M$3:$M$1315,"REG")</f>
        <v>2</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1</v>
      </c>
      <c r="X24">
        <f>H24-T24</f>
        <v>0</v>
      </c>
      <c r="Y24">
        <f>COUNTIFS(DataRegularSeason20242025!$E$3:$E$1315,$A24, DataRegularSeason20242025!$S$3:$S$1315, $A24,DataRegularSeason20242025!$M$3:$M$1315,"REG")</f>
        <v>0</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7</v>
      </c>
      <c r="AC24">
        <f>Table3[[#This Row],[L_A]]+Table3[[#This Row],[L_H]]</f>
        <v>2</v>
      </c>
      <c r="AD24">
        <f>Table3[[#This Row],[RW_A]]+Table3[[#This Row],[RW_H]]</f>
        <v>6</v>
      </c>
      <c r="AE24">
        <f>Table3[[#This Row],[RL_A]]+Table3[[#This Row],[RL_H]]</f>
        <v>2</v>
      </c>
      <c r="AF24">
        <f>Table3[[#This Row],[OTW_A]]+Table3[[#This Row],[OTW_H]]</f>
        <v>0</v>
      </c>
      <c r="AG24">
        <f>Table3[[#This Row],[OTL_A]]+Table3[[#This Row],[OTL_H]]</f>
        <v>0</v>
      </c>
      <c r="AH24">
        <f>Table3[[#This Row],[SOW_A]]+Table3[[#This Row],[SOW_H]]</f>
        <v>1</v>
      </c>
      <c r="AI24">
        <f>Table3[[#This Row],[SOL_A]]+Table3[[#This Row],[SOL_H]]</f>
        <v>0</v>
      </c>
      <c r="AJ24">
        <f>(2*(Table3[[#This Row],[W_A]]+Table3[[#This Row],[W_H]]))+Table3[[#This Row],[OTL_A]]+Table3[[#This Row],[SOL_A]]+Table3[[#This Row],[OTL_H]]+Table3[[#This Row],[SOL_H]]</f>
        <v>14</v>
      </c>
      <c r="AK24">
        <f>(3*(Table3[[#This Row],[RW_A]]+Table3[[#This Row],[RW_H]]))+(2*(Table3[[#This Row],[OTW_A]]+Table3[[#This Row],[SOW_A]]+Table3[[#This Row],[OTW_H]]+Table3[[#This Row],[SOW_H]]))+Table3[[#This Row],[OTL_A]]+Table3[[#This Row],[SOL_A]]+Table3[[#This Row],[OTL_H]]+Table3[[#This Row],[SOL_H]]</f>
        <v>20</v>
      </c>
      <c r="AL24" s="26">
        <f>Table3[[#This Row],[PTS]]/(2*Table3[[#This Row],[GP]])</f>
        <v>0.77777777777777779</v>
      </c>
      <c r="AM24" s="26">
        <f>Table3[[#This Row],[PTS2]]/(3*Table3[[#This Row],[GP]])</f>
        <v>0.7407407407407407</v>
      </c>
      <c r="AN24">
        <f>(2*Table3[[#This Row],[GR]])+Table3[[#This Row],[PTS]]</f>
        <v>160</v>
      </c>
      <c r="AO24">
        <f>(3*Table3[[#This Row],[GR]])+Table3[[#This Row],[PTS2]]</f>
        <v>239</v>
      </c>
      <c r="AP24" s="31" t="str">
        <f>_xlfn.CONCAT(TEXT(Table3[[#This Row],[W]], "0"), "-", TEXT(Table3[[#This Row],[RL]],"0"), "-", TEXT(Table3[[#This Row],[OTL]]+Table3[[#This Row],[SOL]], "0"))</f>
        <v>7-2-0</v>
      </c>
      <c r="AQ24">
        <f>COUNTIFS(DataRegularSeason20242025!$D$3:$D$1315,Table3[[#This Row],[Teams]],DataRegularSeason20242025!$K$3:$K$1315,0)</f>
        <v>0</v>
      </c>
      <c r="AR24">
        <f>SUMIF(DataRegularSeason20242025!$D$3:$D$1315,$A24, DataRegularSeason20242025!$J$3:$J$1315)</f>
        <v>13</v>
      </c>
      <c r="AS24">
        <f>SUMIF(DataRegularSeason20242025!$D$3:$D$1315,$A24, DataRegularSeason20242025!$K$3:$K$1315)</f>
        <v>12</v>
      </c>
      <c r="AT24">
        <f>AR24-AS24</f>
        <v>1</v>
      </c>
      <c r="AU24">
        <f>COUNTIFS(DataRegularSeason20242025!$E$3:$E$1315,Table3[[#This Row],[Teams]],DataRegularSeason20242025!$J$3:$J$1315,0)</f>
        <v>2</v>
      </c>
      <c r="AV24">
        <f>SUMIF(DataRegularSeason20242025!$E$3:$E$1315,$A24,DataRegularSeason20242025!$K$3:$K$1315)</f>
        <v>16</v>
      </c>
      <c r="AW24">
        <f>SUMIF(DataRegularSeason20242025!$E$3:$E$1315,$A24,DataRegularSeason20242025!$J$3:$J$1315)</f>
        <v>5</v>
      </c>
      <c r="AX24">
        <f>AV24-AW24</f>
        <v>11</v>
      </c>
      <c r="AY24">
        <f>AR24+AV24</f>
        <v>29</v>
      </c>
      <c r="AZ24">
        <f>AS24+AW24</f>
        <v>17</v>
      </c>
      <c r="BA24">
        <f>AY24-AZ24</f>
        <v>12</v>
      </c>
      <c r="BB24" s="28">
        <f>Table3[[#This Row],[GF]]/Table3[[#This Row],[GP]]</f>
        <v>3.2222222222222223</v>
      </c>
      <c r="BC24" s="28">
        <f>Table3[[#This Row],[GA]]/Table3[[#This Row],[GP]]</f>
        <v>1.8888888888888888</v>
      </c>
      <c r="BD24" s="28">
        <f>(Table3[[#This Row],[GF]]-Table3[[#This Row],[GA]])/Table3[[#This Row],[GP]]</f>
        <v>1.3333333333333333</v>
      </c>
      <c r="BE24">
        <f>COUNTIFS(DataRegularSeason20242025!$D$3:$D$1315,$A24,DataRegularSeason20242025!$H$3:$H$1315, $A24)</f>
        <v>1</v>
      </c>
      <c r="BF24">
        <f>COUNTIFS(DataRegularSeason20242025!$E$3:$E$1315,$A24,DataRegularSeason20242025!$H$3:$H$1315, $A24)</f>
        <v>5</v>
      </c>
      <c r="BG24">
        <f>BE24+BF24</f>
        <v>6</v>
      </c>
      <c r="BH24">
        <f>F24-BE24</f>
        <v>3</v>
      </c>
      <c r="BI24">
        <f>H24-BF24</f>
        <v>0</v>
      </c>
      <c r="BJ24">
        <f>BH24+BI24</f>
        <v>3</v>
      </c>
    </row>
    <row r="25" spans="1:64" x14ac:dyDescent="0.25">
      <c r="A25" t="s">
        <v>17</v>
      </c>
      <c r="B25" t="s">
        <v>97</v>
      </c>
      <c r="C25" t="s">
        <v>95</v>
      </c>
      <c r="D25">
        <f>COUNTIFS(DataRegularSeason20242025!$D$3:$D$1315,$A25,DataRegularSeason20242025!$R$3:$R$1315,1,DataRegularSeason20242025!$N$3:$N$1315,1) + COUNTIFS(DataRegularSeason20242025!$E$3:$E$1315,$A25,DataRegularSeason20242025!$R$3:$R$1315,1,DataRegularSeason20242025!$N$3:$N$1315,1)</f>
        <v>6</v>
      </c>
      <c r="E25" s="26">
        <f>Table3[[#This Row],[Watched]]/Table3[[#This Row],[GP]]</f>
        <v>0.54545454545454541</v>
      </c>
      <c r="F25">
        <f>COUNTIFS(DataRegularSeason20242025!$N$3:$N$1315,1,DataRegularSeason20242025!$D$3:$D$1315,$A25)</f>
        <v>7</v>
      </c>
      <c r="G25">
        <f>41-Table3[[#This Row],[GP_A]]</f>
        <v>34</v>
      </c>
      <c r="H25">
        <f>COUNTIFS(DataRegularSeason20242025!$E$3:$E$1315,$A25,DataRegularSeason20242025!$N$3:$N$1315,1)</f>
        <v>4</v>
      </c>
      <c r="I25">
        <f>41-Table3[[#This Row],[GP_H]]</f>
        <v>37</v>
      </c>
      <c r="J25">
        <f>F25+H25</f>
        <v>11</v>
      </c>
      <c r="K25">
        <f>82-Table3[[#This Row],[GP]]</f>
        <v>71</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5</v>
      </c>
      <c r="Q25">
        <f>COUNTIFS(DataRegularSeason20242025!$D$3:$D$1315,$A25, DataRegularSeason20242025!$S$3:$S$1315, $A25,DataRegularSeason20242025!$M$3:$M$1315,"REG")</f>
        <v>4</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1</v>
      </c>
      <c r="U25">
        <f>COUNTIFS(DataRegularSeason20242025!$E$3:$E$1315,$A25, DataRegularSeason20242025!$L$3:$L$1315, $A25,DataRegularSeason20242025!$N$3:$N$1315,1,DataRegularSeason20242025!$M$3:$M$1315,"REG")</f>
        <v>1</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3</v>
      </c>
      <c r="Y25">
        <f>COUNTIFS(DataRegularSeason20242025!$E$3:$E$1315,$A25, DataRegularSeason20242025!$S$3:$S$1315, $A25,DataRegularSeason20242025!$M$3:$M$1315,"REG")</f>
        <v>3</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3</v>
      </c>
      <c r="AC25">
        <f>Table3[[#This Row],[L_A]]+Table3[[#This Row],[L_H]]</f>
        <v>8</v>
      </c>
      <c r="AD25">
        <f>Table3[[#This Row],[RW_A]]+Table3[[#This Row],[RW_H]]</f>
        <v>3</v>
      </c>
      <c r="AE25">
        <f>Table3[[#This Row],[RL_A]]+Table3[[#This Row],[RL_H]]</f>
        <v>7</v>
      </c>
      <c r="AF25">
        <f>Table3[[#This Row],[OTW_A]]+Table3[[#This Row],[OTW_H]]</f>
        <v>0</v>
      </c>
      <c r="AG25">
        <f>Table3[[#This Row],[OTL_A]]+Table3[[#This Row],[OTL_H]]</f>
        <v>1</v>
      </c>
      <c r="AH25">
        <f>Table3[[#This Row],[SOW_A]]+Table3[[#This Row],[SOW_H]]</f>
        <v>0</v>
      </c>
      <c r="AI25">
        <f>Table3[[#This Row],[SOL_A]]+Table3[[#This Row],[SOL_H]]</f>
        <v>0</v>
      </c>
      <c r="AJ25">
        <f>(2*(Table3[[#This Row],[W_A]]+Table3[[#This Row],[W_H]]))+Table3[[#This Row],[OTL_A]]+Table3[[#This Row],[SOL_A]]+Table3[[#This Row],[OTL_H]]+Table3[[#This Row],[SOL_H]]</f>
        <v>7</v>
      </c>
      <c r="AK25">
        <f>(3*(Table3[[#This Row],[RW_A]]+Table3[[#This Row],[RW_H]]))+(2*(Table3[[#This Row],[OTW_A]]+Table3[[#This Row],[SOW_A]]+Table3[[#This Row],[OTW_H]]+Table3[[#This Row],[SOW_H]]))+Table3[[#This Row],[OTL_A]]+Table3[[#This Row],[SOL_A]]+Table3[[#This Row],[OTL_H]]+Table3[[#This Row],[SOL_H]]</f>
        <v>10</v>
      </c>
      <c r="AL25" s="26">
        <f>Table3[[#This Row],[PTS]]/(2*Table3[[#This Row],[GP]])</f>
        <v>0.31818181818181818</v>
      </c>
      <c r="AM25" s="26">
        <f>Table3[[#This Row],[PTS2]]/(3*Table3[[#This Row],[GP]])</f>
        <v>0.30303030303030304</v>
      </c>
      <c r="AN25">
        <f>(2*Table3[[#This Row],[GR]])+Table3[[#This Row],[PTS]]</f>
        <v>149</v>
      </c>
      <c r="AO25">
        <f>(3*Table3[[#This Row],[GR]])+Table3[[#This Row],[PTS2]]</f>
        <v>223</v>
      </c>
      <c r="AP25" s="31" t="str">
        <f>_xlfn.CONCAT(TEXT(Table3[[#This Row],[W]], "0"), "-", TEXT(Table3[[#This Row],[RL]],"0"), "-", TEXT(Table3[[#This Row],[OTL]]+Table3[[#This Row],[SOL]], "0"))</f>
        <v>3-7-1</v>
      </c>
      <c r="AQ25">
        <f>COUNTIFS(DataRegularSeason20242025!$D$3:$D$1315,Table3[[#This Row],[Teams]],DataRegularSeason20242025!$K$3:$K$1315,0)</f>
        <v>0</v>
      </c>
      <c r="AR25">
        <f>SUMIF(DataRegularSeason20242025!$D$3:$D$1315,$A25, DataRegularSeason20242025!$J$3:$J$1315)</f>
        <v>18</v>
      </c>
      <c r="AS25">
        <f>SUMIF(DataRegularSeason20242025!$D$3:$D$1315,$A25, DataRegularSeason20242025!$K$3:$K$1315)</f>
        <v>21</v>
      </c>
      <c r="AT25">
        <f>AR25-AS25</f>
        <v>-3</v>
      </c>
      <c r="AU25">
        <f>COUNTIFS(DataRegularSeason20242025!$E$3:$E$1315,Table3[[#This Row],[Teams]],DataRegularSeason20242025!$J$3:$J$1315,0)</f>
        <v>0</v>
      </c>
      <c r="AV25">
        <f>SUMIF(DataRegularSeason20242025!$E$3:$E$1315,$A25,DataRegularSeason20242025!$K$3:$K$1315)</f>
        <v>11</v>
      </c>
      <c r="AW25">
        <f>SUMIF(DataRegularSeason20242025!$E$3:$E$1315,$A25,DataRegularSeason20242025!$J$3:$J$1315)</f>
        <v>15</v>
      </c>
      <c r="AX25">
        <f>AV25-AW25</f>
        <v>-4</v>
      </c>
      <c r="AY25">
        <f>AR25+AV25</f>
        <v>29</v>
      </c>
      <c r="AZ25">
        <f>AS25+AW25</f>
        <v>36</v>
      </c>
      <c r="BA25">
        <f>AY25-AZ25</f>
        <v>-7</v>
      </c>
      <c r="BB25" s="28">
        <f>Table3[[#This Row],[GF]]/Table3[[#This Row],[GP]]</f>
        <v>2.6363636363636362</v>
      </c>
      <c r="BC25" s="28">
        <f>Table3[[#This Row],[GA]]/Table3[[#This Row],[GP]]</f>
        <v>3.2727272727272729</v>
      </c>
      <c r="BD25" s="28">
        <f>(Table3[[#This Row],[GF]]-Table3[[#This Row],[GA]])/Table3[[#This Row],[GP]]</f>
        <v>-0.63636363636363635</v>
      </c>
      <c r="BE25">
        <f>COUNTIFS(DataRegularSeason20242025!$D$3:$D$1315,$A25,DataRegularSeason20242025!$H$3:$H$1315, $A25)</f>
        <v>1</v>
      </c>
      <c r="BF25">
        <f>COUNTIFS(DataRegularSeason20242025!$E$3:$E$1315,$A25,DataRegularSeason20242025!$H$3:$H$1315, $A25)</f>
        <v>2</v>
      </c>
      <c r="BG25">
        <f>BE25+BF25</f>
        <v>3</v>
      </c>
      <c r="BH25">
        <f>F25-BE25</f>
        <v>6</v>
      </c>
      <c r="BI25">
        <f>H25-BF25</f>
        <v>2</v>
      </c>
      <c r="BJ25">
        <f>BH25+BI25</f>
        <v>8</v>
      </c>
    </row>
    <row r="26" spans="1:64" x14ac:dyDescent="0.25">
      <c r="A26" t="s">
        <v>16</v>
      </c>
      <c r="B26" t="s">
        <v>98</v>
      </c>
      <c r="C26" t="s">
        <v>81</v>
      </c>
      <c r="D26">
        <f>COUNTIFS(DataRegularSeason20242025!$D$3:$D$1315,$A26,DataRegularSeason20242025!$R$3:$R$1315,1,DataRegularSeason20242025!$N$3:$N$1315,1) + COUNTIFS(DataRegularSeason20242025!$E$3:$E$1315,$A26,DataRegularSeason20242025!$R$3:$R$1315,1,DataRegularSeason20242025!$N$3:$N$1315,1)</f>
        <v>8</v>
      </c>
      <c r="E26" s="26">
        <f>Table3[[#This Row],[Watched]]/Table3[[#This Row],[GP]]</f>
        <v>0.72727272727272729</v>
      </c>
      <c r="F26">
        <f>COUNTIFS(DataRegularSeason20242025!$N$3:$N$1315,1,DataRegularSeason20242025!$D$3:$D$1315,$A26)</f>
        <v>5</v>
      </c>
      <c r="G26">
        <f>41-Table3[[#This Row],[GP_A]]</f>
        <v>36</v>
      </c>
      <c r="H26">
        <f>COUNTIFS(DataRegularSeason20242025!$E$3:$E$1315,$A26,DataRegularSeason20242025!$N$3:$N$1315,1)</f>
        <v>6</v>
      </c>
      <c r="I26">
        <f>41-Table3[[#This Row],[GP_H]]</f>
        <v>35</v>
      </c>
      <c r="J26">
        <f>F26+H26</f>
        <v>11</v>
      </c>
      <c r="K26">
        <f>82-Table3[[#This Row],[GP]]</f>
        <v>71</v>
      </c>
      <c r="L26">
        <f>COUNTIFS(DataRegularSeason20242025!$D$3:$D$1315,$A26, DataRegularSeason20242025!$L$3:$L$1315, $A26,DataRegularSeason20242025!$N$3:$N$1315,1)</f>
        <v>1</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4</v>
      </c>
      <c r="Q26">
        <f>COUNTIFS(DataRegularSeason20242025!$D$3:$D$1315,$A26, DataRegularSeason20242025!$S$3:$S$1315, $A26,DataRegularSeason20242025!$M$3:$M$1315,"REG")</f>
        <v>3</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1</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0</v>
      </c>
      <c r="X26">
        <f>H26-T26</f>
        <v>3</v>
      </c>
      <c r="Y26">
        <f>COUNTIFS(DataRegularSeason20242025!$E$3:$E$1315,$A26, DataRegularSeason20242025!$S$3:$S$1315, $A26,DataRegularSeason20242025!$M$3:$M$1315,"REG")</f>
        <v>3</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4</v>
      </c>
      <c r="AC26">
        <f>Table3[[#This Row],[L_A]]+Table3[[#This Row],[L_H]]</f>
        <v>7</v>
      </c>
      <c r="AD26">
        <f>Table3[[#This Row],[RW_A]]+Table3[[#This Row],[RW_H]]</f>
        <v>2</v>
      </c>
      <c r="AE26">
        <f>Table3[[#This Row],[RL_A]]+Table3[[#This Row],[RL_H]]</f>
        <v>6</v>
      </c>
      <c r="AF26">
        <f>Table3[[#This Row],[OTW_A]]+Table3[[#This Row],[OTW_H]]</f>
        <v>2</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9</v>
      </c>
      <c r="AK26">
        <f>(3*(Table3[[#This Row],[RW_A]]+Table3[[#This Row],[RW_H]]))+(2*(Table3[[#This Row],[OTW_A]]+Table3[[#This Row],[SOW_A]]+Table3[[#This Row],[OTW_H]]+Table3[[#This Row],[SOW_H]]))+Table3[[#This Row],[OTL_A]]+Table3[[#This Row],[SOL_A]]+Table3[[#This Row],[OTL_H]]+Table3[[#This Row],[SOL_H]]</f>
        <v>11</v>
      </c>
      <c r="AL26" s="26">
        <f>Table3[[#This Row],[PTS]]/(2*Table3[[#This Row],[GP]])</f>
        <v>0.40909090909090912</v>
      </c>
      <c r="AM26" s="26">
        <f>Table3[[#This Row],[PTS2]]/(3*Table3[[#This Row],[GP]])</f>
        <v>0.33333333333333331</v>
      </c>
      <c r="AN26">
        <f>(2*Table3[[#This Row],[GR]])+Table3[[#This Row],[PTS]]</f>
        <v>151</v>
      </c>
      <c r="AO26">
        <f>(3*Table3[[#This Row],[GR]])+Table3[[#This Row],[PTS2]]</f>
        <v>224</v>
      </c>
      <c r="AP26" s="31" t="str">
        <f>_xlfn.CONCAT(TEXT(Table3[[#This Row],[W]], "0"), "-", TEXT(Table3[[#This Row],[RL]],"0"), "-", TEXT(Table3[[#This Row],[OTL]]+Table3[[#This Row],[SOL]], "0"))</f>
        <v>4-6-1</v>
      </c>
      <c r="AQ26">
        <f>COUNTIFS(DataRegularSeason20242025!$D$3:$D$1315,Table3[[#This Row],[Teams]],DataRegularSeason20242025!$K$3:$K$1315,0)</f>
        <v>0</v>
      </c>
      <c r="AR26">
        <f>SUMIF(DataRegularSeason20242025!$D$3:$D$1315,$A26, DataRegularSeason20242025!$J$3:$J$1315)</f>
        <v>12</v>
      </c>
      <c r="AS26">
        <f>SUMIF(DataRegularSeason20242025!$D$3:$D$1315,$A26, DataRegularSeason20242025!$K$3:$K$1315)</f>
        <v>23</v>
      </c>
      <c r="AT26">
        <f>AR26-AS26</f>
        <v>-11</v>
      </c>
      <c r="AU26">
        <f>COUNTIFS(DataRegularSeason20242025!$E$3:$E$1315,Table3[[#This Row],[Teams]],DataRegularSeason20242025!$J$3:$J$1315,0)</f>
        <v>0</v>
      </c>
      <c r="AV26">
        <f>SUMIF(DataRegularSeason20242025!$E$3:$E$1315,$A26,DataRegularSeason20242025!$K$3:$K$1315)</f>
        <v>17</v>
      </c>
      <c r="AW26">
        <f>SUMIF(DataRegularSeason20242025!$E$3:$E$1315,$A26,DataRegularSeason20242025!$J$3:$J$1315)</f>
        <v>19</v>
      </c>
      <c r="AX26">
        <f>AV26-AW26</f>
        <v>-2</v>
      </c>
      <c r="AY26">
        <f>AR26+AV26</f>
        <v>29</v>
      </c>
      <c r="AZ26">
        <f>AS26+AW26</f>
        <v>42</v>
      </c>
      <c r="BA26">
        <f>AY26-AZ26</f>
        <v>-13</v>
      </c>
      <c r="BB26" s="28">
        <f>Table3[[#This Row],[GF]]/Table3[[#This Row],[GP]]</f>
        <v>2.6363636363636362</v>
      </c>
      <c r="BC26" s="28">
        <f>Table3[[#This Row],[GA]]/Table3[[#This Row],[GP]]</f>
        <v>3.8181818181818183</v>
      </c>
      <c r="BD26" s="28">
        <f>(Table3[[#This Row],[GF]]-Table3[[#This Row],[GA]])/Table3[[#This Row],[GP]]</f>
        <v>-1.1818181818181819</v>
      </c>
      <c r="BE26">
        <f>COUNTIFS(DataRegularSeason20242025!$D$3:$D$1315,$A26,DataRegularSeason20242025!$H$3:$H$1315, $A26)</f>
        <v>3</v>
      </c>
      <c r="BF26">
        <f>COUNTIFS(DataRegularSeason20242025!$E$3:$E$1315,$A26,DataRegularSeason20242025!$H$3:$H$1315, $A26)</f>
        <v>4</v>
      </c>
      <c r="BG26">
        <f>BE26+BF26</f>
        <v>7</v>
      </c>
      <c r="BH26">
        <f>F26-BE26</f>
        <v>2</v>
      </c>
      <c r="BI26">
        <f>H26-BF26</f>
        <v>2</v>
      </c>
      <c r="BJ26">
        <f>BH26+BI26</f>
        <v>4</v>
      </c>
    </row>
    <row r="27" spans="1:64" x14ac:dyDescent="0.25">
      <c r="A27" t="s">
        <v>25</v>
      </c>
      <c r="B27" t="s">
        <v>97</v>
      </c>
      <c r="C27" t="s">
        <v>100</v>
      </c>
      <c r="D27">
        <f>COUNTIFS(DataRegularSeason20242025!$D$3:$D$1315,$A27,DataRegularSeason20242025!$R$3:$R$1315,1,DataRegularSeason20242025!$N$3:$N$1315,1) + COUNTIFS(DataRegularSeason20242025!$E$3:$E$1315,$A27,DataRegularSeason20242025!$R$3:$R$1315,1,DataRegularSeason20242025!$N$3:$N$1315,1)</f>
        <v>5</v>
      </c>
      <c r="E27" s="26">
        <f>Table3[[#This Row],[Watched]]/Table3[[#This Row],[GP]]</f>
        <v>0.55555555555555558</v>
      </c>
      <c r="F27">
        <f>COUNTIFS(DataRegularSeason20242025!$N$3:$N$1315,1,DataRegularSeason20242025!$D$3:$D$1315,$A27)</f>
        <v>4</v>
      </c>
      <c r="G27">
        <f>41-Table3[[#This Row],[GP_A]]</f>
        <v>37</v>
      </c>
      <c r="H27">
        <f>COUNTIFS(DataRegularSeason20242025!$E$3:$E$1315,$A27,DataRegularSeason20242025!$N$3:$N$1315,1)</f>
        <v>5</v>
      </c>
      <c r="I27">
        <f>41-Table3[[#This Row],[GP_H]]</f>
        <v>36</v>
      </c>
      <c r="J27">
        <f>F27+H27</f>
        <v>9</v>
      </c>
      <c r="K27">
        <f>82-Table3[[#This Row],[GP]]</f>
        <v>73</v>
      </c>
      <c r="L27">
        <f>COUNTIFS(DataRegularSeason20242025!$D$3:$D$1315,$A27, DataRegularSeason20242025!$L$3:$L$1315, $A27,DataRegularSeason20242025!$N$3:$N$1315,1)</f>
        <v>3</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1</v>
      </c>
      <c r="Q27">
        <f>COUNTIFS(DataRegularSeason20242025!$D$3:$D$1315,$A27, DataRegularSeason20242025!$S$3:$S$1315, $A27,DataRegularSeason20242025!$M$3:$M$1315,"REG")</f>
        <v>1</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1</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4</v>
      </c>
      <c r="Y27">
        <f>COUNTIFS(DataRegularSeason20242025!$E$3:$E$1315,$A27, DataRegularSeason20242025!$S$3:$S$1315, $A27,DataRegularSeason20242025!$M$3:$M$1315,"REG")</f>
        <v>1</v>
      </c>
      <c r="Z27">
        <f>COUNTIFS(DataRegularSeason20242025!$E$3:$E$1315,$A27, DataRegularSeason20242025!$S$3:$S$1315, $A27,DataRegularSeason20242025!$M$3:$M$1315,"OT")</f>
        <v>2</v>
      </c>
      <c r="AA27">
        <f>COUNTIFS(DataRegularSeason20242025!$E$3:$E$1315,$A27, DataRegularSeason20242025!$S$3:$S$1315, $A27,DataRegularSeason20242025!$M$3:$M$1315,"SO")</f>
        <v>1</v>
      </c>
      <c r="AB27">
        <f>Table3[[#This Row],[W_A]]+Table3[[#This Row],[W_H]]</f>
        <v>4</v>
      </c>
      <c r="AC27">
        <f>Table3[[#This Row],[L_A]]+Table3[[#This Row],[L_H]]</f>
        <v>5</v>
      </c>
      <c r="AD27">
        <f>Table3[[#This Row],[RW_A]]+Table3[[#This Row],[RW_H]]</f>
        <v>3</v>
      </c>
      <c r="AE27">
        <f>Table3[[#This Row],[RL_A]]+Table3[[#This Row],[RL_H]]</f>
        <v>2</v>
      </c>
      <c r="AF27">
        <f>Table3[[#This Row],[OTW_A]]+Table3[[#This Row],[OTW_H]]</f>
        <v>1</v>
      </c>
      <c r="AG27">
        <f>Table3[[#This Row],[OTL_A]]+Table3[[#This Row],[OTL_H]]</f>
        <v>2</v>
      </c>
      <c r="AH27">
        <f>Table3[[#This Row],[SOW_A]]+Table3[[#This Row],[SOW_H]]</f>
        <v>0</v>
      </c>
      <c r="AI27">
        <f>Table3[[#This Row],[SOL_A]]+Table3[[#This Row],[SOL_H]]</f>
        <v>1</v>
      </c>
      <c r="AJ27">
        <f>(2*(Table3[[#This Row],[W_A]]+Table3[[#This Row],[W_H]]))+Table3[[#This Row],[OTL_A]]+Table3[[#This Row],[SOL_A]]+Table3[[#This Row],[OTL_H]]+Table3[[#This Row],[SOL_H]]</f>
        <v>11</v>
      </c>
      <c r="AK27">
        <f>(3*(Table3[[#This Row],[RW_A]]+Table3[[#This Row],[RW_H]]))+(2*(Table3[[#This Row],[OTW_A]]+Table3[[#This Row],[SOW_A]]+Table3[[#This Row],[OTW_H]]+Table3[[#This Row],[SOW_H]]))+Table3[[#This Row],[OTL_A]]+Table3[[#This Row],[SOL_A]]+Table3[[#This Row],[OTL_H]]+Table3[[#This Row],[SOL_H]]</f>
        <v>14</v>
      </c>
      <c r="AL27" s="26">
        <f>Table3[[#This Row],[PTS]]/(2*Table3[[#This Row],[GP]])</f>
        <v>0.61111111111111116</v>
      </c>
      <c r="AM27" s="26">
        <f>Table3[[#This Row],[PTS2]]/(3*Table3[[#This Row],[GP]])</f>
        <v>0.51851851851851849</v>
      </c>
      <c r="AN27">
        <f>(2*Table3[[#This Row],[GR]])+Table3[[#This Row],[PTS]]</f>
        <v>157</v>
      </c>
      <c r="AO27">
        <f>(3*Table3[[#This Row],[GR]])+Table3[[#This Row],[PTS2]]</f>
        <v>233</v>
      </c>
      <c r="AP27" s="31" t="str">
        <f>_xlfn.CONCAT(TEXT(Table3[[#This Row],[W]], "0"), "-", TEXT(Table3[[#This Row],[RL]],"0"), "-", TEXT(Table3[[#This Row],[OTL]]+Table3[[#This Row],[SOL]], "0"))</f>
        <v>4-2-3</v>
      </c>
      <c r="AQ27">
        <f>COUNTIFS(DataRegularSeason20242025!$D$3:$D$1315,Table3[[#This Row],[Teams]],DataRegularSeason20242025!$K$3:$K$1315,0)</f>
        <v>1</v>
      </c>
      <c r="AR27">
        <f>SUMIF(DataRegularSeason20242025!$D$3:$D$1315,$A27, DataRegularSeason20242025!$J$3:$J$1315)</f>
        <v>13</v>
      </c>
      <c r="AS27">
        <f>SUMIF(DataRegularSeason20242025!$D$3:$D$1315,$A27, DataRegularSeason20242025!$K$3:$K$1315)</f>
        <v>9</v>
      </c>
      <c r="AT27">
        <f>AR27-AS27</f>
        <v>4</v>
      </c>
      <c r="AU27">
        <f>COUNTIFS(DataRegularSeason20242025!$E$3:$E$1315,Table3[[#This Row],[Teams]],DataRegularSeason20242025!$J$3:$J$1315,0)</f>
        <v>0</v>
      </c>
      <c r="AV27">
        <f>SUMIF(DataRegularSeason20242025!$E$3:$E$1315,$A27,DataRegularSeason20242025!$K$3:$K$1315)</f>
        <v>14</v>
      </c>
      <c r="AW27">
        <f>SUMIF(DataRegularSeason20242025!$E$3:$E$1315,$A27,DataRegularSeason20242025!$J$3:$J$1315)</f>
        <v>22</v>
      </c>
      <c r="AX27">
        <f>AV27-AW27</f>
        <v>-8</v>
      </c>
      <c r="AY27">
        <f>AR27+AV27</f>
        <v>27</v>
      </c>
      <c r="AZ27">
        <f>AS27+AW27</f>
        <v>31</v>
      </c>
      <c r="BA27">
        <f>AY27-AZ27</f>
        <v>-4</v>
      </c>
      <c r="BB27" s="28">
        <f>Table3[[#This Row],[GF]]/Table3[[#This Row],[GP]]</f>
        <v>3</v>
      </c>
      <c r="BC27" s="28">
        <f>Table3[[#This Row],[GA]]/Table3[[#This Row],[GP]]</f>
        <v>3.4444444444444446</v>
      </c>
      <c r="BD27" s="28">
        <f>(Table3[[#This Row],[GF]]-Table3[[#This Row],[GA]])/Table3[[#This Row],[GP]]</f>
        <v>-0.44444444444444442</v>
      </c>
      <c r="BE27">
        <f>COUNTIFS(DataRegularSeason20242025!$D$3:$D$1315,$A27,DataRegularSeason20242025!$H$3:$H$1315, $A27)</f>
        <v>3</v>
      </c>
      <c r="BF27">
        <f>COUNTIFS(DataRegularSeason20242025!$E$3:$E$1315,$A27,DataRegularSeason20242025!$H$3:$H$1315, $A27)</f>
        <v>3</v>
      </c>
      <c r="BG27">
        <f>BE27+BF27</f>
        <v>6</v>
      </c>
      <c r="BH27">
        <f>F27-BE27</f>
        <v>1</v>
      </c>
      <c r="BI27">
        <f>H27-BF27</f>
        <v>2</v>
      </c>
      <c r="BJ27">
        <f>BH27+BI27</f>
        <v>3</v>
      </c>
    </row>
    <row r="28" spans="1:64" x14ac:dyDescent="0.25">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5</v>
      </c>
      <c r="E28" s="26">
        <f>Table3[[#This Row],[Watched]]/Table3[[#This Row],[GP]]</f>
        <v>0.5</v>
      </c>
      <c r="F28">
        <f>COUNTIFS(DataRegularSeason20242025!$N$3:$N$1315,1,DataRegularSeason20242025!$D$3:$D$1315,$A28)</f>
        <v>4</v>
      </c>
      <c r="G28">
        <f>41-Table3[[#This Row],[GP_A]]</f>
        <v>37</v>
      </c>
      <c r="H28">
        <f>COUNTIFS(DataRegularSeason20242025!$E$3:$E$1315,$A28,DataRegularSeason20242025!$N$3:$N$1315,1)</f>
        <v>6</v>
      </c>
      <c r="I28">
        <f>41-Table3[[#This Row],[GP_H]]</f>
        <v>35</v>
      </c>
      <c r="J28">
        <f>F28+H28</f>
        <v>10</v>
      </c>
      <c r="K28">
        <f>82-Table3[[#This Row],[GP]]</f>
        <v>72</v>
      </c>
      <c r="L28">
        <f>COUNTIFS(DataRegularSeason20242025!$D$3:$D$1315,$A28, DataRegularSeason20242025!$L$3:$L$1315, $A28,DataRegularSeason20242025!$N$3:$N$1315,1)</f>
        <v>2</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2</v>
      </c>
      <c r="Q28">
        <f>COUNTIFS(DataRegularSeason20242025!$D$3:$D$1315,$A28, DataRegularSeason20242025!$S$3:$S$1315, $A28,DataRegularSeason20242025!$M$3:$M$1315,"REG")</f>
        <v>2</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2</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H28-T28</f>
        <v>4</v>
      </c>
      <c r="Y28">
        <f>COUNTIFS(DataRegularSeason20242025!$E$3:$E$1315,$A28, DataRegularSeason20242025!$S$3:$S$1315, $A28,DataRegularSeason20242025!$M$3:$M$1315,"REG")</f>
        <v>3</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4</v>
      </c>
      <c r="AC28">
        <f>Table3[[#This Row],[L_A]]+Table3[[#This Row],[L_H]]</f>
        <v>6</v>
      </c>
      <c r="AD28">
        <f>Table3[[#This Row],[RW_A]]+Table3[[#This Row],[RW_H]]</f>
        <v>4</v>
      </c>
      <c r="AE28">
        <f>Table3[[#This Row],[RL_A]]+Table3[[#This Row],[RL_H]]</f>
        <v>5</v>
      </c>
      <c r="AF28">
        <f>Table3[[#This Row],[OTW_A]]+Table3[[#This Row],[OTW_H]]</f>
        <v>0</v>
      </c>
      <c r="AG28">
        <f>Table3[[#This Row],[OTL_A]]+Table3[[#This Row],[OTL_H]]</f>
        <v>1</v>
      </c>
      <c r="AH28">
        <f>Table3[[#This Row],[SOW_A]]+Table3[[#This Row],[SOW_H]]</f>
        <v>0</v>
      </c>
      <c r="AI28">
        <f>Table3[[#This Row],[SOL_A]]+Table3[[#This Row],[SOL_H]]</f>
        <v>0</v>
      </c>
      <c r="AJ28">
        <f>(2*(Table3[[#This Row],[W_A]]+Table3[[#This Row],[W_H]]))+Table3[[#This Row],[OTL_A]]+Table3[[#This Row],[SOL_A]]+Table3[[#This Row],[OTL_H]]+Table3[[#This Row],[SOL_H]]</f>
        <v>9</v>
      </c>
      <c r="AK28">
        <f>(3*(Table3[[#This Row],[RW_A]]+Table3[[#This Row],[RW_H]]))+(2*(Table3[[#This Row],[OTW_A]]+Table3[[#This Row],[SOW_A]]+Table3[[#This Row],[OTW_H]]+Table3[[#This Row],[SOW_H]]))+Table3[[#This Row],[OTL_A]]+Table3[[#This Row],[SOL_A]]+Table3[[#This Row],[OTL_H]]+Table3[[#This Row],[SOL_H]]</f>
        <v>13</v>
      </c>
      <c r="AL28" s="26">
        <f>Table3[[#This Row],[PTS]]/(2*Table3[[#This Row],[GP]])</f>
        <v>0.45</v>
      </c>
      <c r="AM28" s="26">
        <f>Table3[[#This Row],[PTS2]]/(3*Table3[[#This Row],[GP]])</f>
        <v>0.43333333333333335</v>
      </c>
      <c r="AN28">
        <f>(2*Table3[[#This Row],[GR]])+Table3[[#This Row],[PTS]]</f>
        <v>153</v>
      </c>
      <c r="AO28">
        <f>(3*Table3[[#This Row],[GR]])+Table3[[#This Row],[PTS2]]</f>
        <v>229</v>
      </c>
      <c r="AP28" s="31" t="str">
        <f>_xlfn.CONCAT(TEXT(Table3[[#This Row],[W]], "0"), "-", TEXT(Table3[[#This Row],[RL]],"0"), "-", TEXT(Table3[[#This Row],[OTL]]+Table3[[#This Row],[SOL]], "0"))</f>
        <v>4-5-1</v>
      </c>
      <c r="AQ28">
        <f>COUNTIFS(DataRegularSeason20242025!$D$3:$D$1315,Table3[[#This Row],[Teams]],DataRegularSeason20242025!$K$3:$K$1315,0)</f>
        <v>1</v>
      </c>
      <c r="AR28">
        <f>SUMIF(DataRegularSeason20242025!$D$3:$D$1315,$A28, DataRegularSeason20242025!$J$3:$J$1315)</f>
        <v>10</v>
      </c>
      <c r="AS28">
        <f>SUMIF(DataRegularSeason20242025!$D$3:$D$1315,$A28, DataRegularSeason20242025!$K$3:$K$1315)</f>
        <v>11</v>
      </c>
      <c r="AT28">
        <f>AR28-AS28</f>
        <v>-1</v>
      </c>
      <c r="AU28">
        <f>COUNTIFS(DataRegularSeason20242025!$E$3:$E$1315,Table3[[#This Row],[Teams]],DataRegularSeason20242025!$J$3:$J$1315,0)</f>
        <v>1</v>
      </c>
      <c r="AV28">
        <f>SUMIF(DataRegularSeason20242025!$E$3:$E$1315,$A28,DataRegularSeason20242025!$K$3:$K$1315)</f>
        <v>17</v>
      </c>
      <c r="AW28">
        <f>SUMIF(DataRegularSeason20242025!$E$3:$E$1315,$A28,DataRegularSeason20242025!$J$3:$J$1315)</f>
        <v>23</v>
      </c>
      <c r="AX28">
        <f>AV28-AW28</f>
        <v>-6</v>
      </c>
      <c r="AY28">
        <f>AR28+AV28</f>
        <v>27</v>
      </c>
      <c r="AZ28">
        <f>AS28+AW28</f>
        <v>34</v>
      </c>
      <c r="BA28">
        <f>AY28-AZ28</f>
        <v>-7</v>
      </c>
      <c r="BB28" s="28">
        <f>Table3[[#This Row],[GF]]/Table3[[#This Row],[GP]]</f>
        <v>2.7</v>
      </c>
      <c r="BC28" s="28">
        <f>Table3[[#This Row],[GA]]/Table3[[#This Row],[GP]]</f>
        <v>3.4</v>
      </c>
      <c r="BD28" s="28">
        <f>(Table3[[#This Row],[GF]]-Table3[[#This Row],[GA]])/Table3[[#This Row],[GP]]</f>
        <v>-0.7</v>
      </c>
      <c r="BE28">
        <f>COUNTIFS(DataRegularSeason20242025!$D$3:$D$1315,$A28,DataRegularSeason20242025!$H$3:$H$1315, $A28)</f>
        <v>0</v>
      </c>
      <c r="BF28">
        <f>COUNTIFS(DataRegularSeason20242025!$E$3:$E$1315,$A28,DataRegularSeason20242025!$H$3:$H$1315, $A28)</f>
        <v>1</v>
      </c>
      <c r="BG28">
        <f>BE28+BF28</f>
        <v>1</v>
      </c>
      <c r="BH28">
        <f>F28-BE28</f>
        <v>4</v>
      </c>
      <c r="BI28">
        <f>H28-BF28</f>
        <v>5</v>
      </c>
      <c r="BJ28">
        <f>BH28+BI28</f>
        <v>9</v>
      </c>
    </row>
    <row r="29" spans="1:64" x14ac:dyDescent="0.25">
      <c r="A29" t="s">
        <v>13</v>
      </c>
      <c r="B29" t="s">
        <v>97</v>
      </c>
      <c r="C29" t="s">
        <v>95</v>
      </c>
      <c r="D29">
        <f>COUNTIFS(DataRegularSeason20242025!$D$3:$D$1315,$A29,DataRegularSeason20242025!$R$3:$R$1315,1,DataRegularSeason20242025!$N$3:$N$1315,1) + COUNTIFS(DataRegularSeason20242025!$E$3:$E$1315,$A29,DataRegularSeason20242025!$R$3:$R$1315,1,DataRegularSeason20242025!$N$3:$N$1315,1)</f>
        <v>4</v>
      </c>
      <c r="E29" s="26">
        <f>Table3[[#This Row],[Watched]]/Table3[[#This Row],[GP]]</f>
        <v>0.36363636363636365</v>
      </c>
      <c r="F29">
        <f>COUNTIFS(DataRegularSeason20242025!$N$3:$N$1315,1,DataRegularSeason20242025!$D$3:$D$1315,$A29)</f>
        <v>7</v>
      </c>
      <c r="G29">
        <f>41-Table3[[#This Row],[GP_A]]</f>
        <v>34</v>
      </c>
      <c r="H29">
        <f>COUNTIFS(DataRegularSeason20242025!$E$3:$E$1315,$A29,DataRegularSeason20242025!$N$3:$N$1315,1)</f>
        <v>4</v>
      </c>
      <c r="I29">
        <f>41-Table3[[#This Row],[GP_H]]</f>
        <v>37</v>
      </c>
      <c r="J29">
        <f>F29+H29</f>
        <v>11</v>
      </c>
      <c r="K29">
        <f>82-Table3[[#This Row],[GP]]</f>
        <v>71</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4</v>
      </c>
      <c r="Q29">
        <f>COUNTIFS(DataRegularSeason20242025!$D$3:$D$1315,$A29, DataRegularSeason20242025!$S$3:$S$1315, $A29,DataRegularSeason20242025!$M$3:$M$1315,"REG")</f>
        <v>4</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2</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2</v>
      </c>
      <c r="Y29">
        <f>COUNTIFS(DataRegularSeason20242025!$E$3:$E$1315,$A29, DataRegularSeason20242025!$S$3:$S$1315, $A29,DataRegularSeason20242025!$M$3:$M$1315,"REG")</f>
        <v>2</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5</v>
      </c>
      <c r="AC29">
        <f>Table3[[#This Row],[L_A]]+Table3[[#This Row],[L_H]]</f>
        <v>6</v>
      </c>
      <c r="AD29">
        <f>Table3[[#This Row],[RW_A]]+Table3[[#This Row],[RW_H]]</f>
        <v>3</v>
      </c>
      <c r="AE29">
        <f>Table3[[#This Row],[RL_A]]+Table3[[#This Row],[RL_H]]</f>
        <v>6</v>
      </c>
      <c r="AF29">
        <f>Table3[[#This Row],[OTW_A]]+Table3[[#This Row],[OTW_H]]</f>
        <v>2</v>
      </c>
      <c r="AG29">
        <f>Table3[[#This Row],[OTL_A]]+Table3[[#This Row],[OTL_H]]</f>
        <v>0</v>
      </c>
      <c r="AH29">
        <f>Table3[[#This Row],[SOW_A]]+Table3[[#This Row],[SOW_H]]</f>
        <v>0</v>
      </c>
      <c r="AI29">
        <f>Table3[[#This Row],[SOL_A]]+Table3[[#This Row],[SOL_H]]</f>
        <v>0</v>
      </c>
      <c r="AJ29">
        <f>(2*(Table3[[#This Row],[W_A]]+Table3[[#This Row],[W_H]]))+Table3[[#This Row],[OTL_A]]+Table3[[#This Row],[SOL_A]]+Table3[[#This Row],[OTL_H]]+Table3[[#This Row],[SOL_H]]</f>
        <v>10</v>
      </c>
      <c r="AK29">
        <f>(3*(Table3[[#This Row],[RW_A]]+Table3[[#This Row],[RW_H]]))+(2*(Table3[[#This Row],[OTW_A]]+Table3[[#This Row],[SOW_A]]+Table3[[#This Row],[OTW_H]]+Table3[[#This Row],[SOW_H]]))+Table3[[#This Row],[OTL_A]]+Table3[[#This Row],[SOL_A]]+Table3[[#This Row],[OTL_H]]+Table3[[#This Row],[SOL_H]]</f>
        <v>13</v>
      </c>
      <c r="AL29" s="26">
        <f>Table3[[#This Row],[PTS]]/(2*Table3[[#This Row],[GP]])</f>
        <v>0.45454545454545453</v>
      </c>
      <c r="AM29" s="26">
        <f>Table3[[#This Row],[PTS2]]/(3*Table3[[#This Row],[GP]])</f>
        <v>0.39393939393939392</v>
      </c>
      <c r="AN29">
        <f>(2*Table3[[#This Row],[GR]])+Table3[[#This Row],[PTS]]</f>
        <v>152</v>
      </c>
      <c r="AO29">
        <f>(3*Table3[[#This Row],[GR]])+Table3[[#This Row],[PTS2]]</f>
        <v>226</v>
      </c>
      <c r="AP29" s="31" t="str">
        <f>_xlfn.CONCAT(TEXT(Table3[[#This Row],[W]], "0"), "-", TEXT(Table3[[#This Row],[RL]],"0"), "-", TEXT(Table3[[#This Row],[OTL]]+Table3[[#This Row],[SOL]], "0"))</f>
        <v>5-6-0</v>
      </c>
      <c r="AQ29">
        <f>COUNTIFS(DataRegularSeason20242025!$D$3:$D$1315,Table3[[#This Row],[Teams]],DataRegularSeason20242025!$K$3:$K$1315,0)</f>
        <v>0</v>
      </c>
      <c r="AR29">
        <f>SUMIF(DataRegularSeason20242025!$D$3:$D$1315,$A29, DataRegularSeason20242025!$J$3:$J$1315)</f>
        <v>20</v>
      </c>
      <c r="AS29">
        <f>SUMIF(DataRegularSeason20242025!$D$3:$D$1315,$A29, DataRegularSeason20242025!$K$3:$K$1315)</f>
        <v>26</v>
      </c>
      <c r="AT29">
        <f>AR29-AS29</f>
        <v>-6</v>
      </c>
      <c r="AU29">
        <f>COUNTIFS(DataRegularSeason20242025!$E$3:$E$1315,Table3[[#This Row],[Teams]],DataRegularSeason20242025!$J$3:$J$1315,0)</f>
        <v>1</v>
      </c>
      <c r="AV29">
        <f>SUMIF(DataRegularSeason20242025!$E$3:$E$1315,$A29,DataRegularSeason20242025!$K$3:$K$1315)</f>
        <v>8</v>
      </c>
      <c r="AW29">
        <f>SUMIF(DataRegularSeason20242025!$E$3:$E$1315,$A29,DataRegularSeason20242025!$J$3:$J$1315)</f>
        <v>10</v>
      </c>
      <c r="AX29">
        <f>AV29-AW29</f>
        <v>-2</v>
      </c>
      <c r="AY29">
        <f>AR29+AV29</f>
        <v>28</v>
      </c>
      <c r="AZ29">
        <f>AS29+AW29</f>
        <v>36</v>
      </c>
      <c r="BA29">
        <f>AY29-AZ29</f>
        <v>-8</v>
      </c>
      <c r="BB29" s="28">
        <f>Table3[[#This Row],[GF]]/Table3[[#This Row],[GP]]</f>
        <v>2.5454545454545454</v>
      </c>
      <c r="BC29" s="28">
        <f>Table3[[#This Row],[GA]]/Table3[[#This Row],[GP]]</f>
        <v>3.2727272727272729</v>
      </c>
      <c r="BD29" s="28">
        <f>(Table3[[#This Row],[GF]]-Table3[[#This Row],[GA]])/Table3[[#This Row],[GP]]</f>
        <v>-0.72727272727272729</v>
      </c>
      <c r="BE29">
        <f>COUNTIFS(DataRegularSeason20242025!$D$3:$D$1315,$A29,DataRegularSeason20242025!$H$3:$H$1315, $A29)</f>
        <v>6</v>
      </c>
      <c r="BF29">
        <f>COUNTIFS(DataRegularSeason20242025!$E$3:$E$1315,$A29,DataRegularSeason20242025!$H$3:$H$1315, $A29)</f>
        <v>3</v>
      </c>
      <c r="BG29">
        <f>BE29+BF29</f>
        <v>9</v>
      </c>
      <c r="BH29">
        <f>F29-BE29</f>
        <v>1</v>
      </c>
      <c r="BI29">
        <f>H29-BF29</f>
        <v>1</v>
      </c>
      <c r="BJ29">
        <f>BH29+BI29</f>
        <v>2</v>
      </c>
    </row>
    <row r="30" spans="1:64" x14ac:dyDescent="0.25">
      <c r="A30" t="s">
        <v>23</v>
      </c>
      <c r="B30" t="s">
        <v>97</v>
      </c>
      <c r="C30" t="s">
        <v>100</v>
      </c>
      <c r="D30">
        <f>COUNTIFS(DataRegularSeason20242025!$D$3:$D$1315,$A30,DataRegularSeason20242025!$R$3:$R$1315,1,DataRegularSeason20242025!$N$3:$N$1315,1) + COUNTIFS(DataRegularSeason20242025!$E$3:$E$1315,$A30,DataRegularSeason20242025!$R$3:$R$1315,1,DataRegularSeason20242025!$N$3:$N$1315,1)</f>
        <v>10</v>
      </c>
      <c r="E30" s="26">
        <f>Table3[[#This Row],[Watched]]/Table3[[#This Row],[GP]]</f>
        <v>0.90909090909090906</v>
      </c>
      <c r="F30">
        <f>COUNTIFS(DataRegularSeason20242025!$N$3:$N$1315,1,DataRegularSeason20242025!$D$3:$D$1315,$A30)</f>
        <v>5</v>
      </c>
      <c r="G30">
        <f>41-Table3[[#This Row],[GP_A]]</f>
        <v>36</v>
      </c>
      <c r="H30">
        <f>COUNTIFS(DataRegularSeason20242025!$E$3:$E$1315,$A30,DataRegularSeason20242025!$N$3:$N$1315,1)</f>
        <v>6</v>
      </c>
      <c r="I30">
        <f>41-Table3[[#This Row],[GP_H]]</f>
        <v>35</v>
      </c>
      <c r="J30">
        <f>F30+H30</f>
        <v>11</v>
      </c>
      <c r="K30">
        <f>82-Table3[[#This Row],[GP]]</f>
        <v>71</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2</v>
      </c>
      <c r="Q30">
        <f>COUNTIFS(DataRegularSeason20242025!$D$3:$D$1315,$A30, DataRegularSeason20242025!$S$3:$S$1315, $A30,DataRegularSeason20242025!$M$3:$M$1315,"REG")</f>
        <v>2</v>
      </c>
      <c r="R30">
        <f>COUNTIFS(DataRegularSeason20242025!$D$3:$D$1315,$A30, DataRegularSeason20242025!$S$3:$S$1315, $A30,DataRegularSeason20242025!$M$3:$M$1315,"OT")</f>
        <v>0</v>
      </c>
      <c r="S30">
        <f>COUNTIFS(DataRegularSeason20242025!$D$3:$D$1315,$A30, DataRegularSeason20242025!$S$3:$S$1315, $A30,DataRegularSeason20242025!$M$3:$M$1315,"SO")</f>
        <v>0</v>
      </c>
      <c r="T30">
        <f>COUNTIFS(DataRegularSeason20242025!$E$3:$E$1315,$A30, DataRegularSeason20242025!$L$3:$L$1315, $A30, DataRegularSeason20242025!$N$3:$N$1315,1)</f>
        <v>2</v>
      </c>
      <c r="U30">
        <f>COUNTIFS(DataRegularSeason20242025!$E$3:$E$1315,$A30, DataRegularSeason20242025!$L$3:$L$1315, $A30,DataRegularSeason20242025!$N$3:$N$1315,1,DataRegularSeason20242025!$M$3:$M$1315,"REG")</f>
        <v>1</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4</v>
      </c>
      <c r="Y30">
        <f>COUNTIFS(DataRegularSeason20242025!$E$3:$E$1315,$A30, DataRegularSeason20242025!$S$3:$S$1315, $A30,DataRegularSeason20242025!$M$3:$M$1315,"REG")</f>
        <v>3</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5</v>
      </c>
      <c r="AC30">
        <f>Table3[[#This Row],[L_A]]+Table3[[#This Row],[L_H]]</f>
        <v>6</v>
      </c>
      <c r="AD30">
        <f>Table3[[#This Row],[RW_A]]+Table3[[#This Row],[RW_H]]</f>
        <v>3</v>
      </c>
      <c r="AE30">
        <f>Table3[[#This Row],[RL_A]]+Table3[[#This Row],[RL_H]]</f>
        <v>5</v>
      </c>
      <c r="AF30">
        <f>Table3[[#This Row],[OTW_A]]+Table3[[#This Row],[OTW_H]]</f>
        <v>2</v>
      </c>
      <c r="AG30">
        <f>Table3[[#This Row],[OTL_A]]+Table3[[#This Row],[OTL_H]]</f>
        <v>1</v>
      </c>
      <c r="AH30">
        <f>Table3[[#This Row],[SOW_A]]+Table3[[#This Row],[SOW_H]]</f>
        <v>0</v>
      </c>
      <c r="AI30">
        <f>Table3[[#This Row],[SOL_A]]+Table3[[#This Row],[SOL_H]]</f>
        <v>0</v>
      </c>
      <c r="AJ30">
        <f>(2*(Table3[[#This Row],[W_A]]+Table3[[#This Row],[W_H]]))+Table3[[#This Row],[OTL_A]]+Table3[[#This Row],[SOL_A]]+Table3[[#This Row],[OTL_H]]+Table3[[#This Row],[SOL_H]]</f>
        <v>11</v>
      </c>
      <c r="AK30">
        <f>(3*(Table3[[#This Row],[RW_A]]+Table3[[#This Row],[RW_H]]))+(2*(Table3[[#This Row],[OTW_A]]+Table3[[#This Row],[SOW_A]]+Table3[[#This Row],[OTW_H]]+Table3[[#This Row],[SOW_H]]))+Table3[[#This Row],[OTL_A]]+Table3[[#This Row],[SOL_A]]+Table3[[#This Row],[OTL_H]]+Table3[[#This Row],[SOL_H]]</f>
        <v>14</v>
      </c>
      <c r="AL30" s="26">
        <f>Table3[[#This Row],[PTS]]/(2*Table3[[#This Row],[GP]])</f>
        <v>0.5</v>
      </c>
      <c r="AM30" s="26">
        <f>Table3[[#This Row],[PTS2]]/(3*Table3[[#This Row],[GP]])</f>
        <v>0.42424242424242425</v>
      </c>
      <c r="AN30">
        <f>(2*Table3[[#This Row],[GR]])+Table3[[#This Row],[PTS]]</f>
        <v>153</v>
      </c>
      <c r="AO30">
        <f>(3*Table3[[#This Row],[GR]])+Table3[[#This Row],[PTS2]]</f>
        <v>227</v>
      </c>
      <c r="AP30" s="31" t="str">
        <f>_xlfn.CONCAT(TEXT(Table3[[#This Row],[W]], "0"), "-", TEXT(Table3[[#This Row],[RL]],"0"), "-", TEXT(Table3[[#This Row],[OTL]]+Table3[[#This Row],[SOL]], "0"))</f>
        <v>5-5-1</v>
      </c>
      <c r="AQ30">
        <f>COUNTIFS(DataRegularSeason20242025!$D$3:$D$1315,Table3[[#This Row],[Teams]],DataRegularSeason20242025!$K$3:$K$1315,0)</f>
        <v>0</v>
      </c>
      <c r="AR30">
        <f>SUMIF(DataRegularSeason20242025!$D$3:$D$1315,$A30, DataRegularSeason20242025!$J$3:$J$1315)</f>
        <v>14</v>
      </c>
      <c r="AS30">
        <f>SUMIF(DataRegularSeason20242025!$D$3:$D$1315,$A30, DataRegularSeason20242025!$K$3:$K$1315)</f>
        <v>15</v>
      </c>
      <c r="AT30">
        <f>AR30-AS30</f>
        <v>-1</v>
      </c>
      <c r="AU30">
        <f>COUNTIFS(DataRegularSeason20242025!$E$3:$E$1315,Table3[[#This Row],[Teams]],DataRegularSeason20242025!$J$3:$J$1315,0)</f>
        <v>1</v>
      </c>
      <c r="AV30">
        <f>SUMIF(DataRegularSeason20242025!$E$3:$E$1315,$A30,DataRegularSeason20242025!$K$3:$K$1315)</f>
        <v>13</v>
      </c>
      <c r="AW30">
        <f>SUMIF(DataRegularSeason20242025!$E$3:$E$1315,$A30,DataRegularSeason20242025!$J$3:$J$1315)</f>
        <v>21</v>
      </c>
      <c r="AX30">
        <f>AV30-AW30</f>
        <v>-8</v>
      </c>
      <c r="AY30">
        <f>AR30+AV30</f>
        <v>27</v>
      </c>
      <c r="AZ30">
        <f>AS30+AW30</f>
        <v>36</v>
      </c>
      <c r="BA30">
        <f>AY30-AZ30</f>
        <v>-9</v>
      </c>
      <c r="BB30" s="28">
        <f>Table3[[#This Row],[GF]]/Table3[[#This Row],[GP]]</f>
        <v>2.4545454545454546</v>
      </c>
      <c r="BC30" s="28">
        <f>Table3[[#This Row],[GA]]/Table3[[#This Row],[GP]]</f>
        <v>3.2727272727272729</v>
      </c>
      <c r="BD30" s="28">
        <f>(Table3[[#This Row],[GF]]-Table3[[#This Row],[GA]])/Table3[[#This Row],[GP]]</f>
        <v>-0.81818181818181823</v>
      </c>
      <c r="BE30">
        <f>COUNTIFS(DataRegularSeason20242025!$D$3:$D$1315,$A30,DataRegularSeason20242025!$H$3:$H$1315, $A30)</f>
        <v>3</v>
      </c>
      <c r="BF30">
        <f>COUNTIFS(DataRegularSeason20242025!$E$3:$E$1315,$A30,DataRegularSeason20242025!$H$3:$H$1315, $A30)</f>
        <v>3</v>
      </c>
      <c r="BG30">
        <f>BE30+BF30</f>
        <v>6</v>
      </c>
      <c r="BH30">
        <f>F30-BE30</f>
        <v>2</v>
      </c>
      <c r="BI30">
        <f>H30-BF30</f>
        <v>3</v>
      </c>
      <c r="BJ30">
        <f>BH30+BI30</f>
        <v>5</v>
      </c>
    </row>
    <row r="31" spans="1:64"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6</v>
      </c>
      <c r="E31" s="26">
        <f>Table3[[#This Row],[Watched]]/Table3[[#This Row],[GP]]</f>
        <v>0.6</v>
      </c>
      <c r="F31">
        <f>COUNTIFS(DataRegularSeason20242025!$N$3:$N$1315,1,DataRegularSeason20242025!$D$3:$D$1315,$A31)</f>
        <v>3</v>
      </c>
      <c r="G31">
        <f>41-Table3[[#This Row],[GP_A]]</f>
        <v>38</v>
      </c>
      <c r="H31">
        <f>COUNTIFS(DataRegularSeason20242025!$E$3:$E$1315,$A31,DataRegularSeason20242025!$N$3:$N$1315,1)</f>
        <v>7</v>
      </c>
      <c r="I31">
        <f>41-Table3[[#This Row],[GP_H]]</f>
        <v>34</v>
      </c>
      <c r="J31">
        <f>F31+H31</f>
        <v>10</v>
      </c>
      <c r="K31">
        <f>82-Table3[[#This Row],[GP]]</f>
        <v>72</v>
      </c>
      <c r="L31">
        <f>COUNTIFS(DataRegularSeason20242025!$D$3:$D$1315,$A31, DataRegularSeason20242025!$L$3:$L$1315, $A31,DataRegularSeason20242025!$N$3:$N$1315,1)</f>
        <v>1</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2</v>
      </c>
      <c r="Q31">
        <f>COUNTIFS(DataRegularSeason20242025!$D$3:$D$1315,$A31, DataRegularSeason20242025!$S$3:$S$1315, $A31,DataRegularSeason20242025!$M$3:$M$1315,"REG")</f>
        <v>1</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2</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5</v>
      </c>
      <c r="Y31">
        <f>COUNTIFS(DataRegularSeason20242025!$E$3:$E$1315,$A31, DataRegularSeason20242025!$S$3:$S$1315, $A31,DataRegularSeason20242025!$M$3:$M$1315,"REG")</f>
        <v>5</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3</v>
      </c>
      <c r="AC31">
        <f>Table3[[#This Row],[L_A]]+Table3[[#This Row],[L_H]]</f>
        <v>7</v>
      </c>
      <c r="AD31">
        <f>Table3[[#This Row],[RW_A]]+Table3[[#This Row],[RW_H]]</f>
        <v>2</v>
      </c>
      <c r="AE31">
        <f>Table3[[#This Row],[RL_A]]+Table3[[#This Row],[RL_H]]</f>
        <v>6</v>
      </c>
      <c r="AF31">
        <f>Table3[[#This Row],[OTW_A]]+Table3[[#This Row],[OTW_H]]</f>
        <v>1</v>
      </c>
      <c r="AG31">
        <f>Table3[[#This Row],[OTL_A]]+Table3[[#This Row],[OTL_H]]</f>
        <v>1</v>
      </c>
      <c r="AH31">
        <f>Table3[[#This Row],[SOW_A]]+Table3[[#This Row],[SOW_H]]</f>
        <v>0</v>
      </c>
      <c r="AI31">
        <f>Table3[[#This Row],[SOL_A]]+Table3[[#This Row],[SOL_H]]</f>
        <v>0</v>
      </c>
      <c r="AJ31">
        <f>(2*(Table3[[#This Row],[W_A]]+Table3[[#This Row],[W_H]]))+Table3[[#This Row],[OTL_A]]+Table3[[#This Row],[SOL_A]]+Table3[[#This Row],[OTL_H]]+Table3[[#This Row],[SOL_H]]</f>
        <v>7</v>
      </c>
      <c r="AK31">
        <f>(3*(Table3[[#This Row],[RW_A]]+Table3[[#This Row],[RW_H]]))+(2*(Table3[[#This Row],[OTW_A]]+Table3[[#This Row],[SOW_A]]+Table3[[#This Row],[OTW_H]]+Table3[[#This Row],[SOW_H]]))+Table3[[#This Row],[OTL_A]]+Table3[[#This Row],[SOL_A]]+Table3[[#This Row],[OTL_H]]+Table3[[#This Row],[SOL_H]]</f>
        <v>9</v>
      </c>
      <c r="AL31" s="26">
        <f>Table3[[#This Row],[PTS]]/(2*Table3[[#This Row],[GP]])</f>
        <v>0.35</v>
      </c>
      <c r="AM31" s="26">
        <f>Table3[[#This Row],[PTS2]]/(3*Table3[[#This Row],[GP]])</f>
        <v>0.3</v>
      </c>
      <c r="AN31">
        <f>(2*Table3[[#This Row],[GR]])+Table3[[#This Row],[PTS]]</f>
        <v>151</v>
      </c>
      <c r="AO31">
        <f>(3*Table3[[#This Row],[GR]])+Table3[[#This Row],[PTS2]]</f>
        <v>225</v>
      </c>
      <c r="AP31" s="31" t="str">
        <f>_xlfn.CONCAT(TEXT(Table3[[#This Row],[W]], "0"), "-", TEXT(Table3[[#This Row],[RL]],"0"), "-", TEXT(Table3[[#This Row],[OTL]]+Table3[[#This Row],[SOL]], "0"))</f>
        <v>3-6-1</v>
      </c>
      <c r="AQ31">
        <f>COUNTIFS(DataRegularSeason20242025!$D$3:$D$1315,Table3[[#This Row],[Teams]],DataRegularSeason20242025!$K$3:$K$1315,0)</f>
        <v>0</v>
      </c>
      <c r="AR31">
        <f>SUMIF(DataRegularSeason20242025!$D$3:$D$1315,$A31, DataRegularSeason20242025!$J$3:$J$1315)</f>
        <v>5</v>
      </c>
      <c r="AS31">
        <f>SUMIF(DataRegularSeason20242025!$D$3:$D$1315,$A31, DataRegularSeason20242025!$K$3:$K$1315)</f>
        <v>8</v>
      </c>
      <c r="AT31">
        <f>AR31-AS31</f>
        <v>-3</v>
      </c>
      <c r="AU31">
        <f>COUNTIFS(DataRegularSeason20242025!$E$3:$E$1315,Table3[[#This Row],[Teams]],DataRegularSeason20242025!$J$3:$J$1315,0)</f>
        <v>1</v>
      </c>
      <c r="AV31">
        <f>SUMIF(DataRegularSeason20242025!$E$3:$E$1315,$A31,DataRegularSeason20242025!$K$3:$K$1315)</f>
        <v>19</v>
      </c>
      <c r="AW31">
        <f>SUMIF(DataRegularSeason20242025!$E$3:$E$1315,$A31,DataRegularSeason20242025!$J$3:$J$1315)</f>
        <v>28</v>
      </c>
      <c r="AX31">
        <f>AV31-AW31</f>
        <v>-9</v>
      </c>
      <c r="AY31">
        <f>AR31+AV31</f>
        <v>24</v>
      </c>
      <c r="AZ31">
        <f>AS31+AW31</f>
        <v>36</v>
      </c>
      <c r="BA31">
        <f>AY31-AZ31</f>
        <v>-12</v>
      </c>
      <c r="BB31" s="28">
        <f>Table3[[#This Row],[GF]]/Table3[[#This Row],[GP]]</f>
        <v>2.4</v>
      </c>
      <c r="BC31" s="28">
        <f>Table3[[#This Row],[GA]]/Table3[[#This Row],[GP]]</f>
        <v>3.6</v>
      </c>
      <c r="BD31" s="28">
        <f>(Table3[[#This Row],[GF]]-Table3[[#This Row],[GA]])/Table3[[#This Row],[GP]]</f>
        <v>-1.2</v>
      </c>
      <c r="BE31">
        <f>COUNTIFS(DataRegularSeason20242025!$D$3:$D$1315,$A31,DataRegularSeason20242025!$H$3:$H$1315, $A31)</f>
        <v>3</v>
      </c>
      <c r="BF31">
        <f>COUNTIFS(DataRegularSeason20242025!$E$3:$E$1315,$A31,DataRegularSeason20242025!$H$3:$H$1315, $A31)</f>
        <v>4</v>
      </c>
      <c r="BG31">
        <f>BE31+BF31</f>
        <v>7</v>
      </c>
      <c r="BH31">
        <f>F31-BE31</f>
        <v>0</v>
      </c>
      <c r="BI31">
        <f>H31-BF31</f>
        <v>3</v>
      </c>
      <c r="BJ31">
        <f>BH31+BI31</f>
        <v>3</v>
      </c>
    </row>
    <row r="32" spans="1:64" x14ac:dyDescent="0.25">
      <c r="A32" t="s">
        <v>47</v>
      </c>
      <c r="B32" t="s">
        <v>97</v>
      </c>
      <c r="C32" t="s">
        <v>100</v>
      </c>
      <c r="D32">
        <f>COUNTIFS(DataRegularSeason20242025!$D$3:$D$1315,$A32,DataRegularSeason20242025!$R$3:$R$1315,1,DataRegularSeason20242025!$N$3:$N$1315,1) + COUNTIFS(DataRegularSeason20242025!$E$3:$E$1315,$A32,DataRegularSeason20242025!$R$3:$R$1315,1,DataRegularSeason20242025!$N$3:$N$1315,1)</f>
        <v>4</v>
      </c>
      <c r="E32" s="26">
        <f>Table3[[#This Row],[Watched]]/Table3[[#This Row],[GP]]</f>
        <v>0.4</v>
      </c>
      <c r="F32">
        <f>COUNTIFS(DataRegularSeason20242025!$N$3:$N$1315,1,DataRegularSeason20242025!$D$3:$D$1315,$A32)</f>
        <v>7</v>
      </c>
      <c r="G32">
        <f>41-Table3[[#This Row],[GP_A]]</f>
        <v>34</v>
      </c>
      <c r="H32">
        <f>COUNTIFS(DataRegularSeason20242025!$E$3:$E$1315,$A32,DataRegularSeason20242025!$N$3:$N$1315,1)</f>
        <v>3</v>
      </c>
      <c r="I32">
        <f>41-Table3[[#This Row],[GP_H]]</f>
        <v>38</v>
      </c>
      <c r="J32">
        <f>F32+H32</f>
        <v>10</v>
      </c>
      <c r="K32">
        <f>82-Table3[[#This Row],[GP]]</f>
        <v>72</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5</v>
      </c>
      <c r="Q32">
        <f>COUNTIFS(DataRegularSeason20242025!$D$3:$D$1315,$A32, DataRegularSeason20242025!$S$3:$S$1315, $A32,DataRegularSeason20242025!$M$3:$M$1315,"REG")</f>
        <v>3</v>
      </c>
      <c r="R32">
        <f>COUNTIFS(DataRegularSeason20242025!$D$3:$D$1315,$A32, DataRegularSeason20242025!$S$3:$S$1315, $A32,DataRegularSeason20242025!$M$3:$M$1315,"OT")</f>
        <v>2</v>
      </c>
      <c r="S32">
        <f>COUNTIFS(DataRegularSeason20242025!$D$3:$D$1315,$A32, DataRegularSeason20242025!$S$3:$S$1315, $A32,DataRegularSeason20242025!$M$3:$M$1315,"SO")</f>
        <v>0</v>
      </c>
      <c r="T32">
        <f>COUNTIFS(DataRegularSeason20242025!$E$3:$E$1315,$A32, DataRegularSeason20242025!$L$3:$L$1315, $A32, DataRegularSeason20242025!$N$3:$N$1315,1)</f>
        <v>2</v>
      </c>
      <c r="U32">
        <f>COUNTIFS(DataRegularSeason20242025!$E$3:$E$1315,$A32, DataRegularSeason20242025!$L$3:$L$1315, $A32,DataRegularSeason20242025!$N$3:$N$1315,1,DataRegularSeason20242025!$M$3:$M$1315,"REG")</f>
        <v>1</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1</v>
      </c>
      <c r="Y32">
        <f>COUNTIFS(DataRegularSeason20242025!$E$3:$E$1315,$A32, DataRegularSeason20242025!$S$3:$S$1315, $A32,DataRegularSeason20242025!$M$3:$M$1315,"REG")</f>
        <v>1</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4</v>
      </c>
      <c r="AC32">
        <f>Table3[[#This Row],[L_A]]+Table3[[#This Row],[L_H]]</f>
        <v>6</v>
      </c>
      <c r="AD32">
        <f>Table3[[#This Row],[RW_A]]+Table3[[#This Row],[RW_H]]</f>
        <v>3</v>
      </c>
      <c r="AE32">
        <f>Table3[[#This Row],[RL_A]]+Table3[[#This Row],[RL_H]]</f>
        <v>4</v>
      </c>
      <c r="AF32">
        <f>Table3[[#This Row],[OTW_A]]+Table3[[#This Row],[OTW_H]]</f>
        <v>1</v>
      </c>
      <c r="AG32">
        <f>Table3[[#This Row],[OTL_A]]+Table3[[#This Row],[OTL_H]]</f>
        <v>2</v>
      </c>
      <c r="AH32">
        <f>Table3[[#This Row],[SOW_A]]+Table3[[#This Row],[SOW_H]]</f>
        <v>0</v>
      </c>
      <c r="AI32">
        <f>Table3[[#This Row],[SOL_A]]+Table3[[#This Row],[SOL_H]]</f>
        <v>0</v>
      </c>
      <c r="AJ32">
        <f>(2*(Table3[[#This Row],[W_A]]+Table3[[#This Row],[W_H]]))+Table3[[#This Row],[OTL_A]]+Table3[[#This Row],[SOL_A]]+Table3[[#This Row],[OTL_H]]+Table3[[#This Row],[SOL_H]]</f>
        <v>10</v>
      </c>
      <c r="AK32">
        <f>(3*(Table3[[#This Row],[RW_A]]+Table3[[#This Row],[RW_H]]))+(2*(Table3[[#This Row],[OTW_A]]+Table3[[#This Row],[SOW_A]]+Table3[[#This Row],[OTW_H]]+Table3[[#This Row],[SOW_H]]))+Table3[[#This Row],[OTL_A]]+Table3[[#This Row],[SOL_A]]+Table3[[#This Row],[OTL_H]]+Table3[[#This Row],[SOL_H]]</f>
        <v>13</v>
      </c>
      <c r="AL32" s="26">
        <f>Table3[[#This Row],[PTS]]/(2*Table3[[#This Row],[GP]])</f>
        <v>0.5</v>
      </c>
      <c r="AM32" s="26">
        <f>Table3[[#This Row],[PTS2]]/(3*Table3[[#This Row],[GP]])</f>
        <v>0.43333333333333335</v>
      </c>
      <c r="AN32">
        <f>(2*Table3[[#This Row],[GR]])+Table3[[#This Row],[PTS]]</f>
        <v>154</v>
      </c>
      <c r="AO32">
        <f>(3*Table3[[#This Row],[GR]])+Table3[[#This Row],[PTS2]]</f>
        <v>229</v>
      </c>
      <c r="AP32" s="31" t="str">
        <f>_xlfn.CONCAT(TEXT(Table3[[#This Row],[W]], "0"), "-", TEXT(Table3[[#This Row],[RL]],"0"), "-", TEXT(Table3[[#This Row],[OTL]]+Table3[[#This Row],[SOL]], "0"))</f>
        <v>4-4-2</v>
      </c>
      <c r="AQ32">
        <f>COUNTIFS(DataRegularSeason20242025!$D$3:$D$1315,Table3[[#This Row],[Teams]],DataRegularSeason20242025!$K$3:$K$1315,0)</f>
        <v>1</v>
      </c>
      <c r="AR32">
        <f>SUMIF(DataRegularSeason20242025!$D$3:$D$1315,$A32, DataRegularSeason20242025!$J$3:$J$1315)</f>
        <v>13</v>
      </c>
      <c r="AS32">
        <f>SUMIF(DataRegularSeason20242025!$D$3:$D$1315,$A32, DataRegularSeason20242025!$K$3:$K$1315)</f>
        <v>18</v>
      </c>
      <c r="AT32">
        <f>AR32-AS32</f>
        <v>-5</v>
      </c>
      <c r="AU32">
        <f>COUNTIFS(DataRegularSeason20242025!$E$3:$E$1315,Table3[[#This Row],[Teams]],DataRegularSeason20242025!$J$3:$J$1315,0)</f>
        <v>0</v>
      </c>
      <c r="AV32">
        <f>SUMIF(DataRegularSeason20242025!$E$3:$E$1315,$A32,DataRegularSeason20242025!$K$3:$K$1315)</f>
        <v>9</v>
      </c>
      <c r="AW32">
        <f>SUMIF(DataRegularSeason20242025!$E$3:$E$1315,$A32,DataRegularSeason20242025!$J$3:$J$1315)</f>
        <v>9</v>
      </c>
      <c r="AX32">
        <f>AV32-AW32</f>
        <v>0</v>
      </c>
      <c r="AY32">
        <f>AR32+AV32</f>
        <v>22</v>
      </c>
      <c r="AZ32">
        <f>AS32+AW32</f>
        <v>27</v>
      </c>
      <c r="BA32">
        <f>AY32-AZ32</f>
        <v>-5</v>
      </c>
      <c r="BB32" s="28">
        <f>Table3[[#This Row],[GF]]/Table3[[#This Row],[GP]]</f>
        <v>2.2000000000000002</v>
      </c>
      <c r="BC32" s="28">
        <f>Table3[[#This Row],[GA]]/Table3[[#This Row],[GP]]</f>
        <v>2.7</v>
      </c>
      <c r="BD32" s="28">
        <f>(Table3[[#This Row],[GF]]-Table3[[#This Row],[GA]])/Table3[[#This Row],[GP]]</f>
        <v>-0.5</v>
      </c>
      <c r="BE32">
        <f>COUNTIFS(DataRegularSeason20242025!$D$3:$D$1315,$A32,DataRegularSeason20242025!$H$3:$H$1315, $A32)</f>
        <v>3</v>
      </c>
      <c r="BF32">
        <f>COUNTIFS(DataRegularSeason20242025!$E$3:$E$1315,$A32,DataRegularSeason20242025!$H$3:$H$1315, $A32)</f>
        <v>1</v>
      </c>
      <c r="BG32">
        <f>BE32+BF32</f>
        <v>4</v>
      </c>
      <c r="BH32">
        <f>F32-BE32</f>
        <v>4</v>
      </c>
      <c r="BI32">
        <f>H32-BF32</f>
        <v>2</v>
      </c>
      <c r="BJ32">
        <f>BH32+BI32</f>
        <v>6</v>
      </c>
      <c r="BK32" s="7">
        <f>(BH32+BE32)</f>
        <v>7</v>
      </c>
      <c r="BL32" s="7"/>
    </row>
    <row r="33" spans="1:67" x14ac:dyDescent="0.25">
      <c r="A33" t="s">
        <v>33</v>
      </c>
      <c r="B33" t="s">
        <v>98</v>
      </c>
      <c r="C33" t="s">
        <v>99</v>
      </c>
      <c r="D33">
        <f>COUNTIFS(DataRegularSeason20242025!$D$3:$D$1315,$A33,DataRegularSeason20242025!$R$3:$R$1315,1,DataRegularSeason20242025!$N$3:$N$1315,1) + COUNTIFS(DataRegularSeason20242025!$E$3:$E$1315,$A33,DataRegularSeason20242025!$R$3:$R$1315,1,DataRegularSeason20242025!$N$3:$N$1315,1)</f>
        <v>5</v>
      </c>
      <c r="E33" s="26">
        <f>Table3[[#This Row],[Watched]]/Table3[[#This Row],[GP]]</f>
        <v>0.5</v>
      </c>
      <c r="F33">
        <f>COUNTIFS(DataRegularSeason20242025!$N$3:$N$1315,1,DataRegularSeason20242025!$D$3:$D$1315,$A33)</f>
        <v>5</v>
      </c>
      <c r="G33">
        <f>41-Table3[[#This Row],[GP_A]]</f>
        <v>36</v>
      </c>
      <c r="H33">
        <f>COUNTIFS(DataRegularSeason20242025!$E$3:$E$1315,$A33,DataRegularSeason20242025!$N$3:$N$1315,1)</f>
        <v>5</v>
      </c>
      <c r="I33">
        <f>41-Table3[[#This Row],[GP_H]]</f>
        <v>36</v>
      </c>
      <c r="J33">
        <f>F33+H33</f>
        <v>10</v>
      </c>
      <c r="K33">
        <f>82-Table3[[#This Row],[GP]]</f>
        <v>72</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3</v>
      </c>
      <c r="Q33">
        <f>COUNTIFS(DataRegularSeason20242025!$D$3:$D$1315,$A33, DataRegularSeason20242025!$S$3:$S$1315, $A33,DataRegularSeason20242025!$M$3:$M$1315,"REG")</f>
        <v>2</v>
      </c>
      <c r="R33">
        <f>COUNTIFS(DataRegularSeason20242025!$D$3:$D$1315,$A33, DataRegularSeason20242025!$S$3:$S$1315, $A33,DataRegularSeason20242025!$M$3:$M$1315,"OT")</f>
        <v>1</v>
      </c>
      <c r="S33">
        <f>COUNTIFS(DataRegularSeason20242025!$D$3:$D$1315,$A33, DataRegularSeason20242025!$S$3:$S$1315, $A33,DataRegularSeason20242025!$M$3:$M$1315,"SO")</f>
        <v>0</v>
      </c>
      <c r="T33">
        <f>COUNTIFS(DataRegularSeason20242025!$E$3:$E$1315,$A33, DataRegularSeason20242025!$L$3:$L$1315, $A33, DataRegularSeason20242025!$N$3:$N$1315,1)</f>
        <v>1</v>
      </c>
      <c r="U33">
        <f>COUNTIFS(DataRegularSeason20242025!$E$3:$E$1315,$A33, DataRegularSeason20242025!$L$3:$L$1315, $A33,DataRegularSeason20242025!$N$3:$N$1315,1,DataRegularSeason20242025!$M$3:$M$1315,"REG")</f>
        <v>0</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1</v>
      </c>
      <c r="X33">
        <f>H33-T33</f>
        <v>4</v>
      </c>
      <c r="Y33">
        <f>COUNTIFS(DataRegularSeason20242025!$E$3:$E$1315,$A33, DataRegularSeason20242025!$S$3:$S$1315, $A33,DataRegularSeason20242025!$M$3:$M$1315,"REG")</f>
        <v>3</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3</v>
      </c>
      <c r="AC33">
        <f>Table3[[#This Row],[L_A]]+Table3[[#This Row],[L_H]]</f>
        <v>7</v>
      </c>
      <c r="AD33">
        <f>Table3[[#This Row],[RW_A]]+Table3[[#This Row],[RW_H]]</f>
        <v>1</v>
      </c>
      <c r="AE33">
        <f>Table3[[#This Row],[RL_A]]+Table3[[#This Row],[RL_H]]</f>
        <v>5</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8</v>
      </c>
      <c r="AK33">
        <f>(3*(Table3[[#This Row],[RW_A]]+Table3[[#This Row],[RW_H]]))+(2*(Table3[[#This Row],[OTW_A]]+Table3[[#This Row],[SOW_A]]+Table3[[#This Row],[OTW_H]]+Table3[[#This Row],[SOW_H]]))+Table3[[#This Row],[OTL_A]]+Table3[[#This Row],[SOL_A]]+Table3[[#This Row],[OTL_H]]+Table3[[#This Row],[SOL_H]]</f>
        <v>9</v>
      </c>
      <c r="AL33" s="26">
        <f>Table3[[#This Row],[PTS]]/(2*Table3[[#This Row],[GP]])</f>
        <v>0.4</v>
      </c>
      <c r="AM33" s="26">
        <f>Table3[[#This Row],[PTS2]]/(3*Table3[[#This Row],[GP]])</f>
        <v>0.3</v>
      </c>
      <c r="AN33">
        <f>(2*Table3[[#This Row],[GR]])+Table3[[#This Row],[PTS]]</f>
        <v>152</v>
      </c>
      <c r="AO33">
        <f>(3*Table3[[#This Row],[GR]])+Table3[[#This Row],[PTS2]]</f>
        <v>225</v>
      </c>
      <c r="AP33" s="31" t="str">
        <f>_xlfn.CONCAT(TEXT(Table3[[#This Row],[W]], "0"), "-", TEXT(Table3[[#This Row],[RL]],"0"), "-", TEXT(Table3[[#This Row],[OTL]]+Table3[[#This Row],[SOL]], "0"))</f>
        <v>3-5-2</v>
      </c>
      <c r="AQ33">
        <f>COUNTIFS(DataRegularSeason20242025!$D$3:$D$1315,Table3[[#This Row],[Teams]],DataRegularSeason20242025!$K$3:$K$1315,0)</f>
        <v>0</v>
      </c>
      <c r="AR33">
        <f>SUMIF(DataRegularSeason20242025!$D$3:$D$1315,$A33, DataRegularSeason20242025!$J$3:$J$1315)</f>
        <v>10</v>
      </c>
      <c r="AS33">
        <f>SUMIF(DataRegularSeason20242025!$D$3:$D$1315,$A33, DataRegularSeason20242025!$K$3:$K$1315)</f>
        <v>11</v>
      </c>
      <c r="AT33">
        <f>AR33-AS33</f>
        <v>-1</v>
      </c>
      <c r="AU33">
        <f>COUNTIFS(DataRegularSeason20242025!$E$3:$E$1315,Table3[[#This Row],[Teams]],DataRegularSeason20242025!$J$3:$J$1315,0)</f>
        <v>0</v>
      </c>
      <c r="AV33">
        <f>SUMIF(DataRegularSeason20242025!$E$3:$E$1315,$A33,DataRegularSeason20242025!$K$3:$K$1315)</f>
        <v>12</v>
      </c>
      <c r="AW33">
        <f>SUMIF(DataRegularSeason20242025!$E$3:$E$1315,$A33,DataRegularSeason20242025!$J$3:$J$1315)</f>
        <v>18</v>
      </c>
      <c r="AX33">
        <f>AV33-AW33</f>
        <v>-6</v>
      </c>
      <c r="AY33">
        <f>AR33+AV33</f>
        <v>22</v>
      </c>
      <c r="AZ33">
        <f>AS33+AW33</f>
        <v>29</v>
      </c>
      <c r="BA33">
        <f>AY33-AZ33</f>
        <v>-7</v>
      </c>
      <c r="BB33" s="28">
        <f>Table3[[#This Row],[GF]]/Table3[[#This Row],[GP]]</f>
        <v>2.2000000000000002</v>
      </c>
      <c r="BC33" s="28">
        <f>Table3[[#This Row],[GA]]/Table3[[#This Row],[GP]]</f>
        <v>2.9</v>
      </c>
      <c r="BD33" s="28">
        <f>(Table3[[#This Row],[GF]]-Table3[[#This Row],[GA]])/Table3[[#This Row],[GP]]</f>
        <v>-0.7</v>
      </c>
      <c r="BE33">
        <f>COUNTIFS(DataRegularSeason20242025!$D$3:$D$1315,$A33,DataRegularSeason20242025!$H$3:$H$1315, $A33)</f>
        <v>2</v>
      </c>
      <c r="BF33">
        <f>COUNTIFS(DataRegularSeason20242025!$E$3:$E$1315,$A33,DataRegularSeason20242025!$H$3:$H$1315, $A33)</f>
        <v>3</v>
      </c>
      <c r="BG33">
        <f>BE33+BF33</f>
        <v>5</v>
      </c>
      <c r="BH33">
        <f>F33-BE33</f>
        <v>3</v>
      </c>
      <c r="BI33">
        <f>H33-BF33</f>
        <v>2</v>
      </c>
      <c r="BJ33">
        <f>BH33+BI33</f>
        <v>5</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2024-11-01T15:48:42Z</dcterms:modified>
</cp:coreProperties>
</file>