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59FC042-7F0A-4C79-8C93-62741811D9BD}" xr6:coauthVersionLast="47" xr6:coauthVersionMax="47" xr10:uidLastSave="{00000000-0000-0000-0000-000000000000}"/>
  <bookViews>
    <workbookView xWindow="-120" yWindow="-120" windowWidth="29040" windowHeight="15840" firstSheet="1" activeTab="6"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6"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7" i="7"/>
  <c r="E7" i="7"/>
  <c r="F7" i="7"/>
  <c r="G7" i="7"/>
  <c r="H7" i="7"/>
  <c r="I7" i="7"/>
  <c r="J7"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8" i="2"/>
  <c r="AU2" i="2"/>
  <c r="AU12" i="2"/>
  <c r="AU4" i="2"/>
  <c r="AU15" i="2"/>
  <c r="AU19" i="2"/>
  <c r="AU28" i="2"/>
  <c r="AU11" i="2"/>
  <c r="AU17" i="2"/>
  <c r="AU14" i="2"/>
  <c r="AU5" i="2"/>
  <c r="AU16" i="2"/>
  <c r="AU25" i="2"/>
  <c r="AU21" i="2"/>
  <c r="AU31" i="2"/>
  <c r="AU20" i="2"/>
  <c r="AU24" i="2"/>
  <c r="AU7" i="2"/>
  <c r="AU26" i="2"/>
  <c r="AU6" i="2"/>
  <c r="AU10" i="2"/>
  <c r="AU3" i="2"/>
  <c r="AU30" i="2"/>
  <c r="AU13" i="2"/>
  <c r="AU9" i="2"/>
  <c r="AU27" i="2"/>
  <c r="AU22" i="2"/>
  <c r="AU23" i="2"/>
  <c r="AU32" i="2"/>
  <c r="AU29" i="2"/>
  <c r="AU33" i="2"/>
  <c r="AU8" i="2"/>
  <c r="AQ18" i="2"/>
  <c r="AQ2" i="2"/>
  <c r="AQ12" i="2"/>
  <c r="AQ4" i="2"/>
  <c r="AQ15" i="2"/>
  <c r="AQ19" i="2"/>
  <c r="AQ28" i="2"/>
  <c r="AQ11" i="2"/>
  <c r="AQ17" i="2"/>
  <c r="AQ14" i="2"/>
  <c r="AQ5" i="2"/>
  <c r="AQ16" i="2"/>
  <c r="AQ25" i="2"/>
  <c r="AQ21" i="2"/>
  <c r="AQ31" i="2"/>
  <c r="AQ20" i="2"/>
  <c r="AQ24" i="2"/>
  <c r="AQ7" i="2"/>
  <c r="AQ26" i="2"/>
  <c r="AQ6" i="2"/>
  <c r="AQ10" i="2"/>
  <c r="AQ3" i="2"/>
  <c r="AQ30" i="2"/>
  <c r="AQ13" i="2"/>
  <c r="AQ9" i="2"/>
  <c r="AQ27" i="2"/>
  <c r="AQ22" i="2"/>
  <c r="AQ23" i="2"/>
  <c r="AQ32" i="2"/>
  <c r="AQ29" i="2"/>
  <c r="AQ33" i="2"/>
  <c r="AQ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5" i="2"/>
  <c r="AS15" i="2"/>
  <c r="AV15" i="2"/>
  <c r="AW15" i="2"/>
  <c r="AR21" i="2"/>
  <c r="AS21" i="2"/>
  <c r="AV21" i="2"/>
  <c r="AW21" i="2"/>
  <c r="AR5" i="2"/>
  <c r="AS5" i="2"/>
  <c r="AV5" i="2"/>
  <c r="AW5" i="2"/>
  <c r="AR30" i="2"/>
  <c r="AS30" i="2"/>
  <c r="AV30" i="2"/>
  <c r="AW30" i="2"/>
  <c r="AR12" i="2"/>
  <c r="AS12" i="2"/>
  <c r="AV12" i="2"/>
  <c r="AW12" i="2"/>
  <c r="AR28" i="2"/>
  <c r="AS28" i="2"/>
  <c r="AV28" i="2"/>
  <c r="AW28" i="2"/>
  <c r="AR16" i="2"/>
  <c r="AS16" i="2"/>
  <c r="AV16" i="2"/>
  <c r="AW16" i="2"/>
  <c r="AR13" i="2"/>
  <c r="AS13" i="2"/>
  <c r="AV13" i="2"/>
  <c r="AW13" i="2"/>
  <c r="AR26" i="2"/>
  <c r="AS26" i="2"/>
  <c r="AV26" i="2"/>
  <c r="AW26" i="2"/>
  <c r="AR18" i="2"/>
  <c r="AS18" i="2"/>
  <c r="AV18" i="2"/>
  <c r="AW18" i="2"/>
  <c r="AR4" i="2"/>
  <c r="AS4" i="2"/>
  <c r="AV4" i="2"/>
  <c r="AW4" i="2"/>
  <c r="AR7" i="2"/>
  <c r="AS7" i="2"/>
  <c r="AV7" i="2"/>
  <c r="AW7" i="2"/>
  <c r="AR3" i="2"/>
  <c r="AS3" i="2"/>
  <c r="AV3" i="2"/>
  <c r="AW3" i="2"/>
  <c r="AR32" i="2"/>
  <c r="AS32" i="2"/>
  <c r="AV32" i="2"/>
  <c r="AW32" i="2"/>
  <c r="AR6" i="2"/>
  <c r="AS6" i="2"/>
  <c r="AV6" i="2"/>
  <c r="AW6" i="2"/>
  <c r="AR33" i="2"/>
  <c r="AS33" i="2"/>
  <c r="AV33" i="2"/>
  <c r="AW33" i="2"/>
  <c r="AR20" i="2"/>
  <c r="AS20" i="2"/>
  <c r="AV20" i="2"/>
  <c r="AW20" i="2"/>
  <c r="AR11" i="2"/>
  <c r="AS11" i="2"/>
  <c r="AV11" i="2"/>
  <c r="AW11" i="2"/>
  <c r="AR22" i="2"/>
  <c r="AS22" i="2"/>
  <c r="AV22" i="2"/>
  <c r="AW22" i="2"/>
  <c r="AR24" i="2"/>
  <c r="AS24" i="2"/>
  <c r="AV24" i="2"/>
  <c r="AW24" i="2"/>
  <c r="AR25" i="2"/>
  <c r="AS25" i="2"/>
  <c r="AV25" i="2"/>
  <c r="AW25" i="2"/>
  <c r="AR27" i="2"/>
  <c r="AS27" i="2"/>
  <c r="AV27" i="2"/>
  <c r="AW27" i="2"/>
  <c r="AR29" i="2"/>
  <c r="AS29" i="2"/>
  <c r="AV29" i="2"/>
  <c r="AW29" i="2"/>
  <c r="AR23" i="2"/>
  <c r="AS23" i="2"/>
  <c r="AV23" i="2"/>
  <c r="AW23" i="2"/>
  <c r="AR17" i="2"/>
  <c r="AS17" i="2"/>
  <c r="AV17" i="2"/>
  <c r="AW17" i="2"/>
  <c r="AR10" i="2"/>
  <c r="AS10" i="2"/>
  <c r="AV10" i="2"/>
  <c r="AW10" i="2"/>
  <c r="AR19" i="2"/>
  <c r="AS19" i="2"/>
  <c r="AV19" i="2"/>
  <c r="AW19" i="2"/>
  <c r="AR14" i="2"/>
  <c r="AS14" i="2"/>
  <c r="AV14" i="2"/>
  <c r="AW14" i="2"/>
  <c r="AR9" i="2"/>
  <c r="AS9" i="2"/>
  <c r="AV9" i="2"/>
  <c r="AW9" i="2"/>
  <c r="AR2" i="2"/>
  <c r="AS2" i="2"/>
  <c r="AV2" i="2"/>
  <c r="AW2" i="2"/>
  <c r="AR8" i="2"/>
  <c r="AS8" i="2"/>
  <c r="AV8" i="2"/>
  <c r="AW8" i="2"/>
  <c r="AW31" i="2"/>
  <c r="AV31" i="2"/>
  <c r="AS31" i="2"/>
  <c r="AR3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45" i="1"/>
  <c r="O246" i="1"/>
  <c r="O247" i="1"/>
  <c r="O249" i="1"/>
  <c r="O248" i="1"/>
  <c r="O250" i="1"/>
  <c r="O251" i="1"/>
  <c r="O252" i="1"/>
  <c r="O253" i="1"/>
  <c r="O254" i="1"/>
  <c r="O255"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AC999" i="1" s="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O199" i="1" s="1"/>
  <c r="H200" i="1"/>
  <c r="H201" i="1"/>
  <c r="H202" i="1"/>
  <c r="H203" i="1"/>
  <c r="O203" i="1" s="1"/>
  <c r="H204" i="1"/>
  <c r="H205" i="1"/>
  <c r="O205" i="1" s="1"/>
  <c r="H206" i="1"/>
  <c r="H207" i="1"/>
  <c r="H208" i="1"/>
  <c r="O208" i="1" s="1"/>
  <c r="H209" i="1"/>
  <c r="O209" i="1" s="1"/>
  <c r="H210" i="1"/>
  <c r="H211" i="1"/>
  <c r="O211" i="1" s="1"/>
  <c r="H213" i="1"/>
  <c r="H214" i="1"/>
  <c r="H215" i="1"/>
  <c r="O215" i="1" s="1"/>
  <c r="H216" i="1"/>
  <c r="O216" i="1" s="1"/>
  <c r="H212" i="1"/>
  <c r="H217" i="1"/>
  <c r="O217" i="1" s="1"/>
  <c r="H218" i="1"/>
  <c r="H219" i="1"/>
  <c r="H220" i="1"/>
  <c r="O220" i="1" s="1"/>
  <c r="H221" i="1"/>
  <c r="O221" i="1" s="1"/>
  <c r="H222" i="1"/>
  <c r="H223" i="1"/>
  <c r="O223" i="1" s="1"/>
  <c r="H224" i="1"/>
  <c r="H225" i="1"/>
  <c r="H226" i="1"/>
  <c r="O226" i="1" s="1"/>
  <c r="H227" i="1"/>
  <c r="O227" i="1" s="1"/>
  <c r="H228" i="1"/>
  <c r="H229" i="1"/>
  <c r="O229" i="1" s="1"/>
  <c r="H230" i="1"/>
  <c r="H231" i="1"/>
  <c r="H232" i="1"/>
  <c r="O232" i="1" s="1"/>
  <c r="H233" i="1"/>
  <c r="O233" i="1" s="1"/>
  <c r="H234" i="1"/>
  <c r="H235" i="1"/>
  <c r="O235" i="1" s="1"/>
  <c r="H236" i="1"/>
  <c r="H237" i="1"/>
  <c r="H238" i="1"/>
  <c r="O238" i="1" s="1"/>
  <c r="H239" i="1"/>
  <c r="H240" i="1"/>
  <c r="H241" i="1"/>
  <c r="H242" i="1"/>
  <c r="O242" i="1" s="1"/>
  <c r="H243" i="1"/>
  <c r="O243" i="1" s="1"/>
  <c r="H244" i="1"/>
  <c r="O244" i="1" s="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4" i="1" l="1"/>
  <c r="O48" i="1"/>
  <c r="AD48" i="1" s="1"/>
  <c r="O234" i="1"/>
  <c r="AD234" i="1" s="1"/>
  <c r="O228" i="1"/>
  <c r="O222" i="1"/>
  <c r="O212" i="1"/>
  <c r="O204" i="1"/>
  <c r="O198" i="1"/>
  <c r="AD198" i="1" s="1"/>
  <c r="O192" i="1"/>
  <c r="AD192" i="1" s="1"/>
  <c r="O186" i="1"/>
  <c r="O180" i="1"/>
  <c r="O174" i="1"/>
  <c r="O168" i="1"/>
  <c r="O156" i="1"/>
  <c r="O150" i="1"/>
  <c r="AD150" i="1" s="1"/>
  <c r="O143" i="1"/>
  <c r="O138" i="1"/>
  <c r="O132" i="1"/>
  <c r="O126" i="1"/>
  <c r="O120" i="1"/>
  <c r="AD120" i="1" s="1"/>
  <c r="O102" i="1"/>
  <c r="AD102" i="1" s="1"/>
  <c r="O96" i="1"/>
  <c r="O84" i="1"/>
  <c r="O78" i="1"/>
  <c r="O53" i="1"/>
  <c r="O37" i="1"/>
  <c r="AD37" i="1" s="1"/>
  <c r="O240" i="1"/>
  <c r="AD240" i="1" s="1"/>
  <c r="O237" i="1"/>
  <c r="O231" i="1"/>
  <c r="O225" i="1"/>
  <c r="O219" i="1"/>
  <c r="AD219" i="1" s="1"/>
  <c r="O214" i="1"/>
  <c r="AD214" i="1" s="1"/>
  <c r="O207" i="1"/>
  <c r="AD207" i="1" s="1"/>
  <c r="O201" i="1"/>
  <c r="O195" i="1"/>
  <c r="O189" i="1"/>
  <c r="O177" i="1"/>
  <c r="O171" i="1"/>
  <c r="AC171" i="1" s="1"/>
  <c r="O165" i="1"/>
  <c r="AD165" i="1" s="1"/>
  <c r="O159" i="1"/>
  <c r="O154" i="1"/>
  <c r="O147" i="1"/>
  <c r="O141" i="1"/>
  <c r="O129" i="1"/>
  <c r="O123" i="1"/>
  <c r="AC123" i="1" s="1"/>
  <c r="O117" i="1"/>
  <c r="O93" i="1"/>
  <c r="O81" i="1"/>
  <c r="O65" i="1"/>
  <c r="O239" i="1"/>
  <c r="AC239" i="1" s="1"/>
  <c r="O236" i="1"/>
  <c r="AD236" i="1" s="1"/>
  <c r="O230" i="1"/>
  <c r="O224" i="1"/>
  <c r="O218" i="1"/>
  <c r="O213" i="1"/>
  <c r="AD213" i="1" s="1"/>
  <c r="O206" i="1"/>
  <c r="O200" i="1"/>
  <c r="AD200" i="1" s="1"/>
  <c r="O188" i="1"/>
  <c r="O182" i="1"/>
  <c r="O176" i="1"/>
  <c r="O170" i="1"/>
  <c r="O164" i="1"/>
  <c r="AC164" i="1" s="1"/>
  <c r="O158" i="1"/>
  <c r="AD158" i="1" s="1"/>
  <c r="O152" i="1"/>
  <c r="O140" i="1"/>
  <c r="O134" i="1"/>
  <c r="O128" i="1"/>
  <c r="O122" i="1"/>
  <c r="AD122" i="1" s="1"/>
  <c r="O110" i="1"/>
  <c r="AD110" i="1" s="1"/>
  <c r="O86" i="1"/>
  <c r="O80" i="1"/>
  <c r="O69" i="1"/>
  <c r="O49" i="1"/>
  <c r="O241" i="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231" i="1"/>
  <c r="AD84" i="1"/>
  <c r="AD180"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4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143" i="1"/>
  <c r="AD128" i="1"/>
  <c r="AD9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228" i="1"/>
  <c r="AD191" i="1"/>
  <c r="AD159"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41"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41" i="1"/>
  <c r="AD225" i="1"/>
  <c r="AD204" i="1"/>
  <c r="AD188" i="1"/>
  <c r="AD156"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86" i="1"/>
  <c r="AD170"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68"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82"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64"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47"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82" i="1"/>
  <c r="AC176" i="1"/>
  <c r="AC170"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141"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31" i="1"/>
  <c r="AC225" i="1"/>
  <c r="AC214" i="1"/>
  <c r="AC1309" i="1"/>
  <c r="AC1291" i="1"/>
  <c r="AC1273" i="1"/>
  <c r="AC1254" i="1"/>
  <c r="AC1237" i="1"/>
  <c r="AC1219" i="1"/>
  <c r="AC1201" i="1"/>
  <c r="AC1171" i="1"/>
  <c r="AC1135" i="1"/>
  <c r="AC1099" i="1"/>
  <c r="AC1063" i="1"/>
  <c r="AC1023" i="1"/>
  <c r="AC920" i="1"/>
  <c r="AC812" i="1"/>
  <c r="AC704" i="1"/>
  <c r="AC596" i="1"/>
  <c r="AC488" i="1"/>
  <c r="AC380" i="1"/>
  <c r="AC177" i="1"/>
  <c r="AC147" i="1"/>
  <c r="AC11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80" i="1"/>
  <c r="AC168" i="1"/>
  <c r="AC156"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40"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8"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22" i="2"/>
  <c r="D18" i="2"/>
  <c r="D33" i="2"/>
  <c r="AT7" i="4"/>
  <c r="D21" i="2"/>
  <c r="D30" i="2"/>
  <c r="D26" i="2"/>
  <c r="BL15" i="4"/>
  <c r="D6" i="2"/>
  <c r="D10" i="2"/>
  <c r="D12" i="2"/>
  <c r="D27" i="2"/>
  <c r="D23" i="2"/>
  <c r="S56" i="1"/>
  <c r="R29"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7" i="2"/>
  <c r="D2" i="2"/>
  <c r="S22" i="1"/>
  <c r="Q17" i="2" s="1"/>
  <c r="S16" i="1"/>
  <c r="S25" i="2" s="1"/>
  <c r="S10" i="1"/>
  <c r="R2" i="2" s="1"/>
  <c r="S31" i="1"/>
  <c r="S5" i="2" s="1"/>
  <c r="C12" i="4"/>
  <c r="C32" i="4"/>
  <c r="BL11" i="4"/>
  <c r="D47" i="4"/>
  <c r="BD61" i="4"/>
  <c r="D21" i="4"/>
  <c r="BN55" i="4"/>
  <c r="BM52" i="4"/>
  <c r="BN35" i="4"/>
  <c r="F47" i="4"/>
  <c r="AZ55" i="4"/>
  <c r="E44" i="4"/>
  <c r="C46" i="4"/>
  <c r="BA18" i="4"/>
  <c r="C38" i="4"/>
  <c r="F19" i="4"/>
  <c r="D29" i="2"/>
  <c r="D11" i="2"/>
  <c r="BN61" i="4"/>
  <c r="C50" i="4"/>
  <c r="D4" i="2"/>
  <c r="S15" i="1"/>
  <c r="R4" i="2" s="1"/>
  <c r="S9" i="1"/>
  <c r="S11" i="2" s="1"/>
  <c r="S30" i="1"/>
  <c r="AO30" i="4"/>
  <c r="BK56" i="4"/>
  <c r="E60" i="4"/>
  <c r="AA38" i="4"/>
  <c r="BG30" i="4"/>
  <c r="F21" i="4"/>
  <c r="F45" i="4"/>
  <c r="BN37" i="4"/>
  <c r="BK30" i="4"/>
  <c r="F57" i="4"/>
  <c r="BH39" i="4"/>
  <c r="BK54" i="4"/>
  <c r="BK40" i="4"/>
  <c r="BL53" i="4"/>
  <c r="AY44" i="4"/>
  <c r="BK22" i="4"/>
  <c r="E36" i="4"/>
  <c r="BI26" i="4"/>
  <c r="D5" i="2"/>
  <c r="D57" i="4"/>
  <c r="BG54" i="4"/>
  <c r="D14" i="2"/>
  <c r="F27" i="4"/>
  <c r="D7" i="2"/>
  <c r="S3" i="1"/>
  <c r="S14" i="1"/>
  <c r="Q7" i="2" s="1"/>
  <c r="S8" i="1"/>
  <c r="Q10" i="2" s="1"/>
  <c r="S71" i="1"/>
  <c r="Q18" i="2" s="1"/>
  <c r="S47" i="1"/>
  <c r="R26" i="2" s="1"/>
  <c r="S35" i="1"/>
  <c r="R27" i="2" s="1"/>
  <c r="S29" i="1"/>
  <c r="R22" i="2" s="1"/>
  <c r="BH27" i="4"/>
  <c r="F23" i="4"/>
  <c r="AZ41" i="4"/>
  <c r="BN29" i="4"/>
  <c r="BM16" i="4"/>
  <c r="BL61" i="4"/>
  <c r="BH51" i="4"/>
  <c r="BH53" i="4"/>
  <c r="E16" i="4"/>
  <c r="E38" i="4"/>
  <c r="BM26" i="4"/>
  <c r="BG42" i="4"/>
  <c r="BD47" i="4"/>
  <c r="BL55" i="4"/>
  <c r="C34" i="4"/>
  <c r="D13" i="2"/>
  <c r="BN19" i="4"/>
  <c r="E18" i="4"/>
  <c r="D16" i="2"/>
  <c r="D20" i="2"/>
  <c r="D9" i="2"/>
  <c r="D31" i="2"/>
  <c r="D24" i="2"/>
  <c r="D28" i="2"/>
  <c r="S13" i="1"/>
  <c r="R32" i="2" s="1"/>
  <c r="S7" i="1"/>
  <c r="Q28" i="2" s="1"/>
  <c r="S82" i="1"/>
  <c r="Q8" i="2" s="1"/>
  <c r="S40" i="1"/>
  <c r="Z2" i="2" s="1"/>
  <c r="S34" i="1"/>
  <c r="Q20" i="2" s="1"/>
  <c r="D32" i="2"/>
  <c r="D25" i="2"/>
  <c r="D19" i="2"/>
  <c r="BJ17" i="4"/>
  <c r="D15" i="2"/>
  <c r="S24" i="1"/>
  <c r="S18" i="1"/>
  <c r="AA20" i="2" s="1"/>
  <c r="S12" i="1"/>
  <c r="S16"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8" i="2"/>
  <c r="W7" i="2"/>
  <c r="N30" i="2"/>
  <c r="W26" i="2"/>
  <c r="N8" i="2"/>
  <c r="U24" i="2"/>
  <c r="Y24" i="2"/>
  <c r="W11" i="2"/>
  <c r="O10" i="2"/>
  <c r="U14" i="2"/>
  <c r="W27" i="2"/>
  <c r="AA31" i="2"/>
  <c r="Z24" i="2"/>
  <c r="O8" i="2"/>
  <c r="U7" i="2"/>
  <c r="Y7" i="2"/>
  <c r="W5" i="2"/>
  <c r="Q2" i="2"/>
  <c r="Z7" i="2"/>
  <c r="V24" i="2"/>
  <c r="AA28" i="2"/>
  <c r="AA10" i="2"/>
  <c r="V7" i="2"/>
  <c r="O28" i="2"/>
  <c r="W24" i="2"/>
  <c r="V28" i="2"/>
  <c r="Y28" i="2"/>
  <c r="Z28" i="2"/>
  <c r="U28" i="2"/>
  <c r="W28" i="2"/>
  <c r="AA30" i="2"/>
  <c r="N18" i="2"/>
  <c r="W33" i="2"/>
  <c r="O18" i="2"/>
  <c r="M18" i="2"/>
  <c r="W21" i="2"/>
  <c r="O58" i="1"/>
  <c r="AD58" i="1" s="1"/>
  <c r="O26" i="1"/>
  <c r="AD26" i="1" s="1"/>
  <c r="O42" i="1"/>
  <c r="AD42" i="1" s="1"/>
  <c r="O45" i="1"/>
  <c r="AD45" i="1" s="1"/>
  <c r="O61" i="1"/>
  <c r="AD61" i="1" s="1"/>
  <c r="O29" i="1"/>
  <c r="AD29" i="1" s="1"/>
  <c r="O56" i="1"/>
  <c r="AD56" i="1" s="1"/>
  <c r="N11" i="2"/>
  <c r="W12" i="2"/>
  <c r="O27" i="1"/>
  <c r="AD27" i="1" s="1"/>
  <c r="O43" i="1"/>
  <c r="AD43" i="1" s="1"/>
  <c r="O59" i="1"/>
  <c r="AD59" i="1" s="1"/>
  <c r="U3" i="2"/>
  <c r="O52" i="1"/>
  <c r="AD52" i="1" s="1"/>
  <c r="Z30" i="2"/>
  <c r="O36" i="1"/>
  <c r="AD36" i="1" s="1"/>
  <c r="Z23" i="2"/>
  <c r="V32" i="2"/>
  <c r="AE66" i="4"/>
  <c r="O34" i="1"/>
  <c r="AD34" i="1" s="1"/>
  <c r="AA23" i="2"/>
  <c r="N13" i="2"/>
  <c r="M29" i="2"/>
  <c r="O50" i="1"/>
  <c r="AD50" i="1" s="1"/>
  <c r="N26" i="2"/>
  <c r="J65" i="4"/>
  <c r="W15" i="2"/>
  <c r="N14" i="2"/>
  <c r="V33" i="2"/>
  <c r="O46" i="1"/>
  <c r="AD46" i="1" s="1"/>
  <c r="N29" i="2"/>
  <c r="V30" i="2"/>
  <c r="N10" i="2"/>
  <c r="N27" i="2"/>
  <c r="N22" i="2"/>
  <c r="W29" i="2"/>
  <c r="O30" i="1"/>
  <c r="AD30" i="1" s="1"/>
  <c r="N9" i="2"/>
  <c r="N4" i="2"/>
  <c r="N6" i="2"/>
  <c r="U6" i="2"/>
  <c r="O5" i="2"/>
  <c r="O62" i="1"/>
  <c r="AD62" i="1" s="1"/>
  <c r="M5" i="2"/>
  <c r="U20" i="2"/>
  <c r="N25" i="2"/>
  <c r="V4" i="2"/>
  <c r="AH65" i="4"/>
  <c r="V17" i="2"/>
  <c r="V12" i="2"/>
  <c r="V6" i="2"/>
  <c r="V10" i="2"/>
  <c r="W30" i="2"/>
  <c r="V8" i="2"/>
  <c r="V26" i="2"/>
  <c r="W10" i="2"/>
  <c r="BH3" i="2"/>
  <c r="V5" i="2"/>
  <c r="W23" i="2"/>
  <c r="BG17" i="2"/>
  <c r="Y10" i="2"/>
  <c r="BG18" i="2"/>
  <c r="V9" i="2"/>
  <c r="BH7" i="2"/>
  <c r="V3" i="2"/>
  <c r="V13" i="2"/>
  <c r="BH22" i="2"/>
  <c r="N17" i="2"/>
  <c r="W32" i="2"/>
  <c r="BK62" i="4"/>
  <c r="W8" i="2"/>
  <c r="W2" i="2"/>
  <c r="W9" i="2"/>
  <c r="U4" i="2"/>
  <c r="W17" i="2"/>
  <c r="U17" i="2"/>
  <c r="W25" i="2"/>
  <c r="BH11" i="2"/>
  <c r="BG8" i="2"/>
  <c r="H4" i="2"/>
  <c r="I4" i="2" s="1"/>
  <c r="H24" i="2"/>
  <c r="I24" i="2" s="1"/>
  <c r="H16" i="2"/>
  <c r="I16" i="2" s="1"/>
  <c r="H3" i="2"/>
  <c r="I3" i="2" s="1"/>
  <c r="N16" i="2"/>
  <c r="N2" i="2"/>
  <c r="U30" i="2"/>
  <c r="U2" i="2"/>
  <c r="V21" i="2"/>
  <c r="V19" i="2"/>
  <c r="W20" i="2"/>
  <c r="W4" i="2"/>
  <c r="BG16" i="2"/>
  <c r="BH8" i="2"/>
  <c r="H33" i="2"/>
  <c r="I33" i="2" s="1"/>
  <c r="H21" i="2"/>
  <c r="I21" i="2" s="1"/>
  <c r="O12" i="2"/>
  <c r="M12" i="2"/>
  <c r="U5" i="2"/>
  <c r="U9" i="2"/>
  <c r="W6" i="2"/>
  <c r="BH25" i="2"/>
  <c r="BH6" i="2"/>
  <c r="H20" i="2"/>
  <c r="I20" i="2" s="1"/>
  <c r="U21" i="2"/>
  <c r="U19" i="2"/>
  <c r="V20" i="2"/>
  <c r="W13" i="2"/>
  <c r="Y23" i="2"/>
  <c r="BH18" i="2"/>
  <c r="BH32" i="2"/>
  <c r="BG28" i="2"/>
  <c r="H8" i="2"/>
  <c r="I8" i="2" s="1"/>
  <c r="BG15" i="2"/>
  <c r="H11" i="2"/>
  <c r="I11" i="2" s="1"/>
  <c r="M31" i="2"/>
  <c r="BH29" i="2"/>
  <c r="H17" i="2"/>
  <c r="I17" i="2" s="1"/>
  <c r="H22" i="2"/>
  <c r="I22" i="2" s="1"/>
  <c r="T12" i="2"/>
  <c r="N5" i="2"/>
  <c r="U10" i="2"/>
  <c r="U13" i="2"/>
  <c r="V23" i="2"/>
  <c r="T22" i="2"/>
  <c r="H15" i="2"/>
  <c r="I15" i="2" s="1"/>
  <c r="L23" i="2"/>
  <c r="N31" i="2"/>
  <c r="U12" i="2"/>
  <c r="V27" i="2"/>
  <c r="W18" i="2"/>
  <c r="W22" i="2"/>
  <c r="BG19" i="2"/>
  <c r="H10" i="2"/>
  <c r="I10" i="2" s="1"/>
  <c r="M30" i="2"/>
  <c r="U23" i="2"/>
  <c r="V25" i="2"/>
  <c r="H14" i="2"/>
  <c r="I14" i="2" s="1"/>
  <c r="O13" i="2"/>
  <c r="U27" i="2"/>
  <c r="V18" i="2"/>
  <c r="V22" i="2"/>
  <c r="W14" i="2"/>
  <c r="BG25" i="2"/>
  <c r="BH28" i="2"/>
  <c r="M14" i="2"/>
  <c r="U33" i="2"/>
  <c r="U25" i="2"/>
  <c r="Y30" i="2"/>
  <c r="U18" i="2"/>
  <c r="U22" i="2"/>
  <c r="V14" i="2"/>
  <c r="H13" i="2"/>
  <c r="I13" i="2" s="1"/>
  <c r="BH10" i="2"/>
  <c r="H28" i="2"/>
  <c r="I28" i="2" s="1"/>
  <c r="H32" i="2"/>
  <c r="I32" i="2" s="1"/>
  <c r="U8" i="2"/>
  <c r="U32" i="2"/>
  <c r="V29" i="2"/>
  <c r="V15" i="2"/>
  <c r="BG7" i="2"/>
  <c r="BH15" i="2"/>
  <c r="H7" i="2"/>
  <c r="I7" i="2" s="1"/>
  <c r="H19" i="2"/>
  <c r="I19" i="2" s="1"/>
  <c r="M9" i="2"/>
  <c r="V11" i="2"/>
  <c r="BG9" i="2"/>
  <c r="H5" i="2"/>
  <c r="I5" i="2" s="1"/>
  <c r="Z16" i="2"/>
  <c r="N33" i="2"/>
  <c r="N32" i="2"/>
  <c r="U29" i="2"/>
  <c r="U15" i="2"/>
  <c r="V2" i="2"/>
  <c r="BH24" i="2"/>
  <c r="BH14" i="2"/>
  <c r="BH17" i="2"/>
  <c r="BG3" i="2"/>
  <c r="O51" i="1"/>
  <c r="AD51" i="1" s="1"/>
  <c r="H6" i="2"/>
  <c r="I6" i="2" s="1"/>
  <c r="H23" i="2"/>
  <c r="I23" i="2" s="1"/>
  <c r="H26" i="2"/>
  <c r="I26" i="2" s="1"/>
  <c r="H30" i="2"/>
  <c r="I30" i="2" s="1"/>
  <c r="H29" i="2"/>
  <c r="I29" i="2" s="1"/>
  <c r="H27" i="2"/>
  <c r="I27" i="2" s="1"/>
  <c r="U26" i="2"/>
  <c r="U11" i="2"/>
  <c r="W3" i="2"/>
  <c r="W31" i="2"/>
  <c r="Y31" i="2"/>
  <c r="U31" i="2"/>
  <c r="V31" i="2"/>
  <c r="W16" i="2"/>
  <c r="U16" i="2"/>
  <c r="Y16" i="2"/>
  <c r="V16" i="2"/>
  <c r="Z31" i="2"/>
  <c r="H25" i="2"/>
  <c r="I25" i="2" s="1"/>
  <c r="M15" i="2"/>
  <c r="N15" i="2"/>
  <c r="AA16" i="2"/>
  <c r="Z10" i="2"/>
  <c r="M7" i="2"/>
  <c r="M21" i="2"/>
  <c r="O21" i="2"/>
  <c r="BH27" i="2"/>
  <c r="BG24" i="2"/>
  <c r="BH33" i="2"/>
  <c r="BG6" i="2"/>
  <c r="BH20" i="2"/>
  <c r="BH12" i="2"/>
  <c r="BH21" i="2"/>
  <c r="AA11" i="2"/>
  <c r="T21" i="2"/>
  <c r="M10" i="2"/>
  <c r="M13" i="2"/>
  <c r="N12" i="2"/>
  <c r="O23" i="2"/>
  <c r="O28" i="1"/>
  <c r="AD28" i="1" s="1"/>
  <c r="L8" i="2"/>
  <c r="BG10" i="2"/>
  <c r="BG20" i="2"/>
  <c r="BG12" i="2"/>
  <c r="BG21" i="2"/>
  <c r="Z11" i="2"/>
  <c r="T11" i="2"/>
  <c r="T15" i="2"/>
  <c r="M17" i="2"/>
  <c r="N23" i="2"/>
  <c r="O33" i="2"/>
  <c r="O27" i="2"/>
  <c r="L14" i="2"/>
  <c r="BG29" i="2"/>
  <c r="L22" i="2"/>
  <c r="BG32" i="2"/>
  <c r="BH4" i="2"/>
  <c r="BH13" i="2"/>
  <c r="L30" i="2"/>
  <c r="T20" i="2"/>
  <c r="T31" i="2"/>
  <c r="M23" i="2"/>
  <c r="O25" i="2"/>
  <c r="BH9" i="2"/>
  <c r="L26" i="2"/>
  <c r="L17" i="2"/>
  <c r="L33" i="2"/>
  <c r="BG4" i="2"/>
  <c r="BG13" i="2"/>
  <c r="L15" i="2"/>
  <c r="T33" i="2"/>
  <c r="M33" i="2"/>
  <c r="M27" i="2"/>
  <c r="O16" i="2"/>
  <c r="O22" i="2"/>
  <c r="L25" i="2"/>
  <c r="L7" i="2"/>
  <c r="BH2" i="2"/>
  <c r="L27" i="2"/>
  <c r="L3" i="2"/>
  <c r="T8" i="2"/>
  <c r="T6" i="2"/>
  <c r="M25" i="2"/>
  <c r="O32" i="2"/>
  <c r="BG2" i="2"/>
  <c r="BH19" i="2"/>
  <c r="L18" i="2"/>
  <c r="L16" i="2"/>
  <c r="BH5" i="2"/>
  <c r="T2" i="2"/>
  <c r="T32" i="2"/>
  <c r="M16" i="2"/>
  <c r="M22" i="2"/>
  <c r="O14" i="2"/>
  <c r="O7" i="2"/>
  <c r="BH23" i="2"/>
  <c r="BG11" i="2"/>
  <c r="BG5" i="2"/>
  <c r="T9" i="2"/>
  <c r="T3" i="2"/>
  <c r="M32" i="2"/>
  <c r="N7" i="2"/>
  <c r="O29" i="2"/>
  <c r="O15" i="2"/>
  <c r="L9" i="2"/>
  <c r="BG23" i="2"/>
  <c r="BH26" i="2"/>
  <c r="T14" i="2"/>
  <c r="T7" i="2"/>
  <c r="BE7" i="2" s="1"/>
  <c r="O26" i="2"/>
  <c r="O11" i="2"/>
  <c r="H9" i="2"/>
  <c r="I9" i="2" s="1"/>
  <c r="L10" i="2"/>
  <c r="L20" i="2"/>
  <c r="BG26" i="2"/>
  <c r="L12" i="2"/>
  <c r="L21" i="2"/>
  <c r="T19" i="2"/>
  <c r="T4" i="2"/>
  <c r="O30" i="2"/>
  <c r="O2" i="2"/>
  <c r="L29" i="2"/>
  <c r="L32" i="2"/>
  <c r="T10" i="2"/>
  <c r="T26" i="2"/>
  <c r="M26" i="2"/>
  <c r="M11" i="2"/>
  <c r="O9" i="2"/>
  <c r="H18" i="2"/>
  <c r="I18" i="2" s="1"/>
  <c r="L4" i="2"/>
  <c r="L13" i="2"/>
  <c r="BH30" i="2"/>
  <c r="T17" i="2"/>
  <c r="T13" i="2"/>
  <c r="M2" i="2"/>
  <c r="O19" i="2"/>
  <c r="F18" i="2"/>
  <c r="G18" i="2" s="1"/>
  <c r="BG14" i="2"/>
  <c r="BG22" i="2"/>
  <c r="BG30" i="2"/>
  <c r="T23" i="2"/>
  <c r="T16" i="2"/>
  <c r="BE16" i="2" s="1"/>
  <c r="N21" i="2"/>
  <c r="N19" i="2"/>
  <c r="O31" i="2"/>
  <c r="O3" i="2"/>
  <c r="L2" i="2"/>
  <c r="BG33" i="2"/>
  <c r="T29" i="2"/>
  <c r="T28" i="2"/>
  <c r="BE28" i="2" s="1"/>
  <c r="M19" i="2"/>
  <c r="N3" i="2"/>
  <c r="O20" i="2"/>
  <c r="O4" i="2"/>
  <c r="H2" i="2"/>
  <c r="I2" i="2" s="1"/>
  <c r="L19" i="2"/>
  <c r="BG27" i="2"/>
  <c r="L11" i="2"/>
  <c r="BH16" i="2"/>
  <c r="L5" i="2"/>
  <c r="T27" i="2"/>
  <c r="M3" i="2"/>
  <c r="O6" i="2"/>
  <c r="L6" i="2"/>
  <c r="T25" i="2"/>
  <c r="T30" i="2"/>
  <c r="BE30" i="2" s="1"/>
  <c r="M20" i="2"/>
  <c r="M4" i="2"/>
  <c r="N28" i="2"/>
  <c r="T24" i="2"/>
  <c r="T5" i="2"/>
  <c r="M28" i="2"/>
  <c r="M6" i="2"/>
  <c r="O17" i="2"/>
  <c r="M24" i="2"/>
  <c r="T18" i="2"/>
  <c r="N24" i="2"/>
  <c r="O24" i="2"/>
  <c r="AZ10" i="2"/>
  <c r="L24" i="2"/>
  <c r="AZ23" i="2"/>
  <c r="F19" i="2"/>
  <c r="G19" i="2" s="1"/>
  <c r="F25" i="2"/>
  <c r="G25" i="2" s="1"/>
  <c r="F6" i="2"/>
  <c r="F26" i="2"/>
  <c r="F28" i="2"/>
  <c r="G28" i="2" s="1"/>
  <c r="H12" i="2"/>
  <c r="I12" i="2" s="1"/>
  <c r="F10" i="2"/>
  <c r="G10" i="2" s="1"/>
  <c r="F24" i="2"/>
  <c r="G24" i="2" s="1"/>
  <c r="F32" i="2"/>
  <c r="G32" i="2" s="1"/>
  <c r="F13" i="2"/>
  <c r="G13" i="2" s="1"/>
  <c r="F12" i="2"/>
  <c r="G12" i="2" s="1"/>
  <c r="F30" i="2"/>
  <c r="G30" i="2" s="1"/>
  <c r="F8" i="2"/>
  <c r="G8" i="2" s="1"/>
  <c r="F17" i="2"/>
  <c r="G17" i="2" s="1"/>
  <c r="F22" i="2"/>
  <c r="G22" i="2" s="1"/>
  <c r="F3" i="2"/>
  <c r="G3" i="2" s="1"/>
  <c r="F16" i="2"/>
  <c r="G16" i="2" s="1"/>
  <c r="F5" i="2"/>
  <c r="G5" i="2" s="1"/>
  <c r="F2" i="2"/>
  <c r="G2" i="2" s="1"/>
  <c r="F23" i="2"/>
  <c r="G23" i="2" s="1"/>
  <c r="F11" i="2"/>
  <c r="G11" i="2" s="1"/>
  <c r="F7" i="2"/>
  <c r="G7" i="2" s="1"/>
  <c r="F21" i="2"/>
  <c r="G21" i="2" s="1"/>
  <c r="F9" i="2"/>
  <c r="G9" i="2" s="1"/>
  <c r="F29" i="2"/>
  <c r="G29" i="2" s="1"/>
  <c r="F20" i="2"/>
  <c r="G20" i="2" s="1"/>
  <c r="F4" i="2"/>
  <c r="G4" i="2" s="1"/>
  <c r="F15" i="2"/>
  <c r="G15" i="2" s="1"/>
  <c r="F14" i="2"/>
  <c r="G14" i="2" s="1"/>
  <c r="F27" i="2"/>
  <c r="G27" i="2" s="1"/>
  <c r="F33" i="2"/>
  <c r="G33" i="2" s="1"/>
  <c r="AX23" i="2"/>
  <c r="AY20" i="2"/>
  <c r="AX14" i="2"/>
  <c r="L28" i="2"/>
  <c r="AT29" i="2"/>
  <c r="AZ15" i="2"/>
  <c r="AT8" i="2"/>
  <c r="AY19" i="2"/>
  <c r="AZ27" i="2"/>
  <c r="AX8" i="2"/>
  <c r="AY10" i="2"/>
  <c r="AZ17" i="2"/>
  <c r="AT20" i="2"/>
  <c r="AT9" i="2"/>
  <c r="AZ14" i="2"/>
  <c r="AX10" i="2"/>
  <c r="AY13" i="2"/>
  <c r="AT12" i="2"/>
  <c r="AT30" i="2"/>
  <c r="AY5" i="2"/>
  <c r="AT27" i="2"/>
  <c r="AY24" i="2"/>
  <c r="AZ33" i="2"/>
  <c r="AT7" i="2"/>
  <c r="AY32" i="2"/>
  <c r="AZ18" i="2"/>
  <c r="AX26" i="2"/>
  <c r="AT28" i="2"/>
  <c r="AZ19" i="2"/>
  <c r="AZ25" i="2"/>
  <c r="AZ6" i="2"/>
  <c r="AX3" i="2"/>
  <c r="AT4" i="2"/>
  <c r="AY18" i="2"/>
  <c r="AY12" i="2"/>
  <c r="AZ21" i="2"/>
  <c r="AT18" i="2"/>
  <c r="AX12" i="2"/>
  <c r="AT25" i="2"/>
  <c r="AT22" i="2"/>
  <c r="AY6" i="2"/>
  <c r="AX4" i="2"/>
  <c r="AZ16" i="2"/>
  <c r="AX16" i="2"/>
  <c r="AT15" i="2"/>
  <c r="AY9" i="2"/>
  <c r="AZ2" i="2"/>
  <c r="AX9" i="2"/>
  <c r="AT14" i="2"/>
  <c r="AY25" i="2"/>
  <c r="AT24" i="2"/>
  <c r="AT11" i="2"/>
  <c r="AX21" i="2"/>
  <c r="AX20" i="2"/>
  <c r="AT33" i="2"/>
  <c r="AY4" i="2"/>
  <c r="AT26" i="2"/>
  <c r="AX13" i="2"/>
  <c r="AX30" i="2"/>
  <c r="AT5" i="2"/>
  <c r="AX17" i="2"/>
  <c r="AY8" i="2"/>
  <c r="AT23" i="2"/>
  <c r="AY29" i="2"/>
  <c r="AX25" i="2"/>
  <c r="AX11" i="2"/>
  <c r="AZ32" i="2"/>
  <c r="AY3" i="2"/>
  <c r="AX15" i="2"/>
  <c r="AY14" i="2"/>
  <c r="AX19" i="2"/>
  <c r="AT10" i="2"/>
  <c r="AY17" i="2"/>
  <c r="AX29" i="2"/>
  <c r="AX27" i="2"/>
  <c r="AZ11" i="2"/>
  <c r="AX6" i="2"/>
  <c r="AX7" i="2"/>
  <c r="AZ26" i="2"/>
  <c r="AT13" i="2"/>
  <c r="AT16" i="2"/>
  <c r="AX28" i="2"/>
  <c r="AZ5" i="2"/>
  <c r="AY21" i="2"/>
  <c r="AZ8" i="2"/>
  <c r="AX24" i="2"/>
  <c r="AZ22" i="2"/>
  <c r="AZ7" i="2"/>
  <c r="AZ28" i="2"/>
  <c r="AZ30" i="2"/>
  <c r="AX5" i="2"/>
  <c r="AT21" i="2"/>
  <c r="AT2" i="2"/>
  <c r="AX2" i="2"/>
  <c r="AT19" i="2"/>
  <c r="AX22" i="2"/>
  <c r="AX33" i="2"/>
  <c r="AX32" i="2"/>
  <c r="AZ3" i="2"/>
  <c r="AT17" i="2"/>
  <c r="AZ24" i="2"/>
  <c r="AT3" i="2"/>
  <c r="AX18" i="2"/>
  <c r="AY26" i="2"/>
  <c r="AZ13" i="2"/>
  <c r="AY15" i="2"/>
  <c r="AY2" i="2"/>
  <c r="AZ9" i="2"/>
  <c r="AY23" i="2"/>
  <c r="AZ29" i="2"/>
  <c r="AY11" i="2"/>
  <c r="AZ20" i="2"/>
  <c r="AY7" i="2"/>
  <c r="AZ4" i="2"/>
  <c r="AY28" i="2"/>
  <c r="AZ12" i="2"/>
  <c r="AY22" i="2"/>
  <c r="AY16" i="2"/>
  <c r="AT6" i="2"/>
  <c r="AY27" i="2"/>
  <c r="AY33" i="2"/>
  <c r="AT32" i="2"/>
  <c r="AY30" i="2"/>
  <c r="O40" i="1"/>
  <c r="AD40" i="1" s="1"/>
  <c r="AQ66" i="4"/>
  <c r="AV63" i="4"/>
  <c r="BF51" i="4"/>
  <c r="O25" i="1"/>
  <c r="AD25" i="1" s="1"/>
  <c r="BG31" i="2"/>
  <c r="H31" i="2"/>
  <c r="I31" i="2" s="1"/>
  <c r="BH31" i="2"/>
  <c r="O24" i="1"/>
  <c r="AD24" i="1" s="1"/>
  <c r="O39" i="1"/>
  <c r="AD39" i="1" s="1"/>
  <c r="O33" i="1"/>
  <c r="AD33" i="1" s="1"/>
  <c r="S25" i="1"/>
  <c r="L31" i="2"/>
  <c r="O32" i="1"/>
  <c r="AD32" i="1" s="1"/>
  <c r="G6" i="4"/>
  <c r="BG62" i="4"/>
  <c r="S62" i="4"/>
  <c r="W62" i="4"/>
  <c r="S6" i="1"/>
  <c r="R15" i="2" s="1"/>
  <c r="S39" i="1"/>
  <c r="AA29" i="2" s="1"/>
  <c r="S11" i="1"/>
  <c r="S5" i="1"/>
  <c r="S37" i="1"/>
  <c r="S4" i="1"/>
  <c r="S20" i="1"/>
  <c r="O22" i="1"/>
  <c r="AD22" i="1" s="1"/>
  <c r="AR5" i="4"/>
  <c r="S42" i="1"/>
  <c r="F31" i="2"/>
  <c r="G3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E24" i="2" l="1"/>
  <c r="AD239" i="1"/>
  <c r="AC236" i="1"/>
  <c r="AC150" i="1"/>
  <c r="AC122" i="1"/>
  <c r="AL20" i="1"/>
  <c r="AD123" i="1"/>
  <c r="AC102" i="1"/>
  <c r="BE10" i="2"/>
  <c r="BE23" i="2"/>
  <c r="BE31"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7"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7" i="7"/>
  <c r="J30" i="7"/>
  <c r="AE9" i="6"/>
  <c r="L30" i="7"/>
  <c r="K27" i="7"/>
  <c r="M27" i="7"/>
  <c r="M8" i="7"/>
  <c r="K7" i="7"/>
  <c r="L11"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AS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7" i="2"/>
  <c r="AG7" i="2" s="1"/>
  <c r="Z25" i="2"/>
  <c r="S7" i="2"/>
  <c r="AI7" i="2" s="1"/>
  <c r="Z18" i="2"/>
  <c r="Q26" i="2"/>
  <c r="S14" i="2"/>
  <c r="R5" i="2"/>
  <c r="Y25" i="2"/>
  <c r="Q11" i="2"/>
  <c r="S26" i="2"/>
  <c r="AA25" i="2"/>
  <c r="AI25" i="2" s="1"/>
  <c r="S27" i="2"/>
  <c r="Q27" i="2"/>
  <c r="R18" i="2"/>
  <c r="Y19" i="2"/>
  <c r="S18" i="2"/>
  <c r="S28" i="2"/>
  <c r="AI28" i="2" s="1"/>
  <c r="R28" i="2"/>
  <c r="AG28" i="2" s="1"/>
  <c r="R10" i="2"/>
  <c r="AG10" i="2" s="1"/>
  <c r="R11" i="2"/>
  <c r="AK11" i="2" s="1"/>
  <c r="R6" i="2"/>
  <c r="S29" i="2"/>
  <c r="AI29" i="2" s="1"/>
  <c r="Q29" i="2"/>
  <c r="AA17" i="2"/>
  <c r="S10" i="2"/>
  <c r="AI10" i="2" s="1"/>
  <c r="AA26" i="2"/>
  <c r="R25" i="2"/>
  <c r="Z20" i="2"/>
  <c r="AA5" i="2"/>
  <c r="AI5" i="2" s="1"/>
  <c r="Y5" i="2"/>
  <c r="R17" i="2"/>
  <c r="S17" i="2"/>
  <c r="Z5" i="2"/>
  <c r="Y32" i="2"/>
  <c r="AF15" i="2"/>
  <c r="S33" i="2"/>
  <c r="S8" i="2"/>
  <c r="Y13" i="2"/>
  <c r="R33" i="2"/>
  <c r="Q33" i="2"/>
  <c r="BO53" i="5"/>
  <c r="R8" i="2"/>
  <c r="BX6" i="2"/>
  <c r="BX5" i="2"/>
  <c r="AD20" i="2"/>
  <c r="AH7" i="2"/>
  <c r="AH13" i="2"/>
  <c r="Y26" i="2"/>
  <c r="Z17" i="2"/>
  <c r="BO46" i="5"/>
  <c r="AH31" i="2"/>
  <c r="Y21" i="2"/>
  <c r="Z32" i="2"/>
  <c r="AG32" i="2" s="1"/>
  <c r="S20" i="2"/>
  <c r="AI20" i="2" s="1"/>
  <c r="Q25" i="2"/>
  <c r="Z26" i="2"/>
  <c r="Z19" i="2"/>
  <c r="AA19" i="2"/>
  <c r="S19" i="2"/>
  <c r="Q22" i="2"/>
  <c r="AA13" i="2"/>
  <c r="R19" i="2"/>
  <c r="AA32" i="2"/>
  <c r="Q14" i="2"/>
  <c r="S22" i="2"/>
  <c r="R20" i="2"/>
  <c r="BF20" i="2" s="1"/>
  <c r="Q6" i="2"/>
  <c r="AA21" i="2"/>
  <c r="Q19" i="2"/>
  <c r="AD14" i="2"/>
  <c r="Y17" i="2"/>
  <c r="AE17" i="2" s="1"/>
  <c r="Y20" i="2"/>
  <c r="AE20" i="2" s="1"/>
  <c r="Z13" i="2"/>
  <c r="S3" i="2"/>
  <c r="Z21" i="2"/>
  <c r="BO14" i="5"/>
  <c r="Q3" i="2"/>
  <c r="S6" i="2"/>
  <c r="BO11" i="5"/>
  <c r="AA8" i="2"/>
  <c r="BO8" i="5"/>
  <c r="BR3" i="2"/>
  <c r="BR12" i="2" s="1"/>
  <c r="BO60" i="5"/>
  <c r="BO17" i="5"/>
  <c r="BO3" i="5"/>
  <c r="BO50" i="5"/>
  <c r="BO19" i="5"/>
  <c r="BO33" i="5"/>
  <c r="BO24" i="5"/>
  <c r="AF5" i="2"/>
  <c r="BO10" i="5"/>
  <c r="Z9" i="2"/>
  <c r="Q16" i="2"/>
  <c r="AE16" i="2" s="1"/>
  <c r="Y11" i="2"/>
  <c r="BE11"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15" i="2"/>
  <c r="AG15" i="2" s="1"/>
  <c r="Z22" i="2"/>
  <c r="AG22" i="2" s="1"/>
  <c r="Y15" i="2"/>
  <c r="Y22" i="2"/>
  <c r="Y8" i="2"/>
  <c r="AE8" i="2" s="1"/>
  <c r="AA2" i="2"/>
  <c r="AA22" i="2"/>
  <c r="Y2" i="2"/>
  <c r="AE2" i="2" s="1"/>
  <c r="Q9" i="2"/>
  <c r="Q32" i="2"/>
  <c r="R3" i="2"/>
  <c r="AA15" i="2"/>
  <c r="S4" i="2"/>
  <c r="BO42" i="5"/>
  <c r="S32" i="2"/>
  <c r="Q4" i="2"/>
  <c r="Z8" i="2"/>
  <c r="R9" i="2"/>
  <c r="BO21" i="5"/>
  <c r="S23" i="2"/>
  <c r="AI23" i="2" s="1"/>
  <c r="AH12" i="2"/>
  <c r="AF24" i="2"/>
  <c r="AH11" i="2"/>
  <c r="AD6" i="2"/>
  <c r="AH26" i="2"/>
  <c r="AH3" i="2"/>
  <c r="AF12" i="2"/>
  <c r="AB21" i="2"/>
  <c r="AB9" i="2"/>
  <c r="AB28" i="2"/>
  <c r="AF7" i="2"/>
  <c r="AH21" i="2"/>
  <c r="AH9" i="2"/>
  <c r="AF21" i="2"/>
  <c r="AB11" i="2"/>
  <c r="AD32" i="2"/>
  <c r="AD17" i="2"/>
  <c r="AH16" i="2"/>
  <c r="AH30" i="2"/>
  <c r="AD33" i="2"/>
  <c r="AB6" i="2"/>
  <c r="AB15" i="2"/>
  <c r="AB4" i="2"/>
  <c r="AD28" i="2"/>
  <c r="AD16" i="2"/>
  <c r="AH19" i="2"/>
  <c r="AE10" i="2"/>
  <c r="AD2" i="2"/>
  <c r="AH14" i="2"/>
  <c r="AD25" i="2"/>
  <c r="AF23" i="2"/>
  <c r="AF3" i="2"/>
  <c r="AD22" i="2"/>
  <c r="AH5" i="2"/>
  <c r="AB31" i="2"/>
  <c r="AD11" i="2"/>
  <c r="AB12" i="2"/>
  <c r="AH2" i="2"/>
  <c r="AF33" i="2"/>
  <c r="AD13" i="2"/>
  <c r="AD24" i="2"/>
  <c r="AD19" i="2"/>
  <c r="AH25" i="2"/>
  <c r="AE7" i="2"/>
  <c r="AD26" i="2"/>
  <c r="AH27" i="2"/>
  <c r="AD30" i="2"/>
  <c r="AB20" i="2"/>
  <c r="AB32" i="2"/>
  <c r="AD21" i="2"/>
  <c r="AD10" i="2"/>
  <c r="AH15" i="2"/>
  <c r="AH22" i="2"/>
  <c r="AD7" i="2"/>
  <c r="AD15" i="2"/>
  <c r="AE28" i="2"/>
  <c r="AB19" i="2"/>
  <c r="AF17" i="2"/>
  <c r="AH23" i="2"/>
  <c r="AH4" i="2"/>
  <c r="AF28" i="2"/>
  <c r="AB24" i="2"/>
  <c r="AH17" i="2"/>
  <c r="AD4" i="2"/>
  <c r="AD3" i="2"/>
  <c r="AF19" i="2"/>
  <c r="AH29" i="2"/>
  <c r="AD23" i="2"/>
  <c r="AD27" i="2"/>
  <c r="AB22" i="2"/>
  <c r="AH33" i="2"/>
  <c r="AH6" i="2"/>
  <c r="AB13" i="2"/>
  <c r="AH32" i="2"/>
  <c r="AD9" i="2"/>
  <c r="AF32" i="2"/>
  <c r="AH20" i="2"/>
  <c r="AB2" i="2"/>
  <c r="AB16" i="2"/>
  <c r="AB25" i="2"/>
  <c r="AB14" i="2"/>
  <c r="AF16" i="2"/>
  <c r="AH28" i="2"/>
  <c r="AH8" i="2"/>
  <c r="AI11" i="2"/>
  <c r="AB29" i="2"/>
  <c r="AB18" i="2"/>
  <c r="AB8" i="2"/>
  <c r="AF29" i="2"/>
  <c r="AF26" i="2"/>
  <c r="AH10" i="2"/>
  <c r="AB3" i="2"/>
  <c r="AD31" i="2"/>
  <c r="AF25" i="2"/>
  <c r="AF6" i="2"/>
  <c r="AF22" i="2"/>
  <c r="AB27" i="2"/>
  <c r="AB33" i="2"/>
  <c r="AF31" i="2"/>
  <c r="AD12" i="2"/>
  <c r="AF27" i="2"/>
  <c r="AD29" i="2"/>
  <c r="AF11" i="2"/>
  <c r="AF18" i="2"/>
  <c r="AF30" i="2"/>
  <c r="AB5" i="2"/>
  <c r="AB10" i="2"/>
  <c r="AB17" i="2"/>
  <c r="AB23" i="2"/>
  <c r="AD5" i="2"/>
  <c r="AF4" i="2"/>
  <c r="AF10" i="2"/>
  <c r="AF14" i="2"/>
  <c r="AD18" i="2"/>
  <c r="AG2" i="2"/>
  <c r="AF20" i="2"/>
  <c r="AB7" i="2"/>
  <c r="AB26" i="2"/>
  <c r="AB30" i="2"/>
  <c r="AI16" i="2"/>
  <c r="AF2" i="2"/>
  <c r="AF9" i="2"/>
  <c r="AF13" i="2"/>
  <c r="AH18" i="2"/>
  <c r="AF8" i="2"/>
  <c r="AD8" i="2"/>
  <c r="Z3" i="2"/>
  <c r="R30" i="2"/>
  <c r="AG30" i="2" s="1"/>
  <c r="BK17" i="2"/>
  <c r="J6" i="2"/>
  <c r="BD6" i="2" s="1"/>
  <c r="G6" i="2"/>
  <c r="J26" i="2"/>
  <c r="BD26" i="2" s="1"/>
  <c r="G26" i="2"/>
  <c r="J20" i="2"/>
  <c r="BD20" i="2" s="1"/>
  <c r="BK24" i="2"/>
  <c r="J24" i="2"/>
  <c r="E24" i="2" s="1"/>
  <c r="BI22" i="2"/>
  <c r="X24" i="2"/>
  <c r="BK22" i="2"/>
  <c r="BK7" i="2"/>
  <c r="J10" i="2"/>
  <c r="BD10" i="2" s="1"/>
  <c r="X10" i="2"/>
  <c r="X26" i="2"/>
  <c r="X3" i="2"/>
  <c r="BI7" i="2"/>
  <c r="J16" i="2"/>
  <c r="E16" i="2" s="1"/>
  <c r="BI3" i="2"/>
  <c r="BK3" i="2"/>
  <c r="X4" i="2"/>
  <c r="BI33" i="2"/>
  <c r="AA6" i="2"/>
  <c r="Z6" i="2"/>
  <c r="X25" i="2"/>
  <c r="X29" i="2"/>
  <c r="S13" i="2"/>
  <c r="AA33" i="2"/>
  <c r="BK13" i="2"/>
  <c r="BJ17" i="2"/>
  <c r="Z27" i="2"/>
  <c r="AG27" i="2" s="1"/>
  <c r="AA27" i="2"/>
  <c r="AA9" i="2"/>
  <c r="BK14" i="2"/>
  <c r="X14" i="2"/>
  <c r="BJ18" i="2"/>
  <c r="X30" i="2"/>
  <c r="BI18" i="2"/>
  <c r="BK30" i="2"/>
  <c r="BK29" i="2"/>
  <c r="BK33" i="2"/>
  <c r="X6" i="2"/>
  <c r="X8" i="2"/>
  <c r="S15" i="2"/>
  <c r="X23" i="2"/>
  <c r="BK28" i="2"/>
  <c r="BK15" i="2"/>
  <c r="BK18" i="2"/>
  <c r="X21" i="2"/>
  <c r="BK11" i="2"/>
  <c r="BK21" i="2"/>
  <c r="BK6" i="2"/>
  <c r="X15" i="2"/>
  <c r="J7" i="2"/>
  <c r="E7" i="2" s="1"/>
  <c r="X17" i="2"/>
  <c r="X33" i="2"/>
  <c r="BI8" i="2"/>
  <c r="BK8" i="2"/>
  <c r="BJ3" i="2"/>
  <c r="BI25" i="2"/>
  <c r="BI28" i="2"/>
  <c r="BJ28" i="2"/>
  <c r="BI14" i="2"/>
  <c r="BI11" i="2"/>
  <c r="BI29" i="2"/>
  <c r="X5" i="2"/>
  <c r="BK25" i="2"/>
  <c r="BI6" i="2"/>
  <c r="X28" i="2"/>
  <c r="X22" i="2"/>
  <c r="BJ15" i="2"/>
  <c r="BK23" i="2"/>
  <c r="BK27" i="2"/>
  <c r="BK10" i="2"/>
  <c r="BI10" i="2"/>
  <c r="BI16" i="2"/>
  <c r="X11" i="2"/>
  <c r="BK20" i="2"/>
  <c r="X20" i="2"/>
  <c r="BK26" i="2"/>
  <c r="BK32" i="2"/>
  <c r="J27" i="2"/>
  <c r="E27" i="2" s="1"/>
  <c r="X12" i="2"/>
  <c r="BI15" i="2"/>
  <c r="Q15" i="2"/>
  <c r="S30" i="2"/>
  <c r="Y3" i="2"/>
  <c r="Q30" i="2"/>
  <c r="AE30" i="2" s="1"/>
  <c r="Y18" i="2"/>
  <c r="AE18" i="2" s="1"/>
  <c r="R21" i="2"/>
  <c r="Y6" i="2"/>
  <c r="Q21" i="2"/>
  <c r="Y9" i="2"/>
  <c r="BE9" i="2" s="1"/>
  <c r="S24" i="2"/>
  <c r="AI24" i="2" s="1"/>
  <c r="Q24" i="2"/>
  <c r="AE24" i="2" s="1"/>
  <c r="AA12" i="2"/>
  <c r="Y12" i="2"/>
  <c r="Z12" i="2"/>
  <c r="R23" i="2"/>
  <c r="Y27" i="2"/>
  <c r="Q23" i="2"/>
  <c r="AE23" i="2" s="1"/>
  <c r="AA18" i="2"/>
  <c r="Q12" i="2"/>
  <c r="Y14" i="2"/>
  <c r="S12" i="2"/>
  <c r="Z29" i="2"/>
  <c r="Q31" i="2"/>
  <c r="AE31" i="2" s="1"/>
  <c r="AA4" i="2"/>
  <c r="Y4" i="2"/>
  <c r="Z4" i="2"/>
  <c r="AG4" i="2" s="1"/>
  <c r="BI17" i="2"/>
  <c r="P23" i="2"/>
  <c r="BI21" i="2"/>
  <c r="Z33" i="2"/>
  <c r="Q13" i="2"/>
  <c r="R13" i="2"/>
  <c r="Y33" i="2"/>
  <c r="BI32" i="2"/>
  <c r="X19" i="2"/>
  <c r="Y29" i="2"/>
  <c r="BK19" i="2"/>
  <c r="S21" i="2"/>
  <c r="J18" i="2"/>
  <c r="X18" i="2"/>
  <c r="J2" i="2"/>
  <c r="E2" i="2" s="1"/>
  <c r="X9" i="2"/>
  <c r="BK9" i="2"/>
  <c r="X2" i="2"/>
  <c r="P18" i="2"/>
  <c r="BJ24" i="2"/>
  <c r="BK2" i="2"/>
  <c r="P26" i="2"/>
  <c r="X27" i="2"/>
  <c r="P8" i="2"/>
  <c r="X7" i="2"/>
  <c r="P14" i="2"/>
  <c r="P21" i="2"/>
  <c r="P25" i="2"/>
  <c r="X16" i="2"/>
  <c r="P4" i="2"/>
  <c r="P32" i="2"/>
  <c r="X32" i="2"/>
  <c r="P19" i="2"/>
  <c r="P29" i="2"/>
  <c r="BI27" i="2"/>
  <c r="BI24" i="2"/>
  <c r="BI9" i="2"/>
  <c r="BI23" i="2"/>
  <c r="BI2" i="2"/>
  <c r="BI12" i="2"/>
  <c r="BK16" i="2"/>
  <c r="BJ26" i="2"/>
  <c r="BI4" i="2"/>
  <c r="BI20" i="2"/>
  <c r="BI30" i="2"/>
  <c r="BJ11" i="2"/>
  <c r="BJ22" i="2"/>
  <c r="BI26" i="2"/>
  <c r="BJ5" i="2"/>
  <c r="BI5" i="2"/>
  <c r="BI19" i="2"/>
  <c r="BJ33" i="2"/>
  <c r="BJ30" i="2"/>
  <c r="BJ13" i="2"/>
  <c r="BI13" i="2"/>
  <c r="BK5" i="2"/>
  <c r="Z14" i="2"/>
  <c r="AG14" i="2" s="1"/>
  <c r="AA14" i="2"/>
  <c r="R12" i="2"/>
  <c r="X13" i="2"/>
  <c r="R24" i="2"/>
  <c r="AG24" i="2" s="1"/>
  <c r="P9" i="2"/>
  <c r="BK4" i="2"/>
  <c r="J25" i="2"/>
  <c r="E25" i="2" s="1"/>
  <c r="AA3" i="2"/>
  <c r="BJ23" i="2"/>
  <c r="J3" i="2"/>
  <c r="E3" i="2" s="1"/>
  <c r="P30" i="2"/>
  <c r="BK12" i="2"/>
  <c r="BJ10" i="2"/>
  <c r="P10" i="2"/>
  <c r="J19" i="2"/>
  <c r="E19" i="2" s="1"/>
  <c r="BJ19" i="2"/>
  <c r="BJ8" i="2"/>
  <c r="J5" i="2"/>
  <c r="E5" i="2" s="1"/>
  <c r="P5" i="2"/>
  <c r="BJ20" i="2"/>
  <c r="P20" i="2"/>
  <c r="J30" i="2"/>
  <c r="E30" i="2" s="1"/>
  <c r="J17" i="2"/>
  <c r="E17" i="2" s="1"/>
  <c r="J21" i="2"/>
  <c r="E21" i="2" s="1"/>
  <c r="BJ7" i="2"/>
  <c r="J33" i="2"/>
  <c r="E33" i="2" s="1"/>
  <c r="P33" i="2"/>
  <c r="P24" i="2"/>
  <c r="BJ32" i="2"/>
  <c r="BJ21" i="2"/>
  <c r="J15" i="2"/>
  <c r="E15" i="2" s="1"/>
  <c r="J4" i="2"/>
  <c r="E4" i="2" s="1"/>
  <c r="J8" i="2"/>
  <c r="E8" i="2" s="1"/>
  <c r="P17" i="2"/>
  <c r="P7" i="2"/>
  <c r="BJ25" i="2"/>
  <c r="J12" i="2"/>
  <c r="BJ9" i="2"/>
  <c r="J14" i="2"/>
  <c r="E14" i="2" s="1"/>
  <c r="P15" i="2"/>
  <c r="BJ6" i="2"/>
  <c r="P27" i="2"/>
  <c r="J13" i="2"/>
  <c r="E13" i="2" s="1"/>
  <c r="J9" i="2"/>
  <c r="E9" i="2" s="1"/>
  <c r="J32" i="2"/>
  <c r="E32" i="2" s="1"/>
  <c r="P13" i="2"/>
  <c r="J29" i="2"/>
  <c r="E29" i="2" s="1"/>
  <c r="J28" i="2"/>
  <c r="E28" i="2" s="1"/>
  <c r="J11" i="2"/>
  <c r="E11" i="2" s="1"/>
  <c r="BJ27" i="2"/>
  <c r="P3" i="2"/>
  <c r="BJ29" i="2"/>
  <c r="P6" i="2"/>
  <c r="J23" i="2"/>
  <c r="E23" i="2" s="1"/>
  <c r="P22" i="2"/>
  <c r="P11" i="2"/>
  <c r="P2" i="2"/>
  <c r="P16" i="2"/>
  <c r="BJ16" i="2"/>
  <c r="J22" i="2"/>
  <c r="E22" i="2" s="1"/>
  <c r="BJ4" i="2"/>
  <c r="BJ2" i="2"/>
  <c r="P12" i="2"/>
  <c r="BJ14" i="2"/>
  <c r="BJ12" i="2"/>
  <c r="P28" i="2"/>
  <c r="BA6" i="2"/>
  <c r="BA4" i="2"/>
  <c r="BA9" i="2"/>
  <c r="BA18" i="2"/>
  <c r="BA19" i="2"/>
  <c r="BA27" i="2"/>
  <c r="BA13" i="2"/>
  <c r="BA21" i="2"/>
  <c r="BA17" i="2"/>
  <c r="BA20" i="2"/>
  <c r="BA23" i="2"/>
  <c r="BA15" i="2"/>
  <c r="BA5" i="2"/>
  <c r="BA30" i="2"/>
  <c r="BA10" i="2"/>
  <c r="BA16" i="2"/>
  <c r="BA25" i="2"/>
  <c r="BA22" i="2"/>
  <c r="BA11" i="2"/>
  <c r="BA24" i="2"/>
  <c r="BA3" i="2"/>
  <c r="BA29" i="2"/>
  <c r="BA7" i="2"/>
  <c r="BA2" i="2"/>
  <c r="BA26" i="2"/>
  <c r="BA32" i="2"/>
  <c r="BA33" i="2"/>
  <c r="BA14" i="2"/>
  <c r="BA12" i="2"/>
  <c r="BA28" i="2"/>
  <c r="BA8" i="2"/>
  <c r="S31" i="2"/>
  <c r="AI31" i="2" s="1"/>
  <c r="R31" i="2"/>
  <c r="AG31"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E27" i="2" l="1"/>
  <c r="BF11" i="2"/>
  <c r="BF14" i="2"/>
  <c r="BF9" i="2"/>
  <c r="BE15" i="2"/>
  <c r="BE21" i="2"/>
  <c r="BF33" i="2"/>
  <c r="BE29" i="2"/>
  <c r="BF4" i="2"/>
  <c r="BF32" i="2"/>
  <c r="BE22" i="2"/>
  <c r="BF3" i="2"/>
  <c r="BF29" i="2"/>
  <c r="BF26" i="2"/>
  <c r="BE13" i="2"/>
  <c r="BF15" i="2"/>
  <c r="BF8" i="2"/>
  <c r="BF5" i="2"/>
  <c r="BE33" i="2"/>
  <c r="BF18" i="2"/>
  <c r="BE32" i="2"/>
  <c r="BE19" i="2"/>
  <c r="BE14" i="2"/>
  <c r="BF21" i="2"/>
  <c r="BF6" i="2"/>
  <c r="BF25" i="2"/>
  <c r="BF17" i="2"/>
  <c r="BF27" i="2"/>
  <c r="BE3" i="2"/>
  <c r="BE25" i="2"/>
  <c r="BF13" i="2"/>
  <c r="BE4" i="2"/>
  <c r="BF12" i="2"/>
  <c r="BE12" i="2"/>
  <c r="BE6" i="2"/>
  <c r="BF22" i="2"/>
  <c r="BE26" i="2"/>
  <c r="BE5" i="2"/>
  <c r="BF19" i="2"/>
  <c r="BF23" i="2"/>
  <c r="BF30" i="2"/>
  <c r="BE2" i="2"/>
  <c r="BE18" i="2"/>
  <c r="BF24" i="2"/>
  <c r="BE8" i="2"/>
  <c r="BF7" i="2"/>
  <c r="BF31" i="2"/>
  <c r="BF16" i="2"/>
  <c r="BF10" i="2"/>
  <c r="BE20" i="2"/>
  <c r="BE17" i="2"/>
  <c r="BF28" i="2"/>
  <c r="AL9" i="1"/>
  <c r="AL10" i="1" s="1"/>
  <c r="AK2" i="2"/>
  <c r="AM2" i="2" s="1"/>
  <c r="AL17" i="1"/>
  <c r="AL18" i="1" s="1"/>
  <c r="AM11"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L7" i="2" s="1"/>
  <c r="AE5" i="2"/>
  <c r="AG18" i="2"/>
  <c r="AK7" i="2"/>
  <c r="AM7" i="2" s="1"/>
  <c r="AE25" i="2"/>
  <c r="AJ11" i="2"/>
  <c r="AL11" i="2" s="1"/>
  <c r="AE26" i="2"/>
  <c r="AG25" i="2"/>
  <c r="AE19" i="2"/>
  <c r="AK10" i="2"/>
  <c r="AM10" i="2" s="1"/>
  <c r="AG5" i="2"/>
  <c r="AE27" i="2"/>
  <c r="AJ10" i="2"/>
  <c r="AL10" i="2" s="1"/>
  <c r="AI14" i="2"/>
  <c r="AI27" i="2"/>
  <c r="AK28" i="2"/>
  <c r="AM28" i="2" s="1"/>
  <c r="AE11" i="2"/>
  <c r="AJ18" i="2"/>
  <c r="AL18" i="2" s="1"/>
  <c r="AK29" i="2"/>
  <c r="AM29" i="2" s="1"/>
  <c r="AJ26" i="2"/>
  <c r="AL26" i="2" s="1"/>
  <c r="AI26" i="2"/>
  <c r="AJ28" i="2"/>
  <c r="AL28" i="2" s="1"/>
  <c r="AG11" i="2"/>
  <c r="AG6" i="2"/>
  <c r="AE29" i="2"/>
  <c r="AJ25" i="2"/>
  <c r="AL25" i="2" s="1"/>
  <c r="AJ5" i="2"/>
  <c r="AL5" i="2" s="1"/>
  <c r="AK5" i="2"/>
  <c r="AM5" i="2" s="1"/>
  <c r="AK25" i="2"/>
  <c r="AM25" i="2" s="1"/>
  <c r="AI17" i="2"/>
  <c r="BP47" i="5"/>
  <c r="BQ47" i="5" s="1"/>
  <c r="BP13" i="5"/>
  <c r="BQ13" i="5" s="1"/>
  <c r="AJ17" i="2"/>
  <c r="AL17" i="2" s="1"/>
  <c r="BP45" i="5"/>
  <c r="BQ45" i="5" s="1"/>
  <c r="BP53" i="5"/>
  <c r="BQ53" i="5" s="1"/>
  <c r="AE33" i="2"/>
  <c r="AE13" i="2"/>
  <c r="AI8" i="2"/>
  <c r="AI33" i="2"/>
  <c r="AP10" i="2"/>
  <c r="AP28" i="2"/>
  <c r="AP7" i="2"/>
  <c r="AP16" i="2"/>
  <c r="AP24" i="2"/>
  <c r="AP31" i="2"/>
  <c r="AG33" i="2"/>
  <c r="AE32" i="2"/>
  <c r="AK20" i="2"/>
  <c r="AM20" i="2" s="1"/>
  <c r="BP61" i="5"/>
  <c r="BQ61" i="5" s="1"/>
  <c r="BP7" i="5"/>
  <c r="BQ7" i="5" s="1"/>
  <c r="BP19" i="5"/>
  <c r="BQ19" i="5" s="1"/>
  <c r="BP35" i="5"/>
  <c r="BQ35" i="5" s="1"/>
  <c r="BP33" i="5"/>
  <c r="BQ33" i="5" s="1"/>
  <c r="BP29" i="5"/>
  <c r="BQ29" i="5" s="1"/>
  <c r="AJ16" i="2"/>
  <c r="AL16" i="2" s="1"/>
  <c r="BP15" i="5"/>
  <c r="BQ15" i="5" s="1"/>
  <c r="BP59" i="5"/>
  <c r="BQ59" i="5" s="1"/>
  <c r="AK17" i="2"/>
  <c r="AM17" i="2" s="1"/>
  <c r="BP57" i="5"/>
  <c r="BQ57" i="5" s="1"/>
  <c r="AG13" i="2"/>
  <c r="AE6" i="2"/>
  <c r="AI2" i="2"/>
  <c r="AP2" i="2" s="1"/>
  <c r="BP21" i="5"/>
  <c r="BQ21" i="5" s="1"/>
  <c r="E12" i="2"/>
  <c r="BX2" i="2"/>
  <c r="BY5" i="2" s="1"/>
  <c r="AJ2" i="2"/>
  <c r="AL2" i="2" s="1"/>
  <c r="AG17" i="2"/>
  <c r="AC4" i="2"/>
  <c r="AI21" i="2"/>
  <c r="AG26" i="2"/>
  <c r="AK26" i="2"/>
  <c r="AM26" i="2" s="1"/>
  <c r="AG9" i="2"/>
  <c r="AK8" i="2"/>
  <c r="AM8" i="2" s="1"/>
  <c r="AI4" i="2"/>
  <c r="BZ5" i="2"/>
  <c r="BZ6" i="2"/>
  <c r="AE14" i="2"/>
  <c r="AE21" i="2"/>
  <c r="BX3" i="2"/>
  <c r="BZ3" i="2" s="1"/>
  <c r="AK16" i="2"/>
  <c r="AM16" i="2" s="1"/>
  <c r="AI19" i="2"/>
  <c r="AE3" i="2"/>
  <c r="AI22" i="2"/>
  <c r="AE4" i="2"/>
  <c r="AJ32" i="2"/>
  <c r="AL32" i="2" s="1"/>
  <c r="AJ19" i="2"/>
  <c r="AL19" i="2" s="1"/>
  <c r="AG19" i="2"/>
  <c r="AK19" i="2"/>
  <c r="AM19" i="2" s="1"/>
  <c r="AJ22" i="2"/>
  <c r="AL22" i="2" s="1"/>
  <c r="AG21" i="2"/>
  <c r="AK22" i="2"/>
  <c r="AM22" i="2" s="1"/>
  <c r="AI32" i="2"/>
  <c r="BP27" i="5"/>
  <c r="BQ27" i="5" s="1"/>
  <c r="BP3" i="5"/>
  <c r="BQ3" i="5" s="1"/>
  <c r="BP11" i="5"/>
  <c r="BQ11" i="5" s="1"/>
  <c r="BP25" i="5"/>
  <c r="BQ25" i="5" s="1"/>
  <c r="AC19" i="2"/>
  <c r="AE15" i="2"/>
  <c r="AE9" i="2"/>
  <c r="AJ8" i="2"/>
  <c r="AL8" i="2" s="1"/>
  <c r="AJ20" i="2"/>
  <c r="AL20" i="2" s="1"/>
  <c r="AG20" i="2"/>
  <c r="AP20" i="2" s="1"/>
  <c r="BR8" i="2"/>
  <c r="BR7" i="2"/>
  <c r="AE22" i="2"/>
  <c r="AI6" i="2"/>
  <c r="AI13"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9" i="2"/>
  <c r="AL9" i="2" s="1"/>
  <c r="BP43" i="5"/>
  <c r="BQ43" i="5" s="1"/>
  <c r="BP49" i="5"/>
  <c r="BQ49" i="5" s="1"/>
  <c r="AG8" i="2"/>
  <c r="BP39" i="5"/>
  <c r="BQ39" i="5" s="1"/>
  <c r="AK32" i="2"/>
  <c r="AM32" i="2" s="1"/>
  <c r="E18" i="2"/>
  <c r="BD5" i="2"/>
  <c r="BD18" i="2"/>
  <c r="BD30" i="2"/>
  <c r="BD25" i="2"/>
  <c r="BD9" i="2"/>
  <c r="BD24" i="2"/>
  <c r="BD32" i="2"/>
  <c r="BD13" i="2"/>
  <c r="BD4" i="2"/>
  <c r="BD29" i="2"/>
  <c r="BD14" i="2"/>
  <c r="BD17" i="2"/>
  <c r="BD12" i="2"/>
  <c r="BD8" i="2"/>
  <c r="BD15" i="2"/>
  <c r="BD16" i="2"/>
  <c r="BD23" i="2"/>
  <c r="BD3" i="2"/>
  <c r="BD11" i="2"/>
  <c r="BD21" i="2"/>
  <c r="BD28" i="2"/>
  <c r="BD2" i="2"/>
  <c r="BD19" i="2"/>
  <c r="BD22" i="2"/>
  <c r="BD27" i="2"/>
  <c r="BD33" i="2"/>
  <c r="BD7" i="2"/>
  <c r="K6" i="2"/>
  <c r="E6" i="2"/>
  <c r="BB10" i="2"/>
  <c r="E10" i="2"/>
  <c r="K20" i="2"/>
  <c r="E20" i="2"/>
  <c r="K26" i="2"/>
  <c r="E26" i="2"/>
  <c r="BC26" i="2"/>
  <c r="AC20" i="2"/>
  <c r="BB6" i="2"/>
  <c r="BC6" i="2"/>
  <c r="AC12" i="2"/>
  <c r="AC22" i="2"/>
  <c r="AE12" i="2"/>
  <c r="AC28" i="2"/>
  <c r="AC33" i="2"/>
  <c r="AC11" i="2"/>
  <c r="AJ3" i="2"/>
  <c r="AL3" i="2" s="1"/>
  <c r="AC26" i="2"/>
  <c r="AC18" i="2"/>
  <c r="AC14" i="2"/>
  <c r="AG12" i="2"/>
  <c r="AC25" i="2"/>
  <c r="AC10" i="2"/>
  <c r="AC27" i="2"/>
  <c r="AC5" i="2"/>
  <c r="AC8" i="2"/>
  <c r="AC6" i="2"/>
  <c r="AC7" i="2"/>
  <c r="AC16" i="2"/>
  <c r="AC13" i="2"/>
  <c r="AC17" i="2"/>
  <c r="AC30" i="2"/>
  <c r="AC29" i="2"/>
  <c r="AC21" i="2"/>
  <c r="AC15" i="2"/>
  <c r="AC24" i="2"/>
  <c r="AC3" i="2"/>
  <c r="AC23" i="2"/>
  <c r="AI12" i="2"/>
  <c r="AK23" i="2"/>
  <c r="AM23" i="2" s="1"/>
  <c r="AG23" i="2"/>
  <c r="AP23" i="2" s="1"/>
  <c r="AI18" i="2"/>
  <c r="AJ30" i="2"/>
  <c r="AL30" i="2" s="1"/>
  <c r="AI30" i="2"/>
  <c r="AP30" i="2" s="1"/>
  <c r="AC32" i="2"/>
  <c r="AJ15" i="2"/>
  <c r="AL15" i="2" s="1"/>
  <c r="AI15" i="2"/>
  <c r="AI9" i="2"/>
  <c r="AC9" i="2"/>
  <c r="AI3" i="2"/>
  <c r="AC2" i="2"/>
  <c r="AG29" i="2"/>
  <c r="BB26" i="2"/>
  <c r="BL24" i="2"/>
  <c r="BL17" i="2"/>
  <c r="BC20" i="2"/>
  <c r="BB20" i="2"/>
  <c r="BB21" i="2"/>
  <c r="K21" i="2"/>
  <c r="BB5" i="2"/>
  <c r="K5" i="2"/>
  <c r="BC32" i="2"/>
  <c r="K32" i="2"/>
  <c r="BC14" i="2"/>
  <c r="K14" i="2"/>
  <c r="BC17" i="2"/>
  <c r="K17" i="2"/>
  <c r="BB2" i="2"/>
  <c r="K2" i="2"/>
  <c r="BB29" i="2"/>
  <c r="K29" i="2"/>
  <c r="BB25" i="2"/>
  <c r="K25" i="2"/>
  <c r="BB24" i="2"/>
  <c r="K24" i="2"/>
  <c r="BC24" i="2"/>
  <c r="BB22" i="2"/>
  <c r="K22" i="2"/>
  <c r="BC11" i="2"/>
  <c r="K11" i="2"/>
  <c r="BB13" i="2"/>
  <c r="K13" i="2"/>
  <c r="BC4" i="2"/>
  <c r="K4" i="2"/>
  <c r="BB33" i="2"/>
  <c r="K33" i="2"/>
  <c r="BC19" i="2"/>
  <c r="K19" i="2"/>
  <c r="BC18" i="2"/>
  <c r="K18" i="2"/>
  <c r="BC7" i="2"/>
  <c r="K7" i="2"/>
  <c r="BC10" i="2"/>
  <c r="K10" i="2"/>
  <c r="BC9" i="2"/>
  <c r="K9" i="2"/>
  <c r="BB8" i="2"/>
  <c r="K8" i="2"/>
  <c r="BC30" i="2"/>
  <c r="K30" i="2"/>
  <c r="BC3" i="2"/>
  <c r="K3" i="2"/>
  <c r="BC23" i="2"/>
  <c r="K23" i="2"/>
  <c r="BB28" i="2"/>
  <c r="K28" i="2"/>
  <c r="BC12" i="2"/>
  <c r="K12" i="2"/>
  <c r="BC15" i="2"/>
  <c r="K15" i="2"/>
  <c r="BB27" i="2"/>
  <c r="K27" i="2"/>
  <c r="BC16" i="2"/>
  <c r="K16" i="2"/>
  <c r="BB16" i="2"/>
  <c r="BL22" i="2"/>
  <c r="BL7" i="2"/>
  <c r="BL3" i="2"/>
  <c r="BB7" i="2"/>
  <c r="BL30" i="2"/>
  <c r="AK13" i="2"/>
  <c r="AM13" i="2" s="1"/>
  <c r="BL28" i="2"/>
  <c r="BL29" i="2"/>
  <c r="BL13" i="2"/>
  <c r="AK27" i="2"/>
  <c r="AM27" i="2" s="1"/>
  <c r="AJ27" i="2"/>
  <c r="AL27" i="2" s="1"/>
  <c r="BL11" i="2"/>
  <c r="AK9" i="2"/>
  <c r="AM9" i="2" s="1"/>
  <c r="BL14" i="2"/>
  <c r="BC27" i="2"/>
  <c r="AK6" i="2"/>
  <c r="AM6" i="2" s="1"/>
  <c r="BL32" i="2"/>
  <c r="AJ33" i="2"/>
  <c r="AL33" i="2" s="1"/>
  <c r="AJ6" i="2"/>
  <c r="AL6" i="2" s="1"/>
  <c r="BL21" i="2"/>
  <c r="AK30" i="2"/>
  <c r="AM30" i="2" s="1"/>
  <c r="BL6" i="2"/>
  <c r="BL33" i="2"/>
  <c r="BL18" i="2"/>
  <c r="AK15" i="2"/>
  <c r="AM15" i="2" s="1"/>
  <c r="BL15" i="2"/>
  <c r="BL8" i="2"/>
  <c r="BL20" i="2"/>
  <c r="BL10" i="2"/>
  <c r="BL25" i="2"/>
  <c r="BL27" i="2"/>
  <c r="BL26" i="2"/>
  <c r="BL23" i="2"/>
  <c r="BB18" i="2"/>
  <c r="BL19" i="2"/>
  <c r="AJ21" i="2"/>
  <c r="AL21" i="2" s="1"/>
  <c r="AK18" i="2"/>
  <c r="AM18" i="2" s="1"/>
  <c r="AJ12" i="2"/>
  <c r="AL12" i="2" s="1"/>
  <c r="AK4" i="2"/>
  <c r="AM4" i="2" s="1"/>
  <c r="AJ4" i="2"/>
  <c r="AL4" i="2" s="1"/>
  <c r="AJ24" i="2"/>
  <c r="AL24" i="2" s="1"/>
  <c r="BL9" i="2"/>
  <c r="AK21" i="2"/>
  <c r="AM21" i="2" s="1"/>
  <c r="BL2" i="2"/>
  <c r="AK33" i="2"/>
  <c r="AM33" i="2" s="1"/>
  <c r="AJ29" i="2"/>
  <c r="AL29" i="2" s="1"/>
  <c r="AJ13" i="2"/>
  <c r="AL13" i="2" s="1"/>
  <c r="AJ23" i="2"/>
  <c r="AL23" i="2" s="1"/>
  <c r="AK14" i="2"/>
  <c r="AM14" i="2" s="1"/>
  <c r="AK31" i="2"/>
  <c r="AK3" i="2"/>
  <c r="AM3" i="2" s="1"/>
  <c r="AK24" i="2"/>
  <c r="AM24" i="2" s="1"/>
  <c r="AK12" i="2"/>
  <c r="AM12" i="2" s="1"/>
  <c r="BC25" i="2"/>
  <c r="BC2" i="2"/>
  <c r="BL16" i="2"/>
  <c r="BC8" i="2"/>
  <c r="AJ14" i="2"/>
  <c r="AL14" i="2" s="1"/>
  <c r="BL5" i="2"/>
  <c r="BL4" i="2"/>
  <c r="BB3" i="2"/>
  <c r="BB19" i="2"/>
  <c r="BB12" i="2"/>
  <c r="BB4" i="2"/>
  <c r="BC5" i="2"/>
  <c r="BC21" i="2"/>
  <c r="BL12" i="2"/>
  <c r="BB30" i="2"/>
  <c r="AJ31" i="2"/>
  <c r="BB17" i="2"/>
  <c r="BC33" i="2"/>
  <c r="BC29" i="2"/>
  <c r="BB15" i="2"/>
  <c r="BB11" i="2"/>
  <c r="BB14" i="2"/>
  <c r="BC22" i="2"/>
  <c r="BC28" i="2"/>
  <c r="BC13" i="2"/>
  <c r="BB9" i="2"/>
  <c r="BB32" i="2"/>
  <c r="BB23"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31" i="2"/>
  <c r="BR5" i="2" s="1"/>
  <c r="AT31" i="2"/>
  <c r="AX31" i="2"/>
  <c r="P31" i="2"/>
  <c r="J31" i="2"/>
  <c r="BR2" i="2" s="1"/>
  <c r="AZ31" i="2"/>
  <c r="X31" i="2"/>
  <c r="BJ31" i="2"/>
  <c r="BM31" i="2" s="1"/>
  <c r="BI31" i="2"/>
  <c r="BK31" i="2"/>
  <c r="AM31" i="2" l="1"/>
  <c r="AP14" i="2"/>
  <c r="AP25" i="2"/>
  <c r="AP5" i="2"/>
  <c r="AP18" i="2"/>
  <c r="AP11" i="2"/>
  <c r="AP26" i="2"/>
  <c r="AP27" i="2"/>
  <c r="AO29" i="2"/>
  <c r="AN26" i="2"/>
  <c r="AP29" i="2"/>
  <c r="AP17" i="2"/>
  <c r="BR13" i="2"/>
  <c r="AP8" i="2"/>
  <c r="AP19" i="2"/>
  <c r="AP33" i="2"/>
  <c r="AP13" i="2"/>
  <c r="AP12" i="2"/>
  <c r="AP6" i="2"/>
  <c r="AP32" i="2"/>
  <c r="AP3" i="2"/>
  <c r="AP22" i="2"/>
  <c r="AP9" i="2"/>
  <c r="AP15" i="2"/>
  <c r="AP4" i="2"/>
  <c r="AP21" i="2"/>
  <c r="BQ15" i="2"/>
  <c r="BY6" i="2"/>
  <c r="BY7" i="2" s="1"/>
  <c r="BY8" i="2" s="1"/>
  <c r="BX4" i="2"/>
  <c r="BZ4" i="2" s="1"/>
  <c r="BZ7" i="2" s="1"/>
  <c r="BR4" i="2"/>
  <c r="BR11" i="2"/>
  <c r="AN20" i="2"/>
  <c r="BQ67" i="5"/>
  <c r="BP67" i="5"/>
  <c r="AO6" i="2"/>
  <c r="AO26" i="2"/>
  <c r="BD31" i="2"/>
  <c r="AO20" i="2"/>
  <c r="K31" i="2"/>
  <c r="AO31" i="2" s="1"/>
  <c r="E31" i="2"/>
  <c r="AO23" i="2"/>
  <c r="AC31" i="2"/>
  <c r="AN6" i="2"/>
  <c r="AL31" i="2"/>
  <c r="AO4" i="2"/>
  <c r="AO14" i="2"/>
  <c r="AO21" i="2"/>
  <c r="AN17" i="2"/>
  <c r="AO17" i="2"/>
  <c r="AN16" i="2"/>
  <c r="AO16" i="2"/>
  <c r="AN3" i="2"/>
  <c r="AO3" i="2"/>
  <c r="AN18" i="2"/>
  <c r="AO18" i="2"/>
  <c r="AN22" i="2"/>
  <c r="AO22" i="2"/>
  <c r="AN28" i="2"/>
  <c r="AO28" i="2"/>
  <c r="AN10" i="2"/>
  <c r="AO10" i="2"/>
  <c r="AO13" i="2"/>
  <c r="AO24" i="2"/>
  <c r="AN2" i="2"/>
  <c r="AO2" i="2"/>
  <c r="AN32" i="2"/>
  <c r="AO32" i="2"/>
  <c r="AN25" i="2"/>
  <c r="AO25" i="2"/>
  <c r="AN5" i="2"/>
  <c r="AO5" i="2"/>
  <c r="AO12" i="2"/>
  <c r="AN9" i="2"/>
  <c r="AO9" i="2"/>
  <c r="AO27" i="2"/>
  <c r="AN30" i="2"/>
  <c r="AO30" i="2"/>
  <c r="AN19" i="2"/>
  <c r="AO19" i="2"/>
  <c r="AN15" i="2"/>
  <c r="AO15" i="2"/>
  <c r="AN8" i="2"/>
  <c r="AO8" i="2"/>
  <c r="AN7" i="2"/>
  <c r="AO7" i="2"/>
  <c r="AO33" i="2"/>
  <c r="AN11" i="2"/>
  <c r="AO11" i="2"/>
  <c r="AN14" i="2"/>
  <c r="AN21" i="2"/>
  <c r="AN27" i="2"/>
  <c r="AN13" i="2"/>
  <c r="AN24" i="2"/>
  <c r="AN29" i="2"/>
  <c r="AN23" i="2"/>
  <c r="AN33" i="2"/>
  <c r="AN12" i="2"/>
  <c r="AN4" i="2"/>
  <c r="BB31" i="2"/>
  <c r="BC31" i="2"/>
  <c r="BQ67" i="4"/>
  <c r="BP67" i="4"/>
  <c r="BL31" i="2"/>
  <c r="BA31" i="2"/>
  <c r="BZ8" i="2" l="1"/>
  <c r="AN31" i="2"/>
</calcChain>
</file>

<file path=xl/sharedStrings.xml><?xml version="1.0" encoding="utf-8"?>
<sst xmlns="http://schemas.openxmlformats.org/spreadsheetml/2006/main" count="5703" uniqueCount="1793">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</sst>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14" fontId="0" fillId="0" borderId="0" xfId="0" applyNumberFormat="1" applyBorder="1" applyAlignment="1">
      <alignment horizontal="center"/>
    </xf>
    <xf numFmtId="49" fontId="0" fillId="0" borderId="0" xfId="0" applyNumberFormat="1" applyBorder="1" applyAlignment="1">
      <alignment horizontal="center"/>
    </xf>
    <xf numFmtId="0" fontId="0" fillId="0" borderId="0" xfId="0" applyBorder="1" applyAlignment="1">
      <alignment horizontal="center"/>
    </xf>
    <xf numFmtId="164" fontId="2" fillId="4" borderId="12" xfId="1" applyNumberFormat="1" applyAlignment="1">
      <alignment horizontal="center"/>
    </xf>
  </cellXfs>
  <cellStyles count="2">
    <cellStyle name="Normal" xfId="0" builtinId="0"/>
    <cellStyle name="Output" xfId="1" builtinId="21"/>
  </cellStyles>
  <dxfs count="720">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28</c:v>
                </c:pt>
                <c:pt idx="40">
                  <c:v>28</c:v>
                </c:pt>
                <c:pt idx="41">
                  <c:v>28</c:v>
                </c:pt>
                <c:pt idx="42">
                  <c:v>28</c:v>
                </c:pt>
                <c:pt idx="43">
                  <c:v>28</c:v>
                </c:pt>
                <c:pt idx="44">
                  <c:v>28</c:v>
                </c:pt>
                <c:pt idx="45">
                  <c:v>28</c:v>
                </c:pt>
                <c:pt idx="46">
                  <c:v>28</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R2:AR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J1:AJ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2">
      <calculatedColumnFormula>(Table3[[#This Row],[GF]]-Table3[[#This Row],[GA]])/Table3[[#This Row],[GP]]</calculatedColumnFormula>
    </tableColumn>
    <tableColumn id="66" xr3:uid="{507DA38A-B238-41CE-9C18-7D9B525AE471}" name="HOME_RECORD" dataDxfId="1" dataCellStyle="Output">
      <calculatedColumnFormula>_xlfn.CONCAT(TEXT(Table3[W_H], "0"), "-", TEXT(Table3[RL_H],"0"), "-", TEXT(Table3[OTL_H]+Table3[SOL_H], "0"))</calculatedColumnFormula>
    </tableColumn>
    <tableColumn id="65" xr3:uid="{B3131FFF-7021-4EC7-B116-3182EFFBD440}" name="AWAY_RECORD" dataDxfId="0" dataCellStyle="Output">
      <calculatedColumnFormula>_xlfn.CONCAT(TEXT(Table3[W_A], "0"), "-", TEXT(Table3[RL_A],"0"), "-", TEXT(Table3[OTL_A]+Table3[SOL_A],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opLeftCell="A19" workbookViewId="0">
      <selection activeCell="AL7" sqref="AL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1" t="s">
        <v>78</v>
      </c>
      <c r="F1" s="51"/>
      <c r="G1" s="51"/>
      <c r="H1" s="51"/>
      <c r="I1" s="51" t="s">
        <v>79</v>
      </c>
      <c r="J1" s="51"/>
      <c r="K1" s="51"/>
      <c r="L1" s="51"/>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IF(AND(ISBLANK($F4),ISBLANK($G4)),"_",IF($F4&gt;$G4,$D4,$E4))</f>
        <v>NJD</v>
      </c>
      <c r="I4" s="3" t="s">
        <v>40</v>
      </c>
      <c r="J4" s="3">
        <v>1</v>
      </c>
      <c r="K4" s="3">
        <v>3</v>
      </c>
      <c r="L4" s="3" t="str">
        <f>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IF($L4="_", "_", IF($L4=$D4,$E4,$D4))</f>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243</v>
      </c>
      <c r="AP4" t="s">
        <v>1442</v>
      </c>
      <c r="AQ4">
        <v>50</v>
      </c>
    </row>
    <row r="5" spans="1:43" x14ac:dyDescent="0.25">
      <c r="A5" s="4">
        <v>45573</v>
      </c>
      <c r="B5" s="4">
        <v>45573</v>
      </c>
      <c r="C5" s="7">
        <v>2024020003</v>
      </c>
      <c r="D5" s="2" t="s">
        <v>13</v>
      </c>
      <c r="E5" s="2" t="s">
        <v>12</v>
      </c>
      <c r="F5" s="2">
        <v>3</v>
      </c>
      <c r="G5" s="2">
        <v>1</v>
      </c>
      <c r="H5" s="2" t="str">
        <f>IF(AND(ISBLANK($F5),ISBLANK($G5)),"_",IF($F5&gt;$G5,$D5,$E5))</f>
        <v>STL</v>
      </c>
      <c r="I5" s="2" t="s">
        <v>40</v>
      </c>
      <c r="J5" s="2">
        <v>3</v>
      </c>
      <c r="K5" s="2">
        <v>2</v>
      </c>
      <c r="L5" s="2" t="str">
        <f>IF(OR($J5=$K5,AND(ISBLANK($J5),ISBLANK($K5))),"_",IF($J5&gt;$K5,$D5,$E5))</f>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IF($L5="_", "_", IF($L5=$D5,$E5,$D5))</f>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134</v>
      </c>
      <c r="AP5" t="s">
        <v>1443</v>
      </c>
      <c r="AQ5">
        <v>50</v>
      </c>
    </row>
    <row r="6" spans="1:43" x14ac:dyDescent="0.25">
      <c r="A6" s="4">
        <v>45573</v>
      </c>
      <c r="B6" s="4">
        <v>45573</v>
      </c>
      <c r="C6" s="7" t="s">
        <v>120</v>
      </c>
      <c r="D6" s="2" t="s">
        <v>16</v>
      </c>
      <c r="E6" s="2" t="s">
        <v>14</v>
      </c>
      <c r="F6" s="2">
        <v>1</v>
      </c>
      <c r="G6" s="2">
        <v>4</v>
      </c>
      <c r="H6" s="2" t="str">
        <f>IF(AND(ISBLANK($F6),ISBLANK($G6)),"_",IF($F6&gt;$G6,$D6,$E6))</f>
        <v>FLA</v>
      </c>
      <c r="I6" s="2" t="s">
        <v>40</v>
      </c>
      <c r="J6" s="2">
        <v>4</v>
      </c>
      <c r="K6" s="2">
        <v>6</v>
      </c>
      <c r="L6" s="2" t="str">
        <f>IF(OR($J6=$K6,AND(ISBLANK($J6),ISBLANK($K6))),"_",IF($J6&gt;$K6,$D6,$E6))</f>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IF($L6="_", "_", IF($L6=$D6,$E6,$D6))</f>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109</v>
      </c>
      <c r="AP6" t="s">
        <v>1482</v>
      </c>
      <c r="AQ6">
        <v>50</v>
      </c>
    </row>
    <row r="7" spans="1:43" x14ac:dyDescent="0.25">
      <c r="A7" s="5">
        <v>45573</v>
      </c>
      <c r="B7" s="5">
        <v>45573</v>
      </c>
      <c r="C7" s="8" t="s">
        <v>121</v>
      </c>
      <c r="D7" s="3" t="s">
        <v>17</v>
      </c>
      <c r="E7" s="3" t="s">
        <v>15</v>
      </c>
      <c r="F7" s="3">
        <v>2</v>
      </c>
      <c r="G7" s="3">
        <v>3</v>
      </c>
      <c r="H7" s="3" t="str">
        <f>IF(AND(ISBLANK($F7),ISBLANK($G7)),"_",IF($F7&gt;$G7,$D7,$E7))</f>
        <v>UTA</v>
      </c>
      <c r="I7" s="3" t="s">
        <v>39</v>
      </c>
      <c r="J7" s="3">
        <v>2</v>
      </c>
      <c r="K7" s="3">
        <v>5</v>
      </c>
      <c r="L7" s="2" t="str">
        <f>IF(OR($J7=$K7,AND(ISBLANK($J7),ISBLANK($K7))),"_",IF($J7&gt;$K7,$D7,$E7))</f>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IF($L7="_", "_", IF($L7=$D7,$E7,$D7))</f>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0.55144032921810704</v>
      </c>
      <c r="AP7" t="s">
        <v>1444</v>
      </c>
      <c r="AQ7">
        <v>50</v>
      </c>
    </row>
    <row r="8" spans="1:43" x14ac:dyDescent="0.25">
      <c r="A8" s="4">
        <v>45573</v>
      </c>
      <c r="B8" s="4">
        <v>45574</v>
      </c>
      <c r="C8" s="7" t="s">
        <v>122</v>
      </c>
      <c r="D8" s="2" t="s">
        <v>18</v>
      </c>
      <c r="E8" s="2" t="s">
        <v>19</v>
      </c>
      <c r="F8" s="2">
        <v>4</v>
      </c>
      <c r="G8" s="2">
        <v>2</v>
      </c>
      <c r="H8" s="2" t="str">
        <f>IF(AND(ISBLANK($F8),ISBLANK($G8)),"_",IF($F8&gt;$G8,$D8,$E8))</f>
        <v>TOR</v>
      </c>
      <c r="I8" s="2" t="s">
        <v>40</v>
      </c>
      <c r="J8" s="2">
        <v>0</v>
      </c>
      <c r="K8" s="2">
        <v>1</v>
      </c>
      <c r="L8" s="13" t="str">
        <f>IF(OR($J8=$K8,AND(ISBLANK($J8),ISBLANK($K8))),"_",IF($J8&gt;$K8,$D8,$E8))</f>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IF($L8="_", "_", IF($L8=$D8,$E8,$D8))</f>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IF(AND(ISBLANK($F9),ISBLANK($G9)),"_",IF($F9&gt;$G9,$D9,$E9))</f>
        <v>NYR</v>
      </c>
      <c r="I9" s="2" t="s">
        <v>39</v>
      </c>
      <c r="J9" s="2">
        <v>6</v>
      </c>
      <c r="K9" s="2">
        <v>0</v>
      </c>
      <c r="L9" s="62" t="str">
        <f>IF(OR($J9=$K9,AND(ISBLANK($J9),ISBLANK($K9))),"_",IF($J9&gt;$K9,$D9,$E9))</f>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IF($L9="_", "_", IF($L9=$D9,$E9,$D9))</f>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115.29999999999988</v>
      </c>
      <c r="AP9" t="s">
        <v>1457</v>
      </c>
      <c r="AQ9">
        <v>40</v>
      </c>
    </row>
    <row r="10" spans="1:43" x14ac:dyDescent="0.25">
      <c r="A10" s="60">
        <v>45573</v>
      </c>
      <c r="B10" s="60">
        <v>45574</v>
      </c>
      <c r="C10" s="61" t="s">
        <v>124</v>
      </c>
      <c r="D10" s="62" t="s">
        <v>22</v>
      </c>
      <c r="E10" s="62" t="s">
        <v>23</v>
      </c>
      <c r="F10" s="62">
        <v>3</v>
      </c>
      <c r="G10" s="62">
        <v>1</v>
      </c>
      <c r="H10" s="62" t="str">
        <f>IF(AND(ISBLANK($F10),ISBLANK($G10)),"_",IF($F10&gt;$G10,$D10,$E10))</f>
        <v>WPG</v>
      </c>
      <c r="I10" s="62" t="s">
        <v>40</v>
      </c>
      <c r="J10" s="62">
        <v>6</v>
      </c>
      <c r="K10" s="62">
        <v>0</v>
      </c>
      <c r="L10" s="62" t="str">
        <f>IF(OR($J10=$K10,AND(ISBLANK($J10),ISBLANK($K10))),"_",IF($J10&gt;$K10,$D10,$E10))</f>
        <v>WPG</v>
      </c>
      <c r="M10" s="60" t="s">
        <v>40</v>
      </c>
      <c r="N10" s="62">
        <f>IF(ISBLANK(Table2[[#This Row],[ActualResult]]), 0, 1)</f>
        <v>1</v>
      </c>
      <c r="O10" s="62" t="str">
        <f>IF(ISBLANK(Table2[[#This Row],[ActualResult]]), "_", IF(Table2[[#This Row],[ActualWinner]]=Table2[[#This Row],[PredictedWinner]], "Y", "N"))</f>
        <v>Y</v>
      </c>
      <c r="P10" s="62" t="str">
        <f>IF(Table2[[#This Row],[ActualAwayScore]]&gt;Table2[[#This Row],[PredictedAwayScore]], "N", IF(ISBLANK(Table2[[#This Row],[ActualResult]]), "_", IF(Table2[[#This Row],[ActualAwayScore]]=Table2[[#This Row],[PredictedAwayScore]], "Y", "N")))</f>
        <v>N</v>
      </c>
      <c r="Q10" s="62" t="str">
        <f>IF(Table2[[#This Row],[ActualHomeScore]]&gt;Table2[[#This Row],[PredictedHomeScore]],"N", IF(ISBLANK(Table2[[#This Row],[ActualResult]]), "_", IF(Table2[[#This Row],[ActualHomeScore]]=Table2[[#This Row],[PredictedHomeScore]], "Y", "N")))</f>
        <v>N</v>
      </c>
      <c r="R10" s="2">
        <v>1</v>
      </c>
      <c r="S10" s="2" t="str">
        <f>IF($L10="_", "_", IF($L10=$D10,$E10,$D10))</f>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60"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0.47448559670781842</v>
      </c>
      <c r="AP10" t="s">
        <v>1459</v>
      </c>
      <c r="AQ10">
        <v>75</v>
      </c>
    </row>
    <row r="11" spans="1:43" x14ac:dyDescent="0.25">
      <c r="A11" s="4">
        <v>45573</v>
      </c>
      <c r="B11" s="4">
        <v>45574</v>
      </c>
      <c r="C11" s="7" t="s">
        <v>125</v>
      </c>
      <c r="D11" s="2" t="s">
        <v>24</v>
      </c>
      <c r="E11" s="2" t="s">
        <v>25</v>
      </c>
      <c r="F11" s="2">
        <v>1</v>
      </c>
      <c r="G11" s="2">
        <v>4</v>
      </c>
      <c r="H11" s="2" t="str">
        <f>IF(AND(ISBLANK($F11),ISBLANK($G11)),"_",IF($F11&gt;$G11,$D11,$E11))</f>
        <v>VAN</v>
      </c>
      <c r="I11" s="2" t="s">
        <v>40</v>
      </c>
      <c r="J11" s="2">
        <v>6</v>
      </c>
      <c r="K11" s="2">
        <v>5</v>
      </c>
      <c r="L11" s="62" t="str">
        <f>IF(OR($J11=$K11,AND(ISBLANK($J11),ISBLANK($K11))),"_",IF($J11&gt;$K11,$D11,$E11))</f>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IF($L11="_", "_", IF($L11=$D11,$E11,$D11))</f>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107.2</v>
      </c>
      <c r="AN11">
        <f>80/100</f>
        <v>0.8</v>
      </c>
      <c r="AP11" t="s">
        <v>1458</v>
      </c>
      <c r="AQ11">
        <v>65</v>
      </c>
    </row>
    <row r="12" spans="1:43" x14ac:dyDescent="0.25">
      <c r="A12" s="5">
        <v>45573</v>
      </c>
      <c r="B12" s="5">
        <v>45574</v>
      </c>
      <c r="C12" s="8" t="s">
        <v>126</v>
      </c>
      <c r="D12" s="3" t="s">
        <v>26</v>
      </c>
      <c r="E12" s="3" t="s">
        <v>27</v>
      </c>
      <c r="F12" s="3">
        <v>2</v>
      </c>
      <c r="G12" s="3">
        <v>3</v>
      </c>
      <c r="H12" s="3" t="str">
        <f>IF(AND(ISBLANK($F12),ISBLANK($G12)),"_",IF($F12&gt;$G12,$D12,$E12))</f>
        <v>VGK</v>
      </c>
      <c r="I12" s="3" t="s">
        <v>40</v>
      </c>
      <c r="J12" s="3">
        <v>4</v>
      </c>
      <c r="K12" s="3">
        <v>8</v>
      </c>
      <c r="L12" s="3" t="str">
        <f>IF(OR($J12=$K12,AND(ISBLANK($J12),ISBLANK($K12))),"_",IF($J12&gt;$K12,$D12,$E12))</f>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IF($L12="_", "_", IF($L12=$D12,$E12,$D12))</f>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38</v>
      </c>
      <c r="AN12">
        <f>10/100</f>
        <v>0.1</v>
      </c>
    </row>
    <row r="13" spans="1:43" x14ac:dyDescent="0.25">
      <c r="A13" s="4">
        <v>45573</v>
      </c>
      <c r="B13" s="4">
        <v>45575</v>
      </c>
      <c r="C13" s="7" t="s">
        <v>127</v>
      </c>
      <c r="D13" s="2" t="s">
        <v>19</v>
      </c>
      <c r="E13" s="2" t="s">
        <v>16</v>
      </c>
      <c r="F13" s="2">
        <v>3</v>
      </c>
      <c r="G13" s="2">
        <v>4</v>
      </c>
      <c r="H13" s="2" t="str">
        <f>IF(AND(ISBLANK($F13),ISBLANK($G13)),"_",IF($F13&gt;$G13,$D13,$E13))</f>
        <v>BOS</v>
      </c>
      <c r="I13" s="2" t="s">
        <v>40</v>
      </c>
      <c r="J13" s="2">
        <v>4</v>
      </c>
      <c r="K13" s="2">
        <v>6</v>
      </c>
      <c r="L13" s="2" t="str">
        <f>IF(OR($J13=$K13,AND(ISBLANK($J13),ISBLANK($K13))),"_",IF($J13&gt;$K13,$D13,$E13))</f>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IF($L13="_", "_", IF($L13=$D13,$E13,$D13))</f>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4.3</v>
      </c>
      <c r="AN13">
        <f>10/100</f>
        <v>0.1</v>
      </c>
    </row>
    <row r="14" spans="1:43" x14ac:dyDescent="0.25">
      <c r="A14" s="4">
        <v>45573</v>
      </c>
      <c r="B14" s="4">
        <v>45575</v>
      </c>
      <c r="C14" s="7" t="s">
        <v>128</v>
      </c>
      <c r="D14" s="2" t="s">
        <v>28</v>
      </c>
      <c r="E14" s="2" t="s">
        <v>29</v>
      </c>
      <c r="F14" s="2">
        <v>2</v>
      </c>
      <c r="G14" s="2">
        <v>5</v>
      </c>
      <c r="H14" s="2" t="str">
        <f>IF(AND(ISBLANK($F14),ISBLANK($G14)),"_",IF($F14&gt;$G14,$D14,$E14))</f>
        <v>BUF</v>
      </c>
      <c r="I14" s="2" t="s">
        <v>40</v>
      </c>
      <c r="J14" s="2">
        <v>3</v>
      </c>
      <c r="K14" s="2">
        <v>1</v>
      </c>
      <c r="L14" s="2" t="str">
        <f>IF(OR($J14=$K14,AND(ISBLANK($J14),ISBLANK($K14))),"_",IF($J14&gt;$K14,$D14,$E14))</f>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IF($L14="_", "_", IF($L14=$D14,$E14,$D14))</f>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49</v>
      </c>
    </row>
    <row r="15" spans="1:43" x14ac:dyDescent="0.25">
      <c r="A15" s="4">
        <v>45573</v>
      </c>
      <c r="B15" s="4">
        <v>45575</v>
      </c>
      <c r="C15" s="7" t="s">
        <v>129</v>
      </c>
      <c r="D15" s="2" t="s">
        <v>14</v>
      </c>
      <c r="E15" s="2" t="s">
        <v>30</v>
      </c>
      <c r="F15" s="2">
        <v>5</v>
      </c>
      <c r="G15" s="2">
        <v>3</v>
      </c>
      <c r="H15" s="2" t="str">
        <f>IF(AND(ISBLANK($F15),ISBLANK($G15)),"_",IF($F15&gt;$G15,$D15,$E15))</f>
        <v>FLA</v>
      </c>
      <c r="I15" s="2" t="s">
        <v>40</v>
      </c>
      <c r="J15" s="2">
        <v>1</v>
      </c>
      <c r="K15" s="2">
        <v>3</v>
      </c>
      <c r="L15" s="2" t="str">
        <f>IF(OR($J15=$K15,AND(ISBLANK($J15),ISBLANK($K15))),"_",IF($J15&gt;$K15,$D15,$E15))</f>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IF($L15="_", "_", IF($L15=$D15,$E15,$D15))</f>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IF(AND(ISBLANK($F16),ISBLANK($G16)),"_",IF($F16&gt;$G16,$D16,$E16))</f>
        <v>DET</v>
      </c>
      <c r="I16" s="2" t="s">
        <v>40</v>
      </c>
      <c r="J16" s="2">
        <v>6</v>
      </c>
      <c r="K16" s="2">
        <v>3</v>
      </c>
      <c r="L16" s="2" t="str">
        <f>IF(OR($J16=$K16,AND(ISBLANK($J16),ISBLANK($K16))),"_",IF($J16&gt;$K16,$D16,$E16))</f>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IF($L16="_", "_", IF($L16=$D16,$E16,$D16))</f>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IF(AND(ISBLANK($F17),ISBLANK($G17)),"_",IF($F17&gt;$G17,$D17,$E17))</f>
        <v>TOR</v>
      </c>
      <c r="I17" s="2" t="s">
        <v>40</v>
      </c>
      <c r="J17" s="2">
        <v>4</v>
      </c>
      <c r="K17" s="2">
        <v>2</v>
      </c>
      <c r="L17" s="2" t="str">
        <f>IF(OR($J17=$K17,AND(ISBLANK($J17),ISBLANK($K17))),"_",IF($J17&gt;$K17,$D17,$E17))</f>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IF($L17="_", "_", IF($L17=$D17,$E17,$D17))</f>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120.81999999999991</v>
      </c>
      <c r="AP17" t="s">
        <v>1483</v>
      </c>
      <c r="AQ17">
        <f>SUM(AQ3:AQ16)</f>
        <v>535</v>
      </c>
    </row>
    <row r="18" spans="1:43" x14ac:dyDescent="0.25">
      <c r="A18" s="4">
        <v>45573</v>
      </c>
      <c r="B18" s="4">
        <v>45575</v>
      </c>
      <c r="C18" s="7" t="s">
        <v>131</v>
      </c>
      <c r="D18" s="2" t="s">
        <v>15</v>
      </c>
      <c r="E18" s="2" t="s">
        <v>33</v>
      </c>
      <c r="F18" s="2">
        <v>2</v>
      </c>
      <c r="G18" s="2">
        <v>4</v>
      </c>
      <c r="H18" s="2" t="str">
        <f>IF(AND(ISBLANK($F18),ISBLANK($G18)),"_",IF($F18&gt;$G18,$D18,$E18))</f>
        <v>NYI</v>
      </c>
      <c r="I18" s="2" t="s">
        <v>40</v>
      </c>
      <c r="J18" s="2">
        <v>5</v>
      </c>
      <c r="K18" s="2">
        <v>4</v>
      </c>
      <c r="L18" s="2" t="str">
        <f>IF(OR($J18=$K18,AND(ISBLANK($J18),ISBLANK($K18))),"_",IF($J18&gt;$K18,$D18,$E18))</f>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IF($L18="_", "_", IF($L18=$D18,$E18,$D18))</f>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0.49720164609053458</v>
      </c>
    </row>
    <row r="19" spans="1:43" x14ac:dyDescent="0.25">
      <c r="A19" s="4">
        <v>45573</v>
      </c>
      <c r="B19" s="4">
        <v>45575</v>
      </c>
      <c r="C19" s="7" t="s">
        <v>133</v>
      </c>
      <c r="D19" s="2" t="s">
        <v>34</v>
      </c>
      <c r="E19" s="2" t="s">
        <v>35</v>
      </c>
      <c r="F19" s="2">
        <v>5</v>
      </c>
      <c r="G19" s="2">
        <v>6</v>
      </c>
      <c r="H19" s="2" t="str">
        <f>IF(AND(ISBLANK($F19),ISBLANK($G19)),"_",IF($F19&gt;$G19,$D19,$E19))</f>
        <v>NSH</v>
      </c>
      <c r="I19" s="2" t="s">
        <v>40</v>
      </c>
      <c r="J19" s="2">
        <v>4</v>
      </c>
      <c r="K19" s="2">
        <v>3</v>
      </c>
      <c r="L19" s="2" t="str">
        <f>IF(OR($J19=$K19,AND(ISBLANK($J19),ISBLANK($K19))),"_",IF($J19&gt;$K19,$D19,$E19))</f>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IF($L19="_", "_", IF($L19=$D19,$E19,$D19))</f>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IF(AND(ISBLANK($F20),ISBLANK($G20)),"_",IF($F20&gt;$G20,$D20,$E20))</f>
        <v>MIN</v>
      </c>
      <c r="I20" s="2" t="s">
        <v>40</v>
      </c>
      <c r="J20" s="2">
        <v>2</v>
      </c>
      <c r="K20" s="2">
        <v>3</v>
      </c>
      <c r="L20" s="2" t="str">
        <f>IF(OR($J20=$K20,AND(ISBLANK($J20),ISBLANK($K20))),"_",IF($J20&gt;$K20,$D20,$E20))</f>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IF($L20="_", "_", IF($L20=$D20,$E20,$D20))</f>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IF(AND(ISBLANK($F21),ISBLANK($G21)),"_",IF($F21&gt;$G21,$D21,$E21))</f>
        <v>STL</v>
      </c>
      <c r="I21" s="3" t="s">
        <v>40</v>
      </c>
      <c r="J21" s="3">
        <v>5</v>
      </c>
      <c r="K21" s="3">
        <v>4</v>
      </c>
      <c r="L21" s="2" t="str">
        <f>IF(OR($J21=$K21,AND(ISBLANK($J21),ISBLANK($K21))),"_",IF($J21&gt;$K21,$D21,$E21))</f>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IF($L21="_", "_", IF($L21=$D21,$E21,$D21))</f>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IF(AND(ISBLANK($F22),ISBLANK($G22)),"_",IF($F22&gt;$G22,$D22,$E22))</f>
        <v>CAR</v>
      </c>
      <c r="I22" s="2" t="s">
        <v>40</v>
      </c>
      <c r="J22" s="2">
        <v>4</v>
      </c>
      <c r="K22" s="2">
        <v>1</v>
      </c>
      <c r="L22" s="13" t="str">
        <f>IF(OR($J22=$K22,AND(ISBLANK($J22),ISBLANK($K22))),"_",IF($J22&gt;$K22,$D22,$E22))</f>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IF($L22="_", "_", IF($L22=$D22,$E22,$D22))</f>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IF(AND(ISBLANK($F23),ISBLANK($G23)),"_",IF($F23&gt;$G23,$D23,$E23))</f>
        <v>WPG</v>
      </c>
      <c r="I23" s="2" t="s">
        <v>40</v>
      </c>
      <c r="J23" s="2">
        <v>1</v>
      </c>
      <c r="K23" s="2">
        <v>2</v>
      </c>
      <c r="L23" s="2" t="str">
        <f>IF(OR($J23=$K23,AND(ISBLANK($J23),ISBLANK($K23))),"_",IF($J23&gt;$K23,$D23,$E23))</f>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IF($L23="_", "_", IF($L23=$D23,$E23,$D23))</f>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IF(AND(ISBLANK($F24),ISBLANK($G24)),"_",IF($F24&gt;$G24,$D24,$E24))</f>
        <v>VAN</v>
      </c>
      <c r="I24" s="2" t="s">
        <v>40</v>
      </c>
      <c r="J24" s="2">
        <v>3</v>
      </c>
      <c r="K24" s="2">
        <v>2</v>
      </c>
      <c r="L24" s="2" t="str">
        <f>IF(OR($J24=$K24,AND(ISBLANK($J24),ISBLANK($K24))),"_",IF($J24&gt;$K24,$D24,$E24))</f>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IF($L24="_", "_", IF($L24=$D24,$E24,$D24))</f>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IF(AND(ISBLANK($F25),ISBLANK($G25)),"_",IF($F25&gt;$G25,$D25,$E25))</f>
        <v>STL</v>
      </c>
      <c r="I25" s="3" t="s">
        <v>39</v>
      </c>
      <c r="J25" s="3">
        <v>3</v>
      </c>
      <c r="K25" s="3">
        <v>4</v>
      </c>
      <c r="L25" s="3" t="str">
        <f>IF(OR($J25=$K25,AND(ISBLANK($J25),ISBLANK($K25))),"_",IF($J25&gt;$K25,$D25,$E25))</f>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IF($L25="_", "_", IF($L25=$D25,$E25,$D25))</f>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IF(AND(ISBLANK($F26),ISBLANK($G26)),"_",IF($F26&gt;$G26,$D26,$E26))</f>
        <v>LAK</v>
      </c>
      <c r="I26" s="2" t="s">
        <v>77</v>
      </c>
      <c r="J26" s="2">
        <v>1</v>
      </c>
      <c r="K26" s="2">
        <v>2</v>
      </c>
      <c r="L26" s="2" t="str">
        <f>IF(OR($J26=$K26,AND(ISBLANK($J26),ISBLANK($K26))),"_",IF($J26&gt;$K26,$D26,$E26))</f>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IF($L26="_", "_", IF($L26=$D26,$E26,$D26))</f>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IF(AND(ISBLANK($F27),ISBLANK($G27)),"_",IF($F27&gt;$G27,$D27,$E27))</f>
        <v>FLA</v>
      </c>
      <c r="I27" s="2" t="s">
        <v>40</v>
      </c>
      <c r="J27" s="2">
        <v>2</v>
      </c>
      <c r="K27" s="2">
        <v>5</v>
      </c>
      <c r="L27" s="2" t="str">
        <f>IF(OR($J27=$K27,AND(ISBLANK($J27),ISBLANK($K27))),"_",IF($J27&gt;$K27,$D27,$E27))</f>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IF($L27="_", "_", IF($L27=$D27,$E27,$D27))</f>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IF(AND(ISBLANK($F28),ISBLANK($G28)),"_",IF($F28&gt;$G28,$D28,$E28))</f>
        <v>TOR</v>
      </c>
      <c r="I28" s="2" t="s">
        <v>40</v>
      </c>
      <c r="J28" s="2">
        <v>2</v>
      </c>
      <c r="K28" s="2">
        <v>4</v>
      </c>
      <c r="L28" s="2" t="str">
        <f>IF(OR($J28=$K28,AND(ISBLANK($J28),ISBLANK($K28))),"_",IF($J28&gt;$K28,$D28,$E28))</f>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IF($L28="_", "_", IF($L28=$D28,$E28,$D28))</f>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IF(AND(ISBLANK($F29),ISBLANK($G29)),"_",IF($F29&gt;$G29,$D29,$E29))</f>
        <v>OTT</v>
      </c>
      <c r="I29" s="2" t="s">
        <v>40</v>
      </c>
      <c r="J29" s="2">
        <v>1</v>
      </c>
      <c r="K29" s="2">
        <v>4</v>
      </c>
      <c r="L29" s="2" t="str">
        <f>IF(OR($J29=$K29,AND(ISBLANK($J29),ISBLANK($K29))),"_",IF($J29&gt;$K29,$D29,$E29))</f>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IF($L29="_", "_", IF($L29=$D29,$E29,$D29))</f>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60">
        <v>45576</v>
      </c>
      <c r="B30" s="60">
        <v>45577</v>
      </c>
      <c r="C30" s="61" t="s">
        <v>140</v>
      </c>
      <c r="D30" s="62" t="s">
        <v>35</v>
      </c>
      <c r="E30" s="62" t="s">
        <v>31</v>
      </c>
      <c r="F30" s="62">
        <v>4</v>
      </c>
      <c r="G30" s="62">
        <v>1</v>
      </c>
      <c r="H30" s="62" t="str">
        <f>IF(AND(ISBLANK($F30),ISBLANK($G30)),"_",IF($F30&gt;$G30,$D30,$E30))</f>
        <v>NSH</v>
      </c>
      <c r="I30" s="62" t="s">
        <v>40</v>
      </c>
      <c r="J30" s="62">
        <v>0</v>
      </c>
      <c r="K30" s="62">
        <v>3</v>
      </c>
      <c r="L30" s="2" t="str">
        <f>IF(OR($J30=$K30,AND(ISBLANK($J30),ISBLANK($K30))),"_",IF($J30&gt;$K30,$D30,$E30))</f>
        <v>DET</v>
      </c>
      <c r="M30" s="62" t="s">
        <v>40</v>
      </c>
      <c r="N30" s="62">
        <f>IF(ISBLANK(Table2[[#This Row],[ActualResult]]), 0, 1)</f>
        <v>1</v>
      </c>
      <c r="O30" s="62" t="str">
        <f>IF(ISBLANK(Table2[[#This Row],[ActualResult]]), "_", IF(Table2[[#This Row],[ActualWinner]]=Table2[[#This Row],[PredictedWinner]], "Y", "N"))</f>
        <v>N</v>
      </c>
      <c r="P30" s="62" t="str">
        <f>IF(Table2[[#This Row],[ActualAwayScore]]&gt;Table2[[#This Row],[PredictedAwayScore]], "N", IF(ISBLANK(Table2[[#This Row],[ActualResult]]), "_", IF(Table2[[#This Row],[ActualAwayScore]]=Table2[[#This Row],[PredictedAwayScore]], "Y", "N")))</f>
        <v>N</v>
      </c>
      <c r="Q30" s="62" t="str">
        <f>IF(Table2[[#This Row],[ActualHomeScore]]&gt;Table2[[#This Row],[PredictedHomeScore]],"N", IF(ISBLANK(Table2[[#This Row],[ActualResult]]), "_", IF(Table2[[#This Row],[ActualHomeScore]]=Table2[[#This Row],[PredictedHomeScore]], "Y", "N")))</f>
        <v>N</v>
      </c>
      <c r="R30" s="2">
        <v>0</v>
      </c>
      <c r="S30" s="2" t="str">
        <f>IF($L30="_", "_", IF($L30=$D30,$E30,$D30))</f>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60"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IF(AND(ISBLANK($F31),ISBLANK($G31)),"_",IF($F31&gt;$G31,$D31,$E31))</f>
        <v>TBL</v>
      </c>
      <c r="I31" s="2" t="s">
        <v>40</v>
      </c>
      <c r="J31" s="2"/>
      <c r="K31" s="2"/>
      <c r="L31" s="2" t="str">
        <f>IF(OR($J31=$K31,AND(ISBLANK($J31),ISBLANK($K31))),"_",IF($J31&gt;$K31,$D31,$E31))</f>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IF($L31="_", "_", IF($L31=$D31,$E31,$D31))</f>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IF(AND(ISBLANK($F32),ISBLANK($G32)),"_",IF($F32&gt;$G32,$D32,$E32))</f>
        <v>NYR</v>
      </c>
      <c r="I32" s="2" t="s">
        <v>40</v>
      </c>
      <c r="J32" s="2">
        <v>6</v>
      </c>
      <c r="K32" s="2">
        <v>5</v>
      </c>
      <c r="L32" s="2" t="str">
        <f>IF(OR($J32=$K32,AND(ISBLANK($J32),ISBLANK($K32))),"_",IF($J32&gt;$K32,$D32,$E32))</f>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IF($L32="_", "_", IF($L32=$D32,$E32,$D32))</f>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IF(AND(ISBLANK($F33),ISBLANK($G33)),"_",IF($F33&gt;$G33,$D33,$E33))</f>
        <v>NJD</v>
      </c>
      <c r="I33" s="2" t="s">
        <v>77</v>
      </c>
      <c r="J33" s="2">
        <v>5</v>
      </c>
      <c r="K33" s="2">
        <v>3</v>
      </c>
      <c r="L33" s="2" t="str">
        <f>IF(OR($J33=$K33,AND(ISBLANK($J33),ISBLANK($K33))),"_",IF($J33&gt;$K33,$D33,$E33))</f>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IF($L33="_", "_", IF($L33=$D33,$E33,$D33))</f>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60">
        <v>45576</v>
      </c>
      <c r="B34" s="60">
        <v>45577</v>
      </c>
      <c r="C34" s="61" t="s">
        <v>144</v>
      </c>
      <c r="D34" s="62" t="s">
        <v>33</v>
      </c>
      <c r="E34" s="62" t="s">
        <v>34</v>
      </c>
      <c r="F34" s="62">
        <v>2</v>
      </c>
      <c r="G34" s="62">
        <v>1</v>
      </c>
      <c r="H34" s="62" t="str">
        <f>IF(AND(ISBLANK($F34),ISBLANK($G34)),"_",IF($F34&gt;$G34,$D34,$E34))</f>
        <v>NYI</v>
      </c>
      <c r="I34" s="62" t="s">
        <v>39</v>
      </c>
      <c r="J34" s="62">
        <v>0</v>
      </c>
      <c r="K34" s="62">
        <v>3</v>
      </c>
      <c r="L34" s="2" t="str">
        <f>IF(OR($J34=$K34,AND(ISBLANK($J34),ISBLANK($K34))),"_",IF($J34&gt;$K34,$D34,$E34))</f>
        <v>DAL</v>
      </c>
      <c r="M34" s="62" t="s">
        <v>40</v>
      </c>
      <c r="N34" s="62">
        <f>IF(ISBLANK(Table2[[#This Row],[ActualResult]]), 0, 1)</f>
        <v>1</v>
      </c>
      <c r="O34" s="62" t="str">
        <f>IF(ISBLANK(Table2[[#This Row],[ActualResult]]), "_", IF(Table2[[#This Row],[ActualWinner]]=Table2[[#This Row],[PredictedWinner]], "Y", "N"))</f>
        <v>N</v>
      </c>
      <c r="P34" s="62" t="str">
        <f>IF(Table2[[#This Row],[ActualAwayScore]]&gt;Table2[[#This Row],[PredictedAwayScore]], "N", IF(ISBLANK(Table2[[#This Row],[ActualResult]]), "_", IF(Table2[[#This Row],[ActualAwayScore]]=Table2[[#This Row],[PredictedAwayScore]], "Y", "N")))</f>
        <v>N</v>
      </c>
      <c r="Q34" s="62" t="str">
        <f>IF(Table2[[#This Row],[ActualHomeScore]]&gt;Table2[[#This Row],[PredictedHomeScore]],"N", IF(ISBLANK(Table2[[#This Row],[ActualResult]]), "_", IF(Table2[[#This Row],[ActualHomeScore]]=Table2[[#This Row],[PredictedHomeScore]], "Y", "N")))</f>
        <v>N</v>
      </c>
      <c r="R34" s="2">
        <v>0</v>
      </c>
      <c r="S34" s="2" t="str">
        <f>IF($L34="_", "_", IF($L34=$D34,$E34,$D34))</f>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60"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IF(AND(ISBLANK($F35),ISBLANK($G35)),"_",IF($F35&gt;$G35,$D35,$E35))</f>
        <v>MIN</v>
      </c>
      <c r="I35" s="2" t="s">
        <v>40</v>
      </c>
      <c r="J35" s="2">
        <v>5</v>
      </c>
      <c r="K35" s="2">
        <v>4</v>
      </c>
      <c r="L35" s="2" t="str">
        <f>IF(OR($J35=$K35,AND(ISBLANK($J35),ISBLANK($K35))),"_",IF($J35&gt;$K35,$D35,$E35))</f>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IF($L35="_", "_", IF($L35=$D35,$E35,$D35))</f>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IF(AND(ISBLANK($F36),ISBLANK($G36)),"_",IF($F36&gt;$G36,$D36,$E36))</f>
        <v>COL</v>
      </c>
      <c r="I36" s="2" t="s">
        <v>40</v>
      </c>
      <c r="J36" s="2">
        <v>6</v>
      </c>
      <c r="K36" s="2">
        <v>4</v>
      </c>
      <c r="L36" s="2" t="str">
        <f>IF(OR($J36=$K36,AND(ISBLANK($J36),ISBLANK($K36))),"_",IF($J36&gt;$K36,$D36,$E36))</f>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IF($L36="_", "_", IF($L36=$D36,$E36,$D36))</f>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IF(AND(ISBLANK($F37),ISBLANK($G37)),"_",IF($F37&gt;$G37,$D37,$E37))</f>
        <v>CGY</v>
      </c>
      <c r="I37" s="2" t="s">
        <v>40</v>
      </c>
      <c r="J37" s="2">
        <v>3</v>
      </c>
      <c r="K37" s="2">
        <v>6</v>
      </c>
      <c r="L37" s="2" t="str">
        <f>IF(OR($J37=$K37,AND(ISBLANK($J37),ISBLANK($K37))),"_",IF($J37&gt;$K37,$D37,$E37))</f>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IF($L37="_", "_", IF($L37=$D37,$E37,$D37))</f>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IF(AND(ISBLANK($F38),ISBLANK($G38)),"_",IF($F38&gt;$G38,$D38,$E38))</f>
        <v>EDM</v>
      </c>
      <c r="I38" s="2" t="s">
        <v>40</v>
      </c>
      <c r="J38" s="2">
        <v>5</v>
      </c>
      <c r="K38" s="2">
        <v>2</v>
      </c>
      <c r="L38" s="2" t="str">
        <f>IF(OR($J38=$K38,AND(ISBLANK($J38),ISBLANK($K38))),"_",IF($J38&gt;$K38,$D38,$E38))</f>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IF($L38="_", "_", IF($L38=$D38,$E38,$D38))</f>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IF(AND(ISBLANK($F39),ISBLANK($G39)),"_",IF($F39&gt;$G39,$D39,$E39))</f>
        <v>ANA</v>
      </c>
      <c r="I39" s="3" t="s">
        <v>40</v>
      </c>
      <c r="J39" s="3">
        <v>2</v>
      </c>
      <c r="K39" s="3">
        <v>0</v>
      </c>
      <c r="L39" s="62" t="str">
        <f>IF(OR($J39=$K39,AND(ISBLANK($J39),ISBLANK($K39))),"_",IF($J39&gt;$K39,$D39,$E39))</f>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IF($L39="_", "_", IF($L39=$D39,$E39,$D39))</f>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IF(AND(ISBLANK($F40),ISBLANK($G40)),"_",IF($F40&gt;$G40,$D40,$E40))</f>
        <v>WPG</v>
      </c>
      <c r="I40" s="2" t="s">
        <v>39</v>
      </c>
      <c r="J40" s="2">
        <v>1</v>
      </c>
      <c r="K40" s="2">
        <v>2</v>
      </c>
      <c r="L40" s="13" t="str">
        <f>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IF(AND(ISBLANK($F41),ISBLANK($G41)),"_",IF($F41&gt;$G41,$D41,$E41))</f>
        <v>DAL</v>
      </c>
      <c r="I41" s="2" t="s">
        <v>40</v>
      </c>
      <c r="J41" s="2">
        <v>0</v>
      </c>
      <c r="K41" s="2">
        <v>2</v>
      </c>
      <c r="L41" s="2" t="str">
        <f>IF(OR($J41=$K41,AND(ISBLANK($J41),ISBLANK($K41))),"_",IF($J41&gt;$K41,$D41,$E41))</f>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IF($L41="_", "_", IF($L41=$D41,$E41,$D41))</f>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IF(AND(ISBLANK($F42),ISBLANK($G42)),"_",IF($F42&gt;$G42,$D42,$E42))</f>
        <v>CGY</v>
      </c>
      <c r="I42" s="2" t="s">
        <v>77</v>
      </c>
      <c r="J42" s="2">
        <v>4</v>
      </c>
      <c r="K42" s="2">
        <v>1</v>
      </c>
      <c r="L42" s="2" t="str">
        <f>IF(OR($J42=$K42,AND(ISBLANK($J42),ISBLANK($K42))),"_",IF($J42&gt;$K42,$D42,$E42))</f>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IF($L42="_", "_", IF($L42=$D42,$E42,$D42))</f>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IF(AND(ISBLANK($F43),ISBLANK($G43)),"_",IF($F43&gt;$G43,$D43,$E43))</f>
        <v>VGK</v>
      </c>
      <c r="I43" s="3" t="s">
        <v>40</v>
      </c>
      <c r="J43" s="3">
        <v>1</v>
      </c>
      <c r="K43" s="3">
        <v>3</v>
      </c>
      <c r="L43" s="2" t="str">
        <f>IF(OR($J43=$K43,AND(ISBLANK($J43),ISBLANK($K43))),"_",IF($J43&gt;$K43,$D43,$E43))</f>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IF($L43="_", "_", IF($L43=$D43,$E43,$D43))</f>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IF(AND(ISBLANK($F44),ISBLANK($G44)),"_",IF($F44&gt;$G44,$D44,$E44))</f>
        <v>BOS</v>
      </c>
      <c r="I44" s="2" t="s">
        <v>40</v>
      </c>
      <c r="J44" s="2">
        <v>4</v>
      </c>
      <c r="K44" s="2">
        <v>3</v>
      </c>
      <c r="L44" s="13" t="str">
        <f>IF(OR($J44=$K44,AND(ISBLANK($J44),ISBLANK($K44))),"_",IF($J44&gt;$K44,$D44,$E44))</f>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IF($L44="_", "_", IF($L44=$D44,$E44,$D44))</f>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IF(AND(ISBLANK($F45),ISBLANK($G45)),"_",IF($F45&gt;$G45,$D45,$E45))</f>
        <v>LAK</v>
      </c>
      <c r="I45" s="2" t="s">
        <v>39</v>
      </c>
      <c r="J45" s="2">
        <v>7</v>
      </c>
      <c r="K45" s="2">
        <v>8</v>
      </c>
      <c r="L45" s="2" t="str">
        <f>IF(OR($J45=$K45,AND(ISBLANK($J45),ISBLANK($K45))),"_",IF($J45&gt;$K45,$D45,$E45))</f>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IF($L45="_", "_", IF($L45=$D45,$E45,$D45))</f>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60">
        <v>45578</v>
      </c>
      <c r="B46" s="60">
        <v>45579</v>
      </c>
      <c r="C46" s="61" t="s">
        <v>156</v>
      </c>
      <c r="D46" s="62" t="s">
        <v>15</v>
      </c>
      <c r="E46" s="62" t="s">
        <v>32</v>
      </c>
      <c r="F46" s="62">
        <v>3</v>
      </c>
      <c r="G46" s="62">
        <v>4</v>
      </c>
      <c r="H46" s="62" t="str">
        <f>IF(AND(ISBLANK($F46),ISBLANK($G46)),"_",IF($F46&gt;$G46,$D46,$E46))</f>
        <v>NJD</v>
      </c>
      <c r="I46" s="62" t="s">
        <v>77</v>
      </c>
      <c r="J46" s="62">
        <v>0</v>
      </c>
      <c r="K46" s="62">
        <v>3</v>
      </c>
      <c r="L46" s="2" t="str">
        <f>IF(OR($J46=$K46,AND(ISBLANK($J46),ISBLANK($K46))),"_",IF($J46&gt;$K46,$D46,$E46))</f>
        <v>NJD</v>
      </c>
      <c r="M46" s="62" t="s">
        <v>40</v>
      </c>
      <c r="N46" s="62">
        <f>IF(ISBLANK(Table2[[#This Row],[ActualResult]]), 0, 1)</f>
        <v>1</v>
      </c>
      <c r="O46" s="62" t="str">
        <f>IF(ISBLANK(Table2[[#This Row],[ActualResult]]), "_", IF(Table2[[#This Row],[ActualWinner]]=Table2[[#This Row],[PredictedWinner]], "Y", "N"))</f>
        <v>Y</v>
      </c>
      <c r="P46" s="62" t="str">
        <f>IF(Table2[[#This Row],[ActualAwayScore]]&gt;Table2[[#This Row],[PredictedAwayScore]], "N", IF(ISBLANK(Table2[[#This Row],[ActualResult]]), "_", IF(Table2[[#This Row],[ActualAwayScore]]=Table2[[#This Row],[PredictedAwayScore]], "Y", "N")))</f>
        <v>N</v>
      </c>
      <c r="Q46" s="62" t="str">
        <f>IF(Table2[[#This Row],[ActualHomeScore]]&gt;Table2[[#This Row],[PredictedHomeScore]],"N", IF(ISBLANK(Table2[[#This Row],[ActualResult]]), "_", IF(Table2[[#This Row],[ActualHomeScore]]=Table2[[#This Row],[PredictedHomeScore]], "Y", "N")))</f>
        <v>N</v>
      </c>
      <c r="R46" s="2">
        <v>1</v>
      </c>
      <c r="S46" s="2" t="str">
        <f>IF($L46="_", "_", IF($L46=$D46,$E46,$D46))</f>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60"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IF(AND(ISBLANK($F47),ISBLANK($G47)),"_",IF($F47&gt;$G47,$D47,$E47))</f>
        <v>NYR</v>
      </c>
      <c r="I47" s="2" t="s">
        <v>40</v>
      </c>
      <c r="J47" s="2">
        <v>1</v>
      </c>
      <c r="K47" s="2">
        <v>4</v>
      </c>
      <c r="L47" s="2" t="str">
        <f>IF(OR($J47=$K47,AND(ISBLANK($J47),ISBLANK($K47))),"_",IF($J47&gt;$K47,$D47,$E47))</f>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IF($L47="_", "_", IF($L47=$D47,$E47,$D47))</f>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IF(AND(ISBLANK($F48),ISBLANK($G48)),"_",IF($F48&gt;$G48,$D48,$E48))</f>
        <v>PIT</v>
      </c>
      <c r="I48" s="2" t="s">
        <v>40</v>
      </c>
      <c r="J48" s="2">
        <v>6</v>
      </c>
      <c r="K48" s="2">
        <v>3</v>
      </c>
      <c r="L48" s="2" t="str">
        <f>IF(OR($J48=$K48,AND(ISBLANK($J48),ISBLANK($K48))),"_",IF($J48&gt;$K48,$D48,$E48))</f>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IF($L48="_", "_", IF($L48=$D48,$E48,$D48))</f>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IF(AND(ISBLANK($F49),ISBLANK($G49)),"_",IF($F49&gt;$G49,$D49,$E49))</f>
        <v>COL</v>
      </c>
      <c r="I49" s="3" t="s">
        <v>40</v>
      </c>
      <c r="J49" s="3">
        <v>6</v>
      </c>
      <c r="K49" s="3">
        <v>2</v>
      </c>
      <c r="L49" s="2" t="str">
        <f>IF(OR($J49=$K49,AND(ISBLANK($J49),ISBLANK($K49))),"_",IF($J49&gt;$K49,$D49,$E49))</f>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IF($L49="_", "_", IF($L49=$D49,$E49,$D49))</f>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IF(AND(ISBLANK($F50),ISBLANK($G50)),"_",IF($F50&gt;$G50,$D50,$E50))</f>
        <v>TBL</v>
      </c>
      <c r="I50" s="2" t="s">
        <v>39</v>
      </c>
      <c r="J50" s="2">
        <v>1</v>
      </c>
      <c r="K50" s="2">
        <v>4</v>
      </c>
      <c r="L50" s="13" t="str">
        <f>IF(OR($J50=$K50,AND(ISBLANK($J50),ISBLANK($K50))),"_",IF($J50&gt;$K50,$D50,$E50))</f>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IF($L50="_", "_", IF($L50=$D50,$E50,$D50))</f>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IF(AND(ISBLANK($F51),ISBLANK($G51)),"_",IF($F51&gt;$G51,$D51,$E51))</f>
        <v>VGK</v>
      </c>
      <c r="I51" s="2" t="s">
        <v>40</v>
      </c>
      <c r="J51" s="2">
        <v>2</v>
      </c>
      <c r="K51" s="2">
        <v>4</v>
      </c>
      <c r="L51" s="2" t="str">
        <f>IF(OR($J51=$K51,AND(ISBLANK($J51),ISBLANK($K51))),"_",IF($J51&gt;$K51,$D51,$E51))</f>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IF($L51="_", "_", IF($L51=$D51,$E51,$D51))</f>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IF(AND(ISBLANK($F52),ISBLANK($G52)),"_",IF($F52&gt;$G52,$D52,$E52))</f>
        <v>NJD</v>
      </c>
      <c r="I52" s="2" t="s">
        <v>40</v>
      </c>
      <c r="J52" s="2">
        <v>2</v>
      </c>
      <c r="K52" s="2">
        <v>4</v>
      </c>
      <c r="L52" s="2" t="str">
        <f>IF(OR($J52=$K52,AND(ISBLANK($J52),ISBLANK($K52))),"_",IF($J52&gt;$K52,$D52,$E52))</f>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IF($L52="_", "_", IF($L52=$D52,$E52,$D52))</f>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IF(AND(ISBLANK($F53),ISBLANK($G53)),"_",IF($F53&gt;$G53,$D53,$E53))</f>
        <v>FLA</v>
      </c>
      <c r="I53" s="2" t="s">
        <v>40</v>
      </c>
      <c r="J53" s="2">
        <v>4</v>
      </c>
      <c r="K53" s="2">
        <v>3</v>
      </c>
      <c r="L53" s="2" t="str">
        <f>IF(OR($J53=$K53,AND(ISBLANK($J53),ISBLANK($K53))),"_",IF($J53&gt;$K53,$D53,$E53))</f>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IF($L53="_", "_", IF($L53=$D53,$E53,$D53))</f>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IF(AND(ISBLANK($F54),ISBLANK($G54)),"_",IF($F54&gt;$G54,$D54,$E54))</f>
        <v>STL</v>
      </c>
      <c r="I54" s="2" t="s">
        <v>77</v>
      </c>
      <c r="J54" s="2">
        <v>4</v>
      </c>
      <c r="K54" s="2">
        <v>1</v>
      </c>
      <c r="L54" s="2" t="str">
        <f>IF(OR($J54=$K54,AND(ISBLANK($J54),ISBLANK($K54))),"_",IF($J54&gt;$K54,$D54,$E54))</f>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IF($L54="_", "_", IF($L54=$D54,$E54,$D54))</f>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IF(AND(ISBLANK($F55),ISBLANK($G55)),"_",IF($F55&gt;$G55,$D55,$E55))</f>
        <v>NSH</v>
      </c>
      <c r="I55" s="2" t="s">
        <v>40</v>
      </c>
      <c r="J55" s="2">
        <v>7</v>
      </c>
      <c r="K55" s="2">
        <v>3</v>
      </c>
      <c r="L55" s="2" t="str">
        <f>IF(OR($J55=$K55,AND(ISBLANK($J55),ISBLANK($K55))),"_",IF($J55&gt;$K55,$D55,$E55))</f>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IF($L55="_", "_", IF($L55=$D55,$E55,$D55))</f>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IF(AND(ISBLANK($F56),ISBLANK($G56)),"_",IF($F56&gt;$G56,$D56,$E56))</f>
        <v>DAL</v>
      </c>
      <c r="I56" s="2" t="s">
        <v>40</v>
      </c>
      <c r="J56" s="2">
        <v>2</v>
      </c>
      <c r="K56" s="2">
        <v>3</v>
      </c>
      <c r="L56" s="2" t="str">
        <f>IF(OR($J56=$K56,AND(ISBLANK($J56),ISBLANK($K56))),"_",IF($J56&gt;$K56,$D56,$E56))</f>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IF($L56="_", "_", IF($L56=$D56,$E56,$D56))</f>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IF(AND(ISBLANK($F57),ISBLANK($G57)),"_",IF($F57&gt;$G57,$D57,$E57))</f>
        <v>CGY</v>
      </c>
      <c r="I57" s="2" t="s">
        <v>40</v>
      </c>
      <c r="J57" s="2">
        <v>1</v>
      </c>
      <c r="K57" s="2">
        <v>3</v>
      </c>
      <c r="L57" s="2" t="str">
        <f>IF(OR($J57=$K57,AND(ISBLANK($J57),ISBLANK($K57))),"_",IF($J57&gt;$K57,$D57,$E57))</f>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IF($L57="_", "_", IF($L57=$D57,$E57,$D57))</f>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IF(AND(ISBLANK($F58),ISBLANK($G58)),"_",IF($F58&gt;$G58,$D58,$E58))</f>
        <v>PHI</v>
      </c>
      <c r="I58" s="3" t="s">
        <v>77</v>
      </c>
      <c r="J58" s="3">
        <v>3</v>
      </c>
      <c r="K58" s="3">
        <v>4</v>
      </c>
      <c r="L58" s="2" t="str">
        <f>IF(OR($J58=$K58,AND(ISBLANK($J58),ISBLANK($K58))),"_",IF($J58&gt;$K58,$D58,$E58))</f>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IF($L58="_", "_", IF($L58=$D58,$E58,$D58))</f>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IF(AND(ISBLANK($F59),ISBLANK($G59)),"_",IF($F59&gt;$G59,$D59,$E59))</f>
        <v>PIT</v>
      </c>
      <c r="I59" s="2" t="s">
        <v>40</v>
      </c>
      <c r="J59" s="2">
        <v>5</v>
      </c>
      <c r="K59" s="2">
        <v>6</v>
      </c>
      <c r="L59" s="13" t="str">
        <f>IF(OR($J59=$K59,AND(ISBLANK($J59),ISBLANK($K59))),"_",IF($J59&gt;$K59,$D59,$E59))</f>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IF($L59="_", "_", IF($L59=$D59,$E59,$D59))</f>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IF(AND(ISBLANK($F60),ISBLANK($G60)),"_",IF($F60&gt;$G60,$D60,$E60))</f>
        <v>TOR</v>
      </c>
      <c r="I60" s="2" t="s">
        <v>40</v>
      </c>
      <c r="J60" s="2">
        <v>2</v>
      </c>
      <c r="K60" s="2">
        <v>6</v>
      </c>
      <c r="L60" s="2" t="str">
        <f>IF(OR($J60=$K60,AND(ISBLANK($J60),ISBLANK($K60))),"_",IF($J60&gt;$K60,$D60,$E60))</f>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IF($L60="_", "_", IF($L60=$D60,$E60,$D60))</f>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IF(AND(ISBLANK($F61),ISBLANK($G61)),"_",IF($F61&gt;$G61,$D61,$E61))</f>
        <v>BOS</v>
      </c>
      <c r="I61" s="2" t="s">
        <v>40</v>
      </c>
      <c r="J61" s="2">
        <v>5</v>
      </c>
      <c r="K61" s="2">
        <v>3</v>
      </c>
      <c r="L61" s="2" t="str">
        <f>IF(OR($J61=$K61,AND(ISBLANK($J61),ISBLANK($K61))),"_",IF($J61&gt;$K61,$D61,$E61))</f>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IF($L61="_", "_", IF($L61=$D61,$E61,$D61))</f>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IF(AND(ISBLANK($F62),ISBLANK($G62)),"_",IF($F62&gt;$G62,$D62,$E62))</f>
        <v>UTA</v>
      </c>
      <c r="I62" s="3" t="s">
        <v>40</v>
      </c>
      <c r="J62" s="3">
        <v>4</v>
      </c>
      <c r="K62" s="3">
        <v>5</v>
      </c>
      <c r="L62" s="2" t="str">
        <f>IF(OR($J62=$K62,AND(ISBLANK($J62),ISBLANK($K62))),"_",IF($J62&gt;$K62,$D62,$E62))</f>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IF($L62="_", "_", IF($L62=$D62,$E62,$D62))</f>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IF(AND(ISBLANK($F63),ISBLANK($G63)),"_",IF($F63&gt;$G63,$D63,$E63))</f>
        <v>MTL</v>
      </c>
      <c r="I63" s="2" t="s">
        <v>40</v>
      </c>
      <c r="J63" s="2">
        <v>4</v>
      </c>
      <c r="K63" s="2">
        <v>1</v>
      </c>
      <c r="L63" s="13" t="str">
        <f>IF(OR($J63=$K63,AND(ISBLANK($J63),ISBLANK($K63))),"_",IF($J63&gt;$K63,$D63,$E63))</f>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IF($L63="_", "_", IF($L63=$D63,$E63,$D63))</f>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IF(AND(ISBLANK($F64),ISBLANK($G64)),"_",IF($F64&gt;$G64,$D64,$E64))</f>
        <v>NJD</v>
      </c>
      <c r="I64" s="2" t="s">
        <v>40</v>
      </c>
      <c r="J64" s="2">
        <v>3</v>
      </c>
      <c r="K64" s="2">
        <v>1</v>
      </c>
      <c r="L64" s="2" t="str">
        <f>IF(OR($J64=$K64,AND(ISBLANK($J64),ISBLANK($K64))),"_",IF($J64&gt;$K64,$D64,$E64))</f>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IF($L64="_", "_", IF($L64=$D64,$E64,$D64))</f>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IF(AND(ISBLANK($F65),ISBLANK($G65)),"_",IF($F65&gt;$G65,$D65,$E65))</f>
        <v>NYR</v>
      </c>
      <c r="I65" s="2" t="s">
        <v>40</v>
      </c>
      <c r="J65" s="2">
        <v>5</v>
      </c>
      <c r="K65" s="2">
        <v>2</v>
      </c>
      <c r="L65" s="2" t="str">
        <f>IF(OR($J65=$K65,AND(ISBLANK($J65),ISBLANK($K65))),"_",IF($J65&gt;$K65,$D65,$E65))</f>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IF($L65="_", "_", IF($L65=$D65,$E65,$D65))</f>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IF(AND(ISBLANK($F66),ISBLANK($G66)),"_",IF($F66&gt;$G66,$D66,$E66))</f>
        <v>TBL</v>
      </c>
      <c r="I66" s="2" t="s">
        <v>39</v>
      </c>
      <c r="J66" s="2">
        <v>3</v>
      </c>
      <c r="K66" s="2">
        <v>4</v>
      </c>
      <c r="L66" s="2" t="str">
        <f>IF(OR($J66=$K66,AND(ISBLANK($J66),ISBLANK($K66))),"_",IF($J66&gt;$K66,$D66,$E66))</f>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IF($L66="_", "_", IF($L66=$D66,$E66,$D66))</f>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IF(AND(ISBLANK($F67),ISBLANK($G67)),"_",IF($F67&gt;$G67,$D67,$E67))</f>
        <v>VAN</v>
      </c>
      <c r="I67" s="2" t="s">
        <v>40</v>
      </c>
      <c r="J67" s="2">
        <v>3</v>
      </c>
      <c r="K67" s="2">
        <v>2</v>
      </c>
      <c r="L67" s="2" t="str">
        <f>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IF(AND(ISBLANK($F68),ISBLANK($G68)),"_",IF($F68&gt;$G68,$D68,$E68))</f>
        <v>WSH</v>
      </c>
      <c r="I68" s="2" t="s">
        <v>77</v>
      </c>
      <c r="J68" s="2">
        <v>2</v>
      </c>
      <c r="K68" s="2">
        <v>3</v>
      </c>
      <c r="L68" s="2" t="str">
        <f>IF(OR($J68=$K68,AND(ISBLANK($J68),ISBLANK($K68))),"_",IF($J68&gt;$K68,$D68,$E68))</f>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IF($L68="_", "_", IF($L68=$D68,$E68,$D68))</f>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IF(AND(ISBLANK($F69),ISBLANK($G69)),"_",IF($F69&gt;$G69,$D69,$E69))</f>
        <v>BUF</v>
      </c>
      <c r="I69" s="2" t="s">
        <v>40</v>
      </c>
      <c r="J69" s="2">
        <v>4</v>
      </c>
      <c r="K69" s="2">
        <v>6</v>
      </c>
      <c r="L69" s="2" t="str">
        <f>IF(OR($J69=$K69,AND(ISBLANK($J69),ISBLANK($K69))),"_",IF($J69&gt;$K69,$D69,$E69))</f>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IF($L69="_", "_", IF($L69=$D69,$E69,$D69))</f>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60">
        <v>45581</v>
      </c>
      <c r="B70" s="60">
        <v>45582</v>
      </c>
      <c r="C70" s="61" t="s">
        <v>180</v>
      </c>
      <c r="D70" s="62" t="s">
        <v>33</v>
      </c>
      <c r="E70" s="62" t="s">
        <v>13</v>
      </c>
      <c r="F70" s="62">
        <v>4</v>
      </c>
      <c r="G70" s="62">
        <v>5</v>
      </c>
      <c r="H70" s="62" t="str">
        <f>IF(AND(ISBLANK($F70),ISBLANK($G70)),"_",IF($F70&gt;$G70,$D70,$E70))</f>
        <v>STL</v>
      </c>
      <c r="I70" s="62" t="s">
        <v>40</v>
      </c>
      <c r="J70" s="62">
        <v>0</v>
      </c>
      <c r="K70" s="62">
        <v>1</v>
      </c>
      <c r="L70" s="2" t="str">
        <f>IF(OR($J70=$K70,AND(ISBLANK($J70),ISBLANK($K70))),"_",IF($J70&gt;$K70,$D70,$E70))</f>
        <v>STL</v>
      </c>
      <c r="M70" s="62" t="s">
        <v>77</v>
      </c>
      <c r="N70" s="62">
        <f>IF(ISBLANK(Table2[[#This Row],[ActualResult]]), 0, 1)</f>
        <v>1</v>
      </c>
      <c r="O70" s="62" t="str">
        <f>IF(ISBLANK(Table2[[#This Row],[ActualResult]]), "_", IF(Table2[[#This Row],[ActualWinner]]=Table2[[#This Row],[PredictedWinner]], "Y", "N"))</f>
        <v>Y</v>
      </c>
      <c r="P70" s="62" t="str">
        <f>IF(Table2[[#This Row],[ActualAwayScore]]&gt;Table2[[#This Row],[PredictedAwayScore]], "N", IF(ISBLANK(Table2[[#This Row],[ActualResult]]), "_", IF(Table2[[#This Row],[ActualAwayScore]]=Table2[[#This Row],[PredictedAwayScore]], "Y", "N")))</f>
        <v>N</v>
      </c>
      <c r="Q70" s="62" t="str">
        <f>IF(Table2[[#This Row],[ActualHomeScore]]&gt;Table2[[#This Row],[PredictedHomeScore]],"N", IF(ISBLANK(Table2[[#This Row],[ActualResult]]), "_", IF(Table2[[#This Row],[ActualHomeScore]]=Table2[[#This Row],[PredictedHomeScore]], "Y", "N")))</f>
        <v>N</v>
      </c>
      <c r="R70" s="2">
        <v>0</v>
      </c>
      <c r="S70" s="2" t="str">
        <f>IF($L70="_", "_", IF($L70=$D70,$E70,$D70))</f>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60"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IF(AND(ISBLANK($F71),ISBLANK($G71)),"_",IF($F71&gt;$G71,$D71,$E71))</f>
        <v>EDM</v>
      </c>
      <c r="I71" s="2" t="s">
        <v>40</v>
      </c>
      <c r="J71" s="2">
        <v>4</v>
      </c>
      <c r="K71" s="2">
        <v>2</v>
      </c>
      <c r="L71" s="2" t="str">
        <f>IF(OR($J71=$K71,AND(ISBLANK($J71),ISBLANK($K71))),"_",IF($J71&gt;$K71,$D71,$E71))</f>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IF($L71="_", "_", IF($L71=$D71,$E71,$D71))</f>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IF(AND(ISBLANK($F72),ISBLANK($G72)),"_",IF($F72&gt;$G72,$D72,$E72))</f>
        <v>CHI</v>
      </c>
      <c r="I72" s="2" t="s">
        <v>40</v>
      </c>
      <c r="J72" s="2">
        <v>2</v>
      </c>
      <c r="K72" s="2">
        <v>4</v>
      </c>
      <c r="L72" s="2" t="str">
        <f>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IF(AND(ISBLANK($F73),ISBLANK($G73)),"_",IF($F73&gt;$G73,$D73,$E73))</f>
        <v>PHI</v>
      </c>
      <c r="I73" s="3" t="s">
        <v>40</v>
      </c>
      <c r="J73" s="3">
        <v>4</v>
      </c>
      <c r="K73" s="3">
        <v>6</v>
      </c>
      <c r="L73" s="2" t="str">
        <f>IF(OR($J73=$K73,AND(ISBLANK($J73),ISBLANK($K73))),"_",IF($J73&gt;$K73,$D73,$E73))</f>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IF($L73="_", "_", IF($L73=$D73,$E73,$D73))</f>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IF(AND(ISBLANK($F74),ISBLANK($G74)),"_",IF($F74&gt;$G74,$D74,$E74))</f>
        <v>CAR</v>
      </c>
      <c r="I74" s="2" t="s">
        <v>40</v>
      </c>
      <c r="J74" s="2">
        <v>4</v>
      </c>
      <c r="K74" s="2">
        <v>1</v>
      </c>
      <c r="L74" s="13" t="str">
        <f>IF(OR($J74=$K74,AND(ISBLANK($J74),ISBLANK($K74))),"_",IF($J74&gt;$K74,$D74,$E74))</f>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IF($L74="_", "_", IF($L74=$D74,$E74,$D74))</f>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IF(AND(ISBLANK($F75),ISBLANK($G75)),"_",IF($F75&gt;$G75,$D75,$E75))</f>
        <v>WPG</v>
      </c>
      <c r="I75" s="2" t="s">
        <v>40</v>
      </c>
      <c r="J75" s="2">
        <v>3</v>
      </c>
      <c r="K75" s="2">
        <v>8</v>
      </c>
      <c r="L75" s="2" t="str">
        <f>IF(OR($J75=$K75,AND(ISBLANK($J75),ISBLANK($K75))),"_",IF($J75&gt;$K75,$D75,$E75))</f>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IF($L75="_", "_", IF($L75=$D75,$E75,$D75))</f>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IF(AND(ISBLANK($F76),ISBLANK($G76)),"_",IF($F76&gt;$G76,$D76,$E76))</f>
        <v>COL</v>
      </c>
      <c r="I76" s="3" t="s">
        <v>40</v>
      </c>
      <c r="J76" s="3">
        <v>3</v>
      </c>
      <c r="K76" s="3">
        <v>4</v>
      </c>
      <c r="L76" s="2" t="str">
        <f>IF(OR($J76=$K76,AND(ISBLANK($J76),ISBLANK($K76))),"_",IF($J76&gt;$K76,$D76,$E76))</f>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IF($L76="_", "_", IF($L76=$D76,$E76,$D76))</f>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IF(AND(ISBLANK($F77),ISBLANK($G77)),"_",IF($F77&gt;$G77,$D77,$E77))</f>
        <v>OTT</v>
      </c>
      <c r="I77" s="2" t="s">
        <v>40</v>
      </c>
      <c r="J77" s="2">
        <v>4</v>
      </c>
      <c r="K77" s="2">
        <v>5</v>
      </c>
      <c r="L77" s="13" t="str">
        <f>IF(OR($J77=$K77,AND(ISBLANK($J77),ISBLANK($K77))),"_",IF($J77&gt;$K77,$D77,$E77))</f>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IF($L77="_", "_", IF($L77=$D77,$E77,$D77))</f>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IF(AND(ISBLANK($F78),ISBLANK($G78)),"_",IF($F78&gt;$G78,$D78,$E78))</f>
        <v>NSH</v>
      </c>
      <c r="I78" s="2" t="s">
        <v>39</v>
      </c>
      <c r="J78" s="2">
        <v>5</v>
      </c>
      <c r="K78" s="2">
        <v>2</v>
      </c>
      <c r="L78" s="2" t="str">
        <f>IF(OR($J78=$K78,AND(ISBLANK($J78),ISBLANK($K78))),"_",IF($J78&gt;$K78,$D78,$E78))</f>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IF($L78="_", "_", IF($L78=$D78,$E78,$D78))</f>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IF(AND(ISBLANK($F79),ISBLANK($G79)),"_",IF($F79&gt;$G79,$D79,$E79))</f>
        <v>DAL</v>
      </c>
      <c r="I79" s="2" t="s">
        <v>40</v>
      </c>
      <c r="J79" s="2">
        <v>1</v>
      </c>
      <c r="K79" s="2">
        <v>4</v>
      </c>
      <c r="L79" s="2" t="str">
        <f>IF(OR($J79=$K79,AND(ISBLANK($J79),ISBLANK($K79))),"_",IF($J79&gt;$K79,$D79,$E79))</f>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IF($L79="_", "_", IF($L79=$D79,$E79,$D79))</f>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IF(AND(ISBLANK($F80),ISBLANK($G80)),"_",IF($F80&gt;$G80,$D80,$E80))</f>
        <v>VGK</v>
      </c>
      <c r="I80" s="2" t="s">
        <v>40</v>
      </c>
      <c r="J80" s="2">
        <v>3</v>
      </c>
      <c r="K80" s="2">
        <v>4</v>
      </c>
      <c r="L80" s="2" t="str">
        <f>IF(OR($J80=$K80,AND(ISBLANK($J80),ISBLANK($K80))),"_",IF($J80&gt;$K80,$D80,$E80))</f>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IF($L80="_", "_", IF($L80=$D80,$E80,$D80))</f>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IF(AND(ISBLANK($F81),ISBLANK($G81)),"_",IF($F81&gt;$G81,$D81,$E81))</f>
        <v>TOR</v>
      </c>
      <c r="I81" s="2" t="s">
        <v>39</v>
      </c>
      <c r="J81" s="2">
        <v>4</v>
      </c>
      <c r="K81" s="2">
        <v>1</v>
      </c>
      <c r="L81" s="2" t="str">
        <f>IF(OR($J81=$K81,AND(ISBLANK($J81),ISBLANK($K81))),"_",IF($J81&gt;$K81,$D81,$E81))</f>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IF($L81="_", "_", IF($L81=$D81,$E81,$D81))</f>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IF(AND(ISBLANK($F82),ISBLANK($G82)),"_",IF($F82&gt;$G82,$D82,$E82))</f>
        <v>NJD</v>
      </c>
      <c r="I82" s="2" t="s">
        <v>40</v>
      </c>
      <c r="J82" s="2">
        <v>6</v>
      </c>
      <c r="K82" s="2">
        <v>5</v>
      </c>
      <c r="L82" s="2" t="str">
        <f>IF(OR($J82=$K82,AND(ISBLANK($J82),ISBLANK($K82))),"_",IF($J82&gt;$K82,$D82,$E82))</f>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IF($L82="_", "_", IF($L82=$D82,$E82,$D82))</f>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IF(AND(ISBLANK($F83),ISBLANK($G83)),"_",IF($F83&gt;$G83,$D83,$E83))</f>
        <v>NYI</v>
      </c>
      <c r="I83" s="2" t="s">
        <v>40</v>
      </c>
      <c r="J83" s="2">
        <v>3</v>
      </c>
      <c r="K83" s="2">
        <v>4</v>
      </c>
      <c r="L83" s="2" t="str">
        <f>IF(OR($J83=$K83,AND(ISBLANK($J83),ISBLANK($K83))),"_",IF($J83&gt;$K83,$D83,$E83))</f>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IF($L83="_", "_", IF($L83=$D83,$E83,$D83))</f>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60">
        <v>45582</v>
      </c>
      <c r="B84" s="60">
        <v>45584</v>
      </c>
      <c r="C84" s="61" t="s">
        <v>194</v>
      </c>
      <c r="D84" s="62" t="s">
        <v>25</v>
      </c>
      <c r="E84" s="62" t="s">
        <v>45</v>
      </c>
      <c r="F84" s="62">
        <v>4</v>
      </c>
      <c r="G84" s="62">
        <v>3</v>
      </c>
      <c r="H84" s="62" t="str">
        <f>IF(AND(ISBLANK($F84),ISBLANK($G84)),"_",IF($F84&gt;$G84,$D84,$E84))</f>
        <v>VAN</v>
      </c>
      <c r="I84" s="62" t="s">
        <v>77</v>
      </c>
      <c r="J84" s="62">
        <v>3</v>
      </c>
      <c r="K84" s="62">
        <v>0</v>
      </c>
      <c r="L84" s="62" t="str">
        <f>IF(OR($J84=$K84,AND(ISBLANK($J84),ISBLANK($K84))),"_",IF($J84&gt;$K84,$D84,$E84))</f>
        <v>VAN</v>
      </c>
      <c r="M84" s="62" t="s">
        <v>40</v>
      </c>
      <c r="N84" s="62">
        <f>IF(ISBLANK(Table2[[#This Row],[ActualResult]]), 0, 1)</f>
        <v>1</v>
      </c>
      <c r="O84" s="62" t="str">
        <f>IF(ISBLANK(Table2[[#This Row],[ActualResult]]), "_", IF(Table2[[#This Row],[ActualWinner]]=Table2[[#This Row],[PredictedWinner]], "Y", "N"))</f>
        <v>Y</v>
      </c>
      <c r="P84" s="62" t="str">
        <f>IF(Table2[[#This Row],[ActualAwayScore]]&gt;Table2[[#This Row],[PredictedAwayScore]], "N", IF(ISBLANK(Table2[[#This Row],[ActualResult]]), "_", IF(Table2[[#This Row],[ActualAwayScore]]=Table2[[#This Row],[PredictedAwayScore]], "Y", "N")))</f>
        <v>N</v>
      </c>
      <c r="Q84" s="62" t="str">
        <f>IF(Table2[[#This Row],[ActualHomeScore]]&gt;Table2[[#This Row],[PredictedHomeScore]],"N", IF(ISBLANK(Table2[[#This Row],[ActualResult]]), "_", IF(Table2[[#This Row],[ActualHomeScore]]=Table2[[#This Row],[PredictedHomeScore]], "Y", "N")))</f>
        <v>N</v>
      </c>
      <c r="R84" s="2">
        <v>0</v>
      </c>
      <c r="S84" s="2" t="str">
        <f>IF($L84="_", "_", IF($L84=$D84,$E84,$D84))</f>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60"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IF(AND(ISBLANK($F85),ISBLANK($G85)),"_",IF($F85&gt;$G85,$D85,$E85))</f>
        <v>CBJ</v>
      </c>
      <c r="I85" s="2" t="s">
        <v>40</v>
      </c>
      <c r="J85" s="2">
        <v>3</v>
      </c>
      <c r="K85" s="2">
        <v>1</v>
      </c>
      <c r="L85" s="2" t="str">
        <f>IF(OR($J85=$K85,AND(ISBLANK($J85),ISBLANK($K85))),"_",IF($J85&gt;$K85,$D85,$E85))</f>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IF($L85="_", "_", IF($L85=$D85,$E85,$D85))</f>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IF(AND(ISBLANK($F86),ISBLANK($G86)),"_",IF($F86&gt;$G86,$D86,$E86))</f>
        <v>CAR</v>
      </c>
      <c r="I86" s="2" t="s">
        <v>40</v>
      </c>
      <c r="J86" s="2">
        <v>3</v>
      </c>
      <c r="K86" s="2">
        <v>4</v>
      </c>
      <c r="L86" s="2" t="str">
        <f>IF(OR($J86=$K86,AND(ISBLANK($J86),ISBLANK($K86))),"_",IF($J86&gt;$K86,$D86,$E86))</f>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IF($L86="_", "_", IF($L86=$D86,$E86,$D86))</f>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IF(AND(ISBLANK($F87),ISBLANK($G87)),"_",IF($F87&gt;$G87,$D87,$E87))</f>
        <v>CHI</v>
      </c>
      <c r="I87" s="2" t="s">
        <v>40</v>
      </c>
      <c r="J87" s="2">
        <v>4</v>
      </c>
      <c r="K87" s="2">
        <v>2</v>
      </c>
      <c r="L87" s="2" t="str">
        <f>IF(OR($J87=$K87,AND(ISBLANK($J87),ISBLANK($K87))),"_",IF($J87&gt;$K87,$D87,$E87))</f>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IF($L87="_", "_", IF($L87=$D87,$E87,$D87))</f>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IF(AND(ISBLANK($F88),ISBLANK($G88)),"_",IF($F88&gt;$G88,$D88,$E88))</f>
        <v>UTA</v>
      </c>
      <c r="I88" s="2" t="s">
        <v>77</v>
      </c>
      <c r="J88" s="2">
        <v>1</v>
      </c>
      <c r="K88" s="2">
        <v>2</v>
      </c>
      <c r="L88" s="2" t="str">
        <f>IF(OR($J88=$K88,AND(ISBLANK($J88),ISBLANK($K88))),"_",IF($J88&gt;$K88,$D88,$E88))</f>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IF($L88="_", "_", IF($L88=$D88,$E88,$D88))</f>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IF(AND(ISBLANK($F89),ISBLANK($G89)),"_",IF($F89&gt;$G89,$D89,$E89))</f>
        <v>CGY</v>
      </c>
      <c r="I89" s="3" t="s">
        <v>40</v>
      </c>
      <c r="J89" s="3">
        <v>1</v>
      </c>
      <c r="K89" s="3">
        <v>2</v>
      </c>
      <c r="L89" s="2" t="str">
        <f>IF(OR($J89=$K89,AND(ISBLANK($J89),ISBLANK($K89))),"_",IF($J89&gt;$K89,$D89,$E89))</f>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IF($L89="_", "_", IF($L89=$D89,$E89,$D89))</f>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IF(AND(ISBLANK($F90),ISBLANK($G90)),"_",IF($F90&gt;$G90,$D90,$E90))</f>
        <v>WPG</v>
      </c>
      <c r="I90" s="2" t="s">
        <v>40</v>
      </c>
      <c r="J90" s="2">
        <v>3</v>
      </c>
      <c r="K90" s="2">
        <v>6</v>
      </c>
      <c r="L90" s="13" t="str">
        <f>IF(OR($J90=$K90,AND(ISBLANK($J90),ISBLANK($K90))),"_",IF($J90&gt;$K90,$D90,$E90))</f>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IF($L90="_", "_", IF($L90=$D90,$E90,$D90))</f>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IF(AND(ISBLANK($F91),ISBLANK($G91)),"_",IF($F91&gt;$G91,$D91,$E91))</f>
        <v>COL</v>
      </c>
      <c r="I91" s="2" t="s">
        <v>40</v>
      </c>
      <c r="J91" s="2">
        <v>4</v>
      </c>
      <c r="K91" s="2">
        <v>1</v>
      </c>
      <c r="L91" s="2" t="str">
        <f>IF(OR($J91=$K91,AND(ISBLANK($J91),ISBLANK($K91))),"_",IF($J91&gt;$K91,$D91,$E91))</f>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IF($L91="_", "_", IF($L91=$D91,$E91,$D91))</f>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IF(AND(ISBLANK($F92),ISBLANK($G92)),"_",IF($F92&gt;$G92,$D92,$E92))</f>
        <v>LAK</v>
      </c>
      <c r="I92" s="3" t="s">
        <v>39</v>
      </c>
      <c r="J92" s="3">
        <v>4</v>
      </c>
      <c r="K92" s="3">
        <v>1</v>
      </c>
      <c r="L92" s="2" t="str">
        <f>IF(OR($J92=$K92,AND(ISBLANK($J92),ISBLANK($K92))),"_",IF($J92&gt;$K92,$D92,$E92))</f>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IF($L92="_", "_", IF($L92=$D92,$E92,$D92))</f>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IF(AND(ISBLANK($F93),ISBLANK($G93)),"_",IF($F93&gt;$G93,$D93,$E93))</f>
        <v>TBL</v>
      </c>
      <c r="I93" s="12" t="s">
        <v>40</v>
      </c>
      <c r="J93" s="12">
        <v>2</v>
      </c>
      <c r="K93" s="12">
        <v>5</v>
      </c>
      <c r="L93" s="12" t="str">
        <f>IF(OR($J93=$K93,AND(ISBLANK($J93),ISBLANK($K93))),"_",IF($J93&gt;$K93,$D93,$E93))</f>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IF($L93="_", "_", IF($L93=$D93,$E93,$D93))</f>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IF(AND(ISBLANK($F94),ISBLANK($G94)),"_",IF($F94&gt;$G94,$D94,$E94))</f>
        <v>WSH</v>
      </c>
      <c r="I94" s="2" t="s">
        <v>40</v>
      </c>
      <c r="J94" s="2">
        <v>4</v>
      </c>
      <c r="K94" s="2">
        <v>1</v>
      </c>
      <c r="L94" s="13" t="str">
        <f>IF(OR($J94=$K94,AND(ISBLANK($J94),ISBLANK($K94))),"_",IF($J94&gt;$K94,$D94,$E94))</f>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IF($L94="_", "_", IF($L94=$D94,$E94,$D94))</f>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IF(AND(ISBLANK($F95),ISBLANK($G95)),"_",IF($F95&gt;$G95,$D95,$E95))</f>
        <v>MIN</v>
      </c>
      <c r="I95" s="2" t="s">
        <v>77</v>
      </c>
      <c r="J95" s="2">
        <v>5</v>
      </c>
      <c r="K95" s="2">
        <v>1</v>
      </c>
      <c r="L95" s="2" t="str">
        <f>IF(OR($J95=$K95,AND(ISBLANK($J95),ISBLANK($K95))),"_",IF($J95&gt;$K95,$D95,$E95))</f>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IF($L95="_", "_", IF($L95=$D95,$E95,$D95))</f>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IF(AND(ISBLANK($F96),ISBLANK($G96)),"_",IF($F96&gt;$G96,$D96,$E96))</f>
        <v>TBL</v>
      </c>
      <c r="I96" s="2" t="s">
        <v>40</v>
      </c>
      <c r="J96" s="2">
        <v>8</v>
      </c>
      <c r="K96" s="2">
        <v>5</v>
      </c>
      <c r="L96" s="2" t="str">
        <f>IF(OR($J96=$K96,AND(ISBLANK($J96),ISBLANK($K96))),"_",IF($J96&gt;$K96,$D96,$E96))</f>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IF($L96="_", "_", IF($L96=$D96,$E96,$D96))</f>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IF(AND(ISBLANK($F97),ISBLANK($G97)),"_",IF($F97&gt;$G97,$D97,$E97))</f>
        <v>DAL</v>
      </c>
      <c r="I97" s="2" t="s">
        <v>40</v>
      </c>
      <c r="J97" s="2">
        <v>2</v>
      </c>
      <c r="K97" s="2">
        <v>4</v>
      </c>
      <c r="L97" s="2" t="str">
        <f>IF(OR($J97=$K97,AND(ISBLANK($J97),ISBLANK($K97))),"_",IF($J97&gt;$K97,$D97,$E97))</f>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IF($L97="_", "_", IF($L97=$D97,$E97,$D97))</f>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IF(AND(ISBLANK($F98),ISBLANK($G98)),"_",IF($F98&gt;$G98,$D98,$E98))</f>
        <v>NYR</v>
      </c>
      <c r="I98" s="2" t="s">
        <v>40</v>
      </c>
      <c r="J98" s="2">
        <v>7</v>
      </c>
      <c r="K98" s="2">
        <v>2</v>
      </c>
      <c r="L98" s="2" t="str">
        <f>IF(OR($J98=$K98,AND(ISBLANK($J98),ISBLANK($K98))),"_",IF($J98&gt;$K98,$D98,$E98))</f>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IF($L98="_", "_", IF($L98=$D98,$E98,$D98))</f>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IF(AND(ISBLANK($F99),ISBLANK($G99)),"_",IF($F99&gt;$G99,$D99,$E99))</f>
        <v>TOR</v>
      </c>
      <c r="I99" s="2" t="s">
        <v>40</v>
      </c>
      <c r="J99" s="2">
        <v>2</v>
      </c>
      <c r="K99" s="2">
        <v>6</v>
      </c>
      <c r="L99" s="2" t="str">
        <f>IF(OR($J99=$K99,AND(ISBLANK($J99),ISBLANK($K99))),"_",IF($J99&gt;$K99,$D99,$E99))</f>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IF($L99="_", "_", IF($L99=$D99,$E99,$D99))</f>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IF(AND(ISBLANK($F100),ISBLANK($G100)),"_",IF($F100&gt;$G100,$D100,$E100))</f>
        <v>NYI</v>
      </c>
      <c r="I100" s="2" t="s">
        <v>39</v>
      </c>
      <c r="J100" s="2">
        <v>1</v>
      </c>
      <c r="K100" s="2">
        <v>0</v>
      </c>
      <c r="L100" s="62" t="str">
        <f>IF(OR($J100=$K100,AND(ISBLANK($J100),ISBLANK($K100))),"_",IF($J100&gt;$K100,$D100,$E100))</f>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IF($L100="_", "_", IF($L100=$D100,$E100,$D100))</f>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IF(AND(ISBLANK($F101),ISBLANK($G101)),"_",IF($F101&gt;$G101,$D101,$E101))</f>
        <v>STL</v>
      </c>
      <c r="I101" s="2" t="s">
        <v>40</v>
      </c>
      <c r="J101" s="2">
        <v>3</v>
      </c>
      <c r="K101" s="2">
        <v>2</v>
      </c>
      <c r="L101" s="2" t="str">
        <f>IF(OR($J101=$K101,AND(ISBLANK($J101),ISBLANK($K101))),"_",IF($J101&gt;$K101,$D101,$E101))</f>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IF($L101="_", "_", IF($L101=$D101,$E101,$D101))</f>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IF(AND(ISBLANK($F102),ISBLANK($G102)),"_",IF($F102&gt;$G102,$D102,$E102))</f>
        <v>VAN</v>
      </c>
      <c r="I102" s="2" t="s">
        <v>40</v>
      </c>
      <c r="J102" s="2">
        <v>6</v>
      </c>
      <c r="K102" s="2">
        <v>3</v>
      </c>
      <c r="L102" s="2" t="str">
        <f>IF(OR($J102=$K102,AND(ISBLANK($J102),ISBLANK($K102))),"_",IF($J102&gt;$K102,$D102,$E102))</f>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IF($L102="_", "_", IF($L102=$D102,$E102,$D102))</f>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60">
        <v>45587</v>
      </c>
      <c r="B103" s="60">
        <v>45587</v>
      </c>
      <c r="C103" s="61" t="s">
        <v>214</v>
      </c>
      <c r="D103" s="62" t="s">
        <v>16</v>
      </c>
      <c r="E103" s="62" t="s">
        <v>35</v>
      </c>
      <c r="F103" s="62">
        <v>3</v>
      </c>
      <c r="G103" s="62">
        <v>1</v>
      </c>
      <c r="H103" s="62" t="str">
        <f>IF(AND(ISBLANK($F103),ISBLANK($G103)),"_",IF($F103&gt;$G103,$D103,$E103))</f>
        <v>BOS</v>
      </c>
      <c r="I103" s="62" t="s">
        <v>40</v>
      </c>
      <c r="J103" s="62">
        <v>0</v>
      </c>
      <c r="K103" s="62">
        <v>4</v>
      </c>
      <c r="L103" s="2" t="str">
        <f>IF(OR($J103=$K103,AND(ISBLANK($J103),ISBLANK($K103))),"_",IF($J103&gt;$K103,$D103,$E103))</f>
        <v>NSH</v>
      </c>
      <c r="M103" s="62" t="s">
        <v>40</v>
      </c>
      <c r="N103" s="62">
        <f>IF(ISBLANK(Table2[[#This Row],[ActualResult]]), 0, 1)</f>
        <v>1</v>
      </c>
      <c r="O103" s="62" t="str">
        <f>IF(ISBLANK(Table2[[#This Row],[ActualResult]]), "_", IF(Table2[[#This Row],[ActualWinner]]=Table2[[#This Row],[PredictedWinner]], "Y", "N"))</f>
        <v>N</v>
      </c>
      <c r="P103" s="62" t="str">
        <f>IF(Table2[[#This Row],[ActualAwayScore]]&gt;Table2[[#This Row],[PredictedAwayScore]], "N", IF(ISBLANK(Table2[[#This Row],[ActualResult]]), "_", IF(Table2[[#This Row],[ActualAwayScore]]=Table2[[#This Row],[PredictedAwayScore]], "Y", "N")))</f>
        <v>N</v>
      </c>
      <c r="Q103" s="62" t="str">
        <f>IF(Table2[[#This Row],[ActualHomeScore]]&gt;Table2[[#This Row],[PredictedHomeScore]],"N", IF(ISBLANK(Table2[[#This Row],[ActualResult]]), "_", IF(Table2[[#This Row],[ActualHomeScore]]=Table2[[#This Row],[PredictedHomeScore]], "Y", "N")))</f>
        <v>N</v>
      </c>
      <c r="R103" s="2">
        <v>0</v>
      </c>
      <c r="S103" s="2" t="str">
        <f>IF($L103="_", "_", IF($L103=$D103,$E103,$D103))</f>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60"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IF(AND(ISBLANK($F104),ISBLANK($G104)),"_",IF($F104&gt;$G104,$D104,$E104))</f>
        <v>CGY</v>
      </c>
      <c r="I104" s="2" t="s">
        <v>40</v>
      </c>
      <c r="J104" s="2">
        <v>3</v>
      </c>
      <c r="K104" s="2">
        <v>4</v>
      </c>
      <c r="L104" s="2" t="str">
        <f>IF(OR($J104=$K104,AND(ISBLANK($J104),ISBLANK($K104))),"_",IF($J104&gt;$K104,$D104,$E104))</f>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IF($L104="_", "_", IF($L104=$D104,$E104,$D104))</f>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IF(AND(ISBLANK($F105),ISBLANK($G105)),"_",IF($F105&gt;$G105,$D105,$E105))</f>
        <v>EDM</v>
      </c>
      <c r="I105" s="2" t="s">
        <v>40</v>
      </c>
      <c r="J105" s="2">
        <v>3</v>
      </c>
      <c r="K105" s="2">
        <v>2</v>
      </c>
      <c r="L105" s="2" t="str">
        <f>IF(OR($J105=$K105,AND(ISBLANK($J105),ISBLANK($K105))),"_",IF($J105&gt;$K105,$D105,$E105))</f>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IF($L105="_", "_", IF($L105=$D105,$E105,$D105))</f>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60">
        <v>45587</v>
      </c>
      <c r="C106" s="61" t="s">
        <v>216</v>
      </c>
      <c r="D106" s="62" t="s">
        <v>30</v>
      </c>
      <c r="E106" s="62" t="s">
        <v>15</v>
      </c>
      <c r="F106" s="62">
        <v>3</v>
      </c>
      <c r="G106" s="62">
        <v>4</v>
      </c>
      <c r="H106" s="62" t="str">
        <f>IF(AND(ISBLANK($F106),ISBLANK($G106)),"_",IF($F106&gt;$G106,$D106,$E106))</f>
        <v>UTA</v>
      </c>
      <c r="I106" s="62" t="s">
        <v>77</v>
      </c>
      <c r="J106" s="62">
        <v>4</v>
      </c>
      <c r="K106" s="62">
        <v>0</v>
      </c>
      <c r="L106" s="2" t="str">
        <f>IF(OR($J106=$K106,AND(ISBLANK($J106),ISBLANK($K106))),"_",IF($J106&gt;$K106,$D106,$E106))</f>
        <v>OTT</v>
      </c>
      <c r="M106" s="62" t="s">
        <v>40</v>
      </c>
      <c r="N106" s="62">
        <f>IF(ISBLANK(Table2[[#This Row],[ActualResult]]), 0, 1)</f>
        <v>1</v>
      </c>
      <c r="O106" s="62" t="str">
        <f>IF(ISBLANK(Table2[[#This Row],[ActualResult]]), "_", IF(Table2[[#This Row],[ActualWinner]]=Table2[[#This Row],[PredictedWinner]], "Y", "N"))</f>
        <v>N</v>
      </c>
      <c r="P106" s="62" t="str">
        <f>IF(Table2[[#This Row],[ActualAwayScore]]&gt;Table2[[#This Row],[PredictedAwayScore]], "N", IF(ISBLANK(Table2[[#This Row],[ActualResult]]), "_", IF(Table2[[#This Row],[ActualAwayScore]]=Table2[[#This Row],[PredictedAwayScore]], "Y", "N")))</f>
        <v>N</v>
      </c>
      <c r="Q106" s="62" t="str">
        <f>IF(Table2[[#This Row],[ActualHomeScore]]&gt;Table2[[#This Row],[PredictedHomeScore]],"N", IF(ISBLANK(Table2[[#This Row],[ActualResult]]), "_", IF(Table2[[#This Row],[ActualHomeScore]]=Table2[[#This Row],[PredictedHomeScore]], "Y", "N")))</f>
        <v>N</v>
      </c>
      <c r="R106" s="2">
        <v>0</v>
      </c>
      <c r="S106" s="2" t="str">
        <f>IF($L106="_", "_", IF($L106=$D106,$E106,$D106))</f>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60"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IF(AND(ISBLANK($F107),ISBLANK($G107)),"_",IF($F107&gt;$G107,$D107,$E107))</f>
        <v>ANA</v>
      </c>
      <c r="I107" s="2" t="s">
        <v>40</v>
      </c>
      <c r="J107" s="2">
        <v>1</v>
      </c>
      <c r="K107" s="2">
        <v>3</v>
      </c>
      <c r="L107" s="2" t="str">
        <f>IF(OR($J107=$K107,AND(ISBLANK($J107),ISBLANK($K107))),"_",IF($J107&gt;$K107,$D107,$E107))</f>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IF($L107="_", "_", IF($L107=$D107,$E107,$D107))</f>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IF(AND(ISBLANK($F108),ISBLANK($G108)),"_",IF($F108&gt;$G108,$D108,$E108))</f>
        <v>SEA</v>
      </c>
      <c r="I108" s="2" t="s">
        <v>77</v>
      </c>
      <c r="J108" s="2">
        <v>3</v>
      </c>
      <c r="K108" s="2">
        <v>2</v>
      </c>
      <c r="L108" s="2" t="str">
        <f>IF(OR($J108=$K108,AND(ISBLANK($J108),ISBLANK($K108))),"_",IF($J108&gt;$K108,$D108,$E108))</f>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IF($L108="_", "_", IF($L108=$D108,$E108,$D108))</f>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IF(AND(ISBLANK($F109),ISBLANK($G109)),"_",IF($F109&gt;$G109,$D109,$E109))</f>
        <v>VGK</v>
      </c>
      <c r="I109" s="3" t="s">
        <v>40</v>
      </c>
      <c r="J109" s="3">
        <v>1</v>
      </c>
      <c r="K109" s="3">
        <v>6</v>
      </c>
      <c r="L109" s="2" t="str">
        <f>IF(OR($J109=$K109,AND(ISBLANK($J109),ISBLANK($K109))),"_",IF($J109&gt;$K109,$D109,$E109))</f>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IF($L109="_", "_", IF($L109=$D109,$E109,$D109))</f>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IF(AND(ISBLANK($F110),ISBLANK($G110)),"_",IF($F110&gt;$G110,$D110,$E110))</f>
        <v>PHI</v>
      </c>
      <c r="I110" s="12" t="s">
        <v>77</v>
      </c>
      <c r="J110" s="12">
        <v>3</v>
      </c>
      <c r="K110" s="12">
        <v>6</v>
      </c>
      <c r="L110" s="12" t="str">
        <f>IF(OR($J110=$K110,AND(ISBLANK($J110),ISBLANK($K110))),"_",IF($J110&gt;$K110,$D110,$E110))</f>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IF($L110="_", "_", IF($L110=$D110,$E110,$D110))</f>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IF(AND(ISBLANK($F111),ISBLANK($G111)),"_",IF($F111&gt;$G111,$D111,$E111))</f>
        <v>BOS</v>
      </c>
      <c r="I111" s="2" t="s">
        <v>40</v>
      </c>
      <c r="J111" s="2">
        <v>5</v>
      </c>
      <c r="K111" s="2">
        <v>2</v>
      </c>
      <c r="L111" s="13" t="str">
        <f>IF(OR($J111=$K111,AND(ISBLANK($J111),ISBLANK($K111))),"_",IF($J111&gt;$K111,$D111,$E111))</f>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IF($L111="_", "_", IF($L111=$D111,$E111,$D111))</f>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IF(AND(ISBLANK($F112),ISBLANK($G112)),"_",IF($F112&gt;$G112,$D112,$E112))</f>
        <v>STL</v>
      </c>
      <c r="I112" s="2" t="s">
        <v>40</v>
      </c>
      <c r="J112" s="2">
        <v>5</v>
      </c>
      <c r="K112" s="2">
        <v>1</v>
      </c>
      <c r="L112" s="2" t="str">
        <f>IF(OR($J112=$K112,AND(ISBLANK($J112),ISBLANK($K112))),"_",IF($J112&gt;$K112,$D112,$E112))</f>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IF($L112="_", "_", IF($L112=$D112,$E112,$D112))</f>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IF(AND(ISBLANK($F113),ISBLANK($G113)),"_",IF($F113&gt;$G113,$D113,$E113))</f>
        <v>NJD</v>
      </c>
      <c r="I113" s="2" t="s">
        <v>77</v>
      </c>
      <c r="J113" s="2">
        <v>3</v>
      </c>
      <c r="K113" s="2">
        <v>5</v>
      </c>
      <c r="L113" s="2" t="str">
        <f>IF(OR($J113=$K113,AND(ISBLANK($J113),ISBLANK($K113))),"_",IF($J113&gt;$K113,$D113,$E113))</f>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IF($L113="_", "_", IF($L113=$D113,$E113,$D113))</f>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IF(AND(ISBLANK($F114),ISBLANK($G114)),"_",IF($F114&gt;$G114,$D114,$E114))</f>
        <v>MIN</v>
      </c>
      <c r="I114" s="2" t="s">
        <v>40</v>
      </c>
      <c r="J114" s="2">
        <v>4</v>
      </c>
      <c r="K114" s="2">
        <v>2</v>
      </c>
      <c r="L114" s="2" t="str">
        <f>IF(OR($J114=$K114,AND(ISBLANK($J114),ISBLANK($K114))),"_",IF($J114&gt;$K114,$D114,$E114))</f>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IF($L114="_", "_", IF($L114=$D114,$E114,$D114))</f>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IF(AND(ISBLANK($F115),ISBLANK($G115)),"_",IF($F115&gt;$G115,$D115,$E115))</f>
        <v>NYR</v>
      </c>
      <c r="I115" s="2" t="s">
        <v>40</v>
      </c>
      <c r="J115" s="2">
        <v>3</v>
      </c>
      <c r="K115" s="2">
        <v>2</v>
      </c>
      <c r="L115" s="2" t="str">
        <f>IF(OR($J115=$K115,AND(ISBLANK($J115),ISBLANK($K115))),"_",IF($J115&gt;$K115,$D115,$E115))</f>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IF($L115="_", "_", IF($L115=$D115,$E115,$D115))</f>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IF(AND(ISBLANK($F116),ISBLANK($G116)),"_",IF($F116&gt;$G116,$D116,$E116))</f>
        <v>CGY</v>
      </c>
      <c r="I116" s="2" t="s">
        <v>77</v>
      </c>
      <c r="J116" s="2">
        <v>4</v>
      </c>
      <c r="K116" s="2">
        <v>2</v>
      </c>
      <c r="L116" s="2" t="str">
        <f>IF(OR($J116=$K116,AND(ISBLANK($J116),ISBLANK($K116))),"_",IF($J116&gt;$K116,$D116,$E116))</f>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IF($L116="_", "_", IF($L116=$D116,$E116,$D116))</f>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IF(AND(ISBLANK($F117),ISBLANK($G117)),"_",IF($F117&gt;$G117,$D117,$E117))</f>
        <v>COL</v>
      </c>
      <c r="I117" s="2" t="s">
        <v>40</v>
      </c>
      <c r="J117" s="2">
        <v>5</v>
      </c>
      <c r="K117" s="2">
        <v>1</v>
      </c>
      <c r="L117" s="2" t="str">
        <f>IF(OR($J117=$K117,AND(ISBLANK($J117),ISBLANK($K117))),"_",IF($J117&gt;$K117,$D117,$E117))</f>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IF($L117="_", "_", IF($L117=$D117,$E117,$D117))</f>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IF(AND(ISBLANK($F118),ISBLANK($G118)),"_",IF($F118&gt;$G118,$D118,$E118))</f>
        <v>WPG</v>
      </c>
      <c r="I118" s="2" t="s">
        <v>40</v>
      </c>
      <c r="J118" s="2">
        <v>4</v>
      </c>
      <c r="K118" s="2">
        <v>3</v>
      </c>
      <c r="L118" s="2" t="str">
        <f>IF(OR($J118=$K118,AND(ISBLANK($J118),ISBLANK($K118))),"_",IF($J118&gt;$K118,$D118,$E118))</f>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IF($L118="_", "_", IF($L118=$D118,$E118,$D118))</f>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IF(AND(ISBLANK($F119),ISBLANK($G119)),"_",IF($F119&gt;$G119,$D119,$E119))</f>
        <v>LAK</v>
      </c>
      <c r="I119" s="3" t="s">
        <v>40</v>
      </c>
      <c r="J119" s="3">
        <v>2</v>
      </c>
      <c r="K119" s="3">
        <v>3</v>
      </c>
      <c r="L119" s="2" t="str">
        <f>IF(OR($J119=$K119,AND(ISBLANK($J119),ISBLANK($K119))),"_",IF($J119&gt;$K119,$D119,$E119))</f>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IF($L119="_", "_", IF($L119=$D119,$E119,$D119))</f>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IF(AND(ISBLANK($F120),ISBLANK($G120)),"_",IF($F120&gt;$G120,$D120,$E120))</f>
        <v>VGK</v>
      </c>
      <c r="I120" s="2" t="s">
        <v>40</v>
      </c>
      <c r="J120" s="2">
        <v>4</v>
      </c>
      <c r="K120" s="2">
        <v>6</v>
      </c>
      <c r="L120" s="13" t="str">
        <f>IF(OR($J120=$K120,AND(ISBLANK($J120),ISBLANK($K120))),"_",IF($J120&gt;$K120,$D120,$E120))</f>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IF($L120="_", "_", IF($L120=$D120,$E120,$D120))</f>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IF(AND(ISBLANK($F121),ISBLANK($G121)),"_",IF($F121&gt;$G121,$D121,$E121))</f>
        <v>NYI</v>
      </c>
      <c r="I121" s="2" t="s">
        <v>77</v>
      </c>
      <c r="J121" s="2">
        <v>4</v>
      </c>
      <c r="K121" s="2">
        <v>3</v>
      </c>
      <c r="L121" s="2" t="str">
        <f>IF(OR($J121=$K121,AND(ISBLANK($J121),ISBLANK($K121))),"_",IF($J121&gt;$K121,$D121,$E121))</f>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IF($L121="_", "_", IF($L121=$D121,$E121,$D121))</f>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60">
        <v>45590</v>
      </c>
      <c r="B122" s="60">
        <v>45590</v>
      </c>
      <c r="C122" s="61" t="s">
        <v>232</v>
      </c>
      <c r="D122" s="62" t="s">
        <v>35</v>
      </c>
      <c r="E122" s="62" t="s">
        <v>17</v>
      </c>
      <c r="F122" s="62">
        <v>5</v>
      </c>
      <c r="G122" s="62">
        <v>2</v>
      </c>
      <c r="H122" s="62" t="str">
        <f>IF(AND(ISBLANK($F122),ISBLANK($G122)),"_",IF($F122&gt;$G122,$D122,$E122))</f>
        <v>NSH</v>
      </c>
      <c r="I122" s="62" t="s">
        <v>40</v>
      </c>
      <c r="J122" s="62">
        <v>3</v>
      </c>
      <c r="K122" s="62">
        <v>2</v>
      </c>
      <c r="L122" s="2" t="str">
        <f>IF(OR($J122=$K122,AND(ISBLANK($J122),ISBLANK($K122))),"_",IF($J122&gt;$K122,$D122,$E122))</f>
        <v>NSH</v>
      </c>
      <c r="M122" s="62" t="s">
        <v>40</v>
      </c>
      <c r="N122" s="62">
        <f>IF(ISBLANK(Table2[[#This Row],[ActualResult]]), 0, 1)</f>
        <v>1</v>
      </c>
      <c r="O122" s="62" t="str">
        <f>IF(ISBLANK(Table2[[#This Row],[ActualResult]]), "_", IF(Table2[[#This Row],[ActualWinner]]=Table2[[#This Row],[PredictedWinner]], "Y", "N"))</f>
        <v>Y</v>
      </c>
      <c r="P122" s="62" t="str">
        <f>IF(Table2[[#This Row],[ActualAwayScore]]&gt;Table2[[#This Row],[PredictedAwayScore]], "N", IF(ISBLANK(Table2[[#This Row],[ActualResult]]), "_", IF(Table2[[#This Row],[ActualAwayScore]]=Table2[[#This Row],[PredictedAwayScore]], "Y", "N")))</f>
        <v>N</v>
      </c>
      <c r="Q122" s="62" t="str">
        <f>IF(Table2[[#This Row],[ActualHomeScore]]&gt;Table2[[#This Row],[PredictedHomeScore]],"N", IF(ISBLANK(Table2[[#This Row],[ActualResult]]), "_", IF(Table2[[#This Row],[ActualHomeScore]]=Table2[[#This Row],[PredictedHomeScore]], "Y", "N")))</f>
        <v>Y</v>
      </c>
      <c r="R122" s="2">
        <v>1</v>
      </c>
      <c r="S122" s="2" t="str">
        <f>IF($L122="_", "_", IF($L122=$D122,$E122,$D122))</f>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60"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IF(AND(ISBLANK($F123),ISBLANK($G123)),"_",IF($F123&gt;$G123,$D123,$E123))</f>
        <v>EDM</v>
      </c>
      <c r="I123" s="3" t="s">
        <v>40</v>
      </c>
      <c r="J123" s="3">
        <v>0</v>
      </c>
      <c r="K123" s="3">
        <v>4</v>
      </c>
      <c r="L123" s="62" t="str">
        <f>IF(OR($J123=$K123,AND(ISBLANK($J123),ISBLANK($K123))),"_",IF($J123&gt;$K123,$D123,$E123))</f>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IF($L123="_", "_", IF($L123=$D123,$E123,$D123))</f>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IF(AND(ISBLANK($F124),ISBLANK($G124)),"_",IF($F124&gt;$G124,$D124,$E124))</f>
        <v>BUF</v>
      </c>
      <c r="I124" s="2" t="s">
        <v>40</v>
      </c>
      <c r="J124" s="2">
        <v>3</v>
      </c>
      <c r="K124" s="2">
        <v>5</v>
      </c>
      <c r="L124" s="13" t="str">
        <f>IF(OR($J124=$K124,AND(ISBLANK($J124),ISBLANK($K124))),"_",IF($J124&gt;$K124,$D124,$E124))</f>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IF($L124="_", "_", IF($L124=$D124,$E124,$D124))</f>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IF(AND(ISBLANK($F125),ISBLANK($G125)),"_",IF($F125&gt;$G125,$D125,$E125))</f>
        <v>MIN</v>
      </c>
      <c r="I125" s="2" t="s">
        <v>40</v>
      </c>
      <c r="J125" s="2">
        <v>5</v>
      </c>
      <c r="K125" s="2">
        <v>7</v>
      </c>
      <c r="L125" s="2" t="str">
        <f>IF(OR($J125=$K125,AND(ISBLANK($J125),ISBLANK($K125))),"_",IF($J125&gt;$K125,$D125,$E125))</f>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IF($L125="_", "_", IF($L125=$D125,$E125,$D125))</f>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IF(AND(ISBLANK($F126),ISBLANK($G126)),"_",IF($F126&gt;$G126,$D126,$E126))</f>
        <v>UTA</v>
      </c>
      <c r="I126" s="2" t="s">
        <v>40</v>
      </c>
      <c r="J126" s="2">
        <v>2</v>
      </c>
      <c r="K126" s="2">
        <v>3</v>
      </c>
      <c r="L126" s="2" t="str">
        <f>IF(OR($J126=$K126,AND(ISBLANK($J126),ISBLANK($K126))),"_",IF($J126&gt;$K126,$D126,$E126))</f>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IF($L126="_", "_", IF($L126=$D126,$E126,$D126))</f>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IF(AND(ISBLANK($F127),ISBLANK($G127)),"_",IF($F127&gt;$G127,$D127,$E127))</f>
        <v>TOR</v>
      </c>
      <c r="I127" s="2" t="s">
        <v>40</v>
      </c>
      <c r="J127" s="2">
        <v>3</v>
      </c>
      <c r="K127" s="2">
        <v>4</v>
      </c>
      <c r="L127" s="2" t="str">
        <f>IF(OR($J127=$K127,AND(ISBLANK($J127),ISBLANK($K127))),"_",IF($J127&gt;$K127,$D127,$E127))</f>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IF($L127="_", "_", IF($L127=$D127,$E127,$D127))</f>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IF(AND(ISBLANK($F128),ISBLANK($G128)),"_",IF($F128&gt;$G128,$D128,$E128))</f>
        <v>STL</v>
      </c>
      <c r="I128" s="2" t="s">
        <v>40</v>
      </c>
      <c r="J128" s="2">
        <v>2</v>
      </c>
      <c r="K128" s="2">
        <v>5</v>
      </c>
      <c r="L128" s="2" t="str">
        <f>IF(OR($J128=$K128,AND(ISBLANK($J128),ISBLANK($K128))),"_",IF($J128&gt;$K128,$D128,$E128))</f>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IF($L128="_", "_", IF($L128=$D128,$E128,$D128))</f>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60">
        <v>45590</v>
      </c>
      <c r="B129" s="60">
        <v>45591</v>
      </c>
      <c r="C129" s="61" t="s">
        <v>239</v>
      </c>
      <c r="D129" s="62" t="s">
        <v>46</v>
      </c>
      <c r="E129" s="62" t="s">
        <v>43</v>
      </c>
      <c r="F129" s="62">
        <v>3</v>
      </c>
      <c r="G129" s="62">
        <v>5</v>
      </c>
      <c r="H129" s="62" t="str">
        <f>IF(AND(ISBLANK($F129),ISBLANK($G129)),"_",IF($F129&gt;$G129,$D129,$E129))</f>
        <v>TBL</v>
      </c>
      <c r="I129" s="62" t="s">
        <v>40</v>
      </c>
      <c r="J129" s="62">
        <v>0</v>
      </c>
      <c r="K129" s="62">
        <v>3</v>
      </c>
      <c r="L129" s="2" t="str">
        <f>IF(OR($J129=$K129,AND(ISBLANK($J129),ISBLANK($K129))),"_",IF($J129&gt;$K129,$D129,$E129))</f>
        <v>TBL</v>
      </c>
      <c r="M129" s="62" t="s">
        <v>40</v>
      </c>
      <c r="N129" s="62">
        <f>IF(ISBLANK(Table2[[#This Row],[ActualResult]]), 0, 1)</f>
        <v>1</v>
      </c>
      <c r="O129" s="62" t="str">
        <f>IF(ISBLANK(Table2[[#This Row],[ActualResult]]), "_", IF(Table2[[#This Row],[ActualWinner]]=Table2[[#This Row],[PredictedWinner]], "Y", "N"))</f>
        <v>Y</v>
      </c>
      <c r="P129" s="62" t="str">
        <f>IF(Table2[[#This Row],[ActualAwayScore]]&gt;Table2[[#This Row],[PredictedAwayScore]], "N", IF(ISBLANK(Table2[[#This Row],[ActualResult]]), "_", IF(Table2[[#This Row],[ActualAwayScore]]=Table2[[#This Row],[PredictedAwayScore]], "Y", "N")))</f>
        <v>N</v>
      </c>
      <c r="Q129" s="62" t="str">
        <f>IF(Table2[[#This Row],[ActualHomeScore]]&gt;Table2[[#This Row],[PredictedHomeScore]],"N", IF(ISBLANK(Table2[[#This Row],[ActualResult]]), "_", IF(Table2[[#This Row],[ActualHomeScore]]=Table2[[#This Row],[PredictedHomeScore]], "Y", "N")))</f>
        <v>N</v>
      </c>
      <c r="R129" s="2">
        <v>0</v>
      </c>
      <c r="S129" s="2" t="str">
        <f>IF($L129="_", "_", IF($L129=$D129,$E129,$D129))</f>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60"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IF(AND(ISBLANK($F130),ISBLANK($G130)),"_",IF($F130&gt;$G130,$D130,$E130))</f>
        <v>NYR</v>
      </c>
      <c r="I130" s="2" t="s">
        <v>40</v>
      </c>
      <c r="J130" s="2">
        <v>1</v>
      </c>
      <c r="K130" s="2">
        <v>2</v>
      </c>
      <c r="L130" s="2" t="str">
        <f>IF(OR($J130=$K130,AND(ISBLANK($J130),ISBLANK($K130))),"_",IF($J130&gt;$K130,$D130,$E130))</f>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IF($L130="_", "_", IF($L130=$D130,$E130,$D130))</f>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IF(AND(ISBLANK($F131),ISBLANK($G131)),"_",IF($F131&gt;$G131,$D131,$E131))</f>
        <v>CGY</v>
      </c>
      <c r="I131" s="2" t="s">
        <v>40</v>
      </c>
      <c r="J131" s="2">
        <v>5</v>
      </c>
      <c r="K131" s="2">
        <v>3</v>
      </c>
      <c r="L131" s="2" t="str">
        <f>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IF(AND(ISBLANK($F132),ISBLANK($G132)),"_",IF($F132&gt;$G132,$D132,$E132))</f>
        <v>FLA</v>
      </c>
      <c r="I132" s="2" t="s">
        <v>40</v>
      </c>
      <c r="J132" s="2">
        <v>6</v>
      </c>
      <c r="K132" s="2">
        <v>3</v>
      </c>
      <c r="L132" s="2" t="str">
        <f>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IF($L132="_", "_", IF($L132=$D132,$E132,$D132))</f>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IF(AND(ISBLANK($F133),ISBLANK($G133)),"_",IF($F133&gt;$G133,$D133,$E133))</f>
        <v>CBJ</v>
      </c>
      <c r="I133" s="2" t="s">
        <v>40</v>
      </c>
      <c r="J133" s="2">
        <v>3</v>
      </c>
      <c r="K133" s="2">
        <v>4</v>
      </c>
      <c r="L133" s="2" t="str">
        <f>IF(OR($J133=$K133,AND(ISBLANK($J133),ISBLANK($K133))),"_",IF($J133&gt;$K133,$D133,$E133))</f>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IF($L133="_", "_", IF($L133=$D133,$E133,$D133))</f>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IF(AND(ISBLANK($F134),ISBLANK($G134)),"_",IF($F134&gt;$G134,$D134,$E134))</f>
        <v>DAL</v>
      </c>
      <c r="I134" s="2" t="s">
        <v>40</v>
      </c>
      <c r="J134" s="2">
        <v>2</v>
      </c>
      <c r="K134" s="2">
        <v>4</v>
      </c>
      <c r="L134" s="2" t="str">
        <f>IF(OR($J134=$K134,AND(ISBLANK($J134),ISBLANK($K134))),"_",IF($J134&gt;$K134,$D134,$E134))</f>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IF($L134="_", "_", IF($L134=$D134,$E134,$D134))</f>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IF(AND(ISBLANK($F135),ISBLANK($G135)),"_",IF($F135&gt;$G135,$D135,$E135))</f>
        <v>PIT</v>
      </c>
      <c r="I135" s="2" t="s">
        <v>40</v>
      </c>
      <c r="J135" s="2">
        <v>3</v>
      </c>
      <c r="K135" s="2">
        <v>4</v>
      </c>
      <c r="L135" s="2" t="str">
        <f>IF(OR($J135=$K135,AND(ISBLANK($J135),ISBLANK($K135))),"_",IF($J135&gt;$K135,$D135,$E135))</f>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IF($L135="_", "_", IF($L135=$D135,$E135,$D135))</f>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IF(AND(ISBLANK($F136),ISBLANK($G136)),"_",IF($F136&gt;$G136,$D136,$E136))</f>
        <v>VGK</v>
      </c>
      <c r="I136" s="2" t="s">
        <v>40</v>
      </c>
      <c r="J136" s="2">
        <v>3</v>
      </c>
      <c r="K136" s="2">
        <v>7</v>
      </c>
      <c r="L136" s="2" t="str">
        <f>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IF(AND(ISBLANK($F137),ISBLANK($G137)),"_",IF($F137&gt;$G137,$D137,$E137))</f>
        <v>CAR</v>
      </c>
      <c r="I137" s="3" t="s">
        <v>40</v>
      </c>
      <c r="J137" s="3">
        <v>4</v>
      </c>
      <c r="K137" s="3">
        <v>1</v>
      </c>
      <c r="L137" s="2" t="str">
        <f>IF(OR($J137=$K137,AND(ISBLANK($J137),ISBLANK($K137))),"_",IF($J137&gt;$K137,$D137,$E137))</f>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IF($L137="_", "_", IF($L137=$D137,$E137,$D137))</f>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IF(AND(ISBLANK($F138),ISBLANK($G138)),"_",IF($F138&gt;$G138,$D138,$E138))</f>
        <v>EDM</v>
      </c>
      <c r="I138" s="2" t="s">
        <v>40</v>
      </c>
      <c r="J138" s="2">
        <v>3</v>
      </c>
      <c r="K138" s="2">
        <v>2</v>
      </c>
      <c r="L138" s="13" t="str">
        <f>IF(OR($J138=$K138,AND(ISBLANK($J138),ISBLANK($K138))),"_",IF($J138&gt;$K138,$D138,$E138))</f>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IF($L138="_", "_", IF($L138=$D138,$E138,$D138))</f>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IF(AND(ISBLANK($F139),ISBLANK($G139)),"_",IF($F139&gt;$G139,$D139,$E139))</f>
        <v>NJD</v>
      </c>
      <c r="I139" s="2" t="s">
        <v>40</v>
      </c>
      <c r="J139" s="2">
        <v>2</v>
      </c>
      <c r="K139" s="2">
        <v>6</v>
      </c>
      <c r="L139" s="2" t="str">
        <f>IF(OR($J139=$K139,AND(ISBLANK($J139),ISBLANK($K139))),"_",IF($J139&gt;$K139,$D139,$E139))</f>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IF($L139="_", "_", IF($L139=$D139,$E139,$D139))</f>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IF(AND(ISBLANK($F140),ISBLANK($G140)),"_",IF($F140&gt;$G140,$D140,$E140))</f>
        <v>MTL</v>
      </c>
      <c r="I140" s="2" t="s">
        <v>77</v>
      </c>
      <c r="J140" s="2">
        <v>4</v>
      </c>
      <c r="K140" s="2">
        <v>3</v>
      </c>
      <c r="L140" s="2" t="str">
        <f>IF(OR($J140=$K140,AND(ISBLANK($J140),ISBLANK($K140))),"_",IF($J140&gt;$K140,$D140,$E140))</f>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IF($L140="_", "_", IF($L140=$D140,$E140,$D140))</f>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IF(AND(ISBLANK($F141),ISBLANK($G141)),"_",IF($F141&gt;$G141,$D141,$E141))</f>
        <v>COL</v>
      </c>
      <c r="I141" s="3" t="s">
        <v>40</v>
      </c>
      <c r="J141" s="3">
        <v>4</v>
      </c>
      <c r="K141" s="3">
        <v>5</v>
      </c>
      <c r="L141" s="2" t="str">
        <f>IF(OR($J141=$K141,AND(ISBLANK($J141),ISBLANK($K141))),"_",IF($J141&gt;$K141,$D141,$E141))</f>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IF($L141="_", "_", IF($L141=$D141,$E141,$D141))</f>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IF(AND(ISBLANK($F142),ISBLANK($G142)),"_",IF($F142&gt;$G142,$D142,$E142))</f>
        <v>FLA</v>
      </c>
      <c r="I142" s="2" t="s">
        <v>77</v>
      </c>
      <c r="J142" s="2">
        <v>5</v>
      </c>
      <c r="K142" s="2">
        <v>2</v>
      </c>
      <c r="L142" s="13" t="str">
        <f>IF(OR($J142=$K142,AND(ISBLANK($J142),ISBLANK($K142))),"_",IF($J142&gt;$K142,$D142,$E142))</f>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IF($L142="_", "_", IF($L142=$D142,$E142,$D142))</f>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IF(AND(ISBLANK($F143),ISBLANK($G143)),"_",IF($F143&gt;$G143,$D143,$E143))</f>
        <v>NSH</v>
      </c>
      <c r="I143" s="2" t="s">
        <v>40</v>
      </c>
      <c r="J143" s="2">
        <v>2</v>
      </c>
      <c r="K143" s="2">
        <v>3</v>
      </c>
      <c r="L143" s="2" t="str">
        <f>IF(OR($J143=$K143,AND(ISBLANK($J143),ISBLANK($K143))),"_",IF($J143&gt;$K143,$D143,$E143))</f>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IF($L143="_", "_", IF($L143=$D143,$E143,$D143))</f>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IF(AND(ISBLANK($F144),ISBLANK($G144)),"_",IF($F144&gt;$G144,$D144,$E144))</f>
        <v>EDM</v>
      </c>
      <c r="I144" s="2" t="s">
        <v>40</v>
      </c>
      <c r="J144" s="2">
        <v>1</v>
      </c>
      <c r="K144" s="2">
        <v>6</v>
      </c>
      <c r="L144" s="2" t="str">
        <f>IF(OR($J144=$K144,AND(ISBLANK($J144),ISBLANK($K144))),"_",IF($J144&gt;$K144,$D144,$E144))</f>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IF($L144="_", "_", IF($L144=$D144,$E144,$D144))</f>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IF(AND(ISBLANK($F145),ISBLANK($G145)),"_",IF($F145&gt;$G145,$D145,$E145))</f>
        <v>WPG</v>
      </c>
      <c r="I145" s="2" t="s">
        <v>40</v>
      </c>
      <c r="J145" s="2">
        <v>6</v>
      </c>
      <c r="K145" s="2">
        <v>4</v>
      </c>
      <c r="L145" s="2" t="str">
        <f>IF(OR($J145=$K145,AND(ISBLANK($J145),ISBLANK($K145))),"_",IF($J145&gt;$K145,$D145,$E145))</f>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IF($L145="_", "_", IF($L145=$D145,$E145,$D145))</f>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IF(AND(ISBLANK($F146),ISBLANK($G146)),"_",IF($F146&gt;$G146,$D146,$E146))</f>
        <v>COL</v>
      </c>
      <c r="I146" s="2" t="s">
        <v>40</v>
      </c>
      <c r="J146" s="2">
        <v>5</v>
      </c>
      <c r="K146" s="2">
        <v>2</v>
      </c>
      <c r="L146" s="2" t="str">
        <f>IF(OR($J146=$K146,AND(ISBLANK($J146),ISBLANK($K146))),"_",IF($J146&gt;$K146,$D146,$E146))</f>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IF($L146="_", "_", IF($L146=$D146,$E146,$D146))</f>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IF(AND(ISBLANK($F147),ISBLANK($G147)),"_",IF($F147&gt;$G147,$D147,$E147))</f>
        <v>UTA</v>
      </c>
      <c r="I147" s="2" t="s">
        <v>40</v>
      </c>
      <c r="J147" s="2">
        <v>5</v>
      </c>
      <c r="K147" s="2">
        <v>4</v>
      </c>
      <c r="L147" s="2" t="str">
        <f>IF(OR($J147=$K147,AND(ISBLANK($J147),ISBLANK($K147))),"_",IF($J147&gt;$K147,$D147,$E147))</f>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IF($L147="_", "_", IF($L147=$D147,$E147,$D147))</f>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IF(AND(ISBLANK($F148),ISBLANK($G148)),"_",IF($F148&gt;$G148,$D148,$E148))</f>
        <v>VAN</v>
      </c>
      <c r="I148" s="2" t="s">
        <v>39</v>
      </c>
      <c r="J148" s="2">
        <v>4</v>
      </c>
      <c r="K148" s="2">
        <v>3</v>
      </c>
      <c r="L148" s="2" t="str">
        <f>IF(OR($J148=$K148,AND(ISBLANK($J148),ISBLANK($K148))),"_",IF($J148&gt;$K148,$D148,$E148))</f>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IF($L148="_", "_", IF($L148=$D148,$E148,$D148))</f>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IF(AND(ISBLANK($F149),ISBLANK($G149)),"_",IF($F149&gt;$G149,$D149,$E149))</f>
        <v>CGY</v>
      </c>
      <c r="I149" s="3" t="s">
        <v>39</v>
      </c>
      <c r="J149" s="3">
        <v>0</v>
      </c>
      <c r="K149" s="3">
        <v>5</v>
      </c>
      <c r="L149" s="2" t="str">
        <f>IF(OR($J149=$K149,AND(ISBLANK($J149),ISBLANK($K149))),"_",IF($J149&gt;$K149,$D149,$E149))</f>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IF($L149="_", "_", IF($L149=$D149,$E149,$D149))</f>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60">
        <v>45593</v>
      </c>
      <c r="B150" s="60">
        <v>45594</v>
      </c>
      <c r="C150" s="61" t="s">
        <v>260</v>
      </c>
      <c r="D150" s="62" t="s">
        <v>45</v>
      </c>
      <c r="E150" s="62" t="s">
        <v>16</v>
      </c>
      <c r="F150" s="62">
        <v>3</v>
      </c>
      <c r="G150" s="62">
        <v>4</v>
      </c>
      <c r="H150" s="62" t="str">
        <f>IF(AND(ISBLANK($F150),ISBLANK($G150)),"_",IF($F150&gt;$G150,$D150,$E150))</f>
        <v>BOS</v>
      </c>
      <c r="I150" s="62" t="s">
        <v>40</v>
      </c>
      <c r="J150" s="62">
        <v>2</v>
      </c>
      <c r="K150" s="62">
        <v>0</v>
      </c>
      <c r="L150" s="13" t="str">
        <f>IF(OR($J150=$K150,AND(ISBLANK($J150),ISBLANK($K150))),"_",IF($J150&gt;$K150,$D150,$E150))</f>
        <v>PHI</v>
      </c>
      <c r="M150" s="62" t="s">
        <v>40</v>
      </c>
      <c r="N150" s="62">
        <f>IF(ISBLANK(Table2[[#This Row],[ActualResult]]), 0, 1)</f>
        <v>1</v>
      </c>
      <c r="O150" s="62" t="str">
        <f>IF(ISBLANK(Table2[[#This Row],[ActualResult]]), "_", IF(Table2[[#This Row],[ActualWinner]]=Table2[[#This Row],[PredictedWinner]], "Y", "N"))</f>
        <v>N</v>
      </c>
      <c r="P150" s="62" t="str">
        <f>IF(Table2[[#This Row],[ActualAwayScore]]&gt;Table2[[#This Row],[PredictedAwayScore]], "N", IF(ISBLANK(Table2[[#This Row],[ActualResult]]), "_", IF(Table2[[#This Row],[ActualAwayScore]]=Table2[[#This Row],[PredictedAwayScore]], "Y", "N")))</f>
        <v>N</v>
      </c>
      <c r="Q150" s="62" t="str">
        <f>IF(Table2[[#This Row],[ActualHomeScore]]&gt;Table2[[#This Row],[PredictedHomeScore]],"N", IF(ISBLANK(Table2[[#This Row],[ActualResult]]), "_", IF(Table2[[#This Row],[ActualHomeScore]]=Table2[[#This Row],[PredictedHomeScore]], "Y", "N")))</f>
        <v>N</v>
      </c>
      <c r="R150" s="2">
        <v>1</v>
      </c>
      <c r="S150" s="2" t="str">
        <f>IF($L150="_", "_", IF($L150=$D150,$E150,$D150))</f>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60"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IF(AND(ISBLANK($F151),ISBLANK($G151)),"_",IF($F151&gt;$G151,$D151,$E151))</f>
        <v>SEA</v>
      </c>
      <c r="I151" s="2" t="s">
        <v>40</v>
      </c>
      <c r="J151" s="2">
        <v>8</v>
      </c>
      <c r="K151" s="2">
        <v>2</v>
      </c>
      <c r="L151" s="62" t="str">
        <f>IF(OR($J151=$K151,AND(ISBLANK($J151),ISBLANK($K151))),"_",IF($J151&gt;$K151,$D151,$E151))</f>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IF($L151="_", "_", IF($L151=$D151,$E151,$D151))</f>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IF(AND(ISBLANK($F152),ISBLANK($G152)),"_",IF($F152&gt;$G152,$D152,$E152))</f>
        <v>OTT</v>
      </c>
      <c r="I152" s="2" t="s">
        <v>40</v>
      </c>
      <c r="J152" s="2">
        <v>1</v>
      </c>
      <c r="K152" s="2">
        <v>8</v>
      </c>
      <c r="L152" s="2" t="str">
        <f>IF(OR($J152=$K152,AND(ISBLANK($J152),ISBLANK($K152))),"_",IF($J152&gt;$K152,$D152,$E152))</f>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IF($L152="_", "_", IF($L152=$D152,$E152,$D152))</f>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IF(AND(ISBLANK($F153),ISBLANK($G153)),"_",IF($F153&gt;$G153,$D153,$E153))</f>
        <v>WSH</v>
      </c>
      <c r="I153" s="2" t="s">
        <v>40</v>
      </c>
      <c r="J153" s="2">
        <v>3</v>
      </c>
      <c r="K153" s="2">
        <v>5</v>
      </c>
      <c r="L153" s="2" t="str">
        <f>IF(OR($J153=$K153,AND(ISBLANK($J153),ISBLANK($K153))),"_",IF($J153&gt;$K153,$D153,$E153))</f>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IF($L153="_", "_", IF($L153=$D153,$E153,$D153))</f>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IF(AND(ISBLANK($F154),ISBLANK($G154)),"_",IF($F154&gt;$G154,$D154,$E154))</f>
        <v>ANA</v>
      </c>
      <c r="I154" s="2" t="s">
        <v>39</v>
      </c>
      <c r="J154" s="2">
        <v>3</v>
      </c>
      <c r="K154" s="2">
        <v>1</v>
      </c>
      <c r="L154" s="2" t="str">
        <f>IF(OR($J154=$K154,AND(ISBLANK($J154),ISBLANK($K154))),"_",IF($J154&gt;$K154,$D154,$E154))</f>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IF($L154="_", "_", IF($L154=$D154,$E154,$D154))</f>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IF(AND(ISBLANK($F155),ISBLANK($G155)),"_",IF($F155&gt;$G155,$D155,$E155))</f>
        <v>MIN</v>
      </c>
      <c r="I155" s="2" t="s">
        <v>40</v>
      </c>
      <c r="J155" s="2">
        <v>5</v>
      </c>
      <c r="K155" s="2">
        <v>3</v>
      </c>
      <c r="L155" s="2" t="str">
        <f>IF(OR($J155=$K155,AND(ISBLANK($J155),ISBLANK($K155))),"_",IF($J155&gt;$K155,$D155,$E155))</f>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IF($L155="_", "_", IF($L155=$D155,$E155,$D155))</f>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IF(AND(ISBLANK($F156),ISBLANK($G156)),"_",IF($F156&gt;$G156,$D156,$E156))</f>
        <v>LAK</v>
      </c>
      <c r="I156" s="3" t="s">
        <v>40</v>
      </c>
      <c r="J156" s="3">
        <v>2</v>
      </c>
      <c r="K156" s="3">
        <v>4</v>
      </c>
      <c r="L156" s="3" t="str">
        <f>IF(OR($J156=$K156,AND(ISBLANK($J156),ISBLANK($K156))),"_",IF($J156&gt;$K156,$D156,$E156))</f>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IF($L156="_", "_", IF($L156=$D156,$E156,$D156))</f>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IF(AND(ISBLANK($F157),ISBLANK($G157)),"_",IF($F157&gt;$G157,$D157,$E157))</f>
        <v>CBJ</v>
      </c>
      <c r="I157" s="2" t="s">
        <v>40</v>
      </c>
      <c r="J157" s="2">
        <v>0</v>
      </c>
      <c r="K157" s="2">
        <v>2</v>
      </c>
      <c r="L157" s="2" t="str">
        <f>IF(OR($J157=$K157,AND(ISBLANK($J157),ISBLANK($K157))),"_",IF($J157&gt;$K157,$D157,$E157))</f>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IF($L157="_", "_", IF($L157=$D157,$E157,$D157))</f>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IF(AND(ISBLANK($F158),ISBLANK($G158)),"_",IF($F158&gt;$G158,$D158,$E158))</f>
        <v>WPG</v>
      </c>
      <c r="I158" s="2" t="s">
        <v>40</v>
      </c>
      <c r="J158" s="2">
        <v>6</v>
      </c>
      <c r="K158" s="2">
        <v>2</v>
      </c>
      <c r="L158" s="2" t="str">
        <f>IF(OR($J158=$K158,AND(ISBLANK($J158),ISBLANK($K158))),"_",IF($J158&gt;$K158,$D158,$E158))</f>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IF($L158="_", "_", IF($L158=$D158,$E158,$D158))</f>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IF(AND(ISBLANK($F159),ISBLANK($G159)),"_",IF($F159&gt;$G159,$D159,$E159))</f>
        <v>COL</v>
      </c>
      <c r="I159" s="2" t="s">
        <v>40</v>
      </c>
      <c r="J159" s="2">
        <v>5</v>
      </c>
      <c r="K159" s="2">
        <v>2</v>
      </c>
      <c r="L159" s="2" t="str">
        <f>IF(OR($J159=$K159,AND(ISBLANK($J159),ISBLANK($K159))),"_",IF($J159&gt;$K159,$D159,$E159))</f>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IF($L159="_", "_", IF($L159=$D159,$E159,$D159))</f>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IF(AND(ISBLANK($F160),ISBLANK($G160)),"_",IF($F160&gt;$G160,$D160,$E160))</f>
        <v>CGY</v>
      </c>
      <c r="I160" s="2" t="s">
        <v>77</v>
      </c>
      <c r="J160" s="2">
        <v>1</v>
      </c>
      <c r="K160" s="2">
        <v>5</v>
      </c>
      <c r="L160" s="2" t="str">
        <f>IF(OR($J160=$K160,AND(ISBLANK($J160),ISBLANK($K160))),"_",IF($J160&gt;$K160,$D160,$E160))</f>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IF($L160="_", "_", IF($L160=$D160,$E160,$D160))</f>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60">
        <v>45595</v>
      </c>
      <c r="B161" s="60">
        <v>45595</v>
      </c>
      <c r="C161" s="61" t="s">
        <v>272</v>
      </c>
      <c r="D161" s="62" t="s">
        <v>32</v>
      </c>
      <c r="E161" s="62" t="s">
        <v>25</v>
      </c>
      <c r="F161" s="62">
        <v>4</v>
      </c>
      <c r="G161" s="62">
        <v>3</v>
      </c>
      <c r="H161" s="62" t="str">
        <f>IF(AND(ISBLANK($F161),ISBLANK($G161)),"_",IF($F161&gt;$G161,$D161,$E161))</f>
        <v>NJD</v>
      </c>
      <c r="I161" s="62" t="s">
        <v>39</v>
      </c>
      <c r="J161" s="62">
        <v>6</v>
      </c>
      <c r="K161" s="62">
        <v>0</v>
      </c>
      <c r="L161" s="2" t="str">
        <f>IF(OR($J161=$K161,AND(ISBLANK($J161),ISBLANK($K161))),"_",IF($J161&gt;$K161,$D161,$E161))</f>
        <v>NJD</v>
      </c>
      <c r="M161" s="62" t="s">
        <v>40</v>
      </c>
      <c r="N161" s="62">
        <f>IF(ISBLANK(Table2[[#This Row],[ActualResult]]), 0, 1)</f>
        <v>1</v>
      </c>
      <c r="O161" s="62" t="str">
        <f>IF(ISBLANK(Table2[[#This Row],[ActualResult]]), "_", IF(Table2[[#This Row],[ActualWinner]]=Table2[[#This Row],[PredictedWinner]], "Y", "N"))</f>
        <v>Y</v>
      </c>
      <c r="P161" s="62" t="str">
        <f>IF(Table2[[#This Row],[ActualAwayScore]]&gt;Table2[[#This Row],[PredictedAwayScore]], "N", IF(ISBLANK(Table2[[#This Row],[ActualResult]]), "_", IF(Table2[[#This Row],[ActualAwayScore]]=Table2[[#This Row],[PredictedAwayScore]], "Y", "N")))</f>
        <v>N</v>
      </c>
      <c r="Q161" s="62" t="str">
        <f>IF(Table2[[#This Row],[ActualHomeScore]]&gt;Table2[[#This Row],[PredictedHomeScore]],"N", IF(ISBLANK(Table2[[#This Row],[ActualResult]]), "_", IF(Table2[[#This Row],[ActualHomeScore]]=Table2[[#This Row],[PredictedHomeScore]], "Y", "N")))</f>
        <v>N</v>
      </c>
      <c r="R161" s="2">
        <v>1</v>
      </c>
      <c r="S161" s="2" t="str">
        <f>IF($L161="_", "_", IF($L161=$D161,$E161,$D161))</f>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60"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IF(AND(ISBLANK($F162),ISBLANK($G162)),"_",IF($F162&gt;$G162,$D162,$E162))</f>
        <v>VGK</v>
      </c>
      <c r="I162" s="3" t="s">
        <v>40</v>
      </c>
      <c r="J162" s="3">
        <v>3</v>
      </c>
      <c r="K162" s="3">
        <v>6</v>
      </c>
      <c r="L162" s="2" t="str">
        <f>IF(OR($J162=$K162,AND(ISBLANK($J162),ISBLANK($K162))),"_",IF($J162&gt;$K162,$D162,$E162))</f>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IF($L162="_", "_", IF($L162=$D162,$E162,$D162))</f>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IF(AND(ISBLANK($F163),ISBLANK($G163)),"_",IF($F163&gt;$G163,$D163,$E163))</f>
        <v>TOR</v>
      </c>
      <c r="I163" s="2" t="s">
        <v>40</v>
      </c>
      <c r="J163" s="2">
        <v>1</v>
      </c>
      <c r="K163" s="2">
        <v>4</v>
      </c>
      <c r="L163" s="13" t="str">
        <f>IF(OR($J163=$K163,AND(ISBLANK($J163),ISBLANK($K163))),"_",IF($J163&gt;$K163,$D163,$E163))</f>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IF($L163="_", "_", IF($L163=$D163,$E163,$D163))</f>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IF(AND(ISBLANK($F164),ISBLANK($G164)),"_",IF($F164&gt;$G164,$D164,$E164))</f>
        <v>STL</v>
      </c>
      <c r="I164" s="2" t="s">
        <v>40</v>
      </c>
      <c r="J164" s="2">
        <v>1</v>
      </c>
      <c r="K164" s="2">
        <v>2</v>
      </c>
      <c r="L164" s="2" t="str">
        <f>IF(OR($J164=$K164,AND(ISBLANK($J164),ISBLANK($K164))),"_",IF($J164&gt;$K164,$D164,$E164))</f>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IF($L164="_", "_", IF($L164=$D164,$E164,$D164))</f>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IF(AND(ISBLANK($F165),ISBLANK($G165)),"_",IF($F165&gt;$G165,$D165,$E165))</f>
        <v>ANA</v>
      </c>
      <c r="I165" s="2" t="s">
        <v>39</v>
      </c>
      <c r="J165" s="2">
        <v>1</v>
      </c>
      <c r="K165" s="2">
        <v>2</v>
      </c>
      <c r="L165" s="2" t="str">
        <f>IF(OR($J165=$K165,AND(ISBLANK($J165),ISBLANK($K165))),"_",IF($J165&gt;$K165,$D165,$E165))</f>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IF($L165="_", "_", IF($L165=$D165,$E165,$D165))</f>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IF(AND(ISBLANK($F166),ISBLANK($G166)),"_",IF($F166&gt;$G166,$D166,$E166))</f>
        <v>WSH</v>
      </c>
      <c r="I166" s="2" t="s">
        <v>40</v>
      </c>
      <c r="J166" s="2">
        <v>3</v>
      </c>
      <c r="K166" s="2">
        <v>6</v>
      </c>
      <c r="L166" s="2" t="str">
        <f>IF(OR($J166=$K166,AND(ISBLANK($J166),ISBLANK($K166))),"_",IF($J166&gt;$K166,$D166,$E166))</f>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IF($L166="_", "_", IF($L166=$D166,$E166,$D166))</f>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IF(AND(ISBLANK($F167),ISBLANK($G167)),"_",IF($F167&gt;$G167,$D167,$E167))</f>
        <v>BOS</v>
      </c>
      <c r="I167" s="2" t="s">
        <v>40</v>
      </c>
      <c r="J167" s="2">
        <v>2</v>
      </c>
      <c r="K167" s="2">
        <v>8</v>
      </c>
      <c r="L167" s="2" t="str">
        <f>IF(OR($J167=$K167,AND(ISBLANK($J167),ISBLANK($K167))),"_",IF($J167&gt;$K167,$D167,$E167))</f>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IF($L167="_", "_", IF($L167=$D167,$E167,$D167))</f>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IF(AND(ISBLANK($F168),ISBLANK($G168)),"_",IF($F168&gt;$G168,$D168,$E168))</f>
        <v>NSH</v>
      </c>
      <c r="I168" s="2" t="s">
        <v>40</v>
      </c>
      <c r="J168" s="2">
        <v>5</v>
      </c>
      <c r="K168" s="2">
        <v>1</v>
      </c>
      <c r="L168" s="2" t="str">
        <f>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IF(AND(ISBLANK($F169),ISBLANK($G169)),"_",IF($F169&gt;$G169,$D169,$E169))</f>
        <v>CHI</v>
      </c>
      <c r="I169" s="3" t="s">
        <v>40</v>
      </c>
      <c r="J169" s="3">
        <v>2</v>
      </c>
      <c r="K169" s="3">
        <v>3</v>
      </c>
      <c r="L169" s="2" t="str">
        <f>IF(OR($J169=$K169,AND(ISBLANK($J169),ISBLANK($K169))),"_",IF($J169&gt;$K169,$D169,$E169))</f>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IF($L169="_", "_", IF($L169=$D169,$E169,$D169))</f>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IF(AND(ISBLANK($F170),ISBLANK($G170)),"_",IF($F170&gt;$G170,$D170,$E170))</f>
        <v>DAL</v>
      </c>
      <c r="I170" s="2" t="s">
        <v>77</v>
      </c>
      <c r="J170" s="2">
        <v>6</v>
      </c>
      <c r="K170" s="2">
        <v>4</v>
      </c>
      <c r="L170" s="13" t="str">
        <f>IF(OR($J170=$K170,AND(ISBLANK($J170),ISBLANK($K170))),"_",IF($J170&gt;$K170,$D170,$E170))</f>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IF($L170="_", "_", IF($L170=$D170,$E170,$D170))</f>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IF(AND(ISBLANK($F171),ISBLANK($G171)),"_",IF($F171&gt;$G171,$D171,$E171))</f>
        <v>BUF</v>
      </c>
      <c r="I171" s="2" t="s">
        <v>40</v>
      </c>
      <c r="J171" s="2">
        <v>4</v>
      </c>
      <c r="K171" s="2">
        <v>3</v>
      </c>
      <c r="L171" s="2" t="str">
        <f>IF(OR($J171=$K171,AND(ISBLANK($J171),ISBLANK($K171))),"_",IF($J171&gt;$K171,$D171,$E171))</f>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IF($L171="_", "_", IF($L171=$D171,$E171,$D171))</f>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IF(AND(ISBLANK($F172),ISBLANK($G172)),"_",IF($F172&gt;$G172,$D172,$E172))</f>
        <v>NYR</v>
      </c>
      <c r="I172" s="2" t="s">
        <v>40</v>
      </c>
      <c r="J172" s="2">
        <v>1</v>
      </c>
      <c r="K172" s="2">
        <v>2</v>
      </c>
      <c r="L172" s="2" t="str">
        <f>IF(OR($J172=$K172,AND(ISBLANK($J172),ISBLANK($K172))),"_",IF($J172&gt;$K172,$D172,$E172))</f>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IF($L172="_", "_", IF($L172=$D172,$E172,$D172))</f>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IF(AND(ISBLANK($F173),ISBLANK($G173)),"_",IF($F173&gt;$G173,$D173,$E173))</f>
        <v>WPG</v>
      </c>
      <c r="I173" s="2" t="s">
        <v>40</v>
      </c>
      <c r="J173" s="2">
        <v>6</v>
      </c>
      <c r="K173" s="2">
        <v>2</v>
      </c>
      <c r="L173" s="2" t="str">
        <f>IF(OR($J173=$K173,AND(ISBLANK($J173),ISBLANK($K173))),"_",IF($J173&gt;$K173,$D173,$E173))</f>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IF($L173="_", "_", IF($L173=$D173,$E173,$D173))</f>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60">
        <v>45596</v>
      </c>
      <c r="B174" s="60">
        <v>45597</v>
      </c>
      <c r="C174" s="61" t="s">
        <v>284</v>
      </c>
      <c r="D174" s="62" t="s">
        <v>43</v>
      </c>
      <c r="E174" s="62" t="s">
        <v>37</v>
      </c>
      <c r="F174" s="62">
        <v>5</v>
      </c>
      <c r="G174" s="62">
        <v>2</v>
      </c>
      <c r="H174" s="62" t="str">
        <f>IF(AND(ISBLANK($F174),ISBLANK($G174)),"_",IF($F174&gt;$G174,$D174,$E174))</f>
        <v>TBL</v>
      </c>
      <c r="I174" s="62" t="s">
        <v>40</v>
      </c>
      <c r="J174" s="62">
        <v>3</v>
      </c>
      <c r="K174" s="62">
        <v>5</v>
      </c>
      <c r="L174" s="2" t="str">
        <f>IF(OR($J174=$K174,AND(ISBLANK($J174),ISBLANK($K174))),"_",IF($J174&gt;$K174,$D174,$E174))</f>
        <v>MIN</v>
      </c>
      <c r="M174" s="62" t="s">
        <v>40</v>
      </c>
      <c r="N174" s="62">
        <f>IF(ISBLANK(Table2[[#This Row],[ActualResult]]), 0, 1)</f>
        <v>1</v>
      </c>
      <c r="O174" s="62" t="str">
        <f>IF(ISBLANK(Table2[[#This Row],[ActualResult]]), "_", IF(Table2[[#This Row],[ActualWinner]]=Table2[[#This Row],[PredictedWinner]], "Y", "N"))</f>
        <v>N</v>
      </c>
      <c r="P174" s="62" t="str">
        <f>IF(Table2[[#This Row],[ActualAwayScore]]&gt;Table2[[#This Row],[PredictedAwayScore]], "N", IF(ISBLANK(Table2[[#This Row],[ActualResult]]), "_", IF(Table2[[#This Row],[ActualAwayScore]]=Table2[[#This Row],[PredictedAwayScore]], "Y", "N")))</f>
        <v>N</v>
      </c>
      <c r="Q174" s="62" t="str">
        <f>IF(Table2[[#This Row],[ActualHomeScore]]&gt;Table2[[#This Row],[PredictedHomeScore]],"N", IF(ISBLANK(Table2[[#This Row],[ActualResult]]), "_", IF(Table2[[#This Row],[ActualHomeScore]]=Table2[[#This Row],[PredictedHomeScore]], "Y", "N")))</f>
        <v>N</v>
      </c>
      <c r="R174" s="2">
        <v>1</v>
      </c>
      <c r="S174" s="2" t="str">
        <f>IF($L174="_", "_", IF($L174=$D174,$E174,$D174))</f>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60"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IF(AND(ISBLANK($F175),ISBLANK($G175)),"_",IF($F175&gt;$G175,$D175,$E175))</f>
        <v>CGY</v>
      </c>
      <c r="I175" s="3" t="s">
        <v>40</v>
      </c>
      <c r="J175" s="3">
        <v>0</v>
      </c>
      <c r="K175" s="3">
        <v>3</v>
      </c>
      <c r="L175" s="62" t="str">
        <f>IF(OR($J175=$K175,AND(ISBLANK($J175),ISBLANK($K175))),"_",IF($J175&gt;$K175,$D175,$E175))</f>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IF($L175="_", "_", IF($L175=$D175,$E175,$D175))</f>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IF(AND(ISBLANK($F176),ISBLANK($G176)),"_",IF($F176&gt;$G176,$D176,$E176))</f>
        <v>FLA</v>
      </c>
      <c r="I176" s="2" t="s">
        <v>40</v>
      </c>
      <c r="J176" s="2">
        <v>2</v>
      </c>
      <c r="K176" s="2">
        <v>4</v>
      </c>
      <c r="L176" s="13" t="str">
        <f>IF(OR($J176=$K176,AND(ISBLANK($J176),ISBLANK($K176))),"_",IF($J176&gt;$K176,$D176,$E176))</f>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IF($L176="_", "_", IF($L176=$D176,$E176,$D176))</f>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IF(AND(ISBLANK($F177),ISBLANK($G177)),"_",IF($F177&gt;$G177,$D177,$E177))</f>
        <v>PHI</v>
      </c>
      <c r="I177" s="2" t="s">
        <v>77</v>
      </c>
      <c r="J177" s="2">
        <v>3</v>
      </c>
      <c r="K177" s="2">
        <v>0</v>
      </c>
      <c r="L177" s="62" t="str">
        <f>IF(OR($J177=$K177,AND(ISBLANK($J177),ISBLANK($K177))),"_",IF($J177&gt;$K177,$D177,$E177))</f>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IF($L177="_", "_", IF($L177=$D177,$E177,$D177))</f>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IF(AND(ISBLANK($F178),ISBLANK($G178)),"_",IF($F178&gt;$G178,$D178,$E178))</f>
        <v>LAK</v>
      </c>
      <c r="I178" s="2" t="s">
        <v>40</v>
      </c>
      <c r="J178" s="2">
        <v>4</v>
      </c>
      <c r="K178" s="2">
        <v>3</v>
      </c>
      <c r="L178" s="2" t="str">
        <f>IF(OR($J178=$K178,AND(ISBLANK($J178),ISBLANK($K178))),"_",IF($J178&gt;$K178,$D178,$E178))</f>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IF($L178="_", "_", IF($L178=$D178,$E178,$D178))</f>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IF(AND(ISBLANK($F179),ISBLANK($G179)),"_",IF($F179&gt;$G179,$D179,$E179))</f>
        <v>WSH</v>
      </c>
      <c r="I179" s="2" t="s">
        <v>40</v>
      </c>
      <c r="J179" s="2">
        <v>2</v>
      </c>
      <c r="K179" s="2">
        <v>7</v>
      </c>
      <c r="L179" s="2" t="str">
        <f>IF(OR($J179=$K179,AND(ISBLANK($J179),ISBLANK($K179))),"_",IF($J179&gt;$K179,$D179,$E179))</f>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IF($L179="_", "_", IF($L179=$D179,$E179,$D179))</f>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60">
        <v>45597</v>
      </c>
      <c r="B180" s="60">
        <v>45598</v>
      </c>
      <c r="C180" s="61" t="s">
        <v>290</v>
      </c>
      <c r="D180" s="62" t="s">
        <v>12</v>
      </c>
      <c r="E180" s="62" t="s">
        <v>30</v>
      </c>
      <c r="F180" s="62">
        <v>2</v>
      </c>
      <c r="G180" s="62">
        <v>5</v>
      </c>
      <c r="H180" s="62" t="str">
        <f>IF(AND(ISBLANK($F180),ISBLANK($G180)),"_",IF($F180&gt;$G180,$D180,$E180))</f>
        <v>OTT</v>
      </c>
      <c r="I180" s="62" t="s">
        <v>40</v>
      </c>
      <c r="J180" s="62">
        <v>0</v>
      </c>
      <c r="K180" s="62">
        <v>3</v>
      </c>
      <c r="L180" s="2" t="str">
        <f>IF(OR($J180=$K180,AND(ISBLANK($J180),ISBLANK($K180))),"_",IF($J180&gt;$K180,$D180,$E180))</f>
        <v>OTT</v>
      </c>
      <c r="M180" s="62" t="s">
        <v>40</v>
      </c>
      <c r="N180" s="62">
        <f>IF(ISBLANK(Table2[[#This Row],[ActualResult]]), 0, 1)</f>
        <v>1</v>
      </c>
      <c r="O180" s="62" t="str">
        <f>IF(ISBLANK(Table2[[#This Row],[ActualResult]]), "_", IF(Table2[[#This Row],[ActualWinner]]=Table2[[#This Row],[PredictedWinner]], "Y", "N"))</f>
        <v>Y</v>
      </c>
      <c r="P180" s="62" t="str">
        <f>IF(Table2[[#This Row],[ActualAwayScore]]&gt;Table2[[#This Row],[PredictedAwayScore]], "N", IF(ISBLANK(Table2[[#This Row],[ActualResult]]), "_", IF(Table2[[#This Row],[ActualAwayScore]]=Table2[[#This Row],[PredictedAwayScore]], "Y", "N")))</f>
        <v>N</v>
      </c>
      <c r="Q180" s="62" t="str">
        <f>IF(Table2[[#This Row],[ActualHomeScore]]&gt;Table2[[#This Row],[PredictedHomeScore]],"N", IF(ISBLANK(Table2[[#This Row],[ActualResult]]), "_", IF(Table2[[#This Row],[ActualHomeScore]]=Table2[[#This Row],[PredictedHomeScore]], "Y", "N")))</f>
        <v>N</v>
      </c>
      <c r="R180" s="2">
        <v>1</v>
      </c>
      <c r="S180" s="2" t="str">
        <f>IF($L180="_", "_", IF($L180=$D180,$E180,$D180))</f>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60"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IF(AND(ISBLANK($F181),ISBLANK($G181)),"_",IF($F181&gt;$G181,$D181,$E181))</f>
        <v>BUF</v>
      </c>
      <c r="I181" s="2" t="s">
        <v>40</v>
      </c>
      <c r="J181" s="2">
        <v>1</v>
      </c>
      <c r="K181" s="2">
        <v>2</v>
      </c>
      <c r="L181" s="2" t="str">
        <f>IF(OR($J181=$K181,AND(ISBLANK($J181),ISBLANK($K181))),"_",IF($J181&gt;$K181,$D181,$E181))</f>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IF($L181="_", "_", IF($L181=$D181,$E181,$D181))</f>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IF(AND(ISBLANK($F182),ISBLANK($G182)),"_",IF($F182&gt;$G182,$D182,$E182))</f>
        <v>PIT</v>
      </c>
      <c r="I182" s="2" t="s">
        <v>40</v>
      </c>
      <c r="J182" s="2">
        <v>1</v>
      </c>
      <c r="K182" s="2">
        <v>3</v>
      </c>
      <c r="L182" s="2" t="str">
        <f>IF(OR($J182=$K182,AND(ISBLANK($J182),ISBLANK($K182))),"_",IF($J182&gt;$K182,$D182,$E182))</f>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IF($L182="_", "_", IF($L182=$D182,$E182,$D182))</f>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IF(AND(ISBLANK($F183),ISBLANK($G183)),"_",IF($F183&gt;$G183,$D183,$E183))</f>
        <v>STL</v>
      </c>
      <c r="I183" s="2" t="s">
        <v>40</v>
      </c>
      <c r="J183" s="2">
        <v>2</v>
      </c>
      <c r="K183" s="2">
        <v>4</v>
      </c>
      <c r="L183" s="2" t="str">
        <f>IF(OR($J183=$K183,AND(ISBLANK($J183),ISBLANK($K183))),"_",IF($J183&gt;$K183,$D183,$E183))</f>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IF($L183="_", "_", IF($L183=$D183,$E183,$D183))</f>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IF(AND(ISBLANK($F184),ISBLANK($G184)),"_",IF($F184&gt;$G184,$D184,$E184))</f>
        <v>NSH</v>
      </c>
      <c r="I184" s="2" t="s">
        <v>40</v>
      </c>
      <c r="J184" s="2">
        <v>2</v>
      </c>
      <c r="K184" s="2">
        <v>5</v>
      </c>
      <c r="L184" s="2" t="str">
        <f>IF(OR($J184=$K184,AND(ISBLANK($J184),ISBLANK($K184))),"_",IF($J184&gt;$K184,$D184,$E184))</f>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IF($L184="_", "_", IF($L184=$D184,$E184,$D184))</f>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IF(AND(ISBLANK($F185),ISBLANK($G185)),"_",IF($F185&gt;$G185,$D185,$E185))</f>
        <v>VGK</v>
      </c>
      <c r="I185" s="2" t="s">
        <v>40</v>
      </c>
      <c r="J185" s="2">
        <v>3</v>
      </c>
      <c r="K185" s="2">
        <v>4</v>
      </c>
      <c r="L185" s="2" t="str">
        <f>IF(OR($J185=$K185,AND(ISBLANK($J185),ISBLANK($K185))),"_",IF($J185&gt;$K185,$D185,$E185))</f>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IF($L185="_", "_", IF($L185=$D185,$E185,$D185))</f>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IF(AND(ISBLANK($F186),ISBLANK($G186)),"_",IF($F186&gt;$G186,$D186,$E186))</f>
        <v>VAN</v>
      </c>
      <c r="I186" s="3" t="s">
        <v>40</v>
      </c>
      <c r="J186" s="3">
        <v>3</v>
      </c>
      <c r="K186" s="3">
        <v>2</v>
      </c>
      <c r="L186" s="2" t="str">
        <f>IF(OR($J186=$K186,AND(ISBLANK($J186),ISBLANK($K186))),"_",IF($J186&gt;$K186,$D186,$E186))</f>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IF($L186="_", "_", IF($L186=$D186,$E186,$D186))</f>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IF(AND(ISBLANK($F187),ISBLANK($G187)),"_",IF($F187&gt;$G187,$D187,$E187))</f>
        <v>NYR</v>
      </c>
      <c r="I187" s="2" t="s">
        <v>40</v>
      </c>
      <c r="J187" s="2">
        <v>2</v>
      </c>
      <c r="K187" s="2">
        <v>5</v>
      </c>
      <c r="L187" s="13" t="str">
        <f>IF(OR($J187=$K187,AND(ISBLANK($J187),ISBLANK($K187))),"_",IF($J187&gt;$K187,$D187,$E187))</f>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IF($L187="_", "_", IF($L187=$D187,$E187,$D187))</f>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IF(AND(ISBLANK($F188),ISBLANK($G188)),"_",IF($F188&gt;$G188,$D188,$E188))</f>
        <v>WPG</v>
      </c>
      <c r="I188" s="2" t="s">
        <v>77</v>
      </c>
      <c r="J188" s="2">
        <v>4</v>
      </c>
      <c r="K188" s="2">
        <v>7</v>
      </c>
      <c r="L188" s="2" t="str">
        <f>IF(OR($J188=$K188,AND(ISBLANK($J188),ISBLANK($K188))),"_",IF($J188&gt;$K188,$D188,$E188))</f>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IF($L188="_", "_", IF($L188=$D188,$E188,$D188))</f>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IF(AND(ISBLANK($F189),ISBLANK($G189)),"_",IF($F189&gt;$G189,$D189,$E189))</f>
        <v>SEA</v>
      </c>
      <c r="I189" s="2" t="s">
        <v>40</v>
      </c>
      <c r="J189" s="2">
        <v>0</v>
      </c>
      <c r="K189" s="2">
        <v>2</v>
      </c>
      <c r="L189" s="62" t="str">
        <f>IF(OR($J189=$K189,AND(ISBLANK($J189),ISBLANK($K189))),"_",IF($J189&gt;$K189,$D189,$E189))</f>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IF($L189="_", "_", IF($L189=$D189,$E189,$D189))</f>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IF(AND(ISBLANK($F190),ISBLANK($G190)),"_",IF($F190&gt;$G190,$D190,$E190))</f>
        <v>WSH</v>
      </c>
      <c r="I190" s="2" t="s">
        <v>77</v>
      </c>
      <c r="J190" s="2">
        <v>2</v>
      </c>
      <c r="K190" s="2">
        <v>4</v>
      </c>
      <c r="L190" s="2" t="str">
        <f>IF(OR($J190=$K190,AND(ISBLANK($J190),ISBLANK($K190))),"_",IF($J190&gt;$K190,$D190,$E190))</f>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IF($L190="_", "_", IF($L190=$D190,$E190,$D190))</f>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IF(AND(ISBLANK($F191),ISBLANK($G191)),"_",IF($F191&gt;$G191,$D191,$E191))</f>
        <v>MIN</v>
      </c>
      <c r="I191" s="2" t="s">
        <v>40</v>
      </c>
      <c r="J191" s="2">
        <v>1</v>
      </c>
      <c r="K191" s="2">
        <v>2</v>
      </c>
      <c r="L191" s="2" t="str">
        <f>IF(OR($J191=$K191,AND(ISBLANK($J191),ISBLANK($K191))),"_",IF($J191&gt;$K191,$D191,$E191))</f>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IF($L191="_", "_", IF($L191=$D191,$E191,$D191))</f>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IF(AND(ISBLANK($F192),ISBLANK($G192)),"_",IF($F192&gt;$G192,$D192,$E192))</f>
        <v>CGY</v>
      </c>
      <c r="I192" s="2" t="s">
        <v>40</v>
      </c>
      <c r="J192" s="2">
        <v>4</v>
      </c>
      <c r="K192" s="2">
        <v>2</v>
      </c>
      <c r="L192" s="2" t="str">
        <f>IF(OR($J192=$K192,AND(ISBLANK($J192),ISBLANK($K192))),"_",IF($J192&gt;$K192,$D192,$E192))</f>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IF($L192="_", "_", IF($L192=$D192,$E192,$D192))</f>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IF(AND(ISBLANK($F193),ISBLANK($G193)),"_",IF($F193&gt;$G193,$D193,$E193))</f>
        <v>ANA</v>
      </c>
      <c r="I193" s="3" t="s">
        <v>40</v>
      </c>
      <c r="J193" s="3">
        <v>4</v>
      </c>
      <c r="K193" s="3">
        <v>2</v>
      </c>
      <c r="L193" s="2" t="str">
        <f>IF(OR($J193=$K193,AND(ISBLANK($J193),ISBLANK($K193))),"_",IF($J193&gt;$K193,$D193,$E193))</f>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IF($L193="_", "_", IF($L193=$D193,$E193,$D193))</f>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IF(AND(ISBLANK($F194),ISBLANK($G194)),"_",IF($F194&gt;$G194,$D194,$E194))</f>
        <v>NSH</v>
      </c>
      <c r="I194" s="2" t="s">
        <v>77</v>
      </c>
      <c r="J194" s="2">
        <v>3</v>
      </c>
      <c r="K194" s="2">
        <v>0</v>
      </c>
      <c r="L194" s="13" t="str">
        <f>IF(OR($J194=$K194,AND(ISBLANK($J194),ISBLANK($K194))),"_",IF($J194&gt;$K194,$D194,$E194))</f>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IF($L194="_", "_", IF($L194=$D194,$E194,$D194))</f>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IF(AND(ISBLANK($F195),ISBLANK($G195)),"_",IF($F195&gt;$G195,$D195,$E195))</f>
        <v>NJD</v>
      </c>
      <c r="I195" s="3" t="s">
        <v>40</v>
      </c>
      <c r="J195" s="3">
        <v>3</v>
      </c>
      <c r="K195" s="3">
        <v>0</v>
      </c>
      <c r="L195" s="2" t="str">
        <f>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IF(AND(ISBLANK($F196),ISBLANK($G196)),"_",IF($F196&gt;$G196,$D196,$E196))</f>
        <v>OTT</v>
      </c>
      <c r="I196" s="2" t="s">
        <v>40</v>
      </c>
      <c r="J196" s="2">
        <v>1</v>
      </c>
      <c r="K196" s="2">
        <v>5</v>
      </c>
      <c r="L196" s="13" t="str">
        <f>IF(OR($J196=$K196,AND(ISBLANK($J196),ISBLANK($K196))),"_",IF($J196&gt;$K196,$D196,$E196))</f>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IF($L196="_", "_", IF($L196=$D196,$E196,$D196))</f>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IF(AND(ISBLANK($F197),ISBLANK($G197)),"_",IF($F197&gt;$G197,$D197,$E197))</f>
        <v>TOR</v>
      </c>
      <c r="I197" s="2" t="s">
        <v>40</v>
      </c>
      <c r="J197" s="2">
        <v>0</v>
      </c>
      <c r="K197" s="2">
        <v>4</v>
      </c>
      <c r="L197" s="62" t="str">
        <f>IF(OR($J197=$K197,AND(ISBLANK($J197),ISBLANK($K197))),"_",IF($J197&gt;$K197,$D197,$E197))</f>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IF($L197="_", "_", IF($L197=$D197,$E197,$D197))</f>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IF(AND(ISBLANK($F198),ISBLANK($G198)),"_",IF($F198&gt;$G198,$D198,$E198))</f>
        <v>CGY</v>
      </c>
      <c r="I198" s="2" t="s">
        <v>40</v>
      </c>
      <c r="J198" s="2">
        <v>3</v>
      </c>
      <c r="K198" s="2">
        <v>2</v>
      </c>
      <c r="L198" s="2" t="str">
        <f>IF(OR($J198=$K198,AND(ISBLANK($J198),ISBLANK($K198))),"_",IF($J198&gt;$K198,$D198,$E198))</f>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IF($L198="_", "_", IF($L198=$D198,$E198,$D198))</f>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IF(AND(ISBLANK($F199),ISBLANK($G199)),"_",IF($F199&gt;$G199,$D199,$E199))</f>
        <v>CAR</v>
      </c>
      <c r="I199" s="2" t="s">
        <v>40</v>
      </c>
      <c r="J199" s="2">
        <v>4</v>
      </c>
      <c r="K199" s="2">
        <v>6</v>
      </c>
      <c r="L199" s="2" t="str">
        <f>IF(OR($J199=$K199,AND(ISBLANK($J199),ISBLANK($K199))),"_",IF($J199&gt;$K199,$D199,$E199))</f>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IF($L199="_", "_", IF($L199=$D199,$E199,$D199))</f>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IF(AND(ISBLANK($F200),ISBLANK($G200)),"_",IF($F200&gt;$G200,$D200,$E200))</f>
        <v>PIT</v>
      </c>
      <c r="I200" s="2" t="s">
        <v>39</v>
      </c>
      <c r="J200" s="2">
        <v>3</v>
      </c>
      <c r="K200" s="2">
        <v>4</v>
      </c>
      <c r="L200" s="2" t="str">
        <f>IF(OR($J200=$K200,AND(ISBLANK($J200),ISBLANK($K200))),"_",IF($J200&gt;$K200,$D200,$E200))</f>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IF($L200="_", "_", IF($L200=$D200,$E200,$D200))</f>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IF(AND(ISBLANK($F201),ISBLANK($G201)),"_",IF($F201&gt;$G201,$D201,$E201))</f>
        <v>TBL</v>
      </c>
      <c r="I201" s="2" t="s">
        <v>40</v>
      </c>
      <c r="J201" s="2">
        <v>2</v>
      </c>
      <c r="K201" s="2">
        <v>3</v>
      </c>
      <c r="L201" s="2" t="str">
        <f>IF(OR($J201=$K201,AND(ISBLANK($J201),ISBLANK($K201))),"_",IF($J201&gt;$K201,$D201,$E201))</f>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IF($L201="_", "_", IF($L201=$D201,$E201,$D201))</f>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IF(AND(ISBLANK($F202),ISBLANK($G202)),"_",IF($F202&gt;$G202,$D202,$E202))</f>
        <v>MIN</v>
      </c>
      <c r="I202" s="2" t="s">
        <v>40</v>
      </c>
      <c r="J202" s="2">
        <v>5</v>
      </c>
      <c r="K202" s="2">
        <v>1</v>
      </c>
      <c r="L202" s="2" t="str">
        <f>IF(OR($J202=$K202,AND(ISBLANK($J202),ISBLANK($K202))),"_",IF($J202&gt;$K202,$D202,$E202))</f>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IF($L202="_", "_", IF($L202=$D202,$E202,$D202))</f>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IF(AND(ISBLANK($F203),ISBLANK($G203)),"_",IF($F203&gt;$G203,$D203,$E203))</f>
        <v>WPG</v>
      </c>
      <c r="I203" s="2" t="s">
        <v>40</v>
      </c>
      <c r="J203" s="2">
        <v>0</v>
      </c>
      <c r="K203" s="2">
        <v>3</v>
      </c>
      <c r="L203" s="2" t="str">
        <f>IF(OR($J203=$K203,AND(ISBLANK($J203),ISBLANK($K203))),"_",IF($J203&gt;$K203,$D203,$E203))</f>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IF($L203="_", "_", IF($L203=$D203,$E203,$D203))</f>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IF(AND(ISBLANK($F204),ISBLANK($G204)),"_",IF($F204&gt;$G204,$D204,$E204))</f>
        <v>COL</v>
      </c>
      <c r="I204" s="2" t="s">
        <v>40</v>
      </c>
      <c r="J204" s="2">
        <v>3</v>
      </c>
      <c r="K204" s="2">
        <v>6</v>
      </c>
      <c r="L204" s="2" t="str">
        <f>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IF(AND(ISBLANK($F205),ISBLANK($G205)),"_",IF($F205&gt;$G205,$D205,$E205))</f>
        <v>ANA</v>
      </c>
      <c r="I205" s="2" t="s">
        <v>77</v>
      </c>
      <c r="J205" s="2">
        <v>5</v>
      </c>
      <c r="K205" s="2">
        <v>1</v>
      </c>
      <c r="L205" s="2" t="str">
        <f>IF(OR($J205=$K205,AND(ISBLANK($J205),ISBLANK($K205))),"_",IF($J205&gt;$K205,$D205,$E205))</f>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IF($L205="_", "_", IF($L205=$D205,$E205,$D205))</f>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IF(AND(ISBLANK($F206),ISBLANK($G206)),"_",IF($F206&gt;$G206,$D206,$E206))</f>
        <v>CBJ</v>
      </c>
      <c r="I206" s="3" t="s">
        <v>40</v>
      </c>
      <c r="J206" s="3">
        <v>1</v>
      </c>
      <c r="K206" s="3">
        <v>2</v>
      </c>
      <c r="L206" s="2" t="str">
        <f>IF(OR($J206=$K206,AND(ISBLANK($J206),ISBLANK($K206))),"_",IF($J206&gt;$K206,$D206,$E206))</f>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IF($L206="_", "_", IF($L206=$D206,$E206,$D206))</f>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IF(AND(ISBLANK($F207),ISBLANK($G207)),"_",IF($F207&gt;$G207,$D207,$E207))</f>
        <v>WSH</v>
      </c>
      <c r="I207" s="2" t="s">
        <v>40</v>
      </c>
      <c r="J207" s="2">
        <v>2</v>
      </c>
      <c r="K207" s="2">
        <v>3</v>
      </c>
      <c r="L207" s="13" t="str">
        <f>IF(OR($J207=$K207,AND(ISBLANK($J207),ISBLANK($K207))),"_",IF($J207&gt;$K207,$D207,$E207))</f>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IF($L207="_", "_", IF($L207=$D207,$E207,$D207))</f>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IF(AND(ISBLANK($F208),ISBLANK($G208)),"_",IF($F208&gt;$G208,$D208,$E208))</f>
        <v>DET</v>
      </c>
      <c r="I208" s="2" t="s">
        <v>77</v>
      </c>
      <c r="J208" s="2">
        <v>4</v>
      </c>
      <c r="K208" s="2">
        <v>1</v>
      </c>
      <c r="L208" s="2" t="str">
        <f>IF(OR($J208=$K208,AND(ISBLANK($J208),ISBLANK($K208))),"_",IF($J208&gt;$K208,$D208,$E208))</f>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IF($L208="_", "_", IF($L208=$D208,$E208,$D208))</f>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IF(AND(ISBLANK($F209),ISBLANK($G209)),"_",IF($F209&gt;$G209,$D209,$E209))</f>
        <v>EDM</v>
      </c>
      <c r="I209" s="3" t="s">
        <v>40</v>
      </c>
      <c r="J209" s="3">
        <v>4</v>
      </c>
      <c r="K209" s="3">
        <v>2</v>
      </c>
      <c r="L209" s="2" t="str">
        <f>IF(OR($J209=$K209,AND(ISBLANK($J209),ISBLANK($K209))),"_",IF($J209&gt;$K209,$D209,$E209))</f>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IF($L209="_", "_", IF($L209=$D209,$E209,$D209))</f>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IF(AND(ISBLANK($F210),ISBLANK($G210)),"_",IF($F210&gt;$G210,$D210,$E210))</f>
        <v>CGY</v>
      </c>
      <c r="I210" s="2" t="s">
        <v>77</v>
      </c>
      <c r="J210" s="2">
        <v>3</v>
      </c>
      <c r="K210" s="2">
        <v>4</v>
      </c>
      <c r="L210" s="13" t="str">
        <f>IF(OR($J210=$K210,AND(ISBLANK($J210),ISBLANK($K210))),"_",IF($J210&gt;$K210,$D210,$E210))</f>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IF($L210="_", "_", IF($L210=$D210,$E210,$D210))</f>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IF(AND(ISBLANK($F211),ISBLANK($G211)),"_",IF($F211&gt;$G211,$D211,$E211))</f>
        <v>OTT</v>
      </c>
      <c r="I211" s="2" t="s">
        <v>40</v>
      </c>
      <c r="J211" s="2">
        <v>4</v>
      </c>
      <c r="K211" s="2">
        <v>2</v>
      </c>
      <c r="L211" s="2" t="str">
        <f>IF(OR($J211=$K211,AND(ISBLANK($J211),ISBLANK($K211))),"_",IF($J211&gt;$K211,$D211,$E211))</f>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IF($L211="_", "_", IF($L211=$D211,$E211,$D211))</f>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IF(AND(ISBLANK($F212),ISBLANK($G212)),"_",IF($F212&gt;$G212,$D212,$E212))</f>
        <v>TBL</v>
      </c>
      <c r="I212" s="2" t="s">
        <v>40</v>
      </c>
      <c r="J212" s="2">
        <v>2</v>
      </c>
      <c r="K212" s="2">
        <v>1</v>
      </c>
      <c r="L212" s="2" t="str">
        <f>IF(OR($J212=$K212,AND(ISBLANK($J212),ISBLANK($K212))),"_",IF($J212&gt;$K212,$D212,$E212))</f>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IF($L212="_", "_", IF($L212=$D212,$E212,$D212))</f>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IF(AND(ISBLANK($F213),ISBLANK($G213)),"_",IF($F213&gt;$G213,$D213,$E213))</f>
        <v>FLA</v>
      </c>
      <c r="I213" s="2" t="s">
        <v>40</v>
      </c>
      <c r="J213" s="2">
        <v>2</v>
      </c>
      <c r="K213" s="2">
        <v>6</v>
      </c>
      <c r="L213" s="2" t="str">
        <f>IF(OR($J213=$K213,AND(ISBLANK($J213),ISBLANK($K213))),"_",IF($J213&gt;$K213,$D213,$E213))</f>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IF($L213="_", "_", IF($L213=$D213,$E213,$D213))</f>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IF(AND(ISBLANK($F214),ISBLANK($G214)),"_",IF($F214&gt;$G214,$D214,$E214))</f>
        <v>NJD</v>
      </c>
      <c r="I214" s="2" t="s">
        <v>40</v>
      </c>
      <c r="J214" s="2">
        <v>3</v>
      </c>
      <c r="K214" s="2">
        <v>5</v>
      </c>
      <c r="L214" s="2" t="str">
        <f>IF(OR($J214=$K214,AND(ISBLANK($J214),ISBLANK($K214))),"_",IF($J214&gt;$K214,$D214,$E214))</f>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IF($L214="_", "_", IF($L214=$D214,$E214,$D214))</f>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IF(AND(ISBLANK($F215),ISBLANK($G215)),"_",IF($F215&gt;$G215,$D215,$E215))</f>
        <v>NYR</v>
      </c>
      <c r="I215" s="2" t="s">
        <v>40</v>
      </c>
      <c r="J215" s="2">
        <v>6</v>
      </c>
      <c r="K215" s="2">
        <v>1</v>
      </c>
      <c r="L215" s="2" t="str">
        <f>IF(OR($J215=$K215,AND(ISBLANK($J215),ISBLANK($K215))),"_",IF($J215&gt;$K215,$D215,$E215))</f>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IF($L215="_", "_", IF($L215=$D215,$E215,$D215))</f>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IF(AND(ISBLANK($F216),ISBLANK($G216)),"_",IF($F216&gt;$G216,$D216,$E216))</f>
        <v>CAR</v>
      </c>
      <c r="I216" s="2" t="s">
        <v>40</v>
      </c>
      <c r="J216" s="2">
        <v>1</v>
      </c>
      <c r="K216" s="2">
        <v>5</v>
      </c>
      <c r="L216" s="2" t="str">
        <f>IF(OR($J216=$K216,AND(ISBLANK($J216),ISBLANK($K216))),"_",IF($J216&gt;$K216,$D216,$E216))</f>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IF($L216="_", "_", IF($L216=$D216,$E216,$D216))</f>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IF(AND(ISBLANK($F217),ISBLANK($G217)),"_",IF($F217&gt;$G217,$D217,$E217))</f>
        <v>UTA</v>
      </c>
      <c r="I217" s="2" t="s">
        <v>39</v>
      </c>
      <c r="J217" s="2">
        <v>4</v>
      </c>
      <c r="K217" s="2">
        <v>2</v>
      </c>
      <c r="L217" s="2" t="str">
        <f>IF(OR($J217=$K217,AND(ISBLANK($J217),ISBLANK($K217))),"_",IF($J217&gt;$K217,$D217,$E217))</f>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IF($L217="_", "_", IF($L217=$D217,$E217,$D217))</f>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IF(AND(ISBLANK($F218),ISBLANK($G218)),"_",IF($F218&gt;$G218,$D218,$E218))</f>
        <v>DAL</v>
      </c>
      <c r="I218" s="2" t="s">
        <v>40</v>
      </c>
      <c r="J218" s="2">
        <v>1</v>
      </c>
      <c r="K218" s="2">
        <v>3</v>
      </c>
      <c r="L218" s="2" t="str">
        <f>IF(OR($J218=$K218,AND(ISBLANK($J218),ISBLANK($K218))),"_",IF($J218&gt;$K218,$D218,$E218))</f>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IF($L218="_", "_", IF($L218=$D218,$E218,$D218))</f>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IF(AND(ISBLANK($F219),ISBLANK($G219)),"_",IF($F219&gt;$G219,$D219,$E219))</f>
        <v>WPG</v>
      </c>
      <c r="I219" s="2" t="s">
        <v>40</v>
      </c>
      <c r="J219" s="2">
        <v>0</v>
      </c>
      <c r="K219" s="2">
        <v>1</v>
      </c>
      <c r="L219" s="2" t="str">
        <f>IF(OR($J219=$K219,AND(ISBLANK($J219),ISBLANK($K219))),"_",IF($J219&gt;$K219,$D219,$E219))</f>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IF($L219="_", "_", IF($L219=$D219,$E219,$D219))</f>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IF(AND(ISBLANK($F220),ISBLANK($G220)),"_",IF($F220&gt;$G220,$D220,$E220))</f>
        <v>LAK</v>
      </c>
      <c r="I220" s="2" t="s">
        <v>77</v>
      </c>
      <c r="J220" s="2">
        <v>4</v>
      </c>
      <c r="K220" s="2">
        <v>2</v>
      </c>
      <c r="L220" s="2" t="str">
        <f>IF(OR($J220=$K220,AND(ISBLANK($J220),ISBLANK($K220))),"_",IF($J220&gt;$K220,$D220,$E220))</f>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IF($L220="_", "_", IF($L220=$D220,$E220,$D220))</f>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IF(AND(ISBLANK($F221),ISBLANK($G221)),"_",IF($F221&gt;$G221,$D221,$E221))</f>
        <v>MIN</v>
      </c>
      <c r="I221" s="3" t="s">
        <v>40</v>
      </c>
      <c r="J221" s="3">
        <v>5</v>
      </c>
      <c r="K221" s="3">
        <v>2</v>
      </c>
      <c r="L221" s="2" t="str">
        <f>IF(OR($J221=$K221,AND(ISBLANK($J221),ISBLANK($K221))),"_",IF($J221&gt;$K221,$D221,$E221))</f>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IF($L221="_", "_", IF($L221=$D221,$E221,$D221))</f>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IF(AND(ISBLANK($F222),ISBLANK($G222)),"_",IF($F222&gt;$G222,$D222,$E222))</f>
        <v>TOR</v>
      </c>
      <c r="I222" s="2" t="s">
        <v>77</v>
      </c>
      <c r="J222" s="2">
        <v>1</v>
      </c>
      <c r="K222" s="2">
        <v>3</v>
      </c>
      <c r="L222" s="13" t="str">
        <f>IF(OR($J222=$K222,AND(ISBLANK($J222),ISBLANK($K222))),"_",IF($J222&gt;$K222,$D222,$E222))</f>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IF($L222="_", "_", IF($L222=$D222,$E222,$D222))</f>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IF(AND(ISBLANK($F223),ISBLANK($G223)),"_",IF($F223&gt;$G223,$D223,$E223))</f>
        <v>WSH</v>
      </c>
      <c r="I223" s="2" t="s">
        <v>40</v>
      </c>
      <c r="J223" s="2">
        <v>4</v>
      </c>
      <c r="K223" s="2">
        <v>2</v>
      </c>
      <c r="L223" s="2" t="str">
        <f>IF(OR($J223=$K223,AND(ISBLANK($J223),ISBLANK($K223))),"_",IF($J223&gt;$K223,$D223,$E223))</f>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IF($L223="_", "_", IF($L223=$D223,$E223,$D223))</f>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IF(AND(ISBLANK($F224),ISBLANK($G224)),"_",IF($F224&gt;$G224,$D224,$E224))</f>
        <v>MIN</v>
      </c>
      <c r="I224" s="2" t="s">
        <v>40</v>
      </c>
      <c r="J224" s="2">
        <v>5</v>
      </c>
      <c r="K224" s="2">
        <v>2</v>
      </c>
      <c r="L224" s="2" t="str">
        <f>IF(OR($J224=$K224,AND(ISBLANK($J224),ISBLANK($K224))),"_",IF($J224&gt;$K224,$D224,$E224))</f>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IF($L224="_", "_", IF($L224=$D224,$E224,$D224))</f>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IF(AND(ISBLANK($F225),ISBLANK($G225)),"_",IF($F225&gt;$G225,$D225,$E225))</f>
        <v>VGK</v>
      </c>
      <c r="I225" s="3" t="s">
        <v>40</v>
      </c>
      <c r="J225" s="3">
        <v>3</v>
      </c>
      <c r="K225" s="3">
        <v>4</v>
      </c>
      <c r="L225" s="2" t="str">
        <f>IF(OR($J225=$K225,AND(ISBLANK($J225),ISBLANK($K225))),"_",IF($J225&gt;$K225,$D225,$E225))</f>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IF($L225="_", "_", IF($L225=$D225,$E225,$D225))</f>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IF(AND(ISBLANK($F226),ISBLANK($G226)),"_",IF($F226&gt;$G226,$D226,$E226))</f>
        <v>CGY</v>
      </c>
      <c r="I226" s="2" t="s">
        <v>40</v>
      </c>
      <c r="J226" s="2">
        <v>2</v>
      </c>
      <c r="K226" s="2">
        <v>3</v>
      </c>
      <c r="L226" s="13" t="str">
        <f>IF(OR($J226=$K226,AND(ISBLANK($J226),ISBLANK($K226))),"_",IF($J226&gt;$K226,$D226,$E226))</f>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IF($L226="_", "_", IF($L226=$D226,$E226,$D226))</f>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IF(AND(ISBLANK($F227),ISBLANK($G227)),"_",IF($F227&gt;$G227,$D227,$E227))</f>
        <v>FLA</v>
      </c>
      <c r="I227" s="2" t="s">
        <v>40</v>
      </c>
      <c r="J227" s="2">
        <v>3</v>
      </c>
      <c r="K227" s="2">
        <v>4</v>
      </c>
      <c r="L227" s="2" t="str">
        <f>IF(OR($J227=$K227,AND(ISBLANK($J227),ISBLANK($K227))),"_",IF($J227&gt;$K227,$D227,$E227))</f>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IF($L227="_", "_", IF($L227=$D227,$E227,$D227))</f>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IF(AND(ISBLANK($F228),ISBLANK($G228)),"_",IF($F228&gt;$G228,$D228,$E228))</f>
        <v>OTT</v>
      </c>
      <c r="I228" s="2" t="s">
        <v>39</v>
      </c>
      <c r="J228" s="2">
        <v>3</v>
      </c>
      <c r="K228" s="2">
        <v>2</v>
      </c>
      <c r="L228" s="2" t="str">
        <f>IF(OR($J228=$K228,AND(ISBLANK($J228),ISBLANK($K228))),"_",IF($J228&gt;$K228,$D228,$E228))</f>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IF($L228="_", "_", IF($L228=$D228,$E228,$D228))</f>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IF(AND(ISBLANK($F229),ISBLANK($G229)),"_",IF($F229&gt;$G229,$D229,$E229))</f>
        <v>TOR</v>
      </c>
      <c r="I229" s="2" t="s">
        <v>40</v>
      </c>
      <c r="J229" s="2">
        <v>1</v>
      </c>
      <c r="K229" s="2">
        <v>4</v>
      </c>
      <c r="L229" s="2" t="str">
        <f>IF(OR($J229=$K229,AND(ISBLANK($J229),ISBLANK($K229))),"_",IF($J229&gt;$K229,$D229,$E229))</f>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IF($L229="_", "_", IF($L229=$D229,$E229,$D229))</f>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IF(AND(ISBLANK($F230),ISBLANK($G230)),"_",IF($F230&gt;$G230,$D230,$E230))</f>
        <v>NYR</v>
      </c>
      <c r="I230" s="2" t="s">
        <v>40</v>
      </c>
      <c r="J230" s="2">
        <v>4</v>
      </c>
      <c r="K230" s="2">
        <v>0</v>
      </c>
      <c r="L230" s="2" t="str">
        <f>IF(OR($J230=$K230,AND(ISBLANK($J230),ISBLANK($K230))),"_",IF($J230&gt;$K230,$D230,$E230))</f>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IF($L230="_", "_", IF($L230=$D230,$E230,$D230))</f>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IF(AND(ISBLANK($F231),ISBLANK($G231)),"_",IF($F231&gt;$G231,$D231,$E231))</f>
        <v>WSH</v>
      </c>
      <c r="I231" s="2" t="s">
        <v>39</v>
      </c>
      <c r="J231" s="2">
        <v>8</v>
      </c>
      <c r="K231" s="2">
        <v>1</v>
      </c>
      <c r="L231" s="2" t="str">
        <f>IF(OR($J231=$K231,AND(ISBLANK($J231),ISBLANK($K231))),"_",IF($J231&gt;$K231,$D231,$E231))</f>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IF($L231="_", "_", IF($L231=$D231,$E231,$D231))</f>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IF(AND(ISBLANK($F232),ISBLANK($G232)),"_",IF($F232&gt;$G232,$D232,$E232))</f>
        <v>WPG</v>
      </c>
      <c r="I232" s="2" t="s">
        <v>40</v>
      </c>
      <c r="J232" s="2">
        <v>1</v>
      </c>
      <c r="K232" s="2">
        <v>4</v>
      </c>
      <c r="L232" s="2" t="str">
        <f>IF(OR($J232=$K232,AND(ISBLANK($J232),ISBLANK($K232))),"_",IF($J232&gt;$K232,$D232,$E232))</f>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IF($L232="_", "_", IF($L232=$D232,$E232,$D232))</f>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IF(AND(ISBLANK($F233),ISBLANK($G233)),"_",IF($F233&gt;$G233,$D233,$E233))</f>
        <v>NJD</v>
      </c>
      <c r="I233" s="2" t="s">
        <v>40</v>
      </c>
      <c r="J233" s="2">
        <v>4</v>
      </c>
      <c r="K233" s="2">
        <v>3</v>
      </c>
      <c r="L233" s="2" t="str">
        <f>IF(OR($J233=$K233,AND(ISBLANK($J233),ISBLANK($K233))),"_",IF($J233&gt;$K233,$D233,$E233))</f>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IF($L233="_", "_", IF($L233=$D233,$E233,$D233))</f>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IF(AND(ISBLANK($F234),ISBLANK($G234)),"_",IF($F234&gt;$G234,$D234,$E234))</f>
        <v>NSH</v>
      </c>
      <c r="I234" s="2" t="s">
        <v>40</v>
      </c>
      <c r="J234" s="2">
        <v>0</v>
      </c>
      <c r="K234" s="2">
        <v>4</v>
      </c>
      <c r="L234" s="2" t="str">
        <f>IF(OR($J234=$K234,AND(ISBLANK($J234),ISBLANK($K234))),"_",IF($J234&gt;$K234,$D234,$E234))</f>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IF($L234="_", "_", IF($L234=$D234,$E234,$D234))</f>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IF(AND(ISBLANK($F235),ISBLANK($G235)),"_",IF($F235&gt;$G235,$D235,$E235))</f>
        <v>CAR</v>
      </c>
      <c r="I235" s="2" t="s">
        <v>40</v>
      </c>
      <c r="J235" s="2">
        <v>4</v>
      </c>
      <c r="K235" s="2">
        <v>6</v>
      </c>
      <c r="L235" s="2" t="str">
        <f>IF(OR($J235=$K235,AND(ISBLANK($J235),ISBLANK($K235))),"_",IF($J235&gt;$K235,$D235,$E235))</f>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IF($L235="_", "_", IF($L235=$D235,$E235,$D235))</f>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IF(AND(ISBLANK($F236),ISBLANK($G236)),"_",IF($F236&gt;$G236,$D236,$E236))</f>
        <v>CBJ</v>
      </c>
      <c r="I236" s="2" t="s">
        <v>40</v>
      </c>
      <c r="J236" s="2">
        <v>2</v>
      </c>
      <c r="K236" s="2">
        <v>5</v>
      </c>
      <c r="L236" s="2" t="str">
        <f>IF(OR($J236=$K236,AND(ISBLANK($J236),ISBLANK($K236))),"_",IF($J236&gt;$K236,$D236,$E236))</f>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IF($L236="_", "_", IF($L236=$D236,$E236,$D236))</f>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IF(AND(ISBLANK($F237),ISBLANK($G237)),"_",IF($F237&gt;$G237,$D237,$E237))</f>
        <v>EDM</v>
      </c>
      <c r="I237" s="3" t="s">
        <v>40</v>
      </c>
      <c r="J237" s="3">
        <v>7</v>
      </c>
      <c r="K237" s="3">
        <v>3</v>
      </c>
      <c r="L237" s="2" t="str">
        <f>IF(OR($J237=$K237,AND(ISBLANK($J237),ISBLANK($K237))),"_",IF($J237&gt;$K237,$D237,$E237))</f>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IF($L237="_", "_", IF($L237=$D237,$E237,$D237))</f>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IF(AND(ISBLANK($F238),ISBLANK($G238)),"_",IF($F238&gt;$G238,$D238,$E238))</f>
        <v>NJD</v>
      </c>
      <c r="I238" s="2" t="s">
        <v>40</v>
      </c>
      <c r="J238" s="2">
        <v>1</v>
      </c>
      <c r="K238" s="2">
        <v>0</v>
      </c>
      <c r="L238" s="13" t="str">
        <f>IF(OR($J238=$K238,AND(ISBLANK($J238),ISBLANK($K238))),"_",IF($J238&gt;$K238,$D238,$E238))</f>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IF($L238="_", "_", IF($L238=$D238,$E238,$D238))</f>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IF(AND(ISBLANK($F239),ISBLANK($G239)),"_",IF($F239&gt;$G239,$D239,$E239))</f>
        <v>MIN</v>
      </c>
      <c r="I239" s="2" t="s">
        <v>77</v>
      </c>
      <c r="J239" s="2">
        <v>1</v>
      </c>
      <c r="K239" s="2">
        <v>2</v>
      </c>
      <c r="L239" s="2" t="str">
        <f>IF(OR($J239=$K239,AND(ISBLANK($J239),ISBLANK($K239))),"_",IF($J239&gt;$K239,$D239,$E239))</f>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IF($L239="_", "_", IF($L239=$D239,$E239,$D239))</f>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IF(AND(ISBLANK($F240),ISBLANK($G240)),"_",IF($F240&gt;$G240,$D240,$E240))</f>
        <v>ANA</v>
      </c>
      <c r="I240" s="3" t="s">
        <v>40</v>
      </c>
      <c r="J240" s="3">
        <v>2</v>
      </c>
      <c r="K240" s="3">
        <v>4</v>
      </c>
      <c r="L240" s="3" t="str">
        <f>IF(OR($J240=$K240,AND(ISBLANK($J240),ISBLANK($K240))),"_",IF($J240&gt;$K240,$D240,$E240))</f>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IF($L240="_", "_", IF($L240=$D240,$E240,$D240))</f>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IF(AND(ISBLANK($F241),ISBLANK($G241)),"_",IF($F241&gt;$G241,$D241,$E241))</f>
        <v>BUF</v>
      </c>
      <c r="I241" s="2" t="s">
        <v>39</v>
      </c>
      <c r="J241" s="2">
        <v>7</v>
      </c>
      <c r="K241" s="2">
        <v>5</v>
      </c>
      <c r="L241" s="2" t="str">
        <f>IF(OR($J241=$K241,AND(ISBLANK($J241),ISBLANK($K241))),"_",IF($J241&gt;$K241,$D241,$E241))</f>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IF($L241="_", "_", IF($L241=$D241,$E241,$D241))</f>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IF(AND(ISBLANK($F242),ISBLANK($G242)),"_",IF($F242&gt;$G242,$D242,$E242))</f>
        <v>PHI</v>
      </c>
      <c r="I242" s="2" t="s">
        <v>40</v>
      </c>
      <c r="J242" s="2">
        <v>3</v>
      </c>
      <c r="K242" s="2">
        <v>4</v>
      </c>
      <c r="L242" s="2" t="str">
        <f>IF(OR($J242=$K242,AND(ISBLANK($J242),ISBLANK($K242))),"_",IF($J242&gt;$K242,$D242,$E242))</f>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IF($L242="_", "_", IF($L242=$D242,$E242,$D242))</f>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IF(AND(ISBLANK($F243),ISBLANK($G243)),"_",IF($F243&gt;$G243,$D243,$E243))</f>
        <v>DAL</v>
      </c>
      <c r="I243" s="2" t="s">
        <v>40</v>
      </c>
      <c r="J243" s="2">
        <v>7</v>
      </c>
      <c r="K243" s="2">
        <v>1</v>
      </c>
      <c r="L243" s="2" t="str">
        <f>IF(OR($J243=$K243,AND(ISBLANK($J243),ISBLANK($K243))),"_",IF($J243&gt;$K243,$D243,$E243))</f>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IF($L243="_", "_", IF($L243=$D243,$E243,$D243))</f>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IF(AND(ISBLANK($F244),ISBLANK($G244)),"_",IF($F244&gt;$G244,$D244,$E244))</f>
        <v>CGY</v>
      </c>
      <c r="I244" s="2" t="s">
        <v>40</v>
      </c>
      <c r="J244" s="2">
        <v>1</v>
      </c>
      <c r="K244" s="2">
        <v>3</v>
      </c>
      <c r="L244" s="2" t="str">
        <f>IF(OR($J244=$K244,AND(ISBLANK($J244),ISBLANK($K244))),"_",IF($J244&gt;$K244,$D244,$E244))</f>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IF($L244="_", "_", IF($L244=$D244,$E244,$D244))</f>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IF(AND(ISBLANK($F245),ISBLANK($G245)),"_",IF($F245&gt;$G245,$D245,$E245))</f>
        <v>COL</v>
      </c>
      <c r="I245" s="2" t="s">
        <v>40</v>
      </c>
      <c r="J245" s="2">
        <v>2</v>
      </c>
      <c r="K245" s="2">
        <v>3</v>
      </c>
      <c r="L245" s="2" t="str">
        <f>IF(OR($J245=$K245,AND(ISBLANK($J245),ISBLANK($K245))),"_",IF($J245&gt;$K245,$D245,$E245))</f>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IF($L245="_", "_", IF($L245=$D245,$E245,$D245))</f>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IF(AND(ISBLANK($F246),ISBLANK($G246)),"_",IF($F246&gt;$G246,$D246,$E246))</f>
        <v>CAR</v>
      </c>
      <c r="I246" s="3" t="s">
        <v>40</v>
      </c>
      <c r="J246" s="3">
        <v>5</v>
      </c>
      <c r="K246" s="3">
        <v>2</v>
      </c>
      <c r="L246" s="2" t="str">
        <f>IF(OR($J246=$K246,AND(ISBLANK($J246),ISBLANK($K246))),"_",IF($J246&gt;$K246,$D246,$E246))</f>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IF($L246="_", "_", IF($L246=$D246,$E246,$D246))</f>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c r="G247" s="2"/>
      <c r="H247" s="2" t="str">
        <f>IF(AND(ISBLANK($F247),ISBLANK($G247)),"_",IF($F247&gt;$G247,$D247,$E247))</f>
        <v>_</v>
      </c>
      <c r="I247" s="2"/>
      <c r="J247" s="2"/>
      <c r="K247" s="2"/>
      <c r="L247" s="13" t="str">
        <f>IF(OR($J247=$K247,AND(ISBLANK($J247),ISBLANK($K247))),"_",IF($J247&gt;$K247,$D247,$E247))</f>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IF($L247="_", "_", IF($L247=$D247,$E247,$D247))</f>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c r="G248" s="2"/>
      <c r="H248" s="2" t="str">
        <f>IF(AND(ISBLANK($F248),ISBLANK($G248)),"_",IF($F248&gt;$G248,$D248,$E248))</f>
        <v>_</v>
      </c>
      <c r="I248" s="2"/>
      <c r="J248" s="2"/>
      <c r="K248" s="2"/>
      <c r="L248" s="2" t="str">
        <f>IF(OR($J248=$K248,AND(ISBLANK($J248),ISBLANK($K248))),"_",IF($J248&gt;$K248,$D248,$E248))</f>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IF($L248="_", "_", IF($L248=$D248,$E248,$D248))</f>
        <v>_</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c r="G249" s="2"/>
      <c r="H249" s="2" t="str">
        <f>IF(AND(ISBLANK($F249),ISBLANK($G249)),"_",IF($F249&gt;$G249,$D249,$E249))</f>
        <v>_</v>
      </c>
      <c r="I249" s="2"/>
      <c r="J249" s="2"/>
      <c r="K249" s="2"/>
      <c r="L249" s="2" t="str">
        <f>IF(OR($J249=$K249,AND(ISBLANK($J249),ISBLANK($K249))),"_",IF($J249&gt;$K249,$D249,$E249))</f>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IF($L249="_", "_", IF($L249=$D249,$E249,$D249))</f>
        <v>_</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c r="G250" s="2"/>
      <c r="H250" s="2" t="str">
        <f>IF(AND(ISBLANK($F250),ISBLANK($G250)),"_",IF($F250&gt;$G250,$D250,$E250))</f>
        <v>_</v>
      </c>
      <c r="I250" s="2"/>
      <c r="J250" s="2"/>
      <c r="K250" s="2"/>
      <c r="L250" s="2" t="str">
        <f>IF(OR($J250=$K250,AND(ISBLANK($J250),ISBLANK($K250))),"_",IF($J250&gt;$K250,$D250,$E250))</f>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IF($L250="_", "_", IF($L250=$D250,$E250,$D250))</f>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c r="G251" s="2"/>
      <c r="H251" s="2" t="str">
        <f>IF(AND(ISBLANK($F251),ISBLANK($G251)),"_",IF($F251&gt;$G251,$D251,$E251))</f>
        <v>_</v>
      </c>
      <c r="I251" s="2"/>
      <c r="J251" s="2"/>
      <c r="K251" s="2"/>
      <c r="L251" s="2" t="str">
        <f>IF(OR($J251=$K251,AND(ISBLANK($J251),ISBLANK($K251))),"_",IF($J251&gt;$K251,$D251,$E251))</f>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IF($L251="_", "_", IF($L251=$D251,$E251,$D251))</f>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(($AN$11)*IF(Table2[[#This Row],[CorrectWinnerPrediction]]="Y", 1, 0))+(($AN$12)*IF(Table2[[#This Row],[CorrectAwayScorePrediction]]="Y", 1, 0))+(($AN$13)*IF(Table2[[#This Row],[CorrectHomeScorePrediction]]="Y", 1, 0))</f>
        <v>0</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c r="G252" s="2"/>
      <c r="H252" s="2" t="str">
        <f>IF(AND(ISBLANK($F252),ISBLANK($G252)),"_",IF($F252&gt;$G252,$D252,$E252))</f>
        <v>_</v>
      </c>
      <c r="I252" s="2"/>
      <c r="J252" s="2"/>
      <c r="K252" s="2"/>
      <c r="L252" s="2" t="str">
        <f>IF(OR($J252=$K252,AND(ISBLANK($J252),ISBLANK($K252))),"_",IF($J252&gt;$K252,$D252,$E252))</f>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IF($L252="_", "_", IF($L252=$D252,$E252,$D252))</f>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(($AN$11)*IF(Table2[[#This Row],[CorrectWinnerPrediction]]="Y", 1, 0))+(($AN$12)*IF(Table2[[#This Row],[CorrectAwayScorePrediction]]="Y", 1, 0))+(($AN$13)*IF(Table2[[#This Row],[CorrectHomeScorePrediction]]="Y", 1, 0))</f>
        <v>0</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c r="G253" s="3"/>
      <c r="H253" s="3" t="str">
        <f>IF(AND(ISBLANK($F253),ISBLANK($G253)),"_",IF($F253&gt;$G253,$D253,$E253))</f>
        <v>_</v>
      </c>
      <c r="I253" s="3"/>
      <c r="J253" s="3"/>
      <c r="K253" s="3"/>
      <c r="L253" s="2" t="str">
        <f>IF(OR($J253=$K253,AND(ISBLANK($J253),ISBLANK($K253))),"_",IF($J253&gt;$K253,$D253,$E253))</f>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IF($L253="_", "_", IF($L253=$D253,$E253,$D253))</f>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(($AN$11)*IF(Table2[[#This Row],[CorrectWinnerPrediction]]="Y", 1, 0))+(($AN$12)*IF(Table2[[#This Row],[CorrectAwayScorePrediction]]="Y", 1, 0))+(($AN$13)*IF(Table2[[#This Row],[CorrectHomeScorePrediction]]="Y", 1, 0))</f>
        <v>0</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B254" s="4">
        <v>45609</v>
      </c>
      <c r="C254" s="7" t="s">
        <v>364</v>
      </c>
      <c r="D254" s="2" t="s">
        <v>31</v>
      </c>
      <c r="E254" s="2" t="s">
        <v>21</v>
      </c>
      <c r="F254" s="2"/>
      <c r="G254" s="2"/>
      <c r="H254" s="2" t="str">
        <f>IF(AND(ISBLANK($F254),ISBLANK($G254)),"_",IF($F254&gt;$G254,$D254,$E254))</f>
        <v>_</v>
      </c>
      <c r="I254" s="2"/>
      <c r="J254" s="2"/>
      <c r="K254" s="2"/>
      <c r="L254" s="13" t="str">
        <f>IF(OR($J254=$K254,AND(ISBLANK($J254),ISBLANK($K254))),"_",IF($J254&gt;$K254,$D254,$E254))</f>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IF($L254="_", "_", IF($L254=$D254,$E254,$D254))</f>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B255" s="4">
        <v>45609</v>
      </c>
      <c r="C255" s="7" t="s">
        <v>365</v>
      </c>
      <c r="D255" s="2" t="s">
        <v>18</v>
      </c>
      <c r="E255" s="2" t="s">
        <v>46</v>
      </c>
      <c r="F255" s="2"/>
      <c r="G255" s="2"/>
      <c r="H255" s="2" t="str">
        <f>IF(AND(ISBLANK($F255),ISBLANK($G255)),"_",IF($F255&gt;$G255,$D255,$E255))</f>
        <v>_</v>
      </c>
      <c r="I255" s="2"/>
      <c r="J255" s="2"/>
      <c r="K255" s="2"/>
      <c r="L255" s="2" t="str">
        <f>IF(OR($J255=$K255,AND(ISBLANK($J255),ISBLANK($K255))),"_",IF($J255&gt;$K255,$D255,$E255))</f>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IF($L255="_", "_", IF($L255=$D255,$E255,$D255))</f>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B256" s="4">
        <v>45609</v>
      </c>
      <c r="C256" s="7" t="s">
        <v>366</v>
      </c>
      <c r="D256" s="2" t="s">
        <v>44</v>
      </c>
      <c r="E256" s="2" t="s">
        <v>15</v>
      </c>
      <c r="F256" s="2"/>
      <c r="G256" s="2"/>
      <c r="H256" s="2" t="str">
        <f>IF(AND(ISBLANK($F256),ISBLANK($G256)),"_",IF($F256&gt;$G256,$D256,$E256))</f>
        <v>_</v>
      </c>
      <c r="I256" s="2"/>
      <c r="J256" s="2"/>
      <c r="K256" s="2"/>
      <c r="L256" s="2" t="str">
        <f>IF(OR($J256=$K256,AND(ISBLANK($J256),ISBLANK($K256))),"_",IF($J256&gt;$K256,$D256,$E256))</f>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IF($L256="_", "_", IF($L256=$D256,$E256,$D256))</f>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B257" s="4">
        <v>45609</v>
      </c>
      <c r="C257" s="7" t="s">
        <v>367</v>
      </c>
      <c r="D257" s="2" t="s">
        <v>28</v>
      </c>
      <c r="E257" s="2" t="s">
        <v>26</v>
      </c>
      <c r="F257" s="2"/>
      <c r="G257" s="2"/>
      <c r="H257" s="2" t="str">
        <f>IF(AND(ISBLANK($F257),ISBLANK($G257)),"_",IF($F257&gt;$G257,$D257,$E257))</f>
        <v>_</v>
      </c>
      <c r="I257" s="2"/>
      <c r="J257" s="2"/>
      <c r="K257" s="2"/>
      <c r="L257" s="2" t="str">
        <f>IF(OR($J257=$K257,AND(ISBLANK($J257),ISBLANK($K257))),"_",IF($J257&gt;$K257,$D257,$E257))</f>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IF($L257="_", "_", IF($L257=$D257,$E257,$D257))</f>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3"/>
      <c r="B258" s="5">
        <v>45609</v>
      </c>
      <c r="C258" s="8" t="s">
        <v>368</v>
      </c>
      <c r="D258" s="3" t="s">
        <v>27</v>
      </c>
      <c r="E258" s="3" t="s">
        <v>47</v>
      </c>
      <c r="F258" s="3"/>
      <c r="G258" s="3"/>
      <c r="H258" s="3" t="str">
        <f>IF(AND(ISBLANK($F258),ISBLANK($G258)),"_",IF($F258&gt;$G258,$D258,$E258))</f>
        <v>_</v>
      </c>
      <c r="I258" s="3"/>
      <c r="J258" s="3"/>
      <c r="K258" s="3"/>
      <c r="L258" s="3" t="str">
        <f>IF(OR($J258=$K258,AND(ISBLANK($J258),ISBLANK($K258))),"_",IF($J258&gt;$K258,$D258,$E258))</f>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IF($L258="_", "_", IF($L258=$D258,$E258,$D258))</f>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373</v>
      </c>
      <c r="D259" s="2" t="s">
        <v>13</v>
      </c>
      <c r="E259" s="2" t="s">
        <v>29</v>
      </c>
      <c r="F259" s="2"/>
      <c r="G259" s="2"/>
      <c r="H259" s="2" t="str">
        <f>IF(AND(ISBLANK($F259),ISBLANK($G259)),"_",IF($F259&gt;$G259,$D259,$E259))</f>
        <v>_</v>
      </c>
      <c r="I259" s="2"/>
      <c r="J259" s="2"/>
      <c r="K259" s="2"/>
      <c r="L259" s="2" t="str">
        <f>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369</v>
      </c>
      <c r="D260" s="2" t="s">
        <v>45</v>
      </c>
      <c r="E260" s="2" t="s">
        <v>30</v>
      </c>
      <c r="F260" s="2"/>
      <c r="G260" s="2"/>
      <c r="H260" s="2" t="str">
        <f>IF(AND(ISBLANK($F260),ISBLANK($G260)),"_",IF($F260&gt;$G260,$D260,$E260))</f>
        <v>_</v>
      </c>
      <c r="I260" s="2"/>
      <c r="J260" s="2"/>
      <c r="K260" s="2"/>
      <c r="L260" s="2" t="str">
        <f>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IF($L260="_", "_", IF($L260=$D260,$E260,$D260))</f>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370</v>
      </c>
      <c r="D261" s="2" t="s">
        <v>22</v>
      </c>
      <c r="E261" s="2" t="s">
        <v>43</v>
      </c>
      <c r="F261" s="2"/>
      <c r="G261" s="2"/>
      <c r="H261" s="2" t="str">
        <f>IF(AND(ISBLANK($F261),ISBLANK($G261)),"_",IF($F261&gt;$G261,$D261,$E261))</f>
        <v>_</v>
      </c>
      <c r="I261" s="2"/>
      <c r="J261" s="2"/>
      <c r="K261" s="2"/>
      <c r="L261" s="2" t="str">
        <f>IF(OR($J261=$K261,AND(ISBLANK($J261),ISBLANK($K261))),"_",IF($J261&gt;$K261,$D261,$E261))</f>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IF($L261="_", "_", IF($L261=$D261,$E261,$D261))</f>
        <v>_</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371</v>
      </c>
      <c r="D262" s="2" t="s">
        <v>32</v>
      </c>
      <c r="E262" s="2" t="s">
        <v>14</v>
      </c>
      <c r="F262" s="2"/>
      <c r="G262" s="2"/>
      <c r="H262" s="2" t="str">
        <f>IF(AND(ISBLANK($F262),ISBLANK($G262)),"_",IF($F262&gt;$G262,$D262,$E262))</f>
        <v>_</v>
      </c>
      <c r="I262" s="2"/>
      <c r="J262" s="2"/>
      <c r="K262" s="2"/>
      <c r="L262" s="2" t="str">
        <f>IF(OR($J262=$K262,AND(ISBLANK($J262),ISBLANK($K262))),"_",IF($J262&gt;$K262,$D262,$E262))</f>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IF($L262="_", "_", IF($L262=$D262,$E262,$D262))</f>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372</v>
      </c>
      <c r="D263" s="2" t="s">
        <v>38</v>
      </c>
      <c r="E263" s="2" t="s">
        <v>20</v>
      </c>
      <c r="F263" s="2"/>
      <c r="G263" s="2"/>
      <c r="H263" s="2" t="str">
        <f>IF(AND(ISBLANK($F263),ISBLANK($G263)),"_",IF($F263&gt;$G263,$D263,$E263))</f>
        <v>_</v>
      </c>
      <c r="I263" s="2"/>
      <c r="J263" s="2"/>
      <c r="K263" s="2"/>
      <c r="L263" s="2" t="str">
        <f>IF(OR($J263=$K263,AND(ISBLANK($J263),ISBLANK($K263))),"_",IF($J263&gt;$K263,$D263,$E263))</f>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IF($L263="_", "_", IF($L263=$D263,$E263,$D263))</f>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IF(AND(ISBLANK($F264),ISBLANK($G264)),"_",IF($F264&gt;$G264,$D264,$E264))</f>
        <v>_</v>
      </c>
      <c r="I264" s="2"/>
      <c r="J264" s="2"/>
      <c r="K264" s="2"/>
      <c r="L264" s="2" t="str">
        <f>IF(OR($J264=$K264,AND(ISBLANK($J264),ISBLANK($K264))),"_",IF($J264&gt;$K264,$D264,$E264))</f>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IF($L264="_", "_", IF($L264=$D264,$E264,$D264))</f>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IF(AND(ISBLANK($F265),ISBLANK($G265)),"_",IF($F265&gt;$G265,$D265,$E265))</f>
        <v>_</v>
      </c>
      <c r="I265" s="2"/>
      <c r="J265" s="2"/>
      <c r="K265" s="2"/>
      <c r="L265" s="2" t="str">
        <f>IF(OR($J265=$K265,AND(ISBLANK($J265),ISBLANK($K265))),"_",IF($J265&gt;$K265,$D265,$E265))</f>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IF($L265="_", "_", IF($L265=$D265,$E265,$D265))</f>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IF(AND(ISBLANK($F266),ISBLANK($G266)),"_",IF($F266&gt;$G266,$D266,$E266))</f>
        <v>_</v>
      </c>
      <c r="I266" s="2"/>
      <c r="J266" s="2"/>
      <c r="K266" s="2"/>
      <c r="L266" s="2" t="str">
        <f>IF(OR($J266=$K266,AND(ISBLANK($J266),ISBLANK($K266))),"_",IF($J266&gt;$K266,$D266,$E266))</f>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IF($L266="_", "_", IF($L266=$D266,$E266,$D266))</f>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IF(AND(ISBLANK($F267),ISBLANK($G267)),"_",IF($F267&gt;$G267,$D267,$E267))</f>
        <v>_</v>
      </c>
      <c r="I267" s="2"/>
      <c r="J267" s="2"/>
      <c r="K267" s="2"/>
      <c r="L267" s="2" t="str">
        <f>IF(OR($J267=$K267,AND(ISBLANK($J267),ISBLANK($K267))),"_",IF($J267&gt;$K267,$D267,$E267))</f>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IF($L267="_", "_", IF($L267=$D267,$E267,$D267))</f>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IF(AND(ISBLANK($F268),ISBLANK($G268)),"_",IF($F268&gt;$G268,$D268,$E268))</f>
        <v>_</v>
      </c>
      <c r="I268" s="3"/>
      <c r="J268" s="3"/>
      <c r="K268" s="3"/>
      <c r="L268" s="2" t="str">
        <f>IF(OR($J268=$K268,AND(ISBLANK($J268),ISBLANK($K268))),"_",IF($J268&gt;$K268,$D268,$E268))</f>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IF($L268="_", "_", IF($L268=$D268,$E268,$D268))</f>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IF(AND(ISBLANK($F269),ISBLANK($G269)),"_",IF($F269&gt;$G269,$D269,$E269))</f>
        <v>_</v>
      </c>
      <c r="I269" s="2"/>
      <c r="J269" s="2"/>
      <c r="K269" s="2"/>
      <c r="L269" s="13" t="str">
        <f>IF(OR($J269=$K269,AND(ISBLANK($J269),ISBLANK($K269))),"_",IF($J269&gt;$K269,$D269,$E269))</f>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IF($L269="_", "_", IF($L269=$D269,$E269,$D269))</f>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IF(AND(ISBLANK($F270),ISBLANK($G270)),"_",IF($F270&gt;$G270,$D270,$E270))</f>
        <v>_</v>
      </c>
      <c r="I270" s="2"/>
      <c r="J270" s="2"/>
      <c r="K270" s="2"/>
      <c r="L270" s="2" t="str">
        <f>IF(OR($J270=$K270,AND(ISBLANK($J270),ISBLANK($K270))),"_",IF($J270&gt;$K270,$D270,$E270))</f>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IF($L270="_", "_", IF($L270=$D270,$E270,$D270))</f>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IF(AND(ISBLANK($F271),ISBLANK($G271)),"_",IF($F271&gt;$G271,$D271,$E271))</f>
        <v>_</v>
      </c>
      <c r="I271" s="2"/>
      <c r="J271" s="2"/>
      <c r="K271" s="2"/>
      <c r="L271" s="2" t="str">
        <f>IF(OR($J271=$K271,AND(ISBLANK($J271),ISBLANK($K271))),"_",IF($J271&gt;$K271,$D271,$E271))</f>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IF($L271="_", "_", IF($L271=$D271,$E271,$D271))</f>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IF(AND(ISBLANK($F272),ISBLANK($G272)),"_",IF($F272&gt;$G272,$D272,$E272))</f>
        <v>_</v>
      </c>
      <c r="I272" s="2"/>
      <c r="J272" s="2"/>
      <c r="K272" s="2"/>
      <c r="L272" s="2" t="str">
        <f>IF(OR($J272=$K272,AND(ISBLANK($J272),ISBLANK($K272))),"_",IF($J272&gt;$K272,$D272,$E272))</f>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IF($L272="_", "_", IF($L272=$D272,$E272,$D272))</f>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IF(AND(ISBLANK($F273),ISBLANK($G273)),"_",IF($F273&gt;$G273,$D273,$E273))</f>
        <v>_</v>
      </c>
      <c r="I273" s="3"/>
      <c r="J273" s="3"/>
      <c r="K273" s="3"/>
      <c r="L273" s="2" t="str">
        <f>IF(OR($J273=$K273,AND(ISBLANK($J273),ISBLANK($K273))),"_",IF($J273&gt;$K273,$D273,$E273))</f>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IF($L273="_", "_", IF($L273=$D273,$E273,$D273))</f>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IF(AND(ISBLANK($F274),ISBLANK($G274)),"_",IF($F274&gt;$G274,$D274,$E274))</f>
        <v>_</v>
      </c>
      <c r="I274" s="2"/>
      <c r="J274" s="2"/>
      <c r="K274" s="2"/>
      <c r="L274" s="13" t="str">
        <f>IF(OR($J274=$K274,AND(ISBLANK($J274),ISBLANK($K274))),"_",IF($J274&gt;$K274,$D274,$E274))</f>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IF($L274="_", "_", IF($L274=$D274,$E274,$D274))</f>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IF(AND(ISBLANK($F275),ISBLANK($G275)),"_",IF($F275&gt;$G275,$D275,$E275))</f>
        <v>_</v>
      </c>
      <c r="I275" s="2"/>
      <c r="J275" s="2"/>
      <c r="K275" s="2"/>
      <c r="L275" s="2" t="str">
        <f>IF(OR($J275=$K275,AND(ISBLANK($J275),ISBLANK($K275))),"_",IF($J275&gt;$K275,$D275,$E275))</f>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IF($L275="_", "_", IF($L275=$D275,$E275,$D275))</f>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IF(AND(ISBLANK($F276),ISBLANK($G276)),"_",IF($F276&gt;$G276,$D276,$E276))</f>
        <v>_</v>
      </c>
      <c r="I276" s="2"/>
      <c r="J276" s="2"/>
      <c r="K276" s="2"/>
      <c r="L276" s="2" t="str">
        <f>IF(OR($J276=$K276,AND(ISBLANK($J276),ISBLANK($K276))),"_",IF($J276&gt;$K276,$D276,$E276))</f>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IF($L276="_", "_", IF($L276=$D276,$E276,$D276))</f>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IF(AND(ISBLANK($F277),ISBLANK($G277)),"_",IF($F277&gt;$G277,$D277,$E277))</f>
        <v>_</v>
      </c>
      <c r="I277" s="2"/>
      <c r="J277" s="2"/>
      <c r="K277" s="2"/>
      <c r="L277" s="2" t="str">
        <f>IF(OR($J277=$K277,AND(ISBLANK($J277),ISBLANK($K277))),"_",IF($J277&gt;$K277,$D277,$E277))</f>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IF($L277="_", "_", IF($L277=$D277,$E277,$D277))</f>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IF(AND(ISBLANK($F278),ISBLANK($G278)),"_",IF($F278&gt;$G278,$D278,$E278))</f>
        <v>_</v>
      </c>
      <c r="I278" s="2"/>
      <c r="J278" s="2"/>
      <c r="K278" s="2"/>
      <c r="L278" s="2" t="str">
        <f>IF(OR($J278=$K278,AND(ISBLANK($J278),ISBLANK($K278))),"_",IF($J278&gt;$K278,$D278,$E278))</f>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IF($L278="_", "_", IF($L278=$D278,$E278,$D278))</f>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IF(AND(ISBLANK($F279),ISBLANK($G279)),"_",IF($F279&gt;$G279,$D279,$E279))</f>
        <v>_</v>
      </c>
      <c r="I279" s="2"/>
      <c r="J279" s="2"/>
      <c r="K279" s="2"/>
      <c r="L279" s="2" t="str">
        <f>IF(OR($J279=$K279,AND(ISBLANK($J279),ISBLANK($K279))),"_",IF($J279&gt;$K279,$D279,$E279))</f>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IF($L279="_", "_", IF($L279=$D279,$E279,$D279))</f>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IF(AND(ISBLANK($F280),ISBLANK($G280)),"_",IF($F280&gt;$G280,$D280,$E280))</f>
        <v>_</v>
      </c>
      <c r="I280" s="2"/>
      <c r="J280" s="2"/>
      <c r="K280" s="2"/>
      <c r="L280" s="2" t="str">
        <f>IF(OR($J280=$K280,AND(ISBLANK($J280),ISBLANK($K280))),"_",IF($J280&gt;$K280,$D280,$E280))</f>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IF($L280="_", "_", IF($L280=$D280,$E280,$D280))</f>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IF(AND(ISBLANK($F281),ISBLANK($G281)),"_",IF($F281&gt;$G281,$D281,$E281))</f>
        <v>_</v>
      </c>
      <c r="I281" s="2"/>
      <c r="J281" s="2"/>
      <c r="K281" s="2"/>
      <c r="L281" s="2" t="str">
        <f>IF(OR($J281=$K281,AND(ISBLANK($J281),ISBLANK($K281))),"_",IF($J281&gt;$K281,$D281,$E281))</f>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IF($L281="_", "_", IF($L281=$D281,$E281,$D281))</f>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IF(AND(ISBLANK($F282),ISBLANK($G282)),"_",IF($F282&gt;$G282,$D282,$E282))</f>
        <v>_</v>
      </c>
      <c r="I282" s="2"/>
      <c r="J282" s="2"/>
      <c r="K282" s="2"/>
      <c r="L282" s="2" t="str">
        <f>IF(OR($J282=$K282,AND(ISBLANK($J282),ISBLANK($K282))),"_",IF($J282&gt;$K282,$D282,$E282))</f>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IF($L282="_", "_", IF($L282=$D282,$E282,$D282))</f>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IF(AND(ISBLANK($F283),ISBLANK($G283)),"_",IF($F283&gt;$G283,$D283,$E283))</f>
        <v>_</v>
      </c>
      <c r="I283" s="2"/>
      <c r="J283" s="2"/>
      <c r="K283" s="2"/>
      <c r="L283" s="2" t="str">
        <f>IF(OR($J283=$K283,AND(ISBLANK($J283),ISBLANK($K283))),"_",IF($J283&gt;$K283,$D283,$E283))</f>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IF($L283="_", "_", IF($L283=$D283,$E283,$D283))</f>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IF(AND(ISBLANK($F284),ISBLANK($G284)),"_",IF($F284&gt;$G284,$D284,$E284))</f>
        <v>_</v>
      </c>
      <c r="I284" s="2"/>
      <c r="J284" s="2"/>
      <c r="K284" s="2"/>
      <c r="L284" s="2" t="str">
        <f>IF(OR($J284=$K284,AND(ISBLANK($J284),ISBLANK($K284))),"_",IF($J284&gt;$K284,$D284,$E284))</f>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IF($L284="_", "_", IF($L284=$D284,$E284,$D284))</f>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IF(AND(ISBLANK($F285),ISBLANK($G285)),"_",IF($F285&gt;$G285,$D285,$E285))</f>
        <v>_</v>
      </c>
      <c r="I285" s="3"/>
      <c r="J285" s="3"/>
      <c r="K285" s="3"/>
      <c r="L285" s="3" t="str">
        <f>IF(OR($J285=$K285,AND(ISBLANK($J285),ISBLANK($K285))),"_",IF($J285&gt;$K285,$D285,$E285))</f>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IF($L285="_", "_", IF($L285=$D285,$E285,$D285))</f>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IF(AND(ISBLANK($F286),ISBLANK($G286)),"_",IF($F286&gt;$G286,$D286,$E286))</f>
        <v>_</v>
      </c>
      <c r="I286" s="2"/>
      <c r="J286" s="2"/>
      <c r="K286" s="2"/>
      <c r="L286" s="2" t="str">
        <f>IF(OR($J286=$K286,AND(ISBLANK($J286),ISBLANK($K286))),"_",IF($J286&gt;$K286,$D286,$E286))</f>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IF($L286="_", "_", IF($L286=$D286,$E286,$D286))</f>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A287" s="62"/>
      <c r="B287" s="60">
        <v>45613</v>
      </c>
      <c r="C287" s="61" t="s">
        <v>399</v>
      </c>
      <c r="D287" s="62" t="s">
        <v>35</v>
      </c>
      <c r="E287" s="62" t="s">
        <v>25</v>
      </c>
      <c r="F287" s="62"/>
      <c r="G287" s="62"/>
      <c r="H287" s="62" t="str">
        <f>IF(AND(ISBLANK($F287),ISBLANK($G287)),"_",IF($F287&gt;$G287,$D287,$E287))</f>
        <v>_</v>
      </c>
      <c r="I287" s="62"/>
      <c r="J287" s="62"/>
      <c r="K287" s="62"/>
      <c r="L287" s="2" t="str">
        <f>IF(OR($J287=$K287,AND(ISBLANK($J287),ISBLANK($K287))),"_",IF($J287&gt;$K287,$D287,$E287))</f>
        <v>_</v>
      </c>
      <c r="M287" s="62"/>
      <c r="N287" s="62">
        <f>IF(ISBLANK(Table2[[#This Row],[ActualResult]]), 0, 1)</f>
        <v>0</v>
      </c>
      <c r="O287" s="62" t="str">
        <f>IF(ISBLANK(Table2[[#This Row],[ActualResult]]), "_", IF(Table2[[#This Row],[ActualWinner]]=Table2[[#This Row],[PredictedWinner]], "Y", "N"))</f>
        <v>_</v>
      </c>
      <c r="P287" s="62" t="str">
        <f>IF(Table2[[#This Row],[ActualAwayScore]]&gt;Table2[[#This Row],[PredictedAwayScore]], "N", IF(ISBLANK(Table2[[#This Row],[ActualResult]]), "_", IF(Table2[[#This Row],[ActualAwayScore]]=Table2[[#This Row],[PredictedAwayScore]], "Y", "N")))</f>
        <v>_</v>
      </c>
      <c r="Q287" s="62" t="str">
        <f>IF(Table2[[#This Row],[ActualHomeScore]]&gt;Table2[[#This Row],[PredictedHomeScore]],"N", IF(ISBLANK(Table2[[#This Row],[ActualResult]]), "_", IF(Table2[[#This Row],[ActualHomeScore]]=Table2[[#This Row],[PredictedHomeScore]], "Y", "N")))</f>
        <v>_</v>
      </c>
      <c r="R287" s="2"/>
      <c r="S287" s="2" t="str">
        <f>IF($L287="_", "_", IF($L287=$D287,$E287,$D287))</f>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60"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IF(AND(ISBLANK($F288),ISBLANK($G288)),"_",IF($F288&gt;$G288,$D288,$E288))</f>
        <v>_</v>
      </c>
      <c r="I288" s="2"/>
      <c r="J288" s="2"/>
      <c r="K288" s="2"/>
      <c r="L288" s="2" t="str">
        <f>IF(OR($J288=$K288,AND(ISBLANK($J288),ISBLANK($K288))),"_",IF($J288&gt;$K288,$D288,$E288))</f>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IF($L288="_", "_", IF($L288=$D288,$E288,$D288))</f>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IF(AND(ISBLANK($F289),ISBLANK($G289)),"_",IF($F289&gt;$G289,$D289,$E289))</f>
        <v>_</v>
      </c>
      <c r="I289" s="3"/>
      <c r="J289" s="3"/>
      <c r="K289" s="3"/>
      <c r="L289" s="2" t="str">
        <f>IF(OR($J289=$K289,AND(ISBLANK($J289),ISBLANK($K289))),"_",IF($J289&gt;$K289,$D289,$E289))</f>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IF($L289="_", "_", IF($L289=$D289,$E289,$D289))</f>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IF(AND(ISBLANK($F290),ISBLANK($G290)),"_",IF($F290&gt;$G290,$D290,$E290))</f>
        <v>_</v>
      </c>
      <c r="I290" s="2"/>
      <c r="J290" s="2"/>
      <c r="K290" s="2"/>
      <c r="L290" s="13" t="str">
        <f>IF(OR($J290=$K290,AND(ISBLANK($J290),ISBLANK($K290))),"_",IF($J290&gt;$K290,$D290,$E290))</f>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IF($L290="_", "_", IF($L290=$D290,$E290,$D290))</f>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IF(AND(ISBLANK($F291),ISBLANK($G291)),"_",IF($F291&gt;$G291,$D291,$E291))</f>
        <v>_</v>
      </c>
      <c r="I291" s="2"/>
      <c r="J291" s="2"/>
      <c r="K291" s="2"/>
      <c r="L291" s="2" t="str">
        <f>IF(OR($J291=$K291,AND(ISBLANK($J291),ISBLANK($K291))),"_",IF($J291&gt;$K291,$D291,$E291))</f>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IF($L291="_", "_", IF($L291=$D291,$E291,$D291))</f>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IF(AND(ISBLANK($F292),ISBLANK($G292)),"_",IF($F292&gt;$G292,$D292,$E292))</f>
        <v>_</v>
      </c>
      <c r="I292" s="2"/>
      <c r="J292" s="2"/>
      <c r="K292" s="2"/>
      <c r="L292" s="2" t="str">
        <f>IF(OR($J292=$K292,AND(ISBLANK($J292),ISBLANK($K292))),"_",IF($J292&gt;$K292,$D292,$E292))</f>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IF($L292="_", "_", IF($L292=$D292,$E292,$D292))</f>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IF(AND(ISBLANK($F293),ISBLANK($G293)),"_",IF($F293&gt;$G293,$D293,$E293))</f>
        <v>_</v>
      </c>
      <c r="I293" s="2"/>
      <c r="J293" s="2"/>
      <c r="K293" s="2"/>
      <c r="L293" s="2" t="str">
        <f>IF(OR($J293=$K293,AND(ISBLANK($J293),ISBLANK($K293))),"_",IF($J293&gt;$K293,$D293,$E293))</f>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IF($L293="_", "_", IF($L293=$D293,$E293,$D293))</f>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IF(AND(ISBLANK($F294),ISBLANK($G294)),"_",IF($F294&gt;$G294,$D294,$E294))</f>
        <v>_</v>
      </c>
      <c r="I294" s="2"/>
      <c r="J294" s="2"/>
      <c r="K294" s="2"/>
      <c r="L294" s="2" t="str">
        <f>IF(OR($J294=$K294,AND(ISBLANK($J294),ISBLANK($K294))),"_",IF($J294&gt;$K294,$D294,$E294))</f>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IF($L294="_", "_", IF($L294=$D294,$E294,$D294))</f>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IF(AND(ISBLANK($F295),ISBLANK($G295)),"_",IF($F295&gt;$G295,$D295,$E295))</f>
        <v>_</v>
      </c>
      <c r="I295" s="3"/>
      <c r="J295" s="3"/>
      <c r="K295" s="3"/>
      <c r="L295" s="2" t="str">
        <f>IF(OR($J295=$K295,AND(ISBLANK($J295),ISBLANK($K295))),"_",IF($J295&gt;$K295,$D295,$E295))</f>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IF($L295="_", "_", IF($L295=$D295,$E295,$D295))</f>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IF(AND(ISBLANK($F296),ISBLANK($G296)),"_",IF($F296&gt;$G296,$D296,$E296))</f>
        <v>_</v>
      </c>
      <c r="I296" s="2"/>
      <c r="J296" s="2"/>
      <c r="K296" s="2"/>
      <c r="L296" s="13" t="str">
        <f>IF(OR($J296=$K296,AND(ISBLANK($J296),ISBLANK($K296))),"_",IF($J296&gt;$K296,$D296,$E296))</f>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IF($L296="_", "_", IF($L296=$D296,$E296,$D296))</f>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IF(AND(ISBLANK($F297),ISBLANK($G297)),"_",IF($F297&gt;$G297,$D297,$E297))</f>
        <v>_</v>
      </c>
      <c r="I297" s="2"/>
      <c r="J297" s="2"/>
      <c r="K297" s="2"/>
      <c r="L297" s="2" t="str">
        <f>IF(OR($J297=$K297,AND(ISBLANK($J297),ISBLANK($K297))),"_",IF($J297&gt;$K297,$D297,$E297))</f>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IF($L297="_", "_", IF($L297=$D297,$E297,$D297))</f>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IF(AND(ISBLANK($F298),ISBLANK($G298)),"_",IF($F298&gt;$G298,$D298,$E298))</f>
        <v>_</v>
      </c>
      <c r="I298" s="2"/>
      <c r="J298" s="2"/>
      <c r="K298" s="2"/>
      <c r="L298" s="2" t="str">
        <f>IF(OR($J298=$K298,AND(ISBLANK($J298),ISBLANK($K298))),"_",IF($J298&gt;$K298,$D298,$E298))</f>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IF($L298="_", "_", IF($L298=$D298,$E298,$D298))</f>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IF(AND(ISBLANK($F299),ISBLANK($G299)),"_",IF($F299&gt;$G299,$D299,$E299))</f>
        <v>_</v>
      </c>
      <c r="I299" s="2"/>
      <c r="J299" s="2"/>
      <c r="K299" s="2"/>
      <c r="L299" s="2" t="str">
        <f>IF(OR($J299=$K299,AND(ISBLANK($J299),ISBLANK($K299))),"_",IF($J299&gt;$K299,$D299,$E299))</f>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IF($L299="_", "_", IF($L299=$D299,$E299,$D299))</f>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IF(AND(ISBLANK($F300),ISBLANK($G300)),"_",IF($F300&gt;$G300,$D300,$E300))</f>
        <v>_</v>
      </c>
      <c r="I300" s="2"/>
      <c r="J300" s="2"/>
      <c r="K300" s="2"/>
      <c r="L300" s="2" t="str">
        <f>IF(OR($J300=$K300,AND(ISBLANK($J300),ISBLANK($K300))),"_",IF($J300&gt;$K300,$D300,$E300))</f>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IF($L300="_", "_", IF($L300=$D300,$E300,$D300))</f>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IF(AND(ISBLANK($F301),ISBLANK($G301)),"_",IF($F301&gt;$G301,$D301,$E301))</f>
        <v>_</v>
      </c>
      <c r="I301" s="2"/>
      <c r="J301" s="2"/>
      <c r="K301" s="2"/>
      <c r="L301" s="2" t="str">
        <f>IF(OR($J301=$K301,AND(ISBLANK($J301),ISBLANK($K301))),"_",IF($J301&gt;$K301,$D301,$E301))</f>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IF($L301="_", "_", IF($L301=$D301,$E301,$D301))</f>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IF(AND(ISBLANK($F302),ISBLANK($G302)),"_",IF($F302&gt;$G302,$D302,$E302))</f>
        <v>_</v>
      </c>
      <c r="I302" s="3"/>
      <c r="J302" s="3"/>
      <c r="K302" s="3"/>
      <c r="L302" s="2" t="str">
        <f>IF(OR($J302=$K302,AND(ISBLANK($J302),ISBLANK($K302))),"_",IF($J302&gt;$K302,$D302,$E302))</f>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IF($L302="_", "_", IF($L302=$D302,$E302,$D302))</f>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IF(AND(ISBLANK($F303),ISBLANK($G303)),"_",IF($F303&gt;$G303,$D303,$E303))</f>
        <v>_</v>
      </c>
      <c r="I303" s="2"/>
      <c r="J303" s="2"/>
      <c r="K303" s="2"/>
      <c r="L303" s="13" t="str">
        <f>IF(OR($J303=$K303,AND(ISBLANK($J303),ISBLANK($K303))),"_",IF($J303&gt;$K303,$D303,$E303))</f>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IF($L303="_", "_", IF($L303=$D303,$E303,$D303))</f>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IF(AND(ISBLANK($F304),ISBLANK($G304)),"_",IF($F304&gt;$G304,$D304,$E304))</f>
        <v>_</v>
      </c>
      <c r="I304" s="2"/>
      <c r="J304" s="2"/>
      <c r="K304" s="2"/>
      <c r="L304" s="2" t="str">
        <f>IF(OR($J304=$K304,AND(ISBLANK($J304),ISBLANK($K304))),"_",IF($J304&gt;$K304,$D304,$E304))</f>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IF($L304="_", "_", IF($L304=$D304,$E304,$D304))</f>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IF(AND(ISBLANK($F305),ISBLANK($G305)),"_",IF($F305&gt;$G305,$D305,$E305))</f>
        <v>_</v>
      </c>
      <c r="I305" s="2"/>
      <c r="J305" s="2"/>
      <c r="K305" s="2"/>
      <c r="L305" s="2" t="str">
        <f>IF(OR($J305=$K305,AND(ISBLANK($J305),ISBLANK($K305))),"_",IF($J305&gt;$K305,$D305,$E305))</f>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IF($L305="_", "_", IF($L305=$D305,$E305,$D305))</f>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IF(AND(ISBLANK($F306),ISBLANK($G306)),"_",IF($F306&gt;$G306,$D306,$E306))</f>
        <v>_</v>
      </c>
      <c r="I306" s="2"/>
      <c r="J306" s="2"/>
      <c r="K306" s="2"/>
      <c r="L306" s="2" t="str">
        <f>IF(OR($J306=$K306,AND(ISBLANK($J306),ISBLANK($K306))),"_",IF($J306&gt;$K306,$D306,$E306))</f>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IF($L306="_", "_", IF($L306=$D306,$E306,$D306))</f>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IF(AND(ISBLANK($F307),ISBLANK($G307)),"_",IF($F307&gt;$G307,$D307,$E307))</f>
        <v>_</v>
      </c>
      <c r="I307" s="3"/>
      <c r="J307" s="3"/>
      <c r="K307" s="3"/>
      <c r="L307" s="3" t="str">
        <f>IF(OR($J307=$K307,AND(ISBLANK($J307),ISBLANK($K307))),"_",IF($J307&gt;$K307,$D307,$E307))</f>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IF($L307="_", "_", IF($L307=$D307,$E307,$D307))</f>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IF(AND(ISBLANK($F308),ISBLANK($G308)),"_",IF($F308&gt;$G308,$D308,$E308))</f>
        <v>_</v>
      </c>
      <c r="I308" s="2"/>
      <c r="J308" s="2"/>
      <c r="K308" s="2"/>
      <c r="L308" s="2" t="str">
        <f>IF(OR($J308=$K308,AND(ISBLANK($J308),ISBLANK($K308))),"_",IF($J308&gt;$K308,$D308,$E308))</f>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IF($L308="_", "_", IF($L308=$D308,$E308,$D308))</f>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IF(AND(ISBLANK($F309),ISBLANK($G309)),"_",IF($F309&gt;$G309,$D309,$E309))</f>
        <v>_</v>
      </c>
      <c r="I309" s="2"/>
      <c r="J309" s="2"/>
      <c r="K309" s="2"/>
      <c r="L309" s="2" t="str">
        <f>IF(OR($J309=$K309,AND(ISBLANK($J309),ISBLANK($K309))),"_",IF($J309&gt;$K309,$D309,$E309))</f>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IF($L309="_", "_", IF($L309=$D309,$E309,$D309))</f>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IF(AND(ISBLANK($F310),ISBLANK($G310)),"_",IF($F310&gt;$G310,$D310,$E310))</f>
        <v>_</v>
      </c>
      <c r="I310" s="2"/>
      <c r="J310" s="2"/>
      <c r="K310" s="2"/>
      <c r="L310" s="2" t="str">
        <f>IF(OR($J310=$K310,AND(ISBLANK($J310),ISBLANK($K310))),"_",IF($J310&gt;$K310,$D310,$E310))</f>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IF($L310="_", "_", IF($L310=$D310,$E310,$D310))</f>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IF(AND(ISBLANK($F311),ISBLANK($G311)),"_",IF($F311&gt;$G311,$D311,$E311))</f>
        <v>_</v>
      </c>
      <c r="I311" s="2"/>
      <c r="J311" s="2"/>
      <c r="K311" s="2"/>
      <c r="L311" s="2" t="str">
        <f>IF(OR($J311=$K311,AND(ISBLANK($J311),ISBLANK($K311))),"_",IF($J311&gt;$K311,$D311,$E311))</f>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IF($L311="_", "_", IF($L311=$D311,$E311,$D311))</f>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IF(AND(ISBLANK($F312),ISBLANK($G312)),"_",IF($F312&gt;$G312,$D312,$E312))</f>
        <v>_</v>
      </c>
      <c r="I312" s="2"/>
      <c r="J312" s="2"/>
      <c r="K312" s="2"/>
      <c r="L312" s="2" t="str">
        <f>IF(OR($J312=$K312,AND(ISBLANK($J312),ISBLANK($K312))),"_",IF($J312&gt;$K312,$D312,$E312))</f>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IF($L312="_", "_", IF($L312=$D312,$E312,$D312))</f>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IF(AND(ISBLANK($F313),ISBLANK($G313)),"_",IF($F313&gt;$G313,$D313,$E313))</f>
        <v>_</v>
      </c>
      <c r="I313" s="2"/>
      <c r="J313" s="2"/>
      <c r="K313" s="2"/>
      <c r="L313" s="2" t="str">
        <f>IF(OR($J313=$K313,AND(ISBLANK($J313),ISBLANK($K313))),"_",IF($J313&gt;$K313,$D313,$E313))</f>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IF($L313="_", "_", IF($L313=$D313,$E313,$D313))</f>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IF(AND(ISBLANK($F314),ISBLANK($G314)),"_",IF($F314&gt;$G314,$D314,$E314))</f>
        <v>_</v>
      </c>
      <c r="I314" s="2"/>
      <c r="J314" s="2"/>
      <c r="K314" s="2"/>
      <c r="L314" s="2" t="str">
        <f>IF(OR($J314=$K314,AND(ISBLANK($J314),ISBLANK($K314))),"_",IF($J314&gt;$K314,$D314,$E314))</f>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IF($L314="_", "_", IF($L314=$D314,$E314,$D314))</f>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IF(AND(ISBLANK($F315),ISBLANK($G315)),"_",IF($F315&gt;$G315,$D315,$E315))</f>
        <v>_</v>
      </c>
      <c r="I315" s="2"/>
      <c r="J315" s="2"/>
      <c r="K315" s="2"/>
      <c r="L315" s="2" t="str">
        <f>IF(OR($J315=$K315,AND(ISBLANK($J315),ISBLANK($K315))),"_",IF($J315&gt;$K315,$D315,$E315))</f>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IF($L315="_", "_", IF($L315=$D315,$E315,$D315))</f>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IF(AND(ISBLANK($F316),ISBLANK($G316)),"_",IF($F316&gt;$G316,$D316,$E316))</f>
        <v>_</v>
      </c>
      <c r="I316" s="2"/>
      <c r="J316" s="2"/>
      <c r="K316" s="2"/>
      <c r="L316" s="2" t="str">
        <f>IF(OR($J316=$K316,AND(ISBLANK($J316),ISBLANK($K316))),"_",IF($J316&gt;$K316,$D316,$E316))</f>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IF($L316="_", "_", IF($L316=$D316,$E316,$D316))</f>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IF(AND(ISBLANK($F317),ISBLANK($G317)),"_",IF($F317&gt;$G317,$D317,$E317))</f>
        <v>_</v>
      </c>
      <c r="I317" s="3"/>
      <c r="J317" s="3"/>
      <c r="K317" s="3"/>
      <c r="L317" s="2" t="str">
        <f>IF(OR($J317=$K317,AND(ISBLANK($J317),ISBLANK($K317))),"_",IF($J317&gt;$K317,$D317,$E317))</f>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IF($L317="_", "_", IF($L317=$D317,$E317,$D317))</f>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IF(AND(ISBLANK($F318),ISBLANK($G318)),"_",IF($F318&gt;$G318,$D318,$E318))</f>
        <v>_</v>
      </c>
      <c r="I318" s="2"/>
      <c r="J318" s="2"/>
      <c r="K318" s="2"/>
      <c r="L318" s="13" t="str">
        <f>IF(OR($J318=$K318,AND(ISBLANK($J318),ISBLANK($K318))),"_",IF($J318&gt;$K318,$D318,$E318))</f>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IF($L318="_", "_", IF($L318=$D318,$E318,$D318))</f>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IF(AND(ISBLANK($F319),ISBLANK($G319)),"_",IF($F319&gt;$G319,$D319,$E319))</f>
        <v>_</v>
      </c>
      <c r="I319" s="3"/>
      <c r="J319" s="3"/>
      <c r="K319" s="3"/>
      <c r="L319" s="3" t="str">
        <f>IF(OR($J319=$K319,AND(ISBLANK($J319),ISBLANK($K319))),"_",IF($J319&gt;$K319,$D319,$E319))</f>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IF($L319="_", "_", IF($L319=$D319,$E319,$D319))</f>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IF(AND(ISBLANK($F320),ISBLANK($G320)),"_",IF($F320&gt;$G320,$D320,$E320))</f>
        <v>_</v>
      </c>
      <c r="I320" s="2"/>
      <c r="J320" s="2"/>
      <c r="K320" s="2"/>
      <c r="L320" s="2" t="str">
        <f>IF(OR($J320=$K320,AND(ISBLANK($J320),ISBLANK($K320))),"_",IF($J320&gt;$K320,$D320,$E320))</f>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IF($L320="_", "_", IF($L320=$D320,$E320,$D320))</f>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IF(AND(ISBLANK($F321),ISBLANK($G321)),"_",IF($F321&gt;$G321,$D321,$E321))</f>
        <v>_</v>
      </c>
      <c r="I321" s="2"/>
      <c r="J321" s="2"/>
      <c r="K321" s="2"/>
      <c r="L321" s="2" t="str">
        <f>IF(OR($J321=$K321,AND(ISBLANK($J321),ISBLANK($K321))),"_",IF($J321&gt;$K321,$D321,$E321))</f>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IF($L321="_", "_", IF($L321=$D321,$E321,$D321))</f>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IF(AND(ISBLANK($F322),ISBLANK($G322)),"_",IF($F322&gt;$G322,$D322,$E322))</f>
        <v>_</v>
      </c>
      <c r="I322" s="2"/>
      <c r="J322" s="2"/>
      <c r="K322" s="2"/>
      <c r="L322" s="2" t="str">
        <f>IF(OR($J322=$K322,AND(ISBLANK($J322),ISBLANK($K322))),"_",IF($J322&gt;$K322,$D322,$E322))</f>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IF($L322="_", "_", IF($L322=$D322,$E322,$D322))</f>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IF(AND(ISBLANK($F323),ISBLANK($G323)),"_",IF($F323&gt;$G323,$D323,$E323))</f>
        <v>_</v>
      </c>
      <c r="I323" s="2"/>
      <c r="J323" s="2"/>
      <c r="K323" s="2"/>
      <c r="L323" s="2" t="str">
        <f>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IF(AND(ISBLANK($F324),ISBLANK($G324)),"_",IF($F324&gt;$G324,$D324,$E324))</f>
        <v>_</v>
      </c>
      <c r="I324" s="2"/>
      <c r="J324" s="2"/>
      <c r="K324" s="2"/>
      <c r="L324" s="2" t="str">
        <f>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IF($L324="_", "_", IF($L324=$D324,$E324,$D324))</f>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IF(AND(ISBLANK($F325),ISBLANK($G325)),"_",IF($F325&gt;$G325,$D325,$E325))</f>
        <v>_</v>
      </c>
      <c r="I325" s="2"/>
      <c r="J325" s="2"/>
      <c r="K325" s="2"/>
      <c r="L325" s="2" t="str">
        <f>IF(OR($J325=$K325,AND(ISBLANK($J325),ISBLANK($K325))),"_",IF($J325&gt;$K325,$D325,$E325))</f>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IF($L325="_", "_", IF($L325=$D325,$E325,$D325))</f>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IF(AND(ISBLANK($F326),ISBLANK($G326)),"_",IF($F326&gt;$G326,$D326,$E326))</f>
        <v>_</v>
      </c>
      <c r="I326" s="2"/>
      <c r="J326" s="2"/>
      <c r="K326" s="2"/>
      <c r="L326" s="2" t="str">
        <f>IF(OR($J326=$K326,AND(ISBLANK($J326),ISBLANK($K326))),"_",IF($J326&gt;$K326,$D326,$E326))</f>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IF($L326="_", "_", IF($L326=$D326,$E326,$D326))</f>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IF(AND(ISBLANK($F327),ISBLANK($G327)),"_",IF($F327&gt;$G327,$D327,$E327))</f>
        <v>_</v>
      </c>
      <c r="I327" s="2"/>
      <c r="J327" s="2"/>
      <c r="K327" s="2"/>
      <c r="L327" s="2" t="str">
        <f>IF(OR($J327=$K327,AND(ISBLANK($J327),ISBLANK($K327))),"_",IF($J327&gt;$K327,$D327,$E327))</f>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IF($L327="_", "_", IF($L327=$D327,$E327,$D327))</f>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IF(AND(ISBLANK($F328),ISBLANK($G328)),"_",IF($F328&gt;$G328,$D328,$E328))</f>
        <v>_</v>
      </c>
      <c r="I328" s="2"/>
      <c r="J328" s="2"/>
      <c r="K328" s="2"/>
      <c r="L328" s="2" t="str">
        <f>IF(OR($J328=$K328,AND(ISBLANK($J328),ISBLANK($K328))),"_",IF($J328&gt;$K328,$D328,$E328))</f>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IF($L328="_", "_", IF($L328=$D328,$E328,$D328))</f>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IF(AND(ISBLANK($F329),ISBLANK($G329)),"_",IF($F329&gt;$G329,$D329,$E329))</f>
        <v>_</v>
      </c>
      <c r="I329" s="2"/>
      <c r="J329" s="2"/>
      <c r="K329" s="2"/>
      <c r="L329" s="2" t="str">
        <f>IF(OR($J329=$K329,AND(ISBLANK($J329),ISBLANK($K329))),"_",IF($J329&gt;$K329,$D329,$E329))</f>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IF($L329="_", "_", IF($L329=$D329,$E329,$D329))</f>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IF(AND(ISBLANK($F330),ISBLANK($G330)),"_",IF($F330&gt;$G330,$D330,$E330))</f>
        <v>_</v>
      </c>
      <c r="I330" s="2"/>
      <c r="J330" s="2"/>
      <c r="K330" s="2"/>
      <c r="L330" s="2" t="str">
        <f>IF(OR($J330=$K330,AND(ISBLANK($J330),ISBLANK($K330))),"_",IF($J330&gt;$K330,$D330,$E330))</f>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IF($L330="_", "_", IF($L330=$D330,$E330,$D330))</f>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IF(AND(ISBLANK($F331),ISBLANK($G331)),"_",IF($F331&gt;$G331,$D331,$E331))</f>
        <v>_</v>
      </c>
      <c r="I331" s="2"/>
      <c r="J331" s="2"/>
      <c r="K331" s="2"/>
      <c r="L331" s="2" t="str">
        <f>IF(OR($J331=$K331,AND(ISBLANK($J331),ISBLANK($K331))),"_",IF($J331&gt;$K331,$D331,$E331))</f>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IF($L331="_", "_", IF($L331=$D331,$E331,$D331))</f>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IF(AND(ISBLANK($F332),ISBLANK($G332)),"_",IF($F332&gt;$G332,$D332,$E332))</f>
        <v>_</v>
      </c>
      <c r="I332" s="2"/>
      <c r="J332" s="2"/>
      <c r="K332" s="2"/>
      <c r="L332" s="2" t="str">
        <f>IF(OR($J332=$K332,AND(ISBLANK($J332),ISBLANK($K332))),"_",IF($J332&gt;$K332,$D332,$E332))</f>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IF($L332="_", "_", IF($L332=$D332,$E332,$D332))</f>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IF(AND(ISBLANK($F333),ISBLANK($G333)),"_",IF($F333&gt;$G333,$D333,$E333))</f>
        <v>_</v>
      </c>
      <c r="I333" s="2"/>
      <c r="J333" s="2"/>
      <c r="K333" s="2"/>
      <c r="L333" s="2" t="str">
        <f>IF(OR($J333=$K333,AND(ISBLANK($J333),ISBLANK($K333))),"_",IF($J333&gt;$K333,$D333,$E333))</f>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IF($L333="_", "_", IF($L333=$D333,$E333,$D333))</f>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IF(AND(ISBLANK($F334),ISBLANK($G334)),"_",IF($F334&gt;$G334,$D334,$E334))</f>
        <v>_</v>
      </c>
      <c r="I334" s="3"/>
      <c r="J334" s="3"/>
      <c r="K334" s="3"/>
      <c r="L334" s="2" t="str">
        <f>IF(OR($J334=$K334,AND(ISBLANK($J334),ISBLANK($K334))),"_",IF($J334&gt;$K334,$D334,$E334))</f>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IF($L334="_", "_", IF($L334=$D334,$E334,$D334))</f>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IF(AND(ISBLANK($F335),ISBLANK($G335)),"_",IF($F335&gt;$G335,$D335,$E335))</f>
        <v>_</v>
      </c>
      <c r="I335" s="12"/>
      <c r="J335" s="12"/>
      <c r="K335" s="12"/>
      <c r="L335" s="12" t="str">
        <f>IF(OR($J335=$K335,AND(ISBLANK($J335),ISBLANK($K335))),"_",IF($J335&gt;$K335,$D335,$E335))</f>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IF($L335="_", "_", IF($L335=$D335,$E335,$D335))</f>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IF(AND(ISBLANK($F336),ISBLANK($G336)),"_",IF($F336&gt;$G336,$D336,$E336))</f>
        <v>_</v>
      </c>
      <c r="I336" s="2"/>
      <c r="J336" s="2"/>
      <c r="K336" s="2"/>
      <c r="L336" s="13" t="str">
        <f>IF(OR($J336=$K336,AND(ISBLANK($J336),ISBLANK($K336))),"_",IF($J336&gt;$K336,$D336,$E336))</f>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IF($L336="_", "_", IF($L336=$D336,$E336,$D336))</f>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IF(AND(ISBLANK($F337),ISBLANK($G337)),"_",IF($F337&gt;$G337,$D337,$E337))</f>
        <v>_</v>
      </c>
      <c r="I337" s="2"/>
      <c r="J337" s="2"/>
      <c r="K337" s="2"/>
      <c r="L337" s="2" t="str">
        <f>IF(OR($J337=$K337,AND(ISBLANK($J337),ISBLANK($K337))),"_",IF($J337&gt;$K337,$D337,$E337))</f>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IF($L337="_", "_", IF($L337=$D337,$E337,$D337))</f>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IF(AND(ISBLANK($F338),ISBLANK($G338)),"_",IF($F338&gt;$G338,$D338,$E338))</f>
        <v>_</v>
      </c>
      <c r="I338" s="2"/>
      <c r="J338" s="2"/>
      <c r="K338" s="2"/>
      <c r="L338" s="2" t="str">
        <f>IF(OR($J338=$K338,AND(ISBLANK($J338),ISBLANK($K338))),"_",IF($J338&gt;$K338,$D338,$E338))</f>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IF($L338="_", "_", IF($L338=$D338,$E338,$D338))</f>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IF(AND(ISBLANK($F339),ISBLANK($G339)),"_",IF($F339&gt;$G339,$D339,$E339))</f>
        <v>_</v>
      </c>
      <c r="I339" s="2"/>
      <c r="J339" s="2"/>
      <c r="K339" s="2"/>
      <c r="L339" s="2" t="str">
        <f>IF(OR($J339=$K339,AND(ISBLANK($J339),ISBLANK($K339))),"_",IF($J339&gt;$K339,$D339,$E339))</f>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IF($L339="_", "_", IF($L339=$D339,$E339,$D339))</f>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IF(AND(ISBLANK($F340),ISBLANK($G340)),"_",IF($F340&gt;$G340,$D340,$E340))</f>
        <v>_</v>
      </c>
      <c r="I340" s="2"/>
      <c r="J340" s="2"/>
      <c r="K340" s="2"/>
      <c r="L340" s="2" t="str">
        <f>IF(OR($J340=$K340,AND(ISBLANK($J340),ISBLANK($K340))),"_",IF($J340&gt;$K340,$D340,$E340))</f>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IF($L340="_", "_", IF($L340=$D340,$E340,$D340))</f>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IF(AND(ISBLANK($F341),ISBLANK($G341)),"_",IF($F341&gt;$G341,$D341,$E341))</f>
        <v>_</v>
      </c>
      <c r="I341" s="2"/>
      <c r="J341" s="2"/>
      <c r="K341" s="2"/>
      <c r="L341" s="2" t="str">
        <f>IF(OR($J341=$K341,AND(ISBLANK($J341),ISBLANK($K341))),"_",IF($J341&gt;$K341,$D341,$E341))</f>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IF($L341="_", "_", IF($L341=$D341,$E341,$D341))</f>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IF(AND(ISBLANK($F342),ISBLANK($G342)),"_",IF($F342&gt;$G342,$D342,$E342))</f>
        <v>_</v>
      </c>
      <c r="I342" s="2"/>
      <c r="J342" s="2"/>
      <c r="K342" s="2"/>
      <c r="L342" s="2" t="str">
        <f>IF(OR($J342=$K342,AND(ISBLANK($J342),ISBLANK($K342))),"_",IF($J342&gt;$K342,$D342,$E342))</f>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IF($L342="_", "_", IF($L342=$D342,$E342,$D342))</f>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IF(AND(ISBLANK($F343),ISBLANK($G343)),"_",IF($F343&gt;$G343,$D343,$E343))</f>
        <v>_</v>
      </c>
      <c r="I343" s="2"/>
      <c r="J343" s="2"/>
      <c r="K343" s="2"/>
      <c r="L343" s="2" t="str">
        <f>IF(OR($J343=$K343,AND(ISBLANK($J343),ISBLANK($K343))),"_",IF($J343&gt;$K343,$D343,$E343))</f>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IF($L343="_", "_", IF($L343=$D343,$E343,$D343))</f>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IF(AND(ISBLANK($F344),ISBLANK($G344)),"_",IF($F344&gt;$G344,$D344,$E344))</f>
        <v>_</v>
      </c>
      <c r="I344" s="2"/>
      <c r="J344" s="2"/>
      <c r="K344" s="2"/>
      <c r="L344" s="2" t="str">
        <f>IF(OR($J344=$K344,AND(ISBLANK($J344),ISBLANK($K344))),"_",IF($J344&gt;$K344,$D344,$E344))</f>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IF($L344="_", "_", IF($L344=$D344,$E344,$D344))</f>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IF(AND(ISBLANK($F345),ISBLANK($G345)),"_",IF($F345&gt;$G345,$D345,$E345))</f>
        <v>_</v>
      </c>
      <c r="I345" s="2"/>
      <c r="J345" s="2"/>
      <c r="K345" s="2"/>
      <c r="L345" s="2" t="str">
        <f>IF(OR($J345=$K345,AND(ISBLANK($J345),ISBLANK($K345))),"_",IF($J345&gt;$K345,$D345,$E345))</f>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IF($L345="_", "_", IF($L345=$D345,$E345,$D345))</f>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IF(AND(ISBLANK($F346),ISBLANK($G346)),"_",IF($F346&gt;$G346,$D346,$E346))</f>
        <v>_</v>
      </c>
      <c r="I346" s="3"/>
      <c r="J346" s="3"/>
      <c r="K346" s="3"/>
      <c r="L346" s="2" t="str">
        <f>IF(OR($J346=$K346,AND(ISBLANK($J346),ISBLANK($K346))),"_",IF($J346&gt;$K346,$D346,$E346))</f>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IF($L346="_", "_", IF($L346=$D346,$E346,$D346))</f>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IF(AND(ISBLANK($F347),ISBLANK($G347)),"_",IF($F347&gt;$G347,$D347,$E347))</f>
        <v>_</v>
      </c>
      <c r="I347" s="2"/>
      <c r="J347" s="2"/>
      <c r="K347" s="2"/>
      <c r="L347" s="13" t="str">
        <f>IF(OR($J347=$K347,AND(ISBLANK($J347),ISBLANK($K347))),"_",IF($J347&gt;$K347,$D347,$E347))</f>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IF($L347="_", "_", IF($L347=$D347,$E347,$D347))</f>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IF(AND(ISBLANK($F348),ISBLANK($G348)),"_",IF($F348&gt;$G348,$D348,$E348))</f>
        <v>_</v>
      </c>
      <c r="I348" s="3"/>
      <c r="J348" s="3"/>
      <c r="K348" s="3"/>
      <c r="L348" s="3" t="str">
        <f>IF(OR($J348=$K348,AND(ISBLANK($J348),ISBLANK($K348))),"_",IF($J348&gt;$K348,$D348,$E348))</f>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IF($L348="_", "_", IF($L348=$D348,$E348,$D348))</f>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IF(AND(ISBLANK($F349),ISBLANK($G349)),"_",IF($F349&gt;$G349,$D349,$E349))</f>
        <v>_</v>
      </c>
      <c r="I349" s="2"/>
      <c r="J349" s="2"/>
      <c r="K349" s="2"/>
      <c r="L349" s="2" t="str">
        <f>IF(OR($J349=$K349,AND(ISBLANK($J349),ISBLANK($K349))),"_",IF($J349&gt;$K349,$D349,$E349))</f>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IF($L349="_", "_", IF($L349=$D349,$E349,$D349))</f>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IF(AND(ISBLANK($F350),ISBLANK($G350)),"_",IF($F350&gt;$G350,$D350,$E350))</f>
        <v>_</v>
      </c>
      <c r="I350" s="2"/>
      <c r="J350" s="2"/>
      <c r="K350" s="2"/>
      <c r="L350" s="2" t="str">
        <f>IF(OR($J350=$K350,AND(ISBLANK($J350),ISBLANK($K350))),"_",IF($J350&gt;$K350,$D350,$E350))</f>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IF($L350="_", "_", IF($L350=$D350,$E350,$D350))</f>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IF(AND(ISBLANK($F351),ISBLANK($G351)),"_",IF($F351&gt;$G351,$D351,$E351))</f>
        <v>_</v>
      </c>
      <c r="I351" s="2"/>
      <c r="J351" s="2"/>
      <c r="K351" s="2"/>
      <c r="L351" s="2" t="str">
        <f>IF(OR($J351=$K351,AND(ISBLANK($J351),ISBLANK($K351))),"_",IF($J351&gt;$K351,$D351,$E351))</f>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IF($L351="_", "_", IF($L351=$D351,$E351,$D351))</f>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IF(AND(ISBLANK($F352),ISBLANK($G352)),"_",IF($F352&gt;$G352,$D352,$E352))</f>
        <v>_</v>
      </c>
      <c r="I352" s="2"/>
      <c r="J352" s="2"/>
      <c r="K352" s="2"/>
      <c r="L352" s="2" t="str">
        <f>IF(OR($J352=$K352,AND(ISBLANK($J352),ISBLANK($K352))),"_",IF($J352&gt;$K352,$D352,$E352))</f>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IF($L352="_", "_", IF($L352=$D352,$E352,$D352))</f>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IF(AND(ISBLANK($F353),ISBLANK($G353)),"_",IF($F353&gt;$G353,$D353,$E353))</f>
        <v>_</v>
      </c>
      <c r="I353" s="2"/>
      <c r="J353" s="2"/>
      <c r="K353" s="2"/>
      <c r="L353" s="2" t="str">
        <f>IF(OR($J353=$K353,AND(ISBLANK($J353),ISBLANK($K353))),"_",IF($J353&gt;$K353,$D353,$E353))</f>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IF($L353="_", "_", IF($L353=$D353,$E353,$D353))</f>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IF(AND(ISBLANK($F354),ISBLANK($G354)),"_",IF($F354&gt;$G354,$D354,$E354))</f>
        <v>_</v>
      </c>
      <c r="I354" s="2"/>
      <c r="J354" s="2"/>
      <c r="K354" s="2"/>
      <c r="L354" s="2" t="str">
        <f>IF(OR($J354=$K354,AND(ISBLANK($J354),ISBLANK($K354))),"_",IF($J354&gt;$K354,$D354,$E354))</f>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IF($L354="_", "_", IF($L354=$D354,$E354,$D354))</f>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IF(AND(ISBLANK($F355),ISBLANK($G355)),"_",IF($F355&gt;$G355,$D355,$E355))</f>
        <v>_</v>
      </c>
      <c r="I355" s="2"/>
      <c r="J355" s="2"/>
      <c r="K355" s="2"/>
      <c r="L355" s="2" t="str">
        <f>IF(OR($J355=$K355,AND(ISBLANK($J355),ISBLANK($K355))),"_",IF($J355&gt;$K355,$D355,$E355))</f>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IF($L355="_", "_", IF($L355=$D355,$E355,$D355))</f>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IF(AND(ISBLANK($F356),ISBLANK($G356)),"_",IF($F356&gt;$G356,$D356,$E356))</f>
        <v>_</v>
      </c>
      <c r="I356" s="2"/>
      <c r="J356" s="2"/>
      <c r="K356" s="2"/>
      <c r="L356" s="2" t="str">
        <f>IF(OR($J356=$K356,AND(ISBLANK($J356),ISBLANK($K356))),"_",IF($J356&gt;$K356,$D356,$E356))</f>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IF($L356="_", "_", IF($L356=$D356,$E356,$D356))</f>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IF(AND(ISBLANK($F357),ISBLANK($G357)),"_",IF($F357&gt;$G357,$D357,$E357))</f>
        <v>_</v>
      </c>
      <c r="I357" s="2"/>
      <c r="J357" s="2"/>
      <c r="K357" s="2"/>
      <c r="L357" s="2" t="str">
        <f>IF(OR($J357=$K357,AND(ISBLANK($J357),ISBLANK($K357))),"_",IF($J357&gt;$K357,$D357,$E357))</f>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IF($L357="_", "_", IF($L357=$D357,$E357,$D357))</f>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IF(AND(ISBLANK($F358),ISBLANK($G358)),"_",IF($F358&gt;$G358,$D358,$E358))</f>
        <v>_</v>
      </c>
      <c r="I358" s="2"/>
      <c r="J358" s="2"/>
      <c r="K358" s="2"/>
      <c r="L358" s="2" t="str">
        <f>IF(OR($J358=$K358,AND(ISBLANK($J358),ISBLANK($K358))),"_",IF($J358&gt;$K358,$D358,$E358))</f>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IF($L358="_", "_", IF($L358=$D358,$E358,$D358))</f>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IF(AND(ISBLANK($F359),ISBLANK($G359)),"_",IF($F359&gt;$G359,$D359,$E359))</f>
        <v>_</v>
      </c>
      <c r="I359" s="2"/>
      <c r="J359" s="2"/>
      <c r="K359" s="2"/>
      <c r="L359" s="2" t="str">
        <f>IF(OR($J359=$K359,AND(ISBLANK($J359),ISBLANK($K359))),"_",IF($J359&gt;$K359,$D359,$E359))</f>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IF($L359="_", "_", IF($L359=$D359,$E359,$D359))</f>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IF(AND(ISBLANK($F360),ISBLANK($G360)),"_",IF($F360&gt;$G360,$D360,$E360))</f>
        <v>_</v>
      </c>
      <c r="I360" s="2"/>
      <c r="J360" s="2"/>
      <c r="K360" s="2"/>
      <c r="L360" s="2" t="str">
        <f>IF(OR($J360=$K360,AND(ISBLANK($J360),ISBLANK($K360))),"_",IF($J360&gt;$K360,$D360,$E360))</f>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IF($L360="_", "_", IF($L360=$D360,$E360,$D360))</f>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IF(AND(ISBLANK($F361),ISBLANK($G361)),"_",IF($F361&gt;$G361,$D361,$E361))</f>
        <v>_</v>
      </c>
      <c r="I361" s="2"/>
      <c r="J361" s="2"/>
      <c r="K361" s="2"/>
      <c r="L361" s="2" t="str">
        <f>IF(OR($J361=$K361,AND(ISBLANK($J361),ISBLANK($K361))),"_",IF($J361&gt;$K361,$D361,$E361))</f>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IF($L361="_", "_", IF($L361=$D361,$E361,$D361))</f>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IF(AND(ISBLANK($F362),ISBLANK($G362)),"_",IF($F362&gt;$G362,$D362,$E362))</f>
        <v>_</v>
      </c>
      <c r="I362" s="2"/>
      <c r="J362" s="2"/>
      <c r="K362" s="2"/>
      <c r="L362" s="2" t="str">
        <f>IF(OR($J362=$K362,AND(ISBLANK($J362),ISBLANK($K362))),"_",IF($J362&gt;$K362,$D362,$E362))</f>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IF($L362="_", "_", IF($L362=$D362,$E362,$D362))</f>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IF(AND(ISBLANK($F363),ISBLANK($G363)),"_",IF($F363&gt;$G363,$D363,$E363))</f>
        <v>_</v>
      </c>
      <c r="I363" s="3"/>
      <c r="J363" s="3"/>
      <c r="K363" s="3"/>
      <c r="L363" s="2" t="str">
        <f>IF(OR($J363=$K363,AND(ISBLANK($J363),ISBLANK($K363))),"_",IF($J363&gt;$K363,$D363,$E363))</f>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IF($L363="_", "_", IF($L363=$D363,$E363,$D363))</f>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IF(AND(ISBLANK($F364),ISBLANK($G364)),"_",IF($F364&gt;$G364,$D364,$E364))</f>
        <v>_</v>
      </c>
      <c r="I364" s="2"/>
      <c r="J364" s="2"/>
      <c r="K364" s="2"/>
      <c r="L364" s="13" t="str">
        <f>IF(OR($J364=$K364,AND(ISBLANK($J364),ISBLANK($K364))),"_",IF($J364&gt;$K364,$D364,$E364))</f>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IF($L364="_", "_", IF($L364=$D364,$E364,$D364))</f>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IF(AND(ISBLANK($F365),ISBLANK($G365)),"_",IF($F365&gt;$G365,$D365,$E365))</f>
        <v>_</v>
      </c>
      <c r="I365" s="2"/>
      <c r="J365" s="2"/>
      <c r="K365" s="2"/>
      <c r="L365" s="2" t="str">
        <f>IF(OR($J365=$K365,AND(ISBLANK($J365),ISBLANK($K365))),"_",IF($J365&gt;$K365,$D365,$E365))</f>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IF($L365="_", "_", IF($L365=$D365,$E365,$D365))</f>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IF(AND(ISBLANK($F366),ISBLANK($G366)),"_",IF($F366&gt;$G366,$D366,$E366))</f>
        <v>_</v>
      </c>
      <c r="I366" s="2"/>
      <c r="J366" s="2"/>
      <c r="K366" s="2"/>
      <c r="L366" s="2" t="str">
        <f>IF(OR($J366=$K366,AND(ISBLANK($J366),ISBLANK($K366))),"_",IF($J366&gt;$K366,$D366,$E366))</f>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IF($L366="_", "_", IF($L366=$D366,$E366,$D366))</f>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IF(AND(ISBLANK($F367),ISBLANK($G367)),"_",IF($F367&gt;$G367,$D367,$E367))</f>
        <v>_</v>
      </c>
      <c r="I367" s="2"/>
      <c r="J367" s="2"/>
      <c r="K367" s="2"/>
      <c r="L367" s="2" t="str">
        <f>IF(OR($J367=$K367,AND(ISBLANK($J367),ISBLANK($K367))),"_",IF($J367&gt;$K367,$D367,$E367))</f>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IF($L367="_", "_", IF($L367=$D367,$E367,$D367))</f>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IF(AND(ISBLANK($F368),ISBLANK($G368)),"_",IF($F368&gt;$G368,$D368,$E368))</f>
        <v>_</v>
      </c>
      <c r="I368" s="2"/>
      <c r="J368" s="2"/>
      <c r="K368" s="2"/>
      <c r="L368" s="2" t="str">
        <f>IF(OR($J368=$K368,AND(ISBLANK($J368),ISBLANK($K368))),"_",IF($J368&gt;$K368,$D368,$E368))</f>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IF($L368="_", "_", IF($L368=$D368,$E368,$D368))</f>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IF(AND(ISBLANK($F369),ISBLANK($G369)),"_",IF($F369&gt;$G369,$D369,$E369))</f>
        <v>_</v>
      </c>
      <c r="I369" s="2"/>
      <c r="J369" s="2"/>
      <c r="K369" s="2"/>
      <c r="L369" s="2" t="str">
        <f>IF(OR($J369=$K369,AND(ISBLANK($J369),ISBLANK($K369))),"_",IF($J369&gt;$K369,$D369,$E369))</f>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IF($L369="_", "_", IF($L369=$D369,$E369,$D369))</f>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IF(AND(ISBLANK($F370),ISBLANK($G370)),"_",IF($F370&gt;$G370,$D370,$E370))</f>
        <v>_</v>
      </c>
      <c r="I370" s="2"/>
      <c r="J370" s="2"/>
      <c r="K370" s="2"/>
      <c r="L370" s="2" t="str">
        <f>IF(OR($J370=$K370,AND(ISBLANK($J370),ISBLANK($K370))),"_",IF($J370&gt;$K370,$D370,$E370))</f>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IF($L370="_", "_", IF($L370=$D370,$E370,$D370))</f>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IF(AND(ISBLANK($F371),ISBLANK($G371)),"_",IF($F371&gt;$G371,$D371,$E371))</f>
        <v>_</v>
      </c>
      <c r="I371" s="2"/>
      <c r="J371" s="2"/>
      <c r="K371" s="2"/>
      <c r="L371" s="2" t="str">
        <f>IF(OR($J371=$K371,AND(ISBLANK($J371),ISBLANK($K371))),"_",IF($J371&gt;$K371,$D371,$E371))</f>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IF($L371="_", "_", IF($L371=$D371,$E371,$D371))</f>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IF(AND(ISBLANK($F372),ISBLANK($G372)),"_",IF($F372&gt;$G372,$D372,$E372))</f>
        <v>_</v>
      </c>
      <c r="I372" s="2"/>
      <c r="J372" s="2"/>
      <c r="K372" s="2"/>
      <c r="L372" s="2" t="str">
        <f>IF(OR($J372=$K372,AND(ISBLANK($J372),ISBLANK($K372))),"_",IF($J372&gt;$K372,$D372,$E372))</f>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IF($L372="_", "_", IF($L372=$D372,$E372,$D372))</f>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IF(AND(ISBLANK($F373),ISBLANK($G373)),"_",IF($F373&gt;$G373,$D373,$E373))</f>
        <v>_</v>
      </c>
      <c r="I373" s="2"/>
      <c r="J373" s="2"/>
      <c r="K373" s="2"/>
      <c r="L373" s="2" t="str">
        <f>IF(OR($J373=$K373,AND(ISBLANK($J373),ISBLANK($K373))),"_",IF($J373&gt;$K373,$D373,$E373))</f>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IF($L373="_", "_", IF($L373=$D373,$E373,$D373))</f>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IF(AND(ISBLANK($F374),ISBLANK($G374)),"_",IF($F374&gt;$G374,$D374,$E374))</f>
        <v>_</v>
      </c>
      <c r="I374" s="2"/>
      <c r="J374" s="2"/>
      <c r="K374" s="2"/>
      <c r="L374" s="2" t="str">
        <f>IF(OR($J374=$K374,AND(ISBLANK($J374),ISBLANK($K374))),"_",IF($J374&gt;$K374,$D374,$E374))</f>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IF($L374="_", "_", IF($L374=$D374,$E374,$D374))</f>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IF(AND(ISBLANK($F375),ISBLANK($G375)),"_",IF($F375&gt;$G375,$D375,$E375))</f>
        <v>_</v>
      </c>
      <c r="I375" s="2"/>
      <c r="J375" s="2"/>
      <c r="K375" s="2"/>
      <c r="L375" s="2" t="str">
        <f>IF(OR($J375=$K375,AND(ISBLANK($J375),ISBLANK($K375))),"_",IF($J375&gt;$K375,$D375,$E375))</f>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IF($L375="_", "_", IF($L375=$D375,$E375,$D375))</f>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IF(AND(ISBLANK($F376),ISBLANK($G376)),"_",IF($F376&gt;$G376,$D376,$E376))</f>
        <v>_</v>
      </c>
      <c r="I376" s="2"/>
      <c r="J376" s="2"/>
      <c r="K376" s="2"/>
      <c r="L376" s="2" t="str">
        <f>IF(OR($J376=$K376,AND(ISBLANK($J376),ISBLANK($K376))),"_",IF($J376&gt;$K376,$D376,$E376))</f>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IF($L376="_", "_", IF($L376=$D376,$E376,$D376))</f>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IF(AND(ISBLANK($F377),ISBLANK($G377)),"_",IF($F377&gt;$G377,$D377,$E377))</f>
        <v>_</v>
      </c>
      <c r="I377" s="3"/>
      <c r="J377" s="3"/>
      <c r="K377" s="3"/>
      <c r="L377" s="3" t="str">
        <f>IF(OR($J377=$K377,AND(ISBLANK($J377),ISBLANK($K377))),"_",IF($J377&gt;$K377,$D377,$E377))</f>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IF($L377="_", "_", IF($L377=$D377,$E377,$D377))</f>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IF(AND(ISBLANK($F378),ISBLANK($G378)),"_",IF($F378&gt;$G378,$D378,$E378))</f>
        <v>_</v>
      </c>
      <c r="I378" s="2"/>
      <c r="J378" s="2"/>
      <c r="K378" s="2"/>
      <c r="L378" s="2" t="str">
        <f>IF(OR($J378=$K378,AND(ISBLANK($J378),ISBLANK($K378))),"_",IF($J378&gt;$K378,$D378,$E378))</f>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IF($L378="_", "_", IF($L378=$D378,$E378,$D378))</f>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IF(AND(ISBLANK($F379),ISBLANK($G379)),"_",IF($F379&gt;$G379,$D379,$E379))</f>
        <v>_</v>
      </c>
      <c r="I379" s="2"/>
      <c r="J379" s="2"/>
      <c r="K379" s="2"/>
      <c r="L379" s="2" t="str">
        <f>IF(OR($J379=$K379,AND(ISBLANK($J379),ISBLANK($K379))),"_",IF($J379&gt;$K379,$D379,$E379))</f>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IF($L379="_", "_", IF($L379=$D379,$E379,$D379))</f>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IF(AND(ISBLANK($F380),ISBLANK($G380)),"_",IF($F380&gt;$G380,$D380,$E380))</f>
        <v>_</v>
      </c>
      <c r="I380" s="2"/>
      <c r="J380" s="2"/>
      <c r="K380" s="2"/>
      <c r="L380" s="2" t="str">
        <f>IF(OR($J380=$K380,AND(ISBLANK($J380),ISBLANK($K380))),"_",IF($J380&gt;$K380,$D380,$E380))</f>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IF($L380="_", "_", IF($L380=$D380,$E380,$D380))</f>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IF(AND(ISBLANK($F381),ISBLANK($G381)),"_",IF($F381&gt;$G381,$D381,$E381))</f>
        <v>_</v>
      </c>
      <c r="I381" s="2"/>
      <c r="J381" s="2"/>
      <c r="K381" s="2"/>
      <c r="L381" s="2" t="str">
        <f>IF(OR($J381=$K381,AND(ISBLANK($J381),ISBLANK($K381))),"_",IF($J381&gt;$K381,$D381,$E381))</f>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IF($L381="_", "_", IF($L381=$D381,$E381,$D381))</f>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IF(AND(ISBLANK($F382),ISBLANK($G382)),"_",IF($F382&gt;$G382,$D382,$E382))</f>
        <v>_</v>
      </c>
      <c r="I382" s="2"/>
      <c r="J382" s="2"/>
      <c r="K382" s="2"/>
      <c r="L382" s="2" t="str">
        <f>IF(OR($J382=$K382,AND(ISBLANK($J382),ISBLANK($K382))),"_",IF($J382&gt;$K382,$D382,$E382))</f>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IF($L382="_", "_", IF($L382=$D382,$E382,$D382))</f>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IF(AND(ISBLANK($F383),ISBLANK($G383)),"_",IF($F383&gt;$G383,$D383,$E383))</f>
        <v>_</v>
      </c>
      <c r="I383" s="2"/>
      <c r="J383" s="2"/>
      <c r="K383" s="2"/>
      <c r="L383" s="2" t="str">
        <f>IF(OR($J383=$K383,AND(ISBLANK($J383),ISBLANK($K383))),"_",IF($J383&gt;$K383,$D383,$E383))</f>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IF($L383="_", "_", IF($L383=$D383,$E383,$D383))</f>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IF(AND(ISBLANK($F384),ISBLANK($G384)),"_",IF($F384&gt;$G384,$D384,$E384))</f>
        <v>_</v>
      </c>
      <c r="I384" s="2"/>
      <c r="J384" s="2"/>
      <c r="K384" s="2"/>
      <c r="L384" s="2" t="str">
        <f>IF(OR($J384=$K384,AND(ISBLANK($J384),ISBLANK($K384))),"_",IF($J384&gt;$K384,$D384,$E384))</f>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IF($L384="_", "_", IF($L384=$D384,$E384,$D384))</f>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IF(AND(ISBLANK($F385),ISBLANK($G385)),"_",IF($F385&gt;$G385,$D385,$E385))</f>
        <v>_</v>
      </c>
      <c r="I385" s="2"/>
      <c r="J385" s="2"/>
      <c r="K385" s="2"/>
      <c r="L385" s="2" t="str">
        <f>IF(OR($J385=$K385,AND(ISBLANK($J385),ISBLANK($K385))),"_",IF($J385&gt;$K385,$D385,$E385))</f>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IF($L385="_", "_", IF($L385=$D385,$E385,$D385))</f>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IF(AND(ISBLANK($F386),ISBLANK($G386)),"_",IF($F386&gt;$G386,$D386,$E386))</f>
        <v>_</v>
      </c>
      <c r="I386" s="2"/>
      <c r="J386" s="2"/>
      <c r="K386" s="2"/>
      <c r="L386" s="2" t="str">
        <f>IF(OR($J386=$K386,AND(ISBLANK($J386),ISBLANK($K386))),"_",IF($J386&gt;$K386,$D386,$E386))</f>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IF($L386="_", "_", IF($L386=$D386,$E386,$D386))</f>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IF(AND(ISBLANK($F387),ISBLANK($G387)),"_",IF($F387&gt;$G387,$D387,$E387))</f>
        <v>_</v>
      </c>
      <c r="I387" s="2"/>
      <c r="J387" s="2"/>
      <c r="K387" s="2"/>
      <c r="L387" s="2" t="str">
        <f>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IF(AND(ISBLANK($F388),ISBLANK($G388)),"_",IF($F388&gt;$G388,$D388,$E388))</f>
        <v>_</v>
      </c>
      <c r="I388" s="2"/>
      <c r="J388" s="2"/>
      <c r="K388" s="2"/>
      <c r="L388" s="2" t="str">
        <f>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IF($L388="_", "_", IF($L388=$D388,$E388,$D388))</f>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IF(AND(ISBLANK($F389),ISBLANK($G389)),"_",IF($F389&gt;$G389,$D389,$E389))</f>
        <v>_</v>
      </c>
      <c r="I389" s="3"/>
      <c r="J389" s="3"/>
      <c r="K389" s="3"/>
      <c r="L389" s="3" t="str">
        <f>IF(OR($J389=$K389,AND(ISBLANK($J389),ISBLANK($K389))),"_",IF($J389&gt;$K389,$D389,$E389))</f>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IF($L389="_", "_", IF($L389=$D389,$E389,$D389))</f>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IF(AND(ISBLANK($F390),ISBLANK($G390)),"_",IF($F390&gt;$G390,$D390,$E390))</f>
        <v>_</v>
      </c>
      <c r="I390" s="2"/>
      <c r="J390" s="2"/>
      <c r="K390" s="2"/>
      <c r="L390" s="2" t="str">
        <f>IF(OR($J390=$K390,AND(ISBLANK($J390),ISBLANK($K390))),"_",IF($J390&gt;$K390,$D390,$E390))</f>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IF($L390="_", "_", IF($L390=$D390,$E390,$D390))</f>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IF(AND(ISBLANK($F391),ISBLANK($G391)),"_",IF($F391&gt;$G391,$D391,$E391))</f>
        <v>_</v>
      </c>
      <c r="I391" s="2"/>
      <c r="J391" s="2"/>
      <c r="K391" s="2"/>
      <c r="L391" s="2" t="str">
        <f>IF(OR($J391=$K391,AND(ISBLANK($J391),ISBLANK($K391))),"_",IF($J391&gt;$K391,$D391,$E391))</f>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IF($L391="_", "_", IF($L391=$D391,$E391,$D391))</f>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IF(AND(ISBLANK($F392),ISBLANK($G392)),"_",IF($F392&gt;$G392,$D392,$E392))</f>
        <v>_</v>
      </c>
      <c r="I392" s="2"/>
      <c r="J392" s="2"/>
      <c r="K392" s="2"/>
      <c r="L392" s="2" t="str">
        <f>IF(OR($J392=$K392,AND(ISBLANK($J392),ISBLANK($K392))),"_",IF($J392&gt;$K392,$D392,$E392))</f>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IF($L392="_", "_", IF($L392=$D392,$E392,$D392))</f>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IF(AND(ISBLANK($F393),ISBLANK($G393)),"_",IF($F393&gt;$G393,$D393,$E393))</f>
        <v>_</v>
      </c>
      <c r="I393" s="2"/>
      <c r="J393" s="2"/>
      <c r="K393" s="2"/>
      <c r="L393" s="2" t="str">
        <f>IF(OR($J393=$K393,AND(ISBLANK($J393),ISBLANK($K393))),"_",IF($J393&gt;$K393,$D393,$E393))</f>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IF($L393="_", "_", IF($L393=$D393,$E393,$D393))</f>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IF(AND(ISBLANK($F394),ISBLANK($G394)),"_",IF($F394&gt;$G394,$D394,$E394))</f>
        <v>_</v>
      </c>
      <c r="I394" s="3"/>
      <c r="J394" s="3"/>
      <c r="K394" s="3"/>
      <c r="L394" s="2" t="str">
        <f>IF(OR($J394=$K394,AND(ISBLANK($J394),ISBLANK($K394))),"_",IF($J394&gt;$K394,$D394,$E394))</f>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IF($L394="_", "_", IF($L394=$D394,$E394,$D394))</f>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IF(AND(ISBLANK($F395),ISBLANK($G395)),"_",IF($F395&gt;$G395,$D395,$E395))</f>
        <v>_</v>
      </c>
      <c r="I395" s="2"/>
      <c r="J395" s="2"/>
      <c r="K395" s="2"/>
      <c r="L395" s="13" t="str">
        <f>IF(OR($J395=$K395,AND(ISBLANK($J395),ISBLANK($K395))),"_",IF($J395&gt;$K395,$D395,$E395))</f>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IF($L395="_", "_", IF($L395=$D395,$E395,$D395))</f>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IF(AND(ISBLANK($F396),ISBLANK($G396)),"_",IF($F396&gt;$G396,$D396,$E396))</f>
        <v>_</v>
      </c>
      <c r="I396" s="2"/>
      <c r="J396" s="2"/>
      <c r="K396" s="2"/>
      <c r="L396" s="2" t="str">
        <f>IF(OR($J396=$K396,AND(ISBLANK($J396),ISBLANK($K396))),"_",IF($J396&gt;$K396,$D396,$E396))</f>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IF($L396="_", "_", IF($L396=$D396,$E396,$D396))</f>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IF(AND(ISBLANK($F397),ISBLANK($G397)),"_",IF($F397&gt;$G397,$D397,$E397))</f>
        <v>_</v>
      </c>
      <c r="I397" s="3"/>
      <c r="J397" s="3"/>
      <c r="K397" s="3"/>
      <c r="L397" s="3" t="str">
        <f>IF(OR($J397=$K397,AND(ISBLANK($J397),ISBLANK($K397))),"_",IF($J397&gt;$K397,$D397,$E397))</f>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IF($L397="_", "_", IF($L397=$D397,$E397,$D397))</f>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IF(AND(ISBLANK($F398),ISBLANK($G398)),"_",IF($F398&gt;$G398,$D398,$E398))</f>
        <v>_</v>
      </c>
      <c r="I398" s="2"/>
      <c r="J398" s="2"/>
      <c r="K398" s="2"/>
      <c r="L398" s="2" t="str">
        <f>IF(OR($J398=$K398,AND(ISBLANK($J398),ISBLANK($K398))),"_",IF($J398&gt;$K398,$D398,$E398))</f>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IF($L398="_", "_", IF($L398=$D398,$E398,$D398))</f>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IF(AND(ISBLANK($F399),ISBLANK($G399)),"_",IF($F399&gt;$G399,$D399,$E399))</f>
        <v>_</v>
      </c>
      <c r="I399" s="2"/>
      <c r="J399" s="2"/>
      <c r="K399" s="2"/>
      <c r="L399" s="2" t="str">
        <f>IF(OR($J399=$K399,AND(ISBLANK($J399),ISBLANK($K399))),"_",IF($J399&gt;$K399,$D399,$E399))</f>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IF($L399="_", "_", IF($L399=$D399,$E399,$D399))</f>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IF(AND(ISBLANK($F400),ISBLANK($G400)),"_",IF($F400&gt;$G400,$D400,$E400))</f>
        <v>_</v>
      </c>
      <c r="I400" s="2"/>
      <c r="J400" s="2"/>
      <c r="K400" s="2"/>
      <c r="L400" s="2" t="str">
        <f>IF(OR($J400=$K400,AND(ISBLANK($J400),ISBLANK($K400))),"_",IF($J400&gt;$K400,$D400,$E400))</f>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IF($L400="_", "_", IF($L400=$D400,$E400,$D400))</f>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IF(AND(ISBLANK($F401),ISBLANK($G401)),"_",IF($F401&gt;$G401,$D401,$E401))</f>
        <v>_</v>
      </c>
      <c r="I401" s="2"/>
      <c r="J401" s="2"/>
      <c r="K401" s="2"/>
      <c r="L401" s="2" t="str">
        <f>IF(OR($J401=$K401,AND(ISBLANK($J401),ISBLANK($K401))),"_",IF($J401&gt;$K401,$D401,$E401))</f>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IF($L401="_", "_", IF($L401=$D401,$E401,$D401))</f>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IF(AND(ISBLANK($F402),ISBLANK($G402)),"_",IF($F402&gt;$G402,$D402,$E402))</f>
        <v>_</v>
      </c>
      <c r="I402" s="2"/>
      <c r="J402" s="2"/>
      <c r="K402" s="2"/>
      <c r="L402" s="2" t="str">
        <f>IF(OR($J402=$K402,AND(ISBLANK($J402),ISBLANK($K402))),"_",IF($J402&gt;$K402,$D402,$E402))</f>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IF($L402="_", "_", IF($L402=$D402,$E402,$D402))</f>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IF(AND(ISBLANK($F403),ISBLANK($G403)),"_",IF($F403&gt;$G403,$D403,$E403))</f>
        <v>_</v>
      </c>
      <c r="I403" s="2"/>
      <c r="J403" s="2"/>
      <c r="K403" s="2"/>
      <c r="L403" s="2" t="str">
        <f>IF(OR($J403=$K403,AND(ISBLANK($J403),ISBLANK($K403))),"_",IF($J403&gt;$K403,$D403,$E403))</f>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IF($L403="_", "_", IF($L403=$D403,$E403,$D403))</f>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IF(AND(ISBLANK($F404),ISBLANK($G404)),"_",IF($F404&gt;$G404,$D404,$E404))</f>
        <v>_</v>
      </c>
      <c r="I404" s="2"/>
      <c r="J404" s="2"/>
      <c r="K404" s="2"/>
      <c r="L404" s="2" t="str">
        <f>IF(OR($J404=$K404,AND(ISBLANK($J404),ISBLANK($K404))),"_",IF($J404&gt;$K404,$D404,$E404))</f>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IF($L404="_", "_", IF($L404=$D404,$E404,$D404))</f>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IF(AND(ISBLANK($F405),ISBLANK($G405)),"_",IF($F405&gt;$G405,$D405,$E405))</f>
        <v>_</v>
      </c>
      <c r="I405" s="2"/>
      <c r="J405" s="2"/>
      <c r="K405" s="2"/>
      <c r="L405" s="2" t="str">
        <f>IF(OR($J405=$K405,AND(ISBLANK($J405),ISBLANK($K405))),"_",IF($J405&gt;$K405,$D405,$E405))</f>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IF($L405="_", "_", IF($L405=$D405,$E405,$D405))</f>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IF(AND(ISBLANK($F406),ISBLANK($G406)),"_",IF($F406&gt;$G406,$D406,$E406))</f>
        <v>_</v>
      </c>
      <c r="I406" s="2"/>
      <c r="J406" s="2"/>
      <c r="K406" s="2"/>
      <c r="L406" s="2" t="str">
        <f>IF(OR($J406=$K406,AND(ISBLANK($J406),ISBLANK($K406))),"_",IF($J406&gt;$K406,$D406,$E406))</f>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IF($L406="_", "_", IF($L406=$D406,$E406,$D406))</f>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IF(AND(ISBLANK($F407),ISBLANK($G407)),"_",IF($F407&gt;$G407,$D407,$E407))</f>
        <v>_</v>
      </c>
      <c r="I407" s="3"/>
      <c r="J407" s="3"/>
      <c r="K407" s="3"/>
      <c r="L407" s="3" t="str">
        <f>IF(OR($J407=$K407,AND(ISBLANK($J407),ISBLANK($K407))),"_",IF($J407&gt;$K407,$D407,$E407))</f>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IF($L407="_", "_", IF($L407=$D407,$E407,$D407))</f>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IF(AND(ISBLANK($F408),ISBLANK($G408)),"_",IF($F408&gt;$G408,$D408,$E408))</f>
        <v>_</v>
      </c>
      <c r="I408" s="2"/>
      <c r="J408" s="2"/>
      <c r="K408" s="2"/>
      <c r="L408" s="2" t="str">
        <f>IF(OR($J408=$K408,AND(ISBLANK($J408),ISBLANK($K408))),"_",IF($J408&gt;$K408,$D408,$E408))</f>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IF($L408="_", "_", IF($L408=$D408,$E408,$D408))</f>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IF(AND(ISBLANK($F409),ISBLANK($G409)),"_",IF($F409&gt;$G409,$D409,$E409))</f>
        <v>_</v>
      </c>
      <c r="I409" s="2"/>
      <c r="J409" s="2"/>
      <c r="K409" s="2"/>
      <c r="L409" s="2" t="str">
        <f>IF(OR($J409=$K409,AND(ISBLANK($J409),ISBLANK($K409))),"_",IF($J409&gt;$K409,$D409,$E409))</f>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IF($L409="_", "_", IF($L409=$D409,$E409,$D409))</f>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IF(AND(ISBLANK($F410),ISBLANK($G410)),"_",IF($F410&gt;$G410,$D410,$E410))</f>
        <v>_</v>
      </c>
      <c r="I410" s="2"/>
      <c r="J410" s="2"/>
      <c r="K410" s="2"/>
      <c r="L410" s="2" t="str">
        <f>IF(OR($J410=$K410,AND(ISBLANK($J410),ISBLANK($K410))),"_",IF($J410&gt;$K410,$D410,$E410))</f>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IF($L410="_", "_", IF($L410=$D410,$E410,$D410))</f>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IF(AND(ISBLANK($F411),ISBLANK($G411)),"_",IF($F411&gt;$G411,$D411,$E411))</f>
        <v>_</v>
      </c>
      <c r="I411" s="3"/>
      <c r="J411" s="3"/>
      <c r="K411" s="3"/>
      <c r="L411" s="3" t="str">
        <f>IF(OR($J411=$K411,AND(ISBLANK($J411),ISBLANK($K411))),"_",IF($J411&gt;$K411,$D411,$E411))</f>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IF($L411="_", "_", IF($L411=$D411,$E411,$D411))</f>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IF(AND(ISBLANK($F412),ISBLANK($G412)),"_",IF($F412&gt;$G412,$D412,$E412))</f>
        <v>_</v>
      </c>
      <c r="I412" s="2"/>
      <c r="J412" s="2"/>
      <c r="K412" s="2"/>
      <c r="L412" s="2" t="str">
        <f>IF(OR($J412=$K412,AND(ISBLANK($J412),ISBLANK($K412))),"_",IF($J412&gt;$K412,$D412,$E412))</f>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IF($L412="_", "_", IF($L412=$D412,$E412,$D412))</f>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IF(AND(ISBLANK($F413),ISBLANK($G413)),"_",IF($F413&gt;$G413,$D413,$E413))</f>
        <v>_</v>
      </c>
      <c r="I413" s="2"/>
      <c r="J413" s="2"/>
      <c r="K413" s="2"/>
      <c r="L413" s="2" t="str">
        <f>IF(OR($J413=$K413,AND(ISBLANK($J413),ISBLANK($K413))),"_",IF($J413&gt;$K413,$D413,$E413))</f>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IF($L413="_", "_", IF($L413=$D413,$E413,$D413))</f>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IF(AND(ISBLANK($F414),ISBLANK($G414)),"_",IF($F414&gt;$G414,$D414,$E414))</f>
        <v>_</v>
      </c>
      <c r="I414" s="2"/>
      <c r="J414" s="2"/>
      <c r="K414" s="2"/>
      <c r="L414" s="2" t="str">
        <f>IF(OR($J414=$K414,AND(ISBLANK($J414),ISBLANK($K414))),"_",IF($J414&gt;$K414,$D414,$E414))</f>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IF($L414="_", "_", IF($L414=$D414,$E414,$D414))</f>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IF(AND(ISBLANK($F415),ISBLANK($G415)),"_",IF($F415&gt;$G415,$D415,$E415))</f>
        <v>_</v>
      </c>
      <c r="I415" s="2"/>
      <c r="J415" s="2"/>
      <c r="K415" s="2"/>
      <c r="L415" s="2" t="str">
        <f>IF(OR($J415=$K415,AND(ISBLANK($J415),ISBLANK($K415))),"_",IF($J415&gt;$K415,$D415,$E415))</f>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IF($L415="_", "_", IF($L415=$D415,$E415,$D415))</f>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IF(AND(ISBLANK($F416),ISBLANK($G416)),"_",IF($F416&gt;$G416,$D416,$E416))</f>
        <v>_</v>
      </c>
      <c r="I416" s="2"/>
      <c r="J416" s="2"/>
      <c r="K416" s="2"/>
      <c r="L416" s="2" t="str">
        <f>IF(OR($J416=$K416,AND(ISBLANK($J416),ISBLANK($K416))),"_",IF($J416&gt;$K416,$D416,$E416))</f>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IF($L416="_", "_", IF($L416=$D416,$E416,$D416))</f>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IF(AND(ISBLANK($F417),ISBLANK($G417)),"_",IF($F417&gt;$G417,$D417,$E417))</f>
        <v>_</v>
      </c>
      <c r="I417" s="2"/>
      <c r="J417" s="2"/>
      <c r="K417" s="2"/>
      <c r="L417" s="2" t="str">
        <f>IF(OR($J417=$K417,AND(ISBLANK($J417),ISBLANK($K417))),"_",IF($J417&gt;$K417,$D417,$E417))</f>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IF($L417="_", "_", IF($L417=$D417,$E417,$D417))</f>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IF(AND(ISBLANK($F418),ISBLANK($G418)),"_",IF($F418&gt;$G418,$D418,$E418))</f>
        <v>_</v>
      </c>
      <c r="I418" s="2"/>
      <c r="J418" s="2"/>
      <c r="K418" s="2"/>
      <c r="L418" s="2" t="str">
        <f>IF(OR($J418=$K418,AND(ISBLANK($J418),ISBLANK($K418))),"_",IF($J418&gt;$K418,$D418,$E418))</f>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IF($L418="_", "_", IF($L418=$D418,$E418,$D418))</f>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IF(AND(ISBLANK($F419),ISBLANK($G419)),"_",IF($F419&gt;$G419,$D419,$E419))</f>
        <v>_</v>
      </c>
      <c r="I419" s="2"/>
      <c r="J419" s="2"/>
      <c r="K419" s="2"/>
      <c r="L419" s="2" t="str">
        <f>IF(OR($J419=$K419,AND(ISBLANK($J419),ISBLANK($K419))),"_",IF($J419&gt;$K419,$D419,$E419))</f>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IF($L419="_", "_", IF($L419=$D419,$E419,$D419))</f>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IF(AND(ISBLANK($F420),ISBLANK($G420)),"_",IF($F420&gt;$G420,$D420,$E420))</f>
        <v>_</v>
      </c>
      <c r="I420" s="3"/>
      <c r="J420" s="3"/>
      <c r="K420" s="3"/>
      <c r="L420" s="2" t="str">
        <f>IF(OR($J420=$K420,AND(ISBLANK($J420),ISBLANK($K420))),"_",IF($J420&gt;$K420,$D420,$E420))</f>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IF($L420="_", "_", IF($L420=$D420,$E420,$D420))</f>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IF(AND(ISBLANK($F421),ISBLANK($G421)),"_",IF($F421&gt;$G421,$D421,$E421))</f>
        <v>_</v>
      </c>
      <c r="I421" s="2"/>
      <c r="J421" s="2"/>
      <c r="K421" s="2"/>
      <c r="L421" s="13" t="str">
        <f>IF(OR($J421=$K421,AND(ISBLANK($J421),ISBLANK($K421))),"_",IF($J421&gt;$K421,$D421,$E421))</f>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IF($L421="_", "_", IF($L421=$D421,$E421,$D421))</f>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IF(AND(ISBLANK($F422),ISBLANK($G422)),"_",IF($F422&gt;$G422,$D422,$E422))</f>
        <v>_</v>
      </c>
      <c r="I422" s="2"/>
      <c r="J422" s="2"/>
      <c r="K422" s="2"/>
      <c r="L422" s="2" t="str">
        <f>IF(OR($J422=$K422,AND(ISBLANK($J422),ISBLANK($K422))),"_",IF($J422&gt;$K422,$D422,$E422))</f>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IF($L422="_", "_", IF($L422=$D422,$E422,$D422))</f>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IF(AND(ISBLANK($F423),ISBLANK($G423)),"_",IF($F423&gt;$G423,$D423,$E423))</f>
        <v>_</v>
      </c>
      <c r="I423" s="2"/>
      <c r="J423" s="2"/>
      <c r="K423" s="2"/>
      <c r="L423" s="2" t="str">
        <f>IF(OR($J423=$K423,AND(ISBLANK($J423),ISBLANK($K423))),"_",IF($J423&gt;$K423,$D423,$E423))</f>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IF($L423="_", "_", IF($L423=$D423,$E423,$D423))</f>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IF(AND(ISBLANK($F424),ISBLANK($G424)),"_",IF($F424&gt;$G424,$D424,$E424))</f>
        <v>_</v>
      </c>
      <c r="I424" s="2"/>
      <c r="J424" s="2"/>
      <c r="K424" s="2"/>
      <c r="L424" s="2" t="str">
        <f>IF(OR($J424=$K424,AND(ISBLANK($J424),ISBLANK($K424))),"_",IF($J424&gt;$K424,$D424,$E424))</f>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IF($L424="_", "_", IF($L424=$D424,$E424,$D424))</f>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IF(AND(ISBLANK($F425),ISBLANK($G425)),"_",IF($F425&gt;$G425,$D425,$E425))</f>
        <v>_</v>
      </c>
      <c r="I425" s="2"/>
      <c r="J425" s="2"/>
      <c r="K425" s="2"/>
      <c r="L425" s="2" t="str">
        <f>IF(OR($J425=$K425,AND(ISBLANK($J425),ISBLANK($K425))),"_",IF($J425&gt;$K425,$D425,$E425))</f>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IF($L425="_", "_", IF($L425=$D425,$E425,$D425))</f>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IF(AND(ISBLANK($F426),ISBLANK($G426)),"_",IF($F426&gt;$G426,$D426,$E426))</f>
        <v>_</v>
      </c>
      <c r="I426" s="3"/>
      <c r="J426" s="3"/>
      <c r="K426" s="3"/>
      <c r="L426" s="3" t="str">
        <f>IF(OR($J426=$K426,AND(ISBLANK($J426),ISBLANK($K426))),"_",IF($J426&gt;$K426,$D426,$E426))</f>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IF($L426="_", "_", IF($L426=$D426,$E426,$D426))</f>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IF(AND(ISBLANK($F427),ISBLANK($G427)),"_",IF($F427&gt;$G427,$D427,$E427))</f>
        <v>_</v>
      </c>
      <c r="I427" s="2"/>
      <c r="J427" s="2"/>
      <c r="K427" s="2"/>
      <c r="L427" s="2" t="str">
        <f>IF(OR($J427=$K427,AND(ISBLANK($J427),ISBLANK($K427))),"_",IF($J427&gt;$K427,$D427,$E427))</f>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IF($L427="_", "_", IF($L427=$D427,$E427,$D427))</f>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IF(AND(ISBLANK($F428),ISBLANK($G428)),"_",IF($F428&gt;$G428,$D428,$E428))</f>
        <v>_</v>
      </c>
      <c r="I428" s="2"/>
      <c r="J428" s="2"/>
      <c r="K428" s="2"/>
      <c r="L428" s="2" t="str">
        <f>IF(OR($J428=$K428,AND(ISBLANK($J428),ISBLANK($K428))),"_",IF($J428&gt;$K428,$D428,$E428))</f>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IF($L428="_", "_", IF($L428=$D428,$E428,$D428))</f>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IF(AND(ISBLANK($F429),ISBLANK($G429)),"_",IF($F429&gt;$G429,$D429,$E429))</f>
        <v>_</v>
      </c>
      <c r="I429" s="2"/>
      <c r="J429" s="2"/>
      <c r="K429" s="2"/>
      <c r="L429" s="2" t="str">
        <f>IF(OR($J429=$K429,AND(ISBLANK($J429),ISBLANK($K429))),"_",IF($J429&gt;$K429,$D429,$E429))</f>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IF($L429="_", "_", IF($L429=$D429,$E429,$D429))</f>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IF(AND(ISBLANK($F430),ISBLANK($G430)),"_",IF($F430&gt;$G430,$D430,$E430))</f>
        <v>_</v>
      </c>
      <c r="I430" s="2"/>
      <c r="J430" s="2"/>
      <c r="K430" s="2"/>
      <c r="L430" s="2" t="str">
        <f>IF(OR($J430=$K430,AND(ISBLANK($J430),ISBLANK($K430))),"_",IF($J430&gt;$K430,$D430,$E430))</f>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IF($L430="_", "_", IF($L430=$D430,$E430,$D430))</f>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IF(AND(ISBLANK($F431),ISBLANK($G431)),"_",IF($F431&gt;$G431,$D431,$E431))</f>
        <v>_</v>
      </c>
      <c r="I431" s="2"/>
      <c r="J431" s="2"/>
      <c r="K431" s="2"/>
      <c r="L431" s="2" t="str">
        <f>IF(OR($J431=$K431,AND(ISBLANK($J431),ISBLANK($K431))),"_",IF($J431&gt;$K431,$D431,$E431))</f>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IF($L431="_", "_", IF($L431=$D431,$E431,$D431))</f>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IF(AND(ISBLANK($F432),ISBLANK($G432)),"_",IF($F432&gt;$G432,$D432,$E432))</f>
        <v>_</v>
      </c>
      <c r="I432" s="2"/>
      <c r="J432" s="2"/>
      <c r="K432" s="2"/>
      <c r="L432" s="2" t="str">
        <f>IF(OR($J432=$K432,AND(ISBLANK($J432),ISBLANK($K432))),"_",IF($J432&gt;$K432,$D432,$E432))</f>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IF($L432="_", "_", IF($L432=$D432,$E432,$D432))</f>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IF(AND(ISBLANK($F433),ISBLANK($G433)),"_",IF($F433&gt;$G433,$D433,$E433))</f>
        <v>_</v>
      </c>
      <c r="I433" s="2"/>
      <c r="J433" s="2"/>
      <c r="K433" s="2"/>
      <c r="L433" s="2" t="str">
        <f>IF(OR($J433=$K433,AND(ISBLANK($J433),ISBLANK($K433))),"_",IF($J433&gt;$K433,$D433,$E433))</f>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IF($L433="_", "_", IF($L433=$D433,$E433,$D433))</f>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IF(AND(ISBLANK($F434),ISBLANK($G434)),"_",IF($F434&gt;$G434,$D434,$E434))</f>
        <v>_</v>
      </c>
      <c r="I434" s="2"/>
      <c r="J434" s="2"/>
      <c r="K434" s="2"/>
      <c r="L434" s="2" t="str">
        <f>IF(OR($J434=$K434,AND(ISBLANK($J434),ISBLANK($K434))),"_",IF($J434&gt;$K434,$D434,$E434))</f>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IF($L434="_", "_", IF($L434=$D434,$E434,$D434))</f>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IF(AND(ISBLANK($F435),ISBLANK($G435)),"_",IF($F435&gt;$G435,$D435,$E435))</f>
        <v>_</v>
      </c>
      <c r="I435" s="2"/>
      <c r="J435" s="2"/>
      <c r="K435" s="2"/>
      <c r="L435" s="2" t="str">
        <f>IF(OR($J435=$K435,AND(ISBLANK($J435),ISBLANK($K435))),"_",IF($J435&gt;$K435,$D435,$E435))</f>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IF($L435="_", "_", IF($L435=$D435,$E435,$D435))</f>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IF(AND(ISBLANK($F436),ISBLANK($G436)),"_",IF($F436&gt;$G436,$D436,$E436))</f>
        <v>_</v>
      </c>
      <c r="I436" s="2"/>
      <c r="J436" s="2"/>
      <c r="K436" s="2"/>
      <c r="L436" s="2" t="str">
        <f>IF(OR($J436=$K436,AND(ISBLANK($J436),ISBLANK($K436))),"_",IF($J436&gt;$K436,$D436,$E436))</f>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IF($L436="_", "_", IF($L436=$D436,$E436,$D436))</f>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IF(AND(ISBLANK($F437),ISBLANK($G437)),"_",IF($F437&gt;$G437,$D437,$E437))</f>
        <v>_</v>
      </c>
      <c r="I437" s="3"/>
      <c r="J437" s="3"/>
      <c r="K437" s="3"/>
      <c r="L437" s="3" t="str">
        <f>IF(OR($J437=$K437,AND(ISBLANK($J437),ISBLANK($K437))),"_",IF($J437&gt;$K437,$D437,$E437))</f>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IF($L437="_", "_", IF($L437=$D437,$E437,$D437))</f>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IF(AND(ISBLANK($F438),ISBLANK($G438)),"_",IF($F438&gt;$G438,$D438,$E438))</f>
        <v>_</v>
      </c>
      <c r="I438" s="2"/>
      <c r="J438" s="2"/>
      <c r="K438" s="2"/>
      <c r="L438" s="2" t="str">
        <f>IF(OR($J438=$K438,AND(ISBLANK($J438),ISBLANK($K438))),"_",IF($J438&gt;$K438,$D438,$E438))</f>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IF($L438="_", "_", IF($L438=$D438,$E438,$D438))</f>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IF(AND(ISBLANK($F439),ISBLANK($G439)),"_",IF($F439&gt;$G439,$D439,$E439))</f>
        <v>_</v>
      </c>
      <c r="I439" s="2"/>
      <c r="J439" s="2"/>
      <c r="K439" s="2"/>
      <c r="L439" s="2" t="str">
        <f>IF(OR($J439=$K439,AND(ISBLANK($J439),ISBLANK($K439))),"_",IF($J439&gt;$K439,$D439,$E439))</f>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IF($L439="_", "_", IF($L439=$D439,$E439,$D439))</f>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IF(AND(ISBLANK($F440),ISBLANK($G440)),"_",IF($F440&gt;$G440,$D440,$E440))</f>
        <v>_</v>
      </c>
      <c r="I440" s="2"/>
      <c r="J440" s="2"/>
      <c r="K440" s="2"/>
      <c r="L440" s="2" t="str">
        <f>IF(OR($J440=$K440,AND(ISBLANK($J440),ISBLANK($K440))),"_",IF($J440&gt;$K440,$D440,$E440))</f>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IF($L440="_", "_", IF($L440=$D440,$E440,$D440))</f>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IF(AND(ISBLANK($F441),ISBLANK($G441)),"_",IF($F441&gt;$G441,$D441,$E441))</f>
        <v>_</v>
      </c>
      <c r="I441" s="2"/>
      <c r="J441" s="2"/>
      <c r="K441" s="2"/>
      <c r="L441" s="2" t="str">
        <f>IF(OR($J441=$K441,AND(ISBLANK($J441),ISBLANK($K441))),"_",IF($J441&gt;$K441,$D441,$E441))</f>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IF($L441="_", "_", IF($L441=$D441,$E441,$D441))</f>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IF(AND(ISBLANK($F442),ISBLANK($G442)),"_",IF($F442&gt;$G442,$D442,$E442))</f>
        <v>_</v>
      </c>
      <c r="I442" s="2"/>
      <c r="J442" s="2"/>
      <c r="K442" s="2"/>
      <c r="L442" s="2" t="str">
        <f>IF(OR($J442=$K442,AND(ISBLANK($J442),ISBLANK($K442))),"_",IF($J442&gt;$K442,$D442,$E442))</f>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IF($L442="_", "_", IF($L442=$D442,$E442,$D442))</f>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IF(AND(ISBLANK($F443),ISBLANK($G443)),"_",IF($F443&gt;$G443,$D443,$E443))</f>
        <v>_</v>
      </c>
      <c r="I443" s="2"/>
      <c r="J443" s="2"/>
      <c r="K443" s="2"/>
      <c r="L443" s="2" t="str">
        <f>IF(OR($J443=$K443,AND(ISBLANK($J443),ISBLANK($K443))),"_",IF($J443&gt;$K443,$D443,$E443))</f>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IF($L443="_", "_", IF($L443=$D443,$E443,$D443))</f>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IF(AND(ISBLANK($F444),ISBLANK($G444)),"_",IF($F444&gt;$G444,$D444,$E444))</f>
        <v>_</v>
      </c>
      <c r="I444" s="3"/>
      <c r="J444" s="3"/>
      <c r="K444" s="3"/>
      <c r="L444" s="3" t="str">
        <f>IF(OR($J444=$K444,AND(ISBLANK($J444),ISBLANK($K444))),"_",IF($J444&gt;$K444,$D444,$E444))</f>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IF($L444="_", "_", IF($L444=$D444,$E444,$D444))</f>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IF(AND(ISBLANK($F445),ISBLANK($G445)),"_",IF($F445&gt;$G445,$D445,$E445))</f>
        <v>_</v>
      </c>
      <c r="I445" s="2"/>
      <c r="J445" s="2"/>
      <c r="K445" s="2"/>
      <c r="L445" s="2" t="str">
        <f>IF(OR($J445=$K445,AND(ISBLANK($J445),ISBLANK($K445))),"_",IF($J445&gt;$K445,$D445,$E445))</f>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IF($L445="_", "_", IF($L445=$D445,$E445,$D445))</f>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IF(AND(ISBLANK($F446),ISBLANK($G446)),"_",IF($F446&gt;$G446,$D446,$E446))</f>
        <v>_</v>
      </c>
      <c r="I446" s="2"/>
      <c r="J446" s="2"/>
      <c r="K446" s="2"/>
      <c r="L446" s="2" t="str">
        <f>IF(OR($J446=$K446,AND(ISBLANK($J446),ISBLANK($K446))),"_",IF($J446&gt;$K446,$D446,$E446))</f>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IF($L446="_", "_", IF($L446=$D446,$E446,$D446))</f>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IF(AND(ISBLANK($F447),ISBLANK($G447)),"_",IF($F447&gt;$G447,$D447,$E447))</f>
        <v>_</v>
      </c>
      <c r="I447" s="3"/>
      <c r="J447" s="3"/>
      <c r="K447" s="3"/>
      <c r="L447" s="2" t="str">
        <f>IF(OR($J447=$K447,AND(ISBLANK($J447),ISBLANK($K447))),"_",IF($J447&gt;$K447,$D447,$E447))</f>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IF($L447="_", "_", IF($L447=$D447,$E447,$D447))</f>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IF(AND(ISBLANK($F448),ISBLANK($G448)),"_",IF($F448&gt;$G448,$D448,$E448))</f>
        <v>_</v>
      </c>
      <c r="I448" s="2"/>
      <c r="J448" s="2"/>
      <c r="K448" s="2"/>
      <c r="L448" s="13" t="str">
        <f>IF(OR($J448=$K448,AND(ISBLANK($J448),ISBLANK($K448))),"_",IF($J448&gt;$K448,$D448,$E448))</f>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IF($L448="_", "_", IF($L448=$D448,$E448,$D448))</f>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IF(AND(ISBLANK($F449),ISBLANK($G449)),"_",IF($F449&gt;$G449,$D449,$E449))</f>
        <v>_</v>
      </c>
      <c r="I449" s="2"/>
      <c r="J449" s="2"/>
      <c r="K449" s="2"/>
      <c r="L449" s="2" t="str">
        <f>IF(OR($J449=$K449,AND(ISBLANK($J449),ISBLANK($K449))),"_",IF($J449&gt;$K449,$D449,$E449))</f>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IF($L449="_", "_", IF($L449=$D449,$E449,$D449))</f>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IF(AND(ISBLANK($F450),ISBLANK($G450)),"_",IF($F450&gt;$G450,$D450,$E450))</f>
        <v>_</v>
      </c>
      <c r="I450" s="2"/>
      <c r="J450" s="2"/>
      <c r="K450" s="2"/>
      <c r="L450" s="2" t="str">
        <f>IF(OR($J450=$K450,AND(ISBLANK($J450),ISBLANK($K450))),"_",IF($J450&gt;$K450,$D450,$E450))</f>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IF($L450="_", "_", IF($L450=$D450,$E450,$D450))</f>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IF(AND(ISBLANK($F451),ISBLANK($G451)),"_",IF($F451&gt;$G451,$D451,$E451))</f>
        <v>_</v>
      </c>
      <c r="I451" s="2"/>
      <c r="J451" s="2"/>
      <c r="K451" s="2"/>
      <c r="L451" s="2" t="str">
        <f>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IF(AND(ISBLANK($F452),ISBLANK($G452)),"_",IF($F452&gt;$G452,$D452,$E452))</f>
        <v>_</v>
      </c>
      <c r="I452" s="2"/>
      <c r="J452" s="2"/>
      <c r="K452" s="2"/>
      <c r="L452" s="2" t="str">
        <f>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IF($L452="_", "_", IF($L452=$D452,$E452,$D452))</f>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IF(AND(ISBLANK($F453),ISBLANK($G453)),"_",IF($F453&gt;$G453,$D453,$E453))</f>
        <v>_</v>
      </c>
      <c r="I453" s="2"/>
      <c r="J453" s="2"/>
      <c r="K453" s="2"/>
      <c r="L453" s="2" t="str">
        <f>IF(OR($J453=$K453,AND(ISBLANK($J453),ISBLANK($K453))),"_",IF($J453&gt;$K453,$D453,$E453))</f>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IF($L453="_", "_", IF($L453=$D453,$E453,$D453))</f>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IF(AND(ISBLANK($F454),ISBLANK($G454)),"_",IF($F454&gt;$G454,$D454,$E454))</f>
        <v>_</v>
      </c>
      <c r="I454" s="2"/>
      <c r="J454" s="2"/>
      <c r="K454" s="2"/>
      <c r="L454" s="2" t="str">
        <f>IF(OR($J454=$K454,AND(ISBLANK($J454),ISBLANK($K454))),"_",IF($J454&gt;$K454,$D454,$E454))</f>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IF($L454="_", "_", IF($L454=$D454,$E454,$D454))</f>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IF(AND(ISBLANK($F455),ISBLANK($G455)),"_",IF($F455&gt;$G455,$D455,$E455))</f>
        <v>_</v>
      </c>
      <c r="I455" s="2"/>
      <c r="J455" s="2"/>
      <c r="K455" s="2"/>
      <c r="L455" s="2" t="str">
        <f>IF(OR($J455=$K455,AND(ISBLANK($J455),ISBLANK($K455))),"_",IF($J455&gt;$K455,$D455,$E455))</f>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IF($L455="_", "_", IF($L455=$D455,$E455,$D455))</f>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IF(AND(ISBLANK($F456),ISBLANK($G456)),"_",IF($F456&gt;$G456,$D456,$E456))</f>
        <v>_</v>
      </c>
      <c r="I456" s="2"/>
      <c r="J456" s="2"/>
      <c r="K456" s="2"/>
      <c r="L456" s="2" t="str">
        <f>IF(OR($J456=$K456,AND(ISBLANK($J456),ISBLANK($K456))),"_",IF($J456&gt;$K456,$D456,$E456))</f>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IF($L456="_", "_", IF($L456=$D456,$E456,$D456))</f>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IF(AND(ISBLANK($F457),ISBLANK($G457)),"_",IF($F457&gt;$G457,$D457,$E457))</f>
        <v>_</v>
      </c>
      <c r="I457" s="2"/>
      <c r="J457" s="2"/>
      <c r="K457" s="2"/>
      <c r="L457" s="2" t="str">
        <f>IF(OR($J457=$K457,AND(ISBLANK($J457),ISBLANK($K457))),"_",IF($J457&gt;$K457,$D457,$E457))</f>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IF($L457="_", "_", IF($L457=$D457,$E457,$D457))</f>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IF(AND(ISBLANK($F458),ISBLANK($G458)),"_",IF($F458&gt;$G458,$D458,$E458))</f>
        <v>_</v>
      </c>
      <c r="I458" s="3"/>
      <c r="J458" s="3"/>
      <c r="K458" s="3"/>
      <c r="L458" s="2" t="str">
        <f>IF(OR($J458=$K458,AND(ISBLANK($J458),ISBLANK($K458))),"_",IF($J458&gt;$K458,$D458,$E458))</f>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IF($L458="_", "_", IF($L458=$D458,$E458,$D458))</f>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IF(AND(ISBLANK($F459),ISBLANK($G459)),"_",IF($F459&gt;$G459,$D459,$E459))</f>
        <v>_</v>
      </c>
      <c r="I459" s="2"/>
      <c r="J459" s="2"/>
      <c r="K459" s="2"/>
      <c r="L459" s="13" t="str">
        <f>IF(OR($J459=$K459,AND(ISBLANK($J459),ISBLANK($K459))),"_",IF($J459&gt;$K459,$D459,$E459))</f>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IF($L459="_", "_", IF($L459=$D459,$E459,$D459))</f>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IF(AND(ISBLANK($F460),ISBLANK($G460)),"_",IF($F460&gt;$G460,$D460,$E460))</f>
        <v>_</v>
      </c>
      <c r="I460" s="3"/>
      <c r="J460" s="3"/>
      <c r="K460" s="3"/>
      <c r="L460" s="2" t="str">
        <f>IF(OR($J460=$K460,AND(ISBLANK($J460),ISBLANK($K460))),"_",IF($J460&gt;$K460,$D460,$E460))</f>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IF($L460="_", "_", IF($L460=$D460,$E460,$D460))</f>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IF(AND(ISBLANK($F461),ISBLANK($G461)),"_",IF($F461&gt;$G461,$D461,$E461))</f>
        <v>_</v>
      </c>
      <c r="I461" s="2"/>
      <c r="J461" s="2"/>
      <c r="K461" s="2"/>
      <c r="L461" s="13" t="str">
        <f>IF(OR($J461=$K461,AND(ISBLANK($J461),ISBLANK($K461))),"_",IF($J461&gt;$K461,$D461,$E461))</f>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IF($L461="_", "_", IF($L461=$D461,$E461,$D461))</f>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IF(AND(ISBLANK($F462),ISBLANK($G462)),"_",IF($F462&gt;$G462,$D462,$E462))</f>
        <v>_</v>
      </c>
      <c r="I462" s="2"/>
      <c r="J462" s="2"/>
      <c r="K462" s="2"/>
      <c r="L462" s="2" t="str">
        <f>IF(OR($J462=$K462,AND(ISBLANK($J462),ISBLANK($K462))),"_",IF($J462&gt;$K462,$D462,$E462))</f>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IF($L462="_", "_", IF($L462=$D462,$E462,$D462))</f>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IF(AND(ISBLANK($F463),ISBLANK($G463)),"_",IF($F463&gt;$G463,$D463,$E463))</f>
        <v>_</v>
      </c>
      <c r="I463" s="2"/>
      <c r="J463" s="2"/>
      <c r="K463" s="2"/>
      <c r="L463" s="2" t="str">
        <f>IF(OR($J463=$K463,AND(ISBLANK($J463),ISBLANK($K463))),"_",IF($J463&gt;$K463,$D463,$E463))</f>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IF($L463="_", "_", IF($L463=$D463,$E463,$D463))</f>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IF(AND(ISBLANK($F464),ISBLANK($G464)),"_",IF($F464&gt;$G464,$D464,$E464))</f>
        <v>_</v>
      </c>
      <c r="I464" s="2"/>
      <c r="J464" s="2"/>
      <c r="K464" s="2"/>
      <c r="L464" s="2" t="str">
        <f>IF(OR($J464=$K464,AND(ISBLANK($J464),ISBLANK($K464))),"_",IF($J464&gt;$K464,$D464,$E464))</f>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IF($L464="_", "_", IF($L464=$D464,$E464,$D464))</f>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IF(AND(ISBLANK($F465),ISBLANK($G465)),"_",IF($F465&gt;$G465,$D465,$E465))</f>
        <v>_</v>
      </c>
      <c r="I465" s="2"/>
      <c r="J465" s="2"/>
      <c r="K465" s="2"/>
      <c r="L465" s="2" t="str">
        <f>IF(OR($J465=$K465,AND(ISBLANK($J465),ISBLANK($K465))),"_",IF($J465&gt;$K465,$D465,$E465))</f>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IF($L465="_", "_", IF($L465=$D465,$E465,$D465))</f>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IF(AND(ISBLANK($F466),ISBLANK($G466)),"_",IF($F466&gt;$G466,$D466,$E466))</f>
        <v>_</v>
      </c>
      <c r="I466" s="2"/>
      <c r="J466" s="2"/>
      <c r="K466" s="2"/>
      <c r="L466" s="2" t="str">
        <f>IF(OR($J466=$K466,AND(ISBLANK($J466),ISBLANK($K466))),"_",IF($J466&gt;$K466,$D466,$E466))</f>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IF($L466="_", "_", IF($L466=$D466,$E466,$D466))</f>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IF(AND(ISBLANK($F467),ISBLANK($G467)),"_",IF($F467&gt;$G467,$D467,$E467))</f>
        <v>_</v>
      </c>
      <c r="I467" s="2"/>
      <c r="J467" s="2"/>
      <c r="K467" s="2"/>
      <c r="L467" s="2" t="str">
        <f>IF(OR($J467=$K467,AND(ISBLANK($J467),ISBLANK($K467))),"_",IF($J467&gt;$K467,$D467,$E467))</f>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IF($L467="_", "_", IF($L467=$D467,$E467,$D467))</f>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IF(AND(ISBLANK($F468),ISBLANK($G468)),"_",IF($F468&gt;$G468,$D468,$E468))</f>
        <v>_</v>
      </c>
      <c r="I468" s="2"/>
      <c r="J468" s="2"/>
      <c r="K468" s="2"/>
      <c r="L468" s="2" t="str">
        <f>IF(OR($J468=$K468,AND(ISBLANK($J468),ISBLANK($K468))),"_",IF($J468&gt;$K468,$D468,$E468))</f>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IF($L468="_", "_", IF($L468=$D468,$E468,$D468))</f>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IF(AND(ISBLANK($F469),ISBLANK($G469)),"_",IF($F469&gt;$G469,$D469,$E469))</f>
        <v>_</v>
      </c>
      <c r="I469" s="2"/>
      <c r="J469" s="2"/>
      <c r="K469" s="2"/>
      <c r="L469" s="2" t="str">
        <f>IF(OR($J469=$K469,AND(ISBLANK($J469),ISBLANK($K469))),"_",IF($J469&gt;$K469,$D469,$E469))</f>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IF($L469="_", "_", IF($L469=$D469,$E469,$D469))</f>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IF(AND(ISBLANK($F470),ISBLANK($G470)),"_",IF($F470&gt;$G470,$D470,$E470))</f>
        <v>_</v>
      </c>
      <c r="I470" s="2"/>
      <c r="J470" s="2"/>
      <c r="K470" s="2"/>
      <c r="L470" s="2" t="str">
        <f>IF(OR($J470=$K470,AND(ISBLANK($J470),ISBLANK($K470))),"_",IF($J470&gt;$K470,$D470,$E470))</f>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IF($L470="_", "_", IF($L470=$D470,$E470,$D470))</f>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IF(AND(ISBLANK($F471),ISBLANK($G471)),"_",IF($F471&gt;$G471,$D471,$E471))</f>
        <v>_</v>
      </c>
      <c r="I471" s="2"/>
      <c r="J471" s="2"/>
      <c r="K471" s="2"/>
      <c r="L471" s="2" t="str">
        <f>IF(OR($J471=$K471,AND(ISBLANK($J471),ISBLANK($K471))),"_",IF($J471&gt;$K471,$D471,$E471))</f>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IF($L471="_", "_", IF($L471=$D471,$E471,$D471))</f>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IF(AND(ISBLANK($F472),ISBLANK($G472)),"_",IF($F472&gt;$G472,$D472,$E472))</f>
        <v>_</v>
      </c>
      <c r="I472" s="2"/>
      <c r="J472" s="2"/>
      <c r="K472" s="2"/>
      <c r="L472" s="2" t="str">
        <f>IF(OR($J472=$K472,AND(ISBLANK($J472),ISBLANK($K472))),"_",IF($J472&gt;$K472,$D472,$E472))</f>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IF($L472="_", "_", IF($L472=$D472,$E472,$D472))</f>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IF(AND(ISBLANK($F473),ISBLANK($G473)),"_",IF($F473&gt;$G473,$D473,$E473))</f>
        <v>_</v>
      </c>
      <c r="I473" s="2"/>
      <c r="J473" s="2"/>
      <c r="K473" s="2"/>
      <c r="L473" s="2" t="str">
        <f>IF(OR($J473=$K473,AND(ISBLANK($J473),ISBLANK($K473))),"_",IF($J473&gt;$K473,$D473,$E473))</f>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IF($L473="_", "_", IF($L473=$D473,$E473,$D473))</f>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IF(AND(ISBLANK($F474),ISBLANK($G474)),"_",IF($F474&gt;$G474,$D474,$E474))</f>
        <v>_</v>
      </c>
      <c r="I474" s="3"/>
      <c r="J474" s="3"/>
      <c r="K474" s="3"/>
      <c r="L474" s="2" t="str">
        <f>IF(OR($J474=$K474,AND(ISBLANK($J474),ISBLANK($K474))),"_",IF($J474&gt;$K474,$D474,$E474))</f>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IF($L474="_", "_", IF($L474=$D474,$E474,$D474))</f>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IF(AND(ISBLANK($F475),ISBLANK($G475)),"_",IF($F475&gt;$G475,$D475,$E475))</f>
        <v>_</v>
      </c>
      <c r="I475" s="12"/>
      <c r="J475" s="12"/>
      <c r="K475" s="12"/>
      <c r="L475" s="12" t="str">
        <f>IF(OR($J475=$K475,AND(ISBLANK($J475),ISBLANK($K475))),"_",IF($J475&gt;$K475,$D475,$E475))</f>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IF($L475="_", "_", IF($L475=$D475,$E475,$D475))</f>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IF(AND(ISBLANK($F476),ISBLANK($G476)),"_",IF($F476&gt;$G476,$D476,$E476))</f>
        <v>_</v>
      </c>
      <c r="I476" s="2"/>
      <c r="J476" s="2"/>
      <c r="K476" s="2"/>
      <c r="L476" s="2" t="str">
        <f>IF(OR($J476=$K476,AND(ISBLANK($J476),ISBLANK($K476))),"_",IF($J476&gt;$K476,$D476,$E476))</f>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IF($L476="_", "_", IF($L476=$D476,$E476,$D476))</f>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IF(AND(ISBLANK($F477),ISBLANK($G477)),"_",IF($F477&gt;$G477,$D477,$E477))</f>
        <v>_</v>
      </c>
      <c r="I477" s="2"/>
      <c r="J477" s="2"/>
      <c r="K477" s="2"/>
      <c r="L477" s="2" t="str">
        <f>IF(OR($J477=$K477,AND(ISBLANK($J477),ISBLANK($K477))),"_",IF($J477&gt;$K477,$D477,$E477))</f>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IF($L477="_", "_", IF($L477=$D477,$E477,$D477))</f>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IF(AND(ISBLANK($F478),ISBLANK($G478)),"_",IF($F478&gt;$G478,$D478,$E478))</f>
        <v>_</v>
      </c>
      <c r="I478" s="2"/>
      <c r="J478" s="2"/>
      <c r="K478" s="2"/>
      <c r="L478" s="2" t="str">
        <f>IF(OR($J478=$K478,AND(ISBLANK($J478),ISBLANK($K478))),"_",IF($J478&gt;$K478,$D478,$E478))</f>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IF($L478="_", "_", IF($L478=$D478,$E478,$D478))</f>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IF(AND(ISBLANK($F479),ISBLANK($G479)),"_",IF($F479&gt;$G479,$D479,$E479))</f>
        <v>_</v>
      </c>
      <c r="I479" s="2"/>
      <c r="J479" s="2"/>
      <c r="K479" s="2"/>
      <c r="L479" s="2" t="str">
        <f>IF(OR($J479=$K479,AND(ISBLANK($J479),ISBLANK($K479))),"_",IF($J479&gt;$K479,$D479,$E479))</f>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IF($L479="_", "_", IF($L479=$D479,$E479,$D479))</f>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IF(AND(ISBLANK($F480),ISBLANK($G480)),"_",IF($F480&gt;$G480,$D480,$E480))</f>
        <v>_</v>
      </c>
      <c r="I480" s="2"/>
      <c r="J480" s="2"/>
      <c r="K480" s="2"/>
      <c r="L480" s="2" t="str">
        <f>IF(OR($J480=$K480,AND(ISBLANK($J480),ISBLANK($K480))),"_",IF($J480&gt;$K480,$D480,$E480))</f>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IF($L480="_", "_", IF($L480=$D480,$E480,$D480))</f>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IF(AND(ISBLANK($F481),ISBLANK($G481)),"_",IF($F481&gt;$G481,$D481,$E481))</f>
        <v>_</v>
      </c>
      <c r="I481" s="2"/>
      <c r="J481" s="2"/>
      <c r="K481" s="2"/>
      <c r="L481" s="2" t="str">
        <f>IF(OR($J481=$K481,AND(ISBLANK($J481),ISBLANK($K481))),"_",IF($J481&gt;$K481,$D481,$E481))</f>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IF($L481="_", "_", IF($L481=$D481,$E481,$D481))</f>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IF(AND(ISBLANK($F482),ISBLANK($G482)),"_",IF($F482&gt;$G482,$D482,$E482))</f>
        <v>_</v>
      </c>
      <c r="I482" s="2"/>
      <c r="J482" s="2"/>
      <c r="K482" s="2"/>
      <c r="L482" s="2" t="str">
        <f>IF(OR($J482=$K482,AND(ISBLANK($J482),ISBLANK($K482))),"_",IF($J482&gt;$K482,$D482,$E482))</f>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IF($L482="_", "_", IF($L482=$D482,$E482,$D482))</f>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IF(AND(ISBLANK($F483),ISBLANK($G483)),"_",IF($F483&gt;$G483,$D483,$E483))</f>
        <v>_</v>
      </c>
      <c r="I483" s="2"/>
      <c r="J483" s="2"/>
      <c r="K483" s="2"/>
      <c r="L483" s="2" t="str">
        <f>IF(OR($J483=$K483,AND(ISBLANK($J483),ISBLANK($K483))),"_",IF($J483&gt;$K483,$D483,$E483))</f>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IF($L483="_", "_", IF($L483=$D483,$E483,$D483))</f>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IF(AND(ISBLANK($F484),ISBLANK($G484)),"_",IF($F484&gt;$G484,$D484,$E484))</f>
        <v>_</v>
      </c>
      <c r="I484" s="2"/>
      <c r="J484" s="2"/>
      <c r="K484" s="2"/>
      <c r="L484" s="2" t="str">
        <f>IF(OR($J484=$K484,AND(ISBLANK($J484),ISBLANK($K484))),"_",IF($J484&gt;$K484,$D484,$E484))</f>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IF($L484="_", "_", IF($L484=$D484,$E484,$D484))</f>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IF(AND(ISBLANK($F485),ISBLANK($G485)),"_",IF($F485&gt;$G485,$D485,$E485))</f>
        <v>_</v>
      </c>
      <c r="I485" s="2"/>
      <c r="J485" s="2"/>
      <c r="K485" s="2"/>
      <c r="L485" s="2" t="str">
        <f>IF(OR($J485=$K485,AND(ISBLANK($J485),ISBLANK($K485))),"_",IF($J485&gt;$K485,$D485,$E485))</f>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IF($L485="_", "_", IF($L485=$D485,$E485,$D485))</f>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IF(AND(ISBLANK($F486),ISBLANK($G486)),"_",IF($F486&gt;$G486,$D486,$E486))</f>
        <v>_</v>
      </c>
      <c r="I486" s="2"/>
      <c r="J486" s="2"/>
      <c r="K486" s="2"/>
      <c r="L486" s="2" t="str">
        <f>IF(OR($J486=$K486,AND(ISBLANK($J486),ISBLANK($K486))),"_",IF($J486&gt;$K486,$D486,$E486))</f>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IF($L486="_", "_", IF($L486=$D486,$E486,$D486))</f>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IF(AND(ISBLANK($F487),ISBLANK($G487)),"_",IF($F487&gt;$G487,$D487,$E487))</f>
        <v>_</v>
      </c>
      <c r="I487" s="2"/>
      <c r="J487" s="2"/>
      <c r="K487" s="2"/>
      <c r="L487" s="2" t="str">
        <f>IF(OR($J487=$K487,AND(ISBLANK($J487),ISBLANK($K487))),"_",IF($J487&gt;$K487,$D487,$E487))</f>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IF($L487="_", "_", IF($L487=$D487,$E487,$D487))</f>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IF(AND(ISBLANK($F488),ISBLANK($G488)),"_",IF($F488&gt;$G488,$D488,$E488))</f>
        <v>_</v>
      </c>
      <c r="I488" s="2"/>
      <c r="J488" s="2"/>
      <c r="K488" s="2"/>
      <c r="L488" s="2" t="str">
        <f>IF(OR($J488=$K488,AND(ISBLANK($J488),ISBLANK($K488))),"_",IF($J488&gt;$K488,$D488,$E488))</f>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IF($L488="_", "_", IF($L488=$D488,$E488,$D488))</f>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IF(AND(ISBLANK($F489),ISBLANK($G489)),"_",IF($F489&gt;$G489,$D489,$E489))</f>
        <v>_</v>
      </c>
      <c r="I489" s="2"/>
      <c r="J489" s="2"/>
      <c r="K489" s="2"/>
      <c r="L489" s="2" t="str">
        <f>IF(OR($J489=$K489,AND(ISBLANK($J489),ISBLANK($K489))),"_",IF($J489&gt;$K489,$D489,$E489))</f>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IF($L489="_", "_", IF($L489=$D489,$E489,$D489))</f>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IF(AND(ISBLANK($F490),ISBLANK($G490)),"_",IF($F490&gt;$G490,$D490,$E490))</f>
        <v>_</v>
      </c>
      <c r="I490" s="3"/>
      <c r="J490" s="3"/>
      <c r="K490" s="3"/>
      <c r="L490" s="3" t="str">
        <f>IF(OR($J490=$K490,AND(ISBLANK($J490),ISBLANK($K490))),"_",IF($J490&gt;$K490,$D490,$E490))</f>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IF($L490="_", "_", IF($L490=$D490,$E490,$D490))</f>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IF(AND(ISBLANK($F491),ISBLANK($G491)),"_",IF($F491&gt;$G491,$D491,$E491))</f>
        <v>_</v>
      </c>
      <c r="I491" s="2"/>
      <c r="J491" s="2"/>
      <c r="K491" s="2"/>
      <c r="L491" s="2" t="str">
        <f>IF(OR($J491=$K491,AND(ISBLANK($J491),ISBLANK($K491))),"_",IF($J491&gt;$K491,$D491,$E491))</f>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IF($L491="_", "_", IF($L491=$D491,$E491,$D491))</f>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IF(AND(ISBLANK($F492),ISBLANK($G492)),"_",IF($F492&gt;$G492,$D492,$E492))</f>
        <v>_</v>
      </c>
      <c r="I492" s="2"/>
      <c r="J492" s="2"/>
      <c r="K492" s="2"/>
      <c r="L492" s="2" t="str">
        <f>IF(OR($J492=$K492,AND(ISBLANK($J492),ISBLANK($K492))),"_",IF($J492&gt;$K492,$D492,$E492))</f>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IF($L492="_", "_", IF($L492=$D492,$E492,$D492))</f>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IF(AND(ISBLANK($F493),ISBLANK($G493)),"_",IF($F493&gt;$G493,$D493,$E493))</f>
        <v>_</v>
      </c>
      <c r="I493" s="2"/>
      <c r="J493" s="2"/>
      <c r="K493" s="2"/>
      <c r="L493" s="2" t="str">
        <f>IF(OR($J493=$K493,AND(ISBLANK($J493),ISBLANK($K493))),"_",IF($J493&gt;$K493,$D493,$E493))</f>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IF($L493="_", "_", IF($L493=$D493,$E493,$D493))</f>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IF(AND(ISBLANK($F494),ISBLANK($G494)),"_",IF($F494&gt;$G494,$D494,$E494))</f>
        <v>_</v>
      </c>
      <c r="I494" s="2"/>
      <c r="J494" s="2"/>
      <c r="K494" s="2"/>
      <c r="L494" s="2" t="str">
        <f>IF(OR($J494=$K494,AND(ISBLANK($J494),ISBLANK($K494))),"_",IF($J494&gt;$K494,$D494,$E494))</f>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IF($L494="_", "_", IF($L494=$D494,$E494,$D494))</f>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IF(AND(ISBLANK($F495),ISBLANK($G495)),"_",IF($F495&gt;$G495,$D495,$E495))</f>
        <v>_</v>
      </c>
      <c r="I495" s="3"/>
      <c r="J495" s="3"/>
      <c r="K495" s="3"/>
      <c r="L495" s="2" t="str">
        <f>IF(OR($J495=$K495,AND(ISBLANK($J495),ISBLANK($K495))),"_",IF($J495&gt;$K495,$D495,$E495))</f>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IF($L495="_", "_", IF($L495=$D495,$E495,$D495))</f>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IF(AND(ISBLANK($F496),ISBLANK($G496)),"_",IF($F496&gt;$G496,$D496,$E496))</f>
        <v>_</v>
      </c>
      <c r="I496" s="2"/>
      <c r="J496" s="2"/>
      <c r="K496" s="2"/>
      <c r="L496" s="13" t="str">
        <f>IF(OR($J496=$K496,AND(ISBLANK($J496),ISBLANK($K496))),"_",IF($J496&gt;$K496,$D496,$E496))</f>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IF($L496="_", "_", IF($L496=$D496,$E496,$D496))</f>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IF(AND(ISBLANK($F497),ISBLANK($G497)),"_",IF($F497&gt;$G497,$D497,$E497))</f>
        <v>_</v>
      </c>
      <c r="I497" s="2"/>
      <c r="J497" s="2"/>
      <c r="K497" s="2"/>
      <c r="L497" s="2" t="str">
        <f>IF(OR($J497=$K497,AND(ISBLANK($J497),ISBLANK($K497))),"_",IF($J497&gt;$K497,$D497,$E497))</f>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IF($L497="_", "_", IF($L497=$D497,$E497,$D497))</f>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IF(AND(ISBLANK($F498),ISBLANK($G498)),"_",IF($F498&gt;$G498,$D498,$E498))</f>
        <v>_</v>
      </c>
      <c r="I498" s="3"/>
      <c r="J498" s="3"/>
      <c r="K498" s="3"/>
      <c r="L498" s="2" t="str">
        <f>IF(OR($J498=$K498,AND(ISBLANK($J498),ISBLANK($K498))),"_",IF($J498&gt;$K498,$D498,$E498))</f>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IF($L498="_", "_", IF($L498=$D498,$E498,$D498))</f>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IF(AND(ISBLANK($F499),ISBLANK($G499)),"_",IF($F499&gt;$G499,$D499,$E499))</f>
        <v>_</v>
      </c>
      <c r="I499" s="2"/>
      <c r="J499" s="2"/>
      <c r="K499" s="2"/>
      <c r="L499" s="13" t="str">
        <f>IF(OR($J499=$K499,AND(ISBLANK($J499),ISBLANK($K499))),"_",IF($J499&gt;$K499,$D499,$E499))</f>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IF($L499="_", "_", IF($L499=$D499,$E499,$D499))</f>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IF(AND(ISBLANK($F500),ISBLANK($G500)),"_",IF($F500&gt;$G500,$D500,$E500))</f>
        <v>_</v>
      </c>
      <c r="I500" s="2"/>
      <c r="J500" s="2"/>
      <c r="K500" s="2"/>
      <c r="L500" s="2" t="str">
        <f>IF(OR($J500=$K500,AND(ISBLANK($J500),ISBLANK($K500))),"_",IF($J500&gt;$K500,$D500,$E500))</f>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IF($L500="_", "_", IF($L500=$D500,$E500,$D500))</f>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IF(AND(ISBLANK($F501),ISBLANK($G501)),"_",IF($F501&gt;$G501,$D501,$E501))</f>
        <v>_</v>
      </c>
      <c r="I501" s="2"/>
      <c r="J501" s="2"/>
      <c r="K501" s="2"/>
      <c r="L501" s="2" t="str">
        <f>IF(OR($J501=$K501,AND(ISBLANK($J501),ISBLANK($K501))),"_",IF($J501&gt;$K501,$D501,$E501))</f>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IF($L501="_", "_", IF($L501=$D501,$E501,$D501))</f>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IF(AND(ISBLANK($F502),ISBLANK($G502)),"_",IF($F502&gt;$G502,$D502,$E502))</f>
        <v>_</v>
      </c>
      <c r="I502" s="2"/>
      <c r="J502" s="2"/>
      <c r="K502" s="2"/>
      <c r="L502" s="2" t="str">
        <f>IF(OR($J502=$K502,AND(ISBLANK($J502),ISBLANK($K502))),"_",IF($J502&gt;$K502,$D502,$E502))</f>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IF($L502="_", "_", IF($L502=$D502,$E502,$D502))</f>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IF(AND(ISBLANK($F503),ISBLANK($G503)),"_",IF($F503&gt;$G503,$D503,$E503))</f>
        <v>_</v>
      </c>
      <c r="I503" s="2"/>
      <c r="J503" s="2"/>
      <c r="K503" s="2"/>
      <c r="L503" s="2" t="str">
        <f>IF(OR($J503=$K503,AND(ISBLANK($J503),ISBLANK($K503))),"_",IF($J503&gt;$K503,$D503,$E503))</f>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IF($L503="_", "_", IF($L503=$D503,$E503,$D503))</f>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IF(AND(ISBLANK($F504),ISBLANK($G504)),"_",IF($F504&gt;$G504,$D504,$E504))</f>
        <v>_</v>
      </c>
      <c r="I504" s="2"/>
      <c r="J504" s="2"/>
      <c r="K504" s="2"/>
      <c r="L504" s="2" t="str">
        <f>IF(OR($J504=$K504,AND(ISBLANK($J504),ISBLANK($K504))),"_",IF($J504&gt;$K504,$D504,$E504))</f>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IF($L504="_", "_", IF($L504=$D504,$E504,$D504))</f>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IF(AND(ISBLANK($F505),ISBLANK($G505)),"_",IF($F505&gt;$G505,$D505,$E505))</f>
        <v>_</v>
      </c>
      <c r="I505" s="2"/>
      <c r="J505" s="2"/>
      <c r="K505" s="2"/>
      <c r="L505" s="2" t="str">
        <f>IF(OR($J505=$K505,AND(ISBLANK($J505),ISBLANK($K505))),"_",IF($J505&gt;$K505,$D505,$E505))</f>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IF($L505="_", "_", IF($L505=$D505,$E505,$D505))</f>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IF(AND(ISBLANK($F506),ISBLANK($G506)),"_",IF($F506&gt;$G506,$D506,$E506))</f>
        <v>_</v>
      </c>
      <c r="I506" s="2"/>
      <c r="J506" s="2"/>
      <c r="K506" s="2"/>
      <c r="L506" s="2" t="str">
        <f>IF(OR($J506=$K506,AND(ISBLANK($J506),ISBLANK($K506))),"_",IF($J506&gt;$K506,$D506,$E506))</f>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IF($L506="_", "_", IF($L506=$D506,$E506,$D506))</f>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IF(AND(ISBLANK($F507),ISBLANK($G507)),"_",IF($F507&gt;$G507,$D507,$E507))</f>
        <v>_</v>
      </c>
      <c r="I507" s="2"/>
      <c r="J507" s="2"/>
      <c r="K507" s="2"/>
      <c r="L507" s="2" t="str">
        <f>IF(OR($J507=$K507,AND(ISBLANK($J507),ISBLANK($K507))),"_",IF($J507&gt;$K507,$D507,$E507))</f>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IF($L507="_", "_", IF($L507=$D507,$E507,$D507))</f>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IF(AND(ISBLANK($F508),ISBLANK($G508)),"_",IF($F508&gt;$G508,$D508,$E508))</f>
        <v>_</v>
      </c>
      <c r="I508" s="3"/>
      <c r="J508" s="3"/>
      <c r="K508" s="3"/>
      <c r="L508" s="2" t="str">
        <f>IF(OR($J508=$K508,AND(ISBLANK($J508),ISBLANK($K508))),"_",IF($J508&gt;$K508,$D508,$E508))</f>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IF($L508="_", "_", IF($L508=$D508,$E508,$D508))</f>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IF(AND(ISBLANK($F509),ISBLANK($G509)),"_",IF($F509&gt;$G509,$D509,$E509))</f>
        <v>_</v>
      </c>
      <c r="I509" s="2"/>
      <c r="J509" s="2"/>
      <c r="K509" s="2"/>
      <c r="L509" s="13" t="str">
        <f>IF(OR($J509=$K509,AND(ISBLANK($J509),ISBLANK($K509))),"_",IF($J509&gt;$K509,$D509,$E509))</f>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IF($L509="_", "_", IF($L509=$D509,$E509,$D509))</f>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IF(AND(ISBLANK($F510),ISBLANK($G510)),"_",IF($F510&gt;$G510,$D510,$E510))</f>
        <v>_</v>
      </c>
      <c r="I510" s="2"/>
      <c r="J510" s="2"/>
      <c r="K510" s="2"/>
      <c r="L510" s="2" t="str">
        <f>IF(OR($J510=$K510,AND(ISBLANK($J510),ISBLANK($K510))),"_",IF($J510&gt;$K510,$D510,$E510))</f>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IF($L510="_", "_", IF($L510=$D510,$E510,$D510))</f>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IF(AND(ISBLANK($F511),ISBLANK($G511)),"_",IF($F511&gt;$G511,$D511,$E511))</f>
        <v>_</v>
      </c>
      <c r="I511" s="2"/>
      <c r="J511" s="2"/>
      <c r="K511" s="2"/>
      <c r="L511" s="2" t="str">
        <f>IF(OR($J511=$K511,AND(ISBLANK($J511),ISBLANK($K511))),"_",IF($J511&gt;$K511,$D511,$E511))</f>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IF($L511="_", "_", IF($L511=$D511,$E511,$D511))</f>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IF(AND(ISBLANK($F512),ISBLANK($G512)),"_",IF($F512&gt;$G512,$D512,$E512))</f>
        <v>_</v>
      </c>
      <c r="I512" s="2"/>
      <c r="J512" s="2"/>
      <c r="K512" s="2"/>
      <c r="L512" s="2" t="str">
        <f>IF(OR($J512=$K512,AND(ISBLANK($J512),ISBLANK($K512))),"_",IF($J512&gt;$K512,$D512,$E512))</f>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IF($L512="_", "_", IF($L512=$D512,$E512,$D512))</f>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IF(AND(ISBLANK($F513),ISBLANK($G513)),"_",IF($F513&gt;$G513,$D513,$E513))</f>
        <v>_</v>
      </c>
      <c r="I513" s="3"/>
      <c r="J513" s="3"/>
      <c r="K513" s="3"/>
      <c r="L513" s="2" t="str">
        <f>IF(OR($J513=$K513,AND(ISBLANK($J513),ISBLANK($K513))),"_",IF($J513&gt;$K513,$D513,$E513))</f>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IF($L513="_", "_", IF($L513=$D513,$E513,$D513))</f>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IF(AND(ISBLANK($F514),ISBLANK($G514)),"_",IF($F514&gt;$G514,$D514,$E514))</f>
        <v>_</v>
      </c>
      <c r="I514" s="2"/>
      <c r="J514" s="2"/>
      <c r="K514" s="2"/>
      <c r="L514" s="13" t="str">
        <f>IF(OR($J514=$K514,AND(ISBLANK($J514),ISBLANK($K514))),"_",IF($J514&gt;$K514,$D514,$E514))</f>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IF($L514="_", "_", IF($L514=$D514,$E514,$D514))</f>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IF(AND(ISBLANK($F515),ISBLANK($G515)),"_",IF($F515&gt;$G515,$D515,$E515))</f>
        <v>_</v>
      </c>
      <c r="I515" s="2"/>
      <c r="J515" s="2"/>
      <c r="K515" s="2"/>
      <c r="L515" s="2" t="str">
        <f>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IF(AND(ISBLANK($F516),ISBLANK($G516)),"_",IF($F516&gt;$G516,$D516,$E516))</f>
        <v>_</v>
      </c>
      <c r="I516" s="2"/>
      <c r="J516" s="2"/>
      <c r="K516" s="2"/>
      <c r="L516" s="2" t="str">
        <f>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IF($L516="_", "_", IF($L516=$D516,$E516,$D516))</f>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IF(AND(ISBLANK($F517),ISBLANK($G517)),"_",IF($F517&gt;$G517,$D517,$E517))</f>
        <v>_</v>
      </c>
      <c r="I517" s="2"/>
      <c r="J517" s="2"/>
      <c r="K517" s="2"/>
      <c r="L517" s="2" t="str">
        <f>IF(OR($J517=$K517,AND(ISBLANK($J517),ISBLANK($K517))),"_",IF($J517&gt;$K517,$D517,$E517))</f>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IF($L517="_", "_", IF($L517=$D517,$E517,$D517))</f>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IF(AND(ISBLANK($F518),ISBLANK($G518)),"_",IF($F518&gt;$G518,$D518,$E518))</f>
        <v>_</v>
      </c>
      <c r="I518" s="2"/>
      <c r="J518" s="2"/>
      <c r="K518" s="2"/>
      <c r="L518" s="2" t="str">
        <f>IF(OR($J518=$K518,AND(ISBLANK($J518),ISBLANK($K518))),"_",IF($J518&gt;$K518,$D518,$E518))</f>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IF($L518="_", "_", IF($L518=$D518,$E518,$D518))</f>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IF(AND(ISBLANK($F519),ISBLANK($G519)),"_",IF($F519&gt;$G519,$D519,$E519))</f>
        <v>_</v>
      </c>
      <c r="I519" s="2"/>
      <c r="J519" s="2"/>
      <c r="K519" s="2"/>
      <c r="L519" s="2" t="str">
        <f>IF(OR($J519=$K519,AND(ISBLANK($J519),ISBLANK($K519))),"_",IF($J519&gt;$K519,$D519,$E519))</f>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IF($L519="_", "_", IF($L519=$D519,$E519,$D519))</f>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IF(AND(ISBLANK($F520),ISBLANK($G520)),"_",IF($F520&gt;$G520,$D520,$E520))</f>
        <v>_</v>
      </c>
      <c r="I520" s="2"/>
      <c r="J520" s="2"/>
      <c r="K520" s="2"/>
      <c r="L520" s="2" t="str">
        <f>IF(OR($J520=$K520,AND(ISBLANK($J520),ISBLANK($K520))),"_",IF($J520&gt;$K520,$D520,$E520))</f>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IF($L520="_", "_", IF($L520=$D520,$E520,$D520))</f>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IF(AND(ISBLANK($F521),ISBLANK($G521)),"_",IF($F521&gt;$G521,$D521,$E521))</f>
        <v>_</v>
      </c>
      <c r="I521" s="2"/>
      <c r="J521" s="2"/>
      <c r="K521" s="2"/>
      <c r="L521" s="2" t="str">
        <f>IF(OR($J521=$K521,AND(ISBLANK($J521),ISBLANK($K521))),"_",IF($J521&gt;$K521,$D521,$E521))</f>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IF($L521="_", "_", IF($L521=$D521,$E521,$D521))</f>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IF(AND(ISBLANK($F522),ISBLANK($G522)),"_",IF($F522&gt;$G522,$D522,$E522))</f>
        <v>_</v>
      </c>
      <c r="I522" s="3"/>
      <c r="J522" s="3"/>
      <c r="K522" s="3"/>
      <c r="L522" s="2" t="str">
        <f>IF(OR($J522=$K522,AND(ISBLANK($J522),ISBLANK($K522))),"_",IF($J522&gt;$K522,$D522,$E522))</f>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IF($L522="_", "_", IF($L522=$D522,$E522,$D522))</f>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IF(AND(ISBLANK($F523),ISBLANK($G523)),"_",IF($F523&gt;$G523,$D523,$E523))</f>
        <v>_</v>
      </c>
      <c r="I523" s="2"/>
      <c r="J523" s="2"/>
      <c r="K523" s="2"/>
      <c r="L523" s="13" t="str">
        <f>IF(OR($J523=$K523,AND(ISBLANK($J523),ISBLANK($K523))),"_",IF($J523&gt;$K523,$D523,$E523))</f>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IF($L523="_", "_", IF($L523=$D523,$E523,$D523))</f>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IF(AND(ISBLANK($F524),ISBLANK($G524)),"_",IF($F524&gt;$G524,$D524,$E524))</f>
        <v>_</v>
      </c>
      <c r="I524" s="2"/>
      <c r="J524" s="2"/>
      <c r="K524" s="2"/>
      <c r="L524" s="2" t="str">
        <f>IF(OR($J524=$K524,AND(ISBLANK($J524),ISBLANK($K524))),"_",IF($J524&gt;$K524,$D524,$E524))</f>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IF($L524="_", "_", IF($L524=$D524,$E524,$D524))</f>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IF(AND(ISBLANK($F525),ISBLANK($G525)),"_",IF($F525&gt;$G525,$D525,$E525))</f>
        <v>_</v>
      </c>
      <c r="I525" s="2"/>
      <c r="J525" s="2"/>
      <c r="K525" s="2"/>
      <c r="L525" s="2" t="str">
        <f>IF(OR($J525=$K525,AND(ISBLANK($J525),ISBLANK($K525))),"_",IF($J525&gt;$K525,$D525,$E525))</f>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IF($L525="_", "_", IF($L525=$D525,$E525,$D525))</f>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IF(AND(ISBLANK($F526),ISBLANK($G526)),"_",IF($F526&gt;$G526,$D526,$E526))</f>
        <v>_</v>
      </c>
      <c r="I526" s="2"/>
      <c r="J526" s="2"/>
      <c r="K526" s="2"/>
      <c r="L526" s="2" t="str">
        <f>IF(OR($J526=$K526,AND(ISBLANK($J526),ISBLANK($K526))),"_",IF($J526&gt;$K526,$D526,$E526))</f>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IF($L526="_", "_", IF($L526=$D526,$E526,$D526))</f>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IF(AND(ISBLANK($F527),ISBLANK($G527)),"_",IF($F527&gt;$G527,$D527,$E527))</f>
        <v>_</v>
      </c>
      <c r="I527" s="2"/>
      <c r="J527" s="2"/>
      <c r="K527" s="2"/>
      <c r="L527" s="2" t="str">
        <f>IF(OR($J527=$K527,AND(ISBLANK($J527),ISBLANK($K527))),"_",IF($J527&gt;$K527,$D527,$E527))</f>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IF($L527="_", "_", IF($L527=$D527,$E527,$D527))</f>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IF(AND(ISBLANK($F528),ISBLANK($G528)),"_",IF($F528&gt;$G528,$D528,$E528))</f>
        <v>_</v>
      </c>
      <c r="I528" s="2"/>
      <c r="J528" s="2"/>
      <c r="K528" s="2"/>
      <c r="L528" s="2" t="str">
        <f>IF(OR($J528=$K528,AND(ISBLANK($J528),ISBLANK($K528))),"_",IF($J528&gt;$K528,$D528,$E528))</f>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IF($L528="_", "_", IF($L528=$D528,$E528,$D528))</f>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IF(AND(ISBLANK($F529),ISBLANK($G529)),"_",IF($F529&gt;$G529,$D529,$E529))</f>
        <v>_</v>
      </c>
      <c r="I529" s="3"/>
      <c r="J529" s="3"/>
      <c r="K529" s="3"/>
      <c r="L529" s="2" t="str">
        <f>IF(OR($J529=$K529,AND(ISBLANK($J529),ISBLANK($K529))),"_",IF($J529&gt;$K529,$D529,$E529))</f>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IF($L529="_", "_", IF($L529=$D529,$E529,$D529))</f>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IF(AND(ISBLANK($F530),ISBLANK($G530)),"_",IF($F530&gt;$G530,$D530,$E530))</f>
        <v>_</v>
      </c>
      <c r="I530" s="2"/>
      <c r="J530" s="2"/>
      <c r="K530" s="2"/>
      <c r="L530" s="13" t="str">
        <f>IF(OR($J530=$K530,AND(ISBLANK($J530),ISBLANK($K530))),"_",IF($J530&gt;$K530,$D530,$E530))</f>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IF($L530="_", "_", IF($L530=$D530,$E530,$D530))</f>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IF(AND(ISBLANK($F531),ISBLANK($G531)),"_",IF($F531&gt;$G531,$D531,$E531))</f>
        <v>_</v>
      </c>
      <c r="I531" s="2"/>
      <c r="J531" s="2"/>
      <c r="K531" s="2"/>
      <c r="L531" s="2" t="str">
        <f>IF(OR($J531=$K531,AND(ISBLANK($J531),ISBLANK($K531))),"_",IF($J531&gt;$K531,$D531,$E531))</f>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IF($L531="_", "_", IF($L531=$D531,$E531,$D531))</f>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IF(AND(ISBLANK($F532),ISBLANK($G532)),"_",IF($F532&gt;$G532,$D532,$E532))</f>
        <v>_</v>
      </c>
      <c r="I532" s="2"/>
      <c r="J532" s="2"/>
      <c r="K532" s="2"/>
      <c r="L532" s="2" t="str">
        <f>IF(OR($J532=$K532,AND(ISBLANK($J532),ISBLANK($K532))),"_",IF($J532&gt;$K532,$D532,$E532))</f>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IF($L532="_", "_", IF($L532=$D532,$E532,$D532))</f>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IF(AND(ISBLANK($F533),ISBLANK($G533)),"_",IF($F533&gt;$G533,$D533,$E533))</f>
        <v>_</v>
      </c>
      <c r="I533" s="2"/>
      <c r="J533" s="2"/>
      <c r="K533" s="2"/>
      <c r="L533" s="2" t="str">
        <f>IF(OR($J533=$K533,AND(ISBLANK($J533),ISBLANK($K533))),"_",IF($J533&gt;$K533,$D533,$E533))</f>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IF($L533="_", "_", IF($L533=$D533,$E533,$D533))</f>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IF(AND(ISBLANK($F534),ISBLANK($G534)),"_",IF($F534&gt;$G534,$D534,$E534))</f>
        <v>_</v>
      </c>
      <c r="I534" s="2"/>
      <c r="J534" s="2"/>
      <c r="K534" s="2"/>
      <c r="L534" s="2" t="str">
        <f>IF(OR($J534=$K534,AND(ISBLANK($J534),ISBLANK($K534))),"_",IF($J534&gt;$K534,$D534,$E534))</f>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IF($L534="_", "_", IF($L534=$D534,$E534,$D534))</f>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IF(AND(ISBLANK($F535),ISBLANK($G535)),"_",IF($F535&gt;$G535,$D535,$E535))</f>
        <v>_</v>
      </c>
      <c r="I535" s="2"/>
      <c r="J535" s="2"/>
      <c r="K535" s="2"/>
      <c r="L535" s="2" t="str">
        <f>IF(OR($J535=$K535,AND(ISBLANK($J535),ISBLANK($K535))),"_",IF($J535&gt;$K535,$D535,$E535))</f>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IF($L535="_", "_", IF($L535=$D535,$E535,$D535))</f>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IF(AND(ISBLANK($F536),ISBLANK($G536)),"_",IF($F536&gt;$G536,$D536,$E536))</f>
        <v>_</v>
      </c>
      <c r="I536" s="2"/>
      <c r="J536" s="2"/>
      <c r="K536" s="2"/>
      <c r="L536" s="2" t="str">
        <f>IF(OR($J536=$K536,AND(ISBLANK($J536),ISBLANK($K536))),"_",IF($J536&gt;$K536,$D536,$E536))</f>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IF($L536="_", "_", IF($L536=$D536,$E536,$D536))</f>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IF(AND(ISBLANK($F537),ISBLANK($G537)),"_",IF($F537&gt;$G537,$D537,$E537))</f>
        <v>_</v>
      </c>
      <c r="I537" s="2"/>
      <c r="J537" s="2"/>
      <c r="K537" s="2"/>
      <c r="L537" s="2" t="str">
        <f>IF(OR($J537=$K537,AND(ISBLANK($J537),ISBLANK($K537))),"_",IF($J537&gt;$K537,$D537,$E537))</f>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IF($L537="_", "_", IF($L537=$D537,$E537,$D537))</f>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IF(AND(ISBLANK($F538),ISBLANK($G538)),"_",IF($F538&gt;$G538,$D538,$E538))</f>
        <v>_</v>
      </c>
      <c r="I538" s="2"/>
      <c r="J538" s="2"/>
      <c r="K538" s="2"/>
      <c r="L538" s="2" t="str">
        <f>IF(OR($J538=$K538,AND(ISBLANK($J538),ISBLANK($K538))),"_",IF($J538&gt;$K538,$D538,$E538))</f>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IF($L538="_", "_", IF($L538=$D538,$E538,$D538))</f>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IF(AND(ISBLANK($F539),ISBLANK($G539)),"_",IF($F539&gt;$G539,$D539,$E539))</f>
        <v>_</v>
      </c>
      <c r="I539" s="2"/>
      <c r="J539" s="2"/>
      <c r="K539" s="2"/>
      <c r="L539" s="2" t="str">
        <f>IF(OR($J539=$K539,AND(ISBLANK($J539),ISBLANK($K539))),"_",IF($J539&gt;$K539,$D539,$E539))</f>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IF($L539="_", "_", IF($L539=$D539,$E539,$D539))</f>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IF(AND(ISBLANK($F540),ISBLANK($G540)),"_",IF($F540&gt;$G540,$D540,$E540))</f>
        <v>_</v>
      </c>
      <c r="I540" s="3"/>
      <c r="J540" s="3"/>
      <c r="K540" s="3"/>
      <c r="L540" s="2" t="str">
        <f>IF(OR($J540=$K540,AND(ISBLANK($J540),ISBLANK($K540))),"_",IF($J540&gt;$K540,$D540,$E540))</f>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IF($L540="_", "_", IF($L540=$D540,$E540,$D540))</f>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IF(AND(ISBLANK($F541),ISBLANK($G541)),"_",IF($F541&gt;$G541,$D541,$E541))</f>
        <v>_</v>
      </c>
      <c r="I541" s="2"/>
      <c r="J541" s="2"/>
      <c r="K541" s="2"/>
      <c r="L541" s="13" t="str">
        <f>IF(OR($J541=$K541,AND(ISBLANK($J541),ISBLANK($K541))),"_",IF($J541&gt;$K541,$D541,$E541))</f>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IF($L541="_", "_", IF($L541=$D541,$E541,$D541))</f>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IF(AND(ISBLANK($F542),ISBLANK($G542)),"_",IF($F542&gt;$G542,$D542,$E542))</f>
        <v>_</v>
      </c>
      <c r="I542" s="2"/>
      <c r="J542" s="2"/>
      <c r="K542" s="2"/>
      <c r="L542" s="2" t="str">
        <f>IF(OR($J542=$K542,AND(ISBLANK($J542),ISBLANK($K542))),"_",IF($J542&gt;$K542,$D542,$E542))</f>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IF($L542="_", "_", IF($L542=$D542,$E542,$D542))</f>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IF(AND(ISBLANK($F543),ISBLANK($G543)),"_",IF($F543&gt;$G543,$D543,$E543))</f>
        <v>_</v>
      </c>
      <c r="I543" s="2"/>
      <c r="J543" s="2"/>
      <c r="K543" s="2"/>
      <c r="L543" s="2" t="str">
        <f>IF(OR($J543=$K543,AND(ISBLANK($J543),ISBLANK($K543))),"_",IF($J543&gt;$K543,$D543,$E543))</f>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IF($L543="_", "_", IF($L543=$D543,$E543,$D543))</f>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IF(AND(ISBLANK($F544),ISBLANK($G544)),"_",IF($F544&gt;$G544,$D544,$E544))</f>
        <v>_</v>
      </c>
      <c r="I544" s="2"/>
      <c r="J544" s="2"/>
      <c r="K544" s="2"/>
      <c r="L544" s="2" t="str">
        <f>IF(OR($J544=$K544,AND(ISBLANK($J544),ISBLANK($K544))),"_",IF($J544&gt;$K544,$D544,$E544))</f>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IF($L544="_", "_", IF($L544=$D544,$E544,$D544))</f>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IF(AND(ISBLANK($F545),ISBLANK($G545)),"_",IF($F545&gt;$G545,$D545,$E545))</f>
        <v>_</v>
      </c>
      <c r="I545" s="2"/>
      <c r="J545" s="2"/>
      <c r="K545" s="2"/>
      <c r="L545" s="2" t="str">
        <f>IF(OR($J545=$K545,AND(ISBLANK($J545),ISBLANK($K545))),"_",IF($J545&gt;$K545,$D545,$E545))</f>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IF($L545="_", "_", IF($L545=$D545,$E545,$D545))</f>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IF(AND(ISBLANK($F546),ISBLANK($G546)),"_",IF($F546&gt;$G546,$D546,$E546))</f>
        <v>_</v>
      </c>
      <c r="I546" s="3"/>
      <c r="J546" s="3"/>
      <c r="K546" s="3"/>
      <c r="L546" s="2" t="str">
        <f>IF(OR($J546=$K546,AND(ISBLANK($J546),ISBLANK($K546))),"_",IF($J546&gt;$K546,$D546,$E546))</f>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IF($L546="_", "_", IF($L546=$D546,$E546,$D546))</f>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IF(AND(ISBLANK($F547),ISBLANK($G547)),"_",IF($F547&gt;$G547,$D547,$E547))</f>
        <v>_</v>
      </c>
      <c r="I547" s="2"/>
      <c r="J547" s="2"/>
      <c r="K547" s="2"/>
      <c r="L547" s="13" t="str">
        <f>IF(OR($J547=$K547,AND(ISBLANK($J547),ISBLANK($K547))),"_",IF($J547&gt;$K547,$D547,$E547))</f>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IF($L547="_", "_", IF($L547=$D547,$E547,$D547))</f>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IF(AND(ISBLANK($F548),ISBLANK($G548)),"_",IF($F548&gt;$G548,$D548,$E548))</f>
        <v>_</v>
      </c>
      <c r="I548" s="2"/>
      <c r="J548" s="2"/>
      <c r="K548" s="2"/>
      <c r="L548" s="2" t="str">
        <f>IF(OR($J548=$K548,AND(ISBLANK($J548),ISBLANK($K548))),"_",IF($J548&gt;$K548,$D548,$E548))</f>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IF($L548="_", "_", IF($L548=$D548,$E548,$D548))</f>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IF(AND(ISBLANK($F549),ISBLANK($G549)),"_",IF($F549&gt;$G549,$D549,$E549))</f>
        <v>_</v>
      </c>
      <c r="I549" s="2"/>
      <c r="J549" s="2"/>
      <c r="K549" s="2"/>
      <c r="L549" s="2" t="str">
        <f>IF(OR($J549=$K549,AND(ISBLANK($J549),ISBLANK($K549))),"_",IF($J549&gt;$K549,$D549,$E549))</f>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IF($L549="_", "_", IF($L549=$D549,$E549,$D549))</f>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IF(AND(ISBLANK($F550),ISBLANK($G550)),"_",IF($F550&gt;$G550,$D550,$E550))</f>
        <v>_</v>
      </c>
      <c r="I550" s="2"/>
      <c r="J550" s="2"/>
      <c r="K550" s="2"/>
      <c r="L550" s="2" t="str">
        <f>IF(OR($J550=$K550,AND(ISBLANK($J550),ISBLANK($K550))),"_",IF($J550&gt;$K550,$D550,$E550))</f>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IF($L550="_", "_", IF($L550=$D550,$E550,$D550))</f>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IF(AND(ISBLANK($F551),ISBLANK($G551)),"_",IF($F551&gt;$G551,$D551,$E551))</f>
        <v>_</v>
      </c>
      <c r="I551" s="2"/>
      <c r="J551" s="2"/>
      <c r="K551" s="2"/>
      <c r="L551" s="2" t="str">
        <f>IF(OR($J551=$K551,AND(ISBLANK($J551),ISBLANK($K551))),"_",IF($J551&gt;$K551,$D551,$E551))</f>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IF($L551="_", "_", IF($L551=$D551,$E551,$D551))</f>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IF(AND(ISBLANK($F552),ISBLANK($G552)),"_",IF($F552&gt;$G552,$D552,$E552))</f>
        <v>_</v>
      </c>
      <c r="I552" s="2"/>
      <c r="J552" s="2"/>
      <c r="K552" s="2"/>
      <c r="L552" s="2" t="str">
        <f>IF(OR($J552=$K552,AND(ISBLANK($J552),ISBLANK($K552))),"_",IF($J552&gt;$K552,$D552,$E552))</f>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IF($L552="_", "_", IF($L552=$D552,$E552,$D552))</f>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IF(AND(ISBLANK($F553),ISBLANK($G553)),"_",IF($F553&gt;$G553,$D553,$E553))</f>
        <v>_</v>
      </c>
      <c r="I553" s="2"/>
      <c r="J553" s="2"/>
      <c r="K553" s="2"/>
      <c r="L553" s="2" t="str">
        <f>IF(OR($J553=$K553,AND(ISBLANK($J553),ISBLANK($K553))),"_",IF($J553&gt;$K553,$D553,$E553))</f>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IF($L553="_", "_", IF($L553=$D553,$E553,$D553))</f>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IF(AND(ISBLANK($F554),ISBLANK($G554)),"_",IF($F554&gt;$G554,$D554,$E554))</f>
        <v>_</v>
      </c>
      <c r="I554" s="2"/>
      <c r="J554" s="2"/>
      <c r="K554" s="2"/>
      <c r="L554" s="2" t="str">
        <f>IF(OR($J554=$K554,AND(ISBLANK($J554),ISBLANK($K554))),"_",IF($J554&gt;$K554,$D554,$E554))</f>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IF($L554="_", "_", IF($L554=$D554,$E554,$D554))</f>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IF(AND(ISBLANK($F555),ISBLANK($G555)),"_",IF($F555&gt;$G555,$D555,$E555))</f>
        <v>_</v>
      </c>
      <c r="I555" s="2"/>
      <c r="J555" s="2"/>
      <c r="K555" s="2"/>
      <c r="L555" s="2" t="str">
        <f>IF(OR($J555=$K555,AND(ISBLANK($J555),ISBLANK($K555))),"_",IF($J555&gt;$K555,$D555,$E555))</f>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IF($L555="_", "_", IF($L555=$D555,$E555,$D555))</f>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IF(AND(ISBLANK($F556),ISBLANK($G556)),"_",IF($F556&gt;$G556,$D556,$E556))</f>
        <v>_</v>
      </c>
      <c r="I556" s="2"/>
      <c r="J556" s="2"/>
      <c r="K556" s="2"/>
      <c r="L556" s="2" t="str">
        <f>IF(OR($J556=$K556,AND(ISBLANK($J556),ISBLANK($K556))),"_",IF($J556&gt;$K556,$D556,$E556))</f>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IF($L556="_", "_", IF($L556=$D556,$E556,$D556))</f>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IF(AND(ISBLANK($F557),ISBLANK($G557)),"_",IF($F557&gt;$G557,$D557,$E557))</f>
        <v>_</v>
      </c>
      <c r="I557" s="2"/>
      <c r="J557" s="2"/>
      <c r="K557" s="2"/>
      <c r="L557" s="2" t="str">
        <f>IF(OR($J557=$K557,AND(ISBLANK($J557),ISBLANK($K557))),"_",IF($J557&gt;$K557,$D557,$E557))</f>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IF($L557="_", "_", IF($L557=$D557,$E557,$D557))</f>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IF(AND(ISBLANK($F558),ISBLANK($G558)),"_",IF($F558&gt;$G558,$D558,$E558))</f>
        <v>_</v>
      </c>
      <c r="I558" s="2"/>
      <c r="J558" s="2"/>
      <c r="K558" s="2"/>
      <c r="L558" s="2" t="str">
        <f>IF(OR($J558=$K558,AND(ISBLANK($J558),ISBLANK($K558))),"_",IF($J558&gt;$K558,$D558,$E558))</f>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IF($L558="_", "_", IF($L558=$D558,$E558,$D558))</f>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IF(AND(ISBLANK($F559),ISBLANK($G559)),"_",IF($F559&gt;$G559,$D559,$E559))</f>
        <v>_</v>
      </c>
      <c r="I559" s="3"/>
      <c r="J559" s="3"/>
      <c r="K559" s="3"/>
      <c r="L559" s="2" t="str">
        <f>IF(OR($J559=$K559,AND(ISBLANK($J559),ISBLANK($K559))),"_",IF($J559&gt;$K559,$D559,$E559))</f>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IF($L559="_", "_", IF($L559=$D559,$E559,$D559))</f>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IF(AND(ISBLANK($F560),ISBLANK($G560)),"_",IF($F560&gt;$G560,$D560,$E560))</f>
        <v>_</v>
      </c>
      <c r="I560" s="2"/>
      <c r="J560" s="2"/>
      <c r="K560" s="2"/>
      <c r="L560" s="13" t="str">
        <f>IF(OR($J560=$K560,AND(ISBLANK($J560),ISBLANK($K560))),"_",IF($J560&gt;$K560,$D560,$E560))</f>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IF($L560="_", "_", IF($L560=$D560,$E560,$D560))</f>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IF(AND(ISBLANK($F561),ISBLANK($G561)),"_",IF($F561&gt;$G561,$D561,$E561))</f>
        <v>_</v>
      </c>
      <c r="I561" s="2"/>
      <c r="J561" s="2"/>
      <c r="K561" s="2"/>
      <c r="L561" s="2" t="str">
        <f>IF(OR($J561=$K561,AND(ISBLANK($J561),ISBLANK($K561))),"_",IF($J561&gt;$K561,$D561,$E561))</f>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IF($L561="_", "_", IF($L561=$D561,$E561,$D561))</f>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IF(AND(ISBLANK($F562),ISBLANK($G562)),"_",IF($F562&gt;$G562,$D562,$E562))</f>
        <v>_</v>
      </c>
      <c r="I562" s="2"/>
      <c r="J562" s="2"/>
      <c r="K562" s="2"/>
      <c r="L562" s="2" t="str">
        <f>IF(OR($J562=$K562,AND(ISBLANK($J562),ISBLANK($K562))),"_",IF($J562&gt;$K562,$D562,$E562))</f>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IF($L562="_", "_", IF($L562=$D562,$E562,$D562))</f>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IF(AND(ISBLANK($F563),ISBLANK($G563)),"_",IF($F563&gt;$G563,$D563,$E563))</f>
        <v>_</v>
      </c>
      <c r="I563" s="2"/>
      <c r="J563" s="2"/>
      <c r="K563" s="2"/>
      <c r="L563" s="2" t="str">
        <f>IF(OR($J563=$K563,AND(ISBLANK($J563),ISBLANK($K563))),"_",IF($J563&gt;$K563,$D563,$E563))</f>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IF($L563="_", "_", IF($L563=$D563,$E563,$D563))</f>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IF(AND(ISBLANK($F564),ISBLANK($G564)),"_",IF($F564&gt;$G564,$D564,$E564))</f>
        <v>_</v>
      </c>
      <c r="I564" s="2"/>
      <c r="J564" s="2"/>
      <c r="K564" s="2"/>
      <c r="L564" s="2" t="str">
        <f>IF(OR($J564=$K564,AND(ISBLANK($J564),ISBLANK($K564))),"_",IF($J564&gt;$K564,$D564,$E564))</f>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IF($L564="_", "_", IF($L564=$D564,$E564,$D564))</f>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IF(AND(ISBLANK($F565),ISBLANK($G565)),"_",IF($F565&gt;$G565,$D565,$E565))</f>
        <v>_</v>
      </c>
      <c r="I565" s="2"/>
      <c r="J565" s="2"/>
      <c r="K565" s="2"/>
      <c r="L565" s="2" t="str">
        <f>IF(OR($J565=$K565,AND(ISBLANK($J565),ISBLANK($K565))),"_",IF($J565&gt;$K565,$D565,$E565))</f>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IF($L565="_", "_", IF($L565=$D565,$E565,$D565))</f>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IF(AND(ISBLANK($F566),ISBLANK($G566)),"_",IF($F566&gt;$G566,$D566,$E566))</f>
        <v>_</v>
      </c>
      <c r="I566" s="2"/>
      <c r="J566" s="2"/>
      <c r="K566" s="2"/>
      <c r="L566" s="2" t="str">
        <f>IF(OR($J566=$K566,AND(ISBLANK($J566),ISBLANK($K566))),"_",IF($J566&gt;$K566,$D566,$E566))</f>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IF($L566="_", "_", IF($L566=$D566,$E566,$D566))</f>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IF(AND(ISBLANK($F567),ISBLANK($G567)),"_",IF($F567&gt;$G567,$D567,$E567))</f>
        <v>_</v>
      </c>
      <c r="I567" s="3"/>
      <c r="J567" s="3"/>
      <c r="K567" s="3"/>
      <c r="L567" s="3" t="str">
        <f>IF(OR($J567=$K567,AND(ISBLANK($J567),ISBLANK($K567))),"_",IF($J567&gt;$K567,$D567,$E567))</f>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IF($L567="_", "_", IF($L567=$D567,$E567,$D567))</f>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IF(AND(ISBLANK($F568),ISBLANK($G568)),"_",IF($F568&gt;$G568,$D568,$E568))</f>
        <v>_</v>
      </c>
      <c r="I568" s="2"/>
      <c r="J568" s="2"/>
      <c r="K568" s="2"/>
      <c r="L568" s="2" t="str">
        <f>IF(OR($J568=$K568,AND(ISBLANK($J568),ISBLANK($K568))),"_",IF($J568&gt;$K568,$D568,$E568))</f>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IF($L568="_", "_", IF($L568=$D568,$E568,$D568))</f>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IF(AND(ISBLANK($F569),ISBLANK($G569)),"_",IF($F569&gt;$G569,$D569,$E569))</f>
        <v>_</v>
      </c>
      <c r="I569" s="2"/>
      <c r="J569" s="2"/>
      <c r="K569" s="2"/>
      <c r="L569" s="2" t="str">
        <f>IF(OR($J569=$K569,AND(ISBLANK($J569),ISBLANK($K569))),"_",IF($J569&gt;$K569,$D569,$E569))</f>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IF($L569="_", "_", IF($L569=$D569,$E569,$D569))</f>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IF(AND(ISBLANK($F570),ISBLANK($G570)),"_",IF($F570&gt;$G570,$D570,$E570))</f>
        <v>_</v>
      </c>
      <c r="I570" s="2"/>
      <c r="J570" s="2"/>
      <c r="K570" s="2"/>
      <c r="L570" s="2" t="str">
        <f>IF(OR($J570=$K570,AND(ISBLANK($J570),ISBLANK($K570))),"_",IF($J570&gt;$K570,$D570,$E570))</f>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IF($L570="_", "_", IF($L570=$D570,$E570,$D570))</f>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IF(AND(ISBLANK($F571),ISBLANK($G571)),"_",IF($F571&gt;$G571,$D571,$E571))</f>
        <v>_</v>
      </c>
      <c r="I571" s="2"/>
      <c r="J571" s="2"/>
      <c r="K571" s="2"/>
      <c r="L571" s="2" t="str">
        <f>IF(OR($J571=$K571,AND(ISBLANK($J571),ISBLANK($K571))),"_",IF($J571&gt;$K571,$D571,$E571))</f>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IF($L571="_", "_", IF($L571=$D571,$E571,$D571))</f>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IF(AND(ISBLANK($F572),ISBLANK($G572)),"_",IF($F572&gt;$G572,$D572,$E572))</f>
        <v>_</v>
      </c>
      <c r="I572" s="2"/>
      <c r="J572" s="2"/>
      <c r="K572" s="2"/>
      <c r="L572" s="2" t="str">
        <f>IF(OR($J572=$K572,AND(ISBLANK($J572),ISBLANK($K572))),"_",IF($J572&gt;$K572,$D572,$E572))</f>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IF($L572="_", "_", IF($L572=$D572,$E572,$D572))</f>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IF(AND(ISBLANK($F573),ISBLANK($G573)),"_",IF($F573&gt;$G573,$D573,$E573))</f>
        <v>_</v>
      </c>
      <c r="I573" s="2"/>
      <c r="J573" s="2"/>
      <c r="K573" s="2"/>
      <c r="L573" s="2" t="str">
        <f>IF(OR($J573=$K573,AND(ISBLANK($J573),ISBLANK($K573))),"_",IF($J573&gt;$K573,$D573,$E573))</f>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IF($L573="_", "_", IF($L573=$D573,$E573,$D573))</f>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IF(AND(ISBLANK($F574),ISBLANK($G574)),"_",IF($F574&gt;$G574,$D574,$E574))</f>
        <v>_</v>
      </c>
      <c r="I574" s="2"/>
      <c r="J574" s="2"/>
      <c r="K574" s="2"/>
      <c r="L574" s="2" t="str">
        <f>IF(OR($J574=$K574,AND(ISBLANK($J574),ISBLANK($K574))),"_",IF($J574&gt;$K574,$D574,$E574))</f>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IF($L574="_", "_", IF($L574=$D574,$E574,$D574))</f>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IF(AND(ISBLANK($F575),ISBLANK($G575)),"_",IF($F575&gt;$G575,$D575,$E575))</f>
        <v>_</v>
      </c>
      <c r="I575" s="2"/>
      <c r="J575" s="2"/>
      <c r="K575" s="2"/>
      <c r="L575" s="2" t="str">
        <f>IF(OR($J575=$K575,AND(ISBLANK($J575),ISBLANK($K575))),"_",IF($J575&gt;$K575,$D575,$E575))</f>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IF($L575="_", "_", IF($L575=$D575,$E575,$D575))</f>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IF(AND(ISBLANK($F576),ISBLANK($G576)),"_",IF($F576&gt;$G576,$D576,$E576))</f>
        <v>_</v>
      </c>
      <c r="I576" s="2"/>
      <c r="J576" s="2"/>
      <c r="K576" s="2"/>
      <c r="L576" s="2" t="str">
        <f>IF(OR($J576=$K576,AND(ISBLANK($J576),ISBLANK($K576))),"_",IF($J576&gt;$K576,$D576,$E576))</f>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IF($L576="_", "_", IF($L576=$D576,$E576,$D576))</f>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IF(AND(ISBLANK($F577),ISBLANK($G577)),"_",IF($F577&gt;$G577,$D577,$E577))</f>
        <v>_</v>
      </c>
      <c r="I577" s="2"/>
      <c r="J577" s="2"/>
      <c r="K577" s="2"/>
      <c r="L577" s="2" t="str">
        <f>IF(OR($J577=$K577,AND(ISBLANK($J577),ISBLANK($K577))),"_",IF($J577&gt;$K577,$D577,$E577))</f>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IF($L577="_", "_", IF($L577=$D577,$E577,$D577))</f>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IF(AND(ISBLANK($F578),ISBLANK($G578)),"_",IF($F578&gt;$G578,$D578,$E578))</f>
        <v>_</v>
      </c>
      <c r="I578" s="3"/>
      <c r="J578" s="3"/>
      <c r="K578" s="3"/>
      <c r="L578" s="2" t="str">
        <f>IF(OR($J578=$K578,AND(ISBLANK($J578),ISBLANK($K578))),"_",IF($J578&gt;$K578,$D578,$E578))</f>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IF($L578="_", "_", IF($L578=$D578,$E578,$D578))</f>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IF(AND(ISBLANK($F579),ISBLANK($G579)),"_",IF($F579&gt;$G579,$D579,$E579))</f>
        <v>_</v>
      </c>
      <c r="I579" s="2"/>
      <c r="J579" s="2"/>
      <c r="K579" s="2"/>
      <c r="L579" s="13" t="str">
        <f>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IF(AND(ISBLANK($F580),ISBLANK($G580)),"_",IF($F580&gt;$G580,$D580,$E580))</f>
        <v>_</v>
      </c>
      <c r="I580" s="2"/>
      <c r="J580" s="2"/>
      <c r="K580" s="2"/>
      <c r="L580" s="2" t="str">
        <f>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IF($L580="_", "_", IF($L580=$D580,$E580,$D580))</f>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IF(AND(ISBLANK($F581),ISBLANK($G581)),"_",IF($F581&gt;$G581,$D581,$E581))</f>
        <v>_</v>
      </c>
      <c r="I581" s="2"/>
      <c r="J581" s="2"/>
      <c r="K581" s="2"/>
      <c r="L581" s="2" t="str">
        <f>IF(OR($J581=$K581,AND(ISBLANK($J581),ISBLANK($K581))),"_",IF($J581&gt;$K581,$D581,$E581))</f>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IF($L581="_", "_", IF($L581=$D581,$E581,$D581))</f>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IF(AND(ISBLANK($F582),ISBLANK($G582)),"_",IF($F582&gt;$G582,$D582,$E582))</f>
        <v>_</v>
      </c>
      <c r="I582" s="2"/>
      <c r="J582" s="2"/>
      <c r="K582" s="2"/>
      <c r="L582" s="2" t="str">
        <f>IF(OR($J582=$K582,AND(ISBLANK($J582),ISBLANK($K582))),"_",IF($J582&gt;$K582,$D582,$E582))</f>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IF($L582="_", "_", IF($L582=$D582,$E582,$D582))</f>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IF(AND(ISBLANK($F583),ISBLANK($G583)),"_",IF($F583&gt;$G583,$D583,$E583))</f>
        <v>_</v>
      </c>
      <c r="I583" s="2"/>
      <c r="J583" s="2"/>
      <c r="K583" s="2"/>
      <c r="L583" s="2" t="str">
        <f>IF(OR($J583=$K583,AND(ISBLANK($J583),ISBLANK($K583))),"_",IF($J583&gt;$K583,$D583,$E583))</f>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IF($L583="_", "_", IF($L583=$D583,$E583,$D583))</f>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IF(AND(ISBLANK($F584),ISBLANK($G584)),"_",IF($F584&gt;$G584,$D584,$E584))</f>
        <v>_</v>
      </c>
      <c r="I584" s="2"/>
      <c r="J584" s="2"/>
      <c r="K584" s="2"/>
      <c r="L584" s="62" t="str">
        <f>IF(OR($J584=$K584,AND(ISBLANK($J584),ISBLANK($K584))),"_",IF($J584&gt;$K584,$D584,$E584))</f>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IF($L584="_", "_", IF($L584=$D584,$E584,$D584))</f>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IF(AND(ISBLANK($F585),ISBLANK($G585)),"_",IF($F585&gt;$G585,$D585,$E585))</f>
        <v>_</v>
      </c>
      <c r="I585" s="2"/>
      <c r="J585" s="2"/>
      <c r="K585" s="2"/>
      <c r="L585" s="2" t="str">
        <f>IF(OR($J585=$K585,AND(ISBLANK($J585),ISBLANK($K585))),"_",IF($J585&gt;$K585,$D585,$E585))</f>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IF($L585="_", "_", IF($L585=$D585,$E585,$D585))</f>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IF(AND(ISBLANK($F586),ISBLANK($G586)),"_",IF($F586&gt;$G586,$D586,$E586))</f>
        <v>_</v>
      </c>
      <c r="I586" s="2"/>
      <c r="J586" s="2"/>
      <c r="K586" s="2"/>
      <c r="L586" s="2" t="str">
        <f>IF(OR($J586=$K586,AND(ISBLANK($J586),ISBLANK($K586))),"_",IF($J586&gt;$K586,$D586,$E586))</f>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IF($L586="_", "_", IF($L586=$D586,$E586,$D586))</f>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IF(AND(ISBLANK($F587),ISBLANK($G587)),"_",IF($F587&gt;$G587,$D587,$E587))</f>
        <v>_</v>
      </c>
      <c r="I587" s="3"/>
      <c r="J587" s="3"/>
      <c r="K587" s="3"/>
      <c r="L587" s="2" t="str">
        <f>IF(OR($J587=$K587,AND(ISBLANK($J587),ISBLANK($K587))),"_",IF($J587&gt;$K587,$D587,$E587))</f>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IF($L587="_", "_", IF($L587=$D587,$E587,$D587))</f>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IF(AND(ISBLANK($F588),ISBLANK($G588)),"_",IF($F588&gt;$G588,$D588,$E588))</f>
        <v>_</v>
      </c>
      <c r="I588" s="2"/>
      <c r="J588" s="2"/>
      <c r="K588" s="2"/>
      <c r="L588" s="13" t="str">
        <f>IF(OR($J588=$K588,AND(ISBLANK($J588),ISBLANK($K588))),"_",IF($J588&gt;$K588,$D588,$E588))</f>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IF($L588="_", "_", IF($L588=$D588,$E588,$D588))</f>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IF(AND(ISBLANK($F589),ISBLANK($G589)),"_",IF($F589&gt;$G589,$D589,$E589))</f>
        <v>_</v>
      </c>
      <c r="I589" s="2"/>
      <c r="J589" s="2"/>
      <c r="K589" s="2"/>
      <c r="L589" s="2" t="str">
        <f>IF(OR($J589=$K589,AND(ISBLANK($J589),ISBLANK($K589))),"_",IF($J589&gt;$K589,$D589,$E589))</f>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IF($L589="_", "_", IF($L589=$D589,$E589,$D589))</f>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IF(AND(ISBLANK($F590),ISBLANK($G590)),"_",IF($F590&gt;$G590,$D590,$E590))</f>
        <v>_</v>
      </c>
      <c r="I590" s="3"/>
      <c r="J590" s="3"/>
      <c r="K590" s="3"/>
      <c r="L590" s="3" t="str">
        <f>IF(OR($J590=$K590,AND(ISBLANK($J590),ISBLANK($K590))),"_",IF($J590&gt;$K590,$D590,$E590))</f>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IF($L590="_", "_", IF($L590=$D590,$E590,$D590))</f>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IF(AND(ISBLANK($F591),ISBLANK($G591)),"_",IF($F591&gt;$G591,$D591,$E591))</f>
        <v>_</v>
      </c>
      <c r="I591" s="2"/>
      <c r="J591" s="2"/>
      <c r="K591" s="2"/>
      <c r="L591" s="2" t="str">
        <f>IF(OR($J591=$K591,AND(ISBLANK($J591),ISBLANK($K591))),"_",IF($J591&gt;$K591,$D591,$E591))</f>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IF($L591="_", "_", IF($L591=$D591,$E591,$D591))</f>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IF(AND(ISBLANK($F592),ISBLANK($G592)),"_",IF($F592&gt;$G592,$D592,$E592))</f>
        <v>_</v>
      </c>
      <c r="I592" s="2"/>
      <c r="J592" s="2"/>
      <c r="K592" s="2"/>
      <c r="L592" s="2" t="str">
        <f>IF(OR($J592=$K592,AND(ISBLANK($J592),ISBLANK($K592))),"_",IF($J592&gt;$K592,$D592,$E592))</f>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IF($L592="_", "_", IF($L592=$D592,$E592,$D592))</f>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IF(AND(ISBLANK($F593),ISBLANK($G593)),"_",IF($F593&gt;$G593,$D593,$E593))</f>
        <v>_</v>
      </c>
      <c r="I593" s="2"/>
      <c r="J593" s="2"/>
      <c r="K593" s="2"/>
      <c r="L593" s="2" t="str">
        <f>IF(OR($J593=$K593,AND(ISBLANK($J593),ISBLANK($K593))),"_",IF($J593&gt;$K593,$D593,$E593))</f>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IF($L593="_", "_", IF($L593=$D593,$E593,$D593))</f>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IF(AND(ISBLANK($F594),ISBLANK($G594)),"_",IF($F594&gt;$G594,$D594,$E594))</f>
        <v>_</v>
      </c>
      <c r="I594" s="2"/>
      <c r="J594" s="2"/>
      <c r="K594" s="2"/>
      <c r="L594" s="2" t="str">
        <f>IF(OR($J594=$K594,AND(ISBLANK($J594),ISBLANK($K594))),"_",IF($J594&gt;$K594,$D594,$E594))</f>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IF($L594="_", "_", IF($L594=$D594,$E594,$D594))</f>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IF(AND(ISBLANK($F595),ISBLANK($G595)),"_",IF($F595&gt;$G595,$D595,$E595))</f>
        <v>_</v>
      </c>
      <c r="I595" s="2"/>
      <c r="J595" s="2"/>
      <c r="K595" s="2"/>
      <c r="L595" s="2" t="str">
        <f>IF(OR($J595=$K595,AND(ISBLANK($J595),ISBLANK($K595))),"_",IF($J595&gt;$K595,$D595,$E595))</f>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IF($L595="_", "_", IF($L595=$D595,$E595,$D595))</f>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IF(AND(ISBLANK($F596),ISBLANK($G596)),"_",IF($F596&gt;$G596,$D596,$E596))</f>
        <v>_</v>
      </c>
      <c r="I596" s="2"/>
      <c r="J596" s="2"/>
      <c r="K596" s="2"/>
      <c r="L596" s="2" t="str">
        <f>IF(OR($J596=$K596,AND(ISBLANK($J596),ISBLANK($K596))),"_",IF($J596&gt;$K596,$D596,$E596))</f>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IF($L596="_", "_", IF($L596=$D596,$E596,$D596))</f>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IF(AND(ISBLANK($F597),ISBLANK($G597)),"_",IF($F597&gt;$G597,$D597,$E597))</f>
        <v>_</v>
      </c>
      <c r="I597" s="2"/>
      <c r="J597" s="2"/>
      <c r="K597" s="2"/>
      <c r="L597" s="2" t="str">
        <f>IF(OR($J597=$K597,AND(ISBLANK($J597),ISBLANK($K597))),"_",IF($J597&gt;$K597,$D597,$E597))</f>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IF($L597="_", "_", IF($L597=$D597,$E597,$D597))</f>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IF(AND(ISBLANK($F598),ISBLANK($G598)),"_",IF($F598&gt;$G598,$D598,$E598))</f>
        <v>_</v>
      </c>
      <c r="I598" s="2"/>
      <c r="J598" s="2"/>
      <c r="K598" s="2"/>
      <c r="L598" s="2" t="str">
        <f>IF(OR($J598=$K598,AND(ISBLANK($J598),ISBLANK($K598))),"_",IF($J598&gt;$K598,$D598,$E598))</f>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IF($L598="_", "_", IF($L598=$D598,$E598,$D598))</f>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IF(AND(ISBLANK($F599),ISBLANK($G599)),"_",IF($F599&gt;$G599,$D599,$E599))</f>
        <v>_</v>
      </c>
      <c r="I599" s="2"/>
      <c r="J599" s="2"/>
      <c r="K599" s="2"/>
      <c r="L599" s="2" t="str">
        <f>IF(OR($J599=$K599,AND(ISBLANK($J599),ISBLANK($K599))),"_",IF($J599&gt;$K599,$D599,$E599))</f>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IF($L599="_", "_", IF($L599=$D599,$E599,$D599))</f>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IF(AND(ISBLANK($F600),ISBLANK($G600)),"_",IF($F600&gt;$G600,$D600,$E600))</f>
        <v>_</v>
      </c>
      <c r="I600" s="2"/>
      <c r="J600" s="2"/>
      <c r="K600" s="2"/>
      <c r="L600" s="2" t="str">
        <f>IF(OR($J600=$K600,AND(ISBLANK($J600),ISBLANK($K600))),"_",IF($J600&gt;$K600,$D600,$E600))</f>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IF($L600="_", "_", IF($L600=$D600,$E600,$D600))</f>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IF(AND(ISBLANK($F601),ISBLANK($G601)),"_",IF($F601&gt;$G601,$D601,$E601))</f>
        <v>_</v>
      </c>
      <c r="I601" s="2"/>
      <c r="J601" s="2"/>
      <c r="K601" s="2"/>
      <c r="L601" s="2" t="str">
        <f>IF(OR($J601=$K601,AND(ISBLANK($J601),ISBLANK($K601))),"_",IF($J601&gt;$K601,$D601,$E601))</f>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IF($L601="_", "_", IF($L601=$D601,$E601,$D601))</f>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IF(AND(ISBLANK($F602),ISBLANK($G602)),"_",IF($F602&gt;$G602,$D602,$E602))</f>
        <v>_</v>
      </c>
      <c r="I602" s="2"/>
      <c r="J602" s="2"/>
      <c r="K602" s="2"/>
      <c r="L602" s="2" t="str">
        <f>IF(OR($J602=$K602,AND(ISBLANK($J602),ISBLANK($K602))),"_",IF($J602&gt;$K602,$D602,$E602))</f>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IF($L602="_", "_", IF($L602=$D602,$E602,$D602))</f>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IF(AND(ISBLANK($F603),ISBLANK($G603)),"_",IF($F603&gt;$G603,$D603,$E603))</f>
        <v>_</v>
      </c>
      <c r="I603" s="3"/>
      <c r="J603" s="3"/>
      <c r="K603" s="3"/>
      <c r="L603" s="2" t="str">
        <f>IF(OR($J603=$K603,AND(ISBLANK($J603),ISBLANK($K603))),"_",IF($J603&gt;$K603,$D603,$E603))</f>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IF($L603="_", "_", IF($L603=$D603,$E603,$D603))</f>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IF(AND(ISBLANK($F604),ISBLANK($G604)),"_",IF($F604&gt;$G604,$D604,$E604))</f>
        <v>_</v>
      </c>
      <c r="I604" s="12"/>
      <c r="J604" s="12"/>
      <c r="K604" s="12"/>
      <c r="L604" s="12" t="str">
        <f>IF(OR($J604=$K604,AND(ISBLANK($J604),ISBLANK($K604))),"_",IF($J604&gt;$K604,$D604,$E604))</f>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IF($L604="_", "_", IF($L604=$D604,$E604,$D604))</f>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IF(AND(ISBLANK($F605),ISBLANK($G605)),"_",IF($F605&gt;$G605,$D605,$E605))</f>
        <v>_</v>
      </c>
      <c r="I605" s="2"/>
      <c r="J605" s="2"/>
      <c r="K605" s="2"/>
      <c r="L605" s="13" t="str">
        <f>IF(OR($J605=$K605,AND(ISBLANK($J605),ISBLANK($K605))),"_",IF($J605&gt;$K605,$D605,$E605))</f>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IF($L605="_", "_", IF($L605=$D605,$E605,$D605))</f>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IF(AND(ISBLANK($F606),ISBLANK($G606)),"_",IF($F606&gt;$G606,$D606,$E606))</f>
        <v>_</v>
      </c>
      <c r="I606" s="2"/>
      <c r="J606" s="2"/>
      <c r="K606" s="2"/>
      <c r="L606" s="2" t="str">
        <f>IF(OR($J606=$K606,AND(ISBLANK($J606),ISBLANK($K606))),"_",IF($J606&gt;$K606,$D606,$E606))</f>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IF($L606="_", "_", IF($L606=$D606,$E606,$D606))</f>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IF(AND(ISBLANK($F607),ISBLANK($G607)),"_",IF($F607&gt;$G607,$D607,$E607))</f>
        <v>_</v>
      </c>
      <c r="I607" s="2"/>
      <c r="J607" s="2"/>
      <c r="K607" s="2"/>
      <c r="L607" s="2" t="str">
        <f>IF(OR($J607=$K607,AND(ISBLANK($J607),ISBLANK($K607))),"_",IF($J607&gt;$K607,$D607,$E607))</f>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IF($L607="_", "_", IF($L607=$D607,$E607,$D607))</f>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IF(AND(ISBLANK($F608),ISBLANK($G608)),"_",IF($F608&gt;$G608,$D608,$E608))</f>
        <v>_</v>
      </c>
      <c r="I608" s="2"/>
      <c r="J608" s="2"/>
      <c r="K608" s="2"/>
      <c r="L608" s="2" t="str">
        <f>IF(OR($J608=$K608,AND(ISBLANK($J608),ISBLANK($K608))),"_",IF($J608&gt;$K608,$D608,$E608))</f>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IF($L608="_", "_", IF($L608=$D608,$E608,$D608))</f>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IF(AND(ISBLANK($F609),ISBLANK($G609)),"_",IF($F609&gt;$G609,$D609,$E609))</f>
        <v>_</v>
      </c>
      <c r="I609" s="2"/>
      <c r="J609" s="2"/>
      <c r="K609" s="2"/>
      <c r="L609" s="2" t="str">
        <f>IF(OR($J609=$K609,AND(ISBLANK($J609),ISBLANK($K609))),"_",IF($J609&gt;$K609,$D609,$E609))</f>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IF($L609="_", "_", IF($L609=$D609,$E609,$D609))</f>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IF(AND(ISBLANK($F610),ISBLANK($G610)),"_",IF($F610&gt;$G610,$D610,$E610))</f>
        <v>_</v>
      </c>
      <c r="I610" s="2"/>
      <c r="J610" s="2"/>
      <c r="K610" s="2"/>
      <c r="L610" s="2" t="str">
        <f>IF(OR($J610=$K610,AND(ISBLANK($J610),ISBLANK($K610))),"_",IF($J610&gt;$K610,$D610,$E610))</f>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IF($L610="_", "_", IF($L610=$D610,$E610,$D610))</f>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IF(AND(ISBLANK($F611),ISBLANK($G611)),"_",IF($F611&gt;$G611,$D611,$E611))</f>
        <v>_</v>
      </c>
      <c r="I611" s="2"/>
      <c r="J611" s="2"/>
      <c r="K611" s="2"/>
      <c r="L611" s="2" t="str">
        <f>IF(OR($J611=$K611,AND(ISBLANK($J611),ISBLANK($K611))),"_",IF($J611&gt;$K611,$D611,$E611))</f>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IF($L611="_", "_", IF($L611=$D611,$E611,$D611))</f>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IF(AND(ISBLANK($F612),ISBLANK($G612)),"_",IF($F612&gt;$G612,$D612,$E612))</f>
        <v>_</v>
      </c>
      <c r="I612" s="2"/>
      <c r="J612" s="2"/>
      <c r="K612" s="2"/>
      <c r="L612" s="2" t="str">
        <f>IF(OR($J612=$K612,AND(ISBLANK($J612),ISBLANK($K612))),"_",IF($J612&gt;$K612,$D612,$E612))</f>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IF($L612="_", "_", IF($L612=$D612,$E612,$D612))</f>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IF(AND(ISBLANK($F613),ISBLANK($G613)),"_",IF($F613&gt;$G613,$D613,$E613))</f>
        <v>_</v>
      </c>
      <c r="I613" s="2"/>
      <c r="J613" s="2"/>
      <c r="K613" s="2"/>
      <c r="L613" s="2" t="str">
        <f>IF(OR($J613=$K613,AND(ISBLANK($J613),ISBLANK($K613))),"_",IF($J613&gt;$K613,$D613,$E613))</f>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IF($L613="_", "_", IF($L613=$D613,$E613,$D613))</f>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IF(AND(ISBLANK($F614),ISBLANK($G614)),"_",IF($F614&gt;$G614,$D614,$E614))</f>
        <v>_</v>
      </c>
      <c r="I614" s="2"/>
      <c r="J614" s="2"/>
      <c r="K614" s="2"/>
      <c r="L614" s="2" t="str">
        <f>IF(OR($J614=$K614,AND(ISBLANK($J614),ISBLANK($K614))),"_",IF($J614&gt;$K614,$D614,$E614))</f>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IF($L614="_", "_", IF($L614=$D614,$E614,$D614))</f>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IF(AND(ISBLANK($F615),ISBLANK($G615)),"_",IF($F615&gt;$G615,$D615,$E615))</f>
        <v>_</v>
      </c>
      <c r="I615" s="2"/>
      <c r="J615" s="2"/>
      <c r="K615" s="2"/>
      <c r="L615" s="2" t="str">
        <f>IF(OR($J615=$K615,AND(ISBLANK($J615),ISBLANK($K615))),"_",IF($J615&gt;$K615,$D615,$E615))</f>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IF($L615="_", "_", IF($L615=$D615,$E615,$D615))</f>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IF(AND(ISBLANK($F616),ISBLANK($G616)),"_",IF($F616&gt;$G616,$D616,$E616))</f>
        <v>_</v>
      </c>
      <c r="I616" s="3"/>
      <c r="J616" s="3"/>
      <c r="K616" s="3"/>
      <c r="L616" s="2" t="str">
        <f>IF(OR($J616=$K616,AND(ISBLANK($J616),ISBLANK($K616))),"_",IF($J616&gt;$K616,$D616,$E616))</f>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IF($L616="_", "_", IF($L616=$D616,$E616,$D616))</f>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IF(AND(ISBLANK($F617),ISBLANK($G617)),"_",IF($F617&gt;$G617,$D617,$E617))</f>
        <v>_</v>
      </c>
      <c r="I617" s="2"/>
      <c r="J617" s="2"/>
      <c r="K617" s="2"/>
      <c r="L617" s="13" t="str">
        <f>IF(OR($J617=$K617,AND(ISBLANK($J617),ISBLANK($K617))),"_",IF($J617&gt;$K617,$D617,$E617))</f>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IF($L617="_", "_", IF($L617=$D617,$E617,$D617))</f>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IF(AND(ISBLANK($F618),ISBLANK($G618)),"_",IF($F618&gt;$G618,$D618,$E618))</f>
        <v>_</v>
      </c>
      <c r="I618" s="2"/>
      <c r="J618" s="2"/>
      <c r="K618" s="2"/>
      <c r="L618" s="2" t="str">
        <f>IF(OR($J618=$K618,AND(ISBLANK($J618),ISBLANK($K618))),"_",IF($J618&gt;$K618,$D618,$E618))</f>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IF($L618="_", "_", IF($L618=$D618,$E618,$D618))</f>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IF(AND(ISBLANK($F619),ISBLANK($G619)),"_",IF($F619&gt;$G619,$D619,$E619))</f>
        <v>_</v>
      </c>
      <c r="I619" s="2"/>
      <c r="J619" s="2"/>
      <c r="K619" s="2"/>
      <c r="L619" s="2" t="str">
        <f>IF(OR($J619=$K619,AND(ISBLANK($J619),ISBLANK($K619))),"_",IF($J619&gt;$K619,$D619,$E619))</f>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IF($L619="_", "_", IF($L619=$D619,$E619,$D619))</f>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IF(AND(ISBLANK($F620),ISBLANK($G620)),"_",IF($F620&gt;$G620,$D620,$E620))</f>
        <v>_</v>
      </c>
      <c r="I620" s="2"/>
      <c r="J620" s="2"/>
      <c r="K620" s="2"/>
      <c r="L620" s="2" t="str">
        <f>IF(OR($J620=$K620,AND(ISBLANK($J620),ISBLANK($K620))),"_",IF($J620&gt;$K620,$D620,$E620))</f>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IF($L620="_", "_", IF($L620=$D620,$E620,$D620))</f>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IF(AND(ISBLANK($F621),ISBLANK($G621)),"_",IF($F621&gt;$G621,$D621,$E621))</f>
        <v>_</v>
      </c>
      <c r="I621" s="3"/>
      <c r="J621" s="3"/>
      <c r="K621" s="3"/>
      <c r="L621" s="2" t="str">
        <f>IF(OR($J621=$K621,AND(ISBLANK($J621),ISBLANK($K621))),"_",IF($J621&gt;$K621,$D621,$E621))</f>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IF($L621="_", "_", IF($L621=$D621,$E621,$D621))</f>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IF(AND(ISBLANK($F622),ISBLANK($G622)),"_",IF($F622&gt;$G622,$D622,$E622))</f>
        <v>_</v>
      </c>
      <c r="I622" s="2"/>
      <c r="J622" s="2"/>
      <c r="K622" s="2"/>
      <c r="L622" s="13" t="str">
        <f>IF(OR($J622=$K622,AND(ISBLANK($J622),ISBLANK($K622))),"_",IF($J622&gt;$K622,$D622,$E622))</f>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IF($L622="_", "_", IF($L622=$D622,$E622,$D622))</f>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IF(AND(ISBLANK($F623),ISBLANK($G623)),"_",IF($F623&gt;$G623,$D623,$E623))</f>
        <v>_</v>
      </c>
      <c r="I623" s="2"/>
      <c r="J623" s="2"/>
      <c r="K623" s="2"/>
      <c r="L623" s="2" t="str">
        <f>IF(OR($J623=$K623,AND(ISBLANK($J623),ISBLANK($K623))),"_",IF($J623&gt;$K623,$D623,$E623))</f>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IF($L623="_", "_", IF($L623=$D623,$E623,$D623))</f>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IF(AND(ISBLANK($F624),ISBLANK($G624)),"_",IF($F624&gt;$G624,$D624,$E624))</f>
        <v>_</v>
      </c>
      <c r="I624" s="2"/>
      <c r="J624" s="2"/>
      <c r="K624" s="2"/>
      <c r="L624" s="2" t="str">
        <f>IF(OR($J624=$K624,AND(ISBLANK($J624),ISBLANK($K624))),"_",IF($J624&gt;$K624,$D624,$E624))</f>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IF($L624="_", "_", IF($L624=$D624,$E624,$D624))</f>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IF(AND(ISBLANK($F625),ISBLANK($G625)),"_",IF($F625&gt;$G625,$D625,$E625))</f>
        <v>_</v>
      </c>
      <c r="I625" s="2"/>
      <c r="J625" s="2"/>
      <c r="K625" s="2"/>
      <c r="L625" s="2" t="str">
        <f>IF(OR($J625=$K625,AND(ISBLANK($J625),ISBLANK($K625))),"_",IF($J625&gt;$K625,$D625,$E625))</f>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IF($L625="_", "_", IF($L625=$D625,$E625,$D625))</f>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IF(AND(ISBLANK($F626),ISBLANK($G626)),"_",IF($F626&gt;$G626,$D626,$E626))</f>
        <v>_</v>
      </c>
      <c r="I626" s="2"/>
      <c r="J626" s="2"/>
      <c r="K626" s="2"/>
      <c r="L626" s="2" t="str">
        <f>IF(OR($J626=$K626,AND(ISBLANK($J626),ISBLANK($K626))),"_",IF($J626&gt;$K626,$D626,$E626))</f>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IF($L626="_", "_", IF($L626=$D626,$E626,$D626))</f>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IF(AND(ISBLANK($F627),ISBLANK($G627)),"_",IF($F627&gt;$G627,$D627,$E627))</f>
        <v>_</v>
      </c>
      <c r="I627" s="2"/>
      <c r="J627" s="2"/>
      <c r="K627" s="2"/>
      <c r="L627" s="2" t="str">
        <f>IF(OR($J627=$K627,AND(ISBLANK($J627),ISBLANK($K627))),"_",IF($J627&gt;$K627,$D627,$E627))</f>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IF($L627="_", "_", IF($L627=$D627,$E627,$D627))</f>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IF(AND(ISBLANK($F628),ISBLANK($G628)),"_",IF($F628&gt;$G628,$D628,$E628))</f>
        <v>_</v>
      </c>
      <c r="I628" s="2"/>
      <c r="J628" s="2"/>
      <c r="K628" s="2"/>
      <c r="L628" s="2" t="str">
        <f>IF(OR($J628=$K628,AND(ISBLANK($J628),ISBLANK($K628))),"_",IF($J628&gt;$K628,$D628,$E628))</f>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IF($L628="_", "_", IF($L628=$D628,$E628,$D628))</f>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IF(AND(ISBLANK($F629),ISBLANK($G629)),"_",IF($F629&gt;$G629,$D629,$E629))</f>
        <v>_</v>
      </c>
      <c r="I629" s="2"/>
      <c r="J629" s="2"/>
      <c r="K629" s="2"/>
      <c r="L629" s="2" t="str">
        <f>IF(OR($J629=$K629,AND(ISBLANK($J629),ISBLANK($K629))),"_",IF($J629&gt;$K629,$D629,$E629))</f>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IF($L629="_", "_", IF($L629=$D629,$E629,$D629))</f>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IF(AND(ISBLANK($F630),ISBLANK($G630)),"_",IF($F630&gt;$G630,$D630,$E630))</f>
        <v>_</v>
      </c>
      <c r="I630" s="2"/>
      <c r="J630" s="2"/>
      <c r="K630" s="2"/>
      <c r="L630" s="2" t="str">
        <f>IF(OR($J630=$K630,AND(ISBLANK($J630),ISBLANK($K630))),"_",IF($J630&gt;$K630,$D630,$E630))</f>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IF($L630="_", "_", IF($L630=$D630,$E630,$D630))</f>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IF(AND(ISBLANK($F631),ISBLANK($G631)),"_",IF($F631&gt;$G631,$D631,$E631))</f>
        <v>_</v>
      </c>
      <c r="I631" s="2"/>
      <c r="J631" s="2"/>
      <c r="K631" s="2"/>
      <c r="L631" s="2" t="str">
        <f>IF(OR($J631=$K631,AND(ISBLANK($J631),ISBLANK($K631))),"_",IF($J631&gt;$K631,$D631,$E631))</f>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IF($L631="_", "_", IF($L631=$D631,$E631,$D631))</f>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IF(AND(ISBLANK($F632),ISBLANK($G632)),"_",IF($F632&gt;$G632,$D632,$E632))</f>
        <v>_</v>
      </c>
      <c r="I632" s="2"/>
      <c r="J632" s="2"/>
      <c r="K632" s="2"/>
      <c r="L632" s="2" t="str">
        <f>IF(OR($J632=$K632,AND(ISBLANK($J632),ISBLANK($K632))),"_",IF($J632&gt;$K632,$D632,$E632))</f>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IF($L632="_", "_", IF($L632=$D632,$E632,$D632))</f>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IF(AND(ISBLANK($F633),ISBLANK($G633)),"_",IF($F633&gt;$G633,$D633,$E633))</f>
        <v>_</v>
      </c>
      <c r="I633" s="3"/>
      <c r="J633" s="3"/>
      <c r="K633" s="3"/>
      <c r="L633" s="3" t="str">
        <f>IF(OR($J633=$K633,AND(ISBLANK($J633),ISBLANK($K633))),"_",IF($J633&gt;$K633,$D633,$E633))</f>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IF($L633="_", "_", IF($L633=$D633,$E633,$D633))</f>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IF(AND(ISBLANK($F634),ISBLANK($G634)),"_",IF($F634&gt;$G634,$D634,$E634))</f>
        <v>_</v>
      </c>
      <c r="I634" s="2"/>
      <c r="J634" s="2"/>
      <c r="K634" s="2"/>
      <c r="L634" s="2" t="str">
        <f>IF(OR($J634=$K634,AND(ISBLANK($J634),ISBLANK($K634))),"_",IF($J634&gt;$K634,$D634,$E634))</f>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IF($L634="_", "_", IF($L634=$D634,$E634,$D634))</f>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IF(AND(ISBLANK($F635),ISBLANK($G635)),"_",IF($F635&gt;$G635,$D635,$E635))</f>
        <v>_</v>
      </c>
      <c r="I635" s="2"/>
      <c r="J635" s="2"/>
      <c r="K635" s="2"/>
      <c r="L635" s="2" t="str">
        <f>IF(OR($J635=$K635,AND(ISBLANK($J635),ISBLANK($K635))),"_",IF($J635&gt;$K635,$D635,$E635))</f>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IF($L635="_", "_", IF($L635=$D635,$E635,$D635))</f>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IF(AND(ISBLANK($F636),ISBLANK($G636)),"_",IF($F636&gt;$G636,$D636,$E636))</f>
        <v>_</v>
      </c>
      <c r="I636" s="2"/>
      <c r="J636" s="2"/>
      <c r="K636" s="2"/>
      <c r="L636" s="2" t="str">
        <f>IF(OR($J636=$K636,AND(ISBLANK($J636),ISBLANK($K636))),"_",IF($J636&gt;$K636,$D636,$E636))</f>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IF($L636="_", "_", IF($L636=$D636,$E636,$D636))</f>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IF(AND(ISBLANK($F637),ISBLANK($G637)),"_",IF($F637&gt;$G637,$D637,$E637))</f>
        <v>_</v>
      </c>
      <c r="I637" s="2"/>
      <c r="J637" s="2"/>
      <c r="K637" s="2"/>
      <c r="L637" s="2" t="str">
        <f>IF(OR($J637=$K637,AND(ISBLANK($J637),ISBLANK($K637))),"_",IF($J637&gt;$K637,$D637,$E637))</f>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IF($L637="_", "_", IF($L637=$D637,$E637,$D637))</f>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IF(AND(ISBLANK($F638),ISBLANK($G638)),"_",IF($F638&gt;$G638,$D638,$E638))</f>
        <v>_</v>
      </c>
      <c r="I638" s="3"/>
      <c r="J638" s="3"/>
      <c r="K638" s="3"/>
      <c r="L638" s="3" t="str">
        <f>IF(OR($J638=$K638,AND(ISBLANK($J638),ISBLANK($K638))),"_",IF($J638&gt;$K638,$D638,$E638))</f>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IF($L638="_", "_", IF($L638=$D638,$E638,$D638))</f>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IF(AND(ISBLANK($F639),ISBLANK($G639)),"_",IF($F639&gt;$G639,$D639,$E639))</f>
        <v>_</v>
      </c>
      <c r="I639" s="2"/>
      <c r="J639" s="2"/>
      <c r="K639" s="2"/>
      <c r="L639" s="2" t="str">
        <f>IF(OR($J639=$K639,AND(ISBLANK($J639),ISBLANK($K639))),"_",IF($J639&gt;$K639,$D639,$E639))</f>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IF($L639="_", "_", IF($L639=$D639,$E639,$D639))</f>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IF(AND(ISBLANK($F640),ISBLANK($G640)),"_",IF($F640&gt;$G640,$D640,$E640))</f>
        <v>_</v>
      </c>
      <c r="I640" s="2"/>
      <c r="J640" s="2"/>
      <c r="K640" s="2"/>
      <c r="L640" s="2" t="str">
        <f>IF(OR($J640=$K640,AND(ISBLANK($J640),ISBLANK($K640))),"_",IF($J640&gt;$K640,$D640,$E640))</f>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IF($L640="_", "_", IF($L640=$D640,$E640,$D640))</f>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IF(AND(ISBLANK($F641),ISBLANK($G641)),"_",IF($F641&gt;$G641,$D641,$E641))</f>
        <v>_</v>
      </c>
      <c r="I641" s="2"/>
      <c r="J641" s="2"/>
      <c r="K641" s="2"/>
      <c r="L641" s="2" t="str">
        <f>IF(OR($J641=$K641,AND(ISBLANK($J641),ISBLANK($K641))),"_",IF($J641&gt;$K641,$D641,$E641))</f>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IF($L641="_", "_", IF($L641=$D641,$E641,$D641))</f>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IF(AND(ISBLANK($F642),ISBLANK($G642)),"_",IF($F642&gt;$G642,$D642,$E642))</f>
        <v>_</v>
      </c>
      <c r="I642" s="3"/>
      <c r="J642" s="3"/>
      <c r="K642" s="3"/>
      <c r="L642" s="2" t="str">
        <f>IF(OR($J642=$K642,AND(ISBLANK($J642),ISBLANK($K642))),"_",IF($J642&gt;$K642,$D642,$E642))</f>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IF($L642="_", "_", IF($L642=$D642,$E642,$D642))</f>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IF(AND(ISBLANK($F643),ISBLANK($G643)),"_",IF($F643&gt;$G643,$D643,$E643))</f>
        <v>_</v>
      </c>
      <c r="I643" s="2"/>
      <c r="J643" s="2"/>
      <c r="K643" s="2"/>
      <c r="L643" s="13" t="str">
        <f>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IF(AND(ISBLANK($F644),ISBLANK($G644)),"_",IF($F644&gt;$G644,$D644,$E644))</f>
        <v>_</v>
      </c>
      <c r="I644" s="2"/>
      <c r="J644" s="2"/>
      <c r="K644" s="2"/>
      <c r="L644" s="2" t="str">
        <f>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IF($L644="_", "_", IF($L644=$D644,$E644,$D644))</f>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IF(AND(ISBLANK($F645),ISBLANK($G645)),"_",IF($F645&gt;$G645,$D645,$E645))</f>
        <v>_</v>
      </c>
      <c r="I645" s="2"/>
      <c r="J645" s="2"/>
      <c r="K645" s="2"/>
      <c r="L645" s="2" t="str">
        <f>IF(OR($J645=$K645,AND(ISBLANK($J645),ISBLANK($K645))),"_",IF($J645&gt;$K645,$D645,$E645))</f>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IF($L645="_", "_", IF($L645=$D645,$E645,$D645))</f>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IF(AND(ISBLANK($F646),ISBLANK($G646)),"_",IF($F646&gt;$G646,$D646,$E646))</f>
        <v>_</v>
      </c>
      <c r="I646" s="2"/>
      <c r="J646" s="2"/>
      <c r="K646" s="2"/>
      <c r="L646" s="2" t="str">
        <f>IF(OR($J646=$K646,AND(ISBLANK($J646),ISBLANK($K646))),"_",IF($J646&gt;$K646,$D646,$E646))</f>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IF($L646="_", "_", IF($L646=$D646,$E646,$D646))</f>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IF(AND(ISBLANK($F647),ISBLANK($G647)),"_",IF($F647&gt;$G647,$D647,$E647))</f>
        <v>_</v>
      </c>
      <c r="I647" s="2"/>
      <c r="J647" s="2"/>
      <c r="K647" s="2"/>
      <c r="L647" s="2" t="str">
        <f>IF(OR($J647=$K647,AND(ISBLANK($J647),ISBLANK($K647))),"_",IF($J647&gt;$K647,$D647,$E647))</f>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IF($L647="_", "_", IF($L647=$D647,$E647,$D647))</f>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IF(AND(ISBLANK($F648),ISBLANK($G648)),"_",IF($F648&gt;$G648,$D648,$E648))</f>
        <v>_</v>
      </c>
      <c r="I648" s="2"/>
      <c r="J648" s="2"/>
      <c r="K648" s="2"/>
      <c r="L648" s="2" t="str">
        <f>IF(OR($J648=$K648,AND(ISBLANK($J648),ISBLANK($K648))),"_",IF($J648&gt;$K648,$D648,$E648))</f>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IF($L648="_", "_", IF($L648=$D648,$E648,$D648))</f>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IF(AND(ISBLANK($F649),ISBLANK($G649)),"_",IF($F649&gt;$G649,$D649,$E649))</f>
        <v>_</v>
      </c>
      <c r="I649" s="2"/>
      <c r="J649" s="2"/>
      <c r="K649" s="2"/>
      <c r="L649" s="2" t="str">
        <f>IF(OR($J649=$K649,AND(ISBLANK($J649),ISBLANK($K649))),"_",IF($J649&gt;$K649,$D649,$E649))</f>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IF($L649="_", "_", IF($L649=$D649,$E649,$D649))</f>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IF(AND(ISBLANK($F650),ISBLANK($G650)),"_",IF($F650&gt;$G650,$D650,$E650))</f>
        <v>_</v>
      </c>
      <c r="I650" s="2"/>
      <c r="J650" s="2"/>
      <c r="K650" s="2"/>
      <c r="L650" s="2" t="str">
        <f>IF(OR($J650=$K650,AND(ISBLANK($J650),ISBLANK($K650))),"_",IF($J650&gt;$K650,$D650,$E650))</f>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IF($L650="_", "_", IF($L650=$D650,$E650,$D650))</f>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IF(AND(ISBLANK($F651),ISBLANK($G651)),"_",IF($F651&gt;$G651,$D651,$E651))</f>
        <v>_</v>
      </c>
      <c r="I651" s="3"/>
      <c r="J651" s="3"/>
      <c r="K651" s="3"/>
      <c r="L651" s="2" t="str">
        <f>IF(OR($J651=$K651,AND(ISBLANK($J651),ISBLANK($K651))),"_",IF($J651&gt;$K651,$D651,$E651))</f>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IF($L651="_", "_", IF($L651=$D651,$E651,$D651))</f>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IF(AND(ISBLANK($F652),ISBLANK($G652)),"_",IF($F652&gt;$G652,$D652,$E652))</f>
        <v>_</v>
      </c>
      <c r="I652" s="2"/>
      <c r="J652" s="2"/>
      <c r="K652" s="2"/>
      <c r="L652" s="13" t="str">
        <f>IF(OR($J652=$K652,AND(ISBLANK($J652),ISBLANK($K652))),"_",IF($J652&gt;$K652,$D652,$E652))</f>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IF($L652="_", "_", IF($L652=$D652,$E652,$D652))</f>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IF(AND(ISBLANK($F653),ISBLANK($G653)),"_",IF($F653&gt;$G653,$D653,$E653))</f>
        <v>_</v>
      </c>
      <c r="I653" s="2"/>
      <c r="J653" s="2"/>
      <c r="K653" s="2"/>
      <c r="L653" s="2" t="str">
        <f>IF(OR($J653=$K653,AND(ISBLANK($J653),ISBLANK($K653))),"_",IF($J653&gt;$K653,$D653,$E653))</f>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IF($L653="_", "_", IF($L653=$D653,$E653,$D653))</f>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IF(AND(ISBLANK($F654),ISBLANK($G654)),"_",IF($F654&gt;$G654,$D654,$E654))</f>
        <v>_</v>
      </c>
      <c r="I654" s="2"/>
      <c r="J654" s="2"/>
      <c r="K654" s="2"/>
      <c r="L654" s="2" t="str">
        <f>IF(OR($J654=$K654,AND(ISBLANK($J654),ISBLANK($K654))),"_",IF($J654&gt;$K654,$D654,$E654))</f>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IF($L654="_", "_", IF($L654=$D654,$E654,$D654))</f>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IF(AND(ISBLANK($F655),ISBLANK($G655)),"_",IF($F655&gt;$G655,$D655,$E655))</f>
        <v>_</v>
      </c>
      <c r="I655" s="3"/>
      <c r="J655" s="3"/>
      <c r="K655" s="3"/>
      <c r="L655" s="2" t="str">
        <f>IF(OR($J655=$K655,AND(ISBLANK($J655),ISBLANK($K655))),"_",IF($J655&gt;$K655,$D655,$E655))</f>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IF($L655="_", "_", IF($L655=$D655,$E655,$D655))</f>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IF(AND(ISBLANK($F656),ISBLANK($G656)),"_",IF($F656&gt;$G656,$D656,$E656))</f>
        <v>_</v>
      </c>
      <c r="I656" s="2"/>
      <c r="J656" s="2"/>
      <c r="K656" s="2"/>
      <c r="L656" s="13" t="str">
        <f>IF(OR($J656=$K656,AND(ISBLANK($J656),ISBLANK($K656))),"_",IF($J656&gt;$K656,$D656,$E656))</f>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IF($L656="_", "_", IF($L656=$D656,$E656,$D656))</f>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IF(AND(ISBLANK($F657),ISBLANK($G657)),"_",IF($F657&gt;$G657,$D657,$E657))</f>
        <v>_</v>
      </c>
      <c r="I657" s="2"/>
      <c r="J657" s="2"/>
      <c r="K657" s="2"/>
      <c r="L657" s="2" t="str">
        <f>IF(OR($J657=$K657,AND(ISBLANK($J657),ISBLANK($K657))),"_",IF($J657&gt;$K657,$D657,$E657))</f>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IF($L657="_", "_", IF($L657=$D657,$E657,$D657))</f>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IF(AND(ISBLANK($F658),ISBLANK($G658)),"_",IF($F658&gt;$G658,$D658,$E658))</f>
        <v>_</v>
      </c>
      <c r="I658" s="2"/>
      <c r="J658" s="2"/>
      <c r="K658" s="2"/>
      <c r="L658" s="2" t="str">
        <f>IF(OR($J658=$K658,AND(ISBLANK($J658),ISBLANK($K658))),"_",IF($J658&gt;$K658,$D658,$E658))</f>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IF($L658="_", "_", IF($L658=$D658,$E658,$D658))</f>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IF(AND(ISBLANK($F659),ISBLANK($G659)),"_",IF($F659&gt;$G659,$D659,$E659))</f>
        <v>_</v>
      </c>
      <c r="I659" s="2"/>
      <c r="J659" s="2"/>
      <c r="K659" s="2"/>
      <c r="L659" s="2" t="str">
        <f>IF(OR($J659=$K659,AND(ISBLANK($J659),ISBLANK($K659))),"_",IF($J659&gt;$K659,$D659,$E659))</f>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IF($L659="_", "_", IF($L659=$D659,$E659,$D659))</f>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IF(AND(ISBLANK($F660),ISBLANK($G660)),"_",IF($F660&gt;$G660,$D660,$E660))</f>
        <v>_</v>
      </c>
      <c r="I660" s="2"/>
      <c r="J660" s="2"/>
      <c r="K660" s="2"/>
      <c r="L660" s="2" t="str">
        <f>IF(OR($J660=$K660,AND(ISBLANK($J660),ISBLANK($K660))),"_",IF($J660&gt;$K660,$D660,$E660))</f>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IF($L660="_", "_", IF($L660=$D660,$E660,$D660))</f>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IF(AND(ISBLANK($F661),ISBLANK($G661)),"_",IF($F661&gt;$G661,$D661,$E661))</f>
        <v>_</v>
      </c>
      <c r="I661" s="2"/>
      <c r="J661" s="2"/>
      <c r="K661" s="2"/>
      <c r="L661" s="2" t="str">
        <f>IF(OR($J661=$K661,AND(ISBLANK($J661),ISBLANK($K661))),"_",IF($J661&gt;$K661,$D661,$E661))</f>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IF($L661="_", "_", IF($L661=$D661,$E661,$D661))</f>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IF(AND(ISBLANK($F662),ISBLANK($G662)),"_",IF($F662&gt;$G662,$D662,$E662))</f>
        <v>_</v>
      </c>
      <c r="I662" s="2"/>
      <c r="J662" s="2"/>
      <c r="K662" s="2"/>
      <c r="L662" s="2" t="str">
        <f>IF(OR($J662=$K662,AND(ISBLANK($J662),ISBLANK($K662))),"_",IF($J662&gt;$K662,$D662,$E662))</f>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IF($L662="_", "_", IF($L662=$D662,$E662,$D662))</f>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IF(AND(ISBLANK($F663),ISBLANK($G663)),"_",IF($F663&gt;$G663,$D663,$E663))</f>
        <v>_</v>
      </c>
      <c r="I663" s="2"/>
      <c r="J663" s="2"/>
      <c r="K663" s="2"/>
      <c r="L663" s="2" t="str">
        <f>IF(OR($J663=$K663,AND(ISBLANK($J663),ISBLANK($K663))),"_",IF($J663&gt;$K663,$D663,$E663))</f>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IF($L663="_", "_", IF($L663=$D663,$E663,$D663))</f>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IF(AND(ISBLANK($F664),ISBLANK($G664)),"_",IF($F664&gt;$G664,$D664,$E664))</f>
        <v>_</v>
      </c>
      <c r="I664" s="2"/>
      <c r="J664" s="2"/>
      <c r="K664" s="2"/>
      <c r="L664" s="2" t="str">
        <f>IF(OR($J664=$K664,AND(ISBLANK($J664),ISBLANK($K664))),"_",IF($J664&gt;$K664,$D664,$E664))</f>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IF($L664="_", "_", IF($L664=$D664,$E664,$D664))</f>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IF(AND(ISBLANK($F665),ISBLANK($G665)),"_",IF($F665&gt;$G665,$D665,$E665))</f>
        <v>_</v>
      </c>
      <c r="I665" s="3"/>
      <c r="J665" s="3"/>
      <c r="K665" s="3"/>
      <c r="L665" s="2" t="str">
        <f>IF(OR($J665=$K665,AND(ISBLANK($J665),ISBLANK($K665))),"_",IF($J665&gt;$K665,$D665,$E665))</f>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IF($L665="_", "_", IF($L665=$D665,$E665,$D665))</f>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IF(AND(ISBLANK($F666),ISBLANK($G666)),"_",IF($F666&gt;$G666,$D666,$E666))</f>
        <v>_</v>
      </c>
      <c r="I666" s="2"/>
      <c r="J666" s="2"/>
      <c r="K666" s="2"/>
      <c r="L666" s="13" t="str">
        <f>IF(OR($J666=$K666,AND(ISBLANK($J666),ISBLANK($K666))),"_",IF($J666&gt;$K666,$D666,$E666))</f>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IF($L666="_", "_", IF($L666=$D666,$E666,$D666))</f>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IF(AND(ISBLANK($F667),ISBLANK($G667)),"_",IF($F667&gt;$G667,$D667,$E667))</f>
        <v>_</v>
      </c>
      <c r="I667" s="2"/>
      <c r="J667" s="2"/>
      <c r="K667" s="2"/>
      <c r="L667" s="2" t="str">
        <f>IF(OR($J667=$K667,AND(ISBLANK($J667),ISBLANK($K667))),"_",IF($J667&gt;$K667,$D667,$E667))</f>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IF($L667="_", "_", IF($L667=$D667,$E667,$D667))</f>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IF(AND(ISBLANK($F668),ISBLANK($G668)),"_",IF($F668&gt;$G668,$D668,$E668))</f>
        <v>_</v>
      </c>
      <c r="I668" s="2"/>
      <c r="J668" s="2"/>
      <c r="K668" s="2"/>
      <c r="L668" s="2" t="str">
        <f>IF(OR($J668=$K668,AND(ISBLANK($J668),ISBLANK($K668))),"_",IF($J668&gt;$K668,$D668,$E668))</f>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IF($L668="_", "_", IF($L668=$D668,$E668,$D668))</f>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IF(AND(ISBLANK($F669),ISBLANK($G669)),"_",IF($F669&gt;$G669,$D669,$E669))</f>
        <v>_</v>
      </c>
      <c r="I669" s="2"/>
      <c r="J669" s="2"/>
      <c r="K669" s="2"/>
      <c r="L669" s="2" t="str">
        <f>IF(OR($J669=$K669,AND(ISBLANK($J669),ISBLANK($K669))),"_",IF($J669&gt;$K669,$D669,$E669))</f>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IF($L669="_", "_", IF($L669=$D669,$E669,$D669))</f>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IF(AND(ISBLANK($F670),ISBLANK($G670)),"_",IF($F670&gt;$G670,$D670,$E670))</f>
        <v>_</v>
      </c>
      <c r="I670" s="3"/>
      <c r="J670" s="3"/>
      <c r="K670" s="3"/>
      <c r="L670" s="2" t="str">
        <f>IF(OR($J670=$K670,AND(ISBLANK($J670),ISBLANK($K670))),"_",IF($J670&gt;$K670,$D670,$E670))</f>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IF($L670="_", "_", IF($L670=$D670,$E670,$D670))</f>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IF(AND(ISBLANK($F671),ISBLANK($G671)),"_",IF($F671&gt;$G671,$D671,$E671))</f>
        <v>_</v>
      </c>
      <c r="I671" s="2"/>
      <c r="J671" s="2"/>
      <c r="K671" s="2"/>
      <c r="L671" s="13" t="str">
        <f>IF(OR($J671=$K671,AND(ISBLANK($J671),ISBLANK($K671))),"_",IF($J671&gt;$K671,$D671,$E671))</f>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IF($L671="_", "_", IF($L671=$D671,$E671,$D671))</f>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IF(AND(ISBLANK($F672),ISBLANK($G672)),"_",IF($F672&gt;$G672,$D672,$E672))</f>
        <v>_</v>
      </c>
      <c r="I672" s="2"/>
      <c r="J672" s="2"/>
      <c r="K672" s="2"/>
      <c r="L672" s="2" t="str">
        <f>IF(OR($J672=$K672,AND(ISBLANK($J672),ISBLANK($K672))),"_",IF($J672&gt;$K672,$D672,$E672))</f>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IF($L672="_", "_", IF($L672=$D672,$E672,$D672))</f>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IF(AND(ISBLANK($F673),ISBLANK($G673)),"_",IF($F673&gt;$G673,$D673,$E673))</f>
        <v>_</v>
      </c>
      <c r="I673" s="2"/>
      <c r="J673" s="2"/>
      <c r="K673" s="2"/>
      <c r="L673" s="2" t="str">
        <f>IF(OR($J673=$K673,AND(ISBLANK($J673),ISBLANK($K673))),"_",IF($J673&gt;$K673,$D673,$E673))</f>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IF($L673="_", "_", IF($L673=$D673,$E673,$D673))</f>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IF(AND(ISBLANK($F674),ISBLANK($G674)),"_",IF($F674&gt;$G674,$D674,$E674))</f>
        <v>_</v>
      </c>
      <c r="I674" s="2"/>
      <c r="J674" s="2"/>
      <c r="K674" s="2"/>
      <c r="L674" s="2" t="str">
        <f>IF(OR($J674=$K674,AND(ISBLANK($J674),ISBLANK($K674))),"_",IF($J674&gt;$K674,$D674,$E674))</f>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IF($L674="_", "_", IF($L674=$D674,$E674,$D674))</f>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IF(AND(ISBLANK($F675),ISBLANK($G675)),"_",IF($F675&gt;$G675,$D675,$E675))</f>
        <v>_</v>
      </c>
      <c r="I675" s="2"/>
      <c r="J675" s="2"/>
      <c r="K675" s="2"/>
      <c r="L675" s="2" t="str">
        <f>IF(OR($J675=$K675,AND(ISBLANK($J675),ISBLANK($K675))),"_",IF($J675&gt;$K675,$D675,$E675))</f>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IF($L675="_", "_", IF($L675=$D675,$E675,$D675))</f>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IF(AND(ISBLANK($F676),ISBLANK($G676)),"_",IF($F676&gt;$G676,$D676,$E676))</f>
        <v>_</v>
      </c>
      <c r="I676" s="2"/>
      <c r="J676" s="2"/>
      <c r="K676" s="2"/>
      <c r="L676" s="2" t="str">
        <f>IF(OR($J676=$K676,AND(ISBLANK($J676),ISBLANK($K676))),"_",IF($J676&gt;$K676,$D676,$E676))</f>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IF($L676="_", "_", IF($L676=$D676,$E676,$D676))</f>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IF(AND(ISBLANK($F677),ISBLANK($G677)),"_",IF($F677&gt;$G677,$D677,$E677))</f>
        <v>_</v>
      </c>
      <c r="I677" s="2"/>
      <c r="J677" s="2"/>
      <c r="K677" s="2"/>
      <c r="L677" s="2" t="str">
        <f>IF(OR($J677=$K677,AND(ISBLANK($J677),ISBLANK($K677))),"_",IF($J677&gt;$K677,$D677,$E677))</f>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IF($L677="_", "_", IF($L677=$D677,$E677,$D677))</f>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IF(AND(ISBLANK($F678),ISBLANK($G678)),"_",IF($F678&gt;$G678,$D678,$E678))</f>
        <v>_</v>
      </c>
      <c r="I678" s="2"/>
      <c r="J678" s="2"/>
      <c r="K678" s="2"/>
      <c r="L678" s="2" t="str">
        <f>IF(OR($J678=$K678,AND(ISBLANK($J678),ISBLANK($K678))),"_",IF($J678&gt;$K678,$D678,$E678))</f>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IF($L678="_", "_", IF($L678=$D678,$E678,$D678))</f>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IF(AND(ISBLANK($F679),ISBLANK($G679)),"_",IF($F679&gt;$G679,$D679,$E679))</f>
        <v>_</v>
      </c>
      <c r="I679" s="2"/>
      <c r="J679" s="2"/>
      <c r="K679" s="2"/>
      <c r="L679" s="2" t="str">
        <f>IF(OR($J679=$K679,AND(ISBLANK($J679),ISBLANK($K679))),"_",IF($J679&gt;$K679,$D679,$E679))</f>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IF($L679="_", "_", IF($L679=$D679,$E679,$D679))</f>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IF(AND(ISBLANK($F680),ISBLANK($G680)),"_",IF($F680&gt;$G680,$D680,$E680))</f>
        <v>_</v>
      </c>
      <c r="I680" s="2"/>
      <c r="J680" s="2"/>
      <c r="K680" s="2"/>
      <c r="L680" s="2" t="str">
        <f>IF(OR($J680=$K680,AND(ISBLANK($J680),ISBLANK($K680))),"_",IF($J680&gt;$K680,$D680,$E680))</f>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IF($L680="_", "_", IF($L680=$D680,$E680,$D680))</f>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IF(AND(ISBLANK($F681),ISBLANK($G681)),"_",IF($F681&gt;$G681,$D681,$E681))</f>
        <v>_</v>
      </c>
      <c r="I681" s="2"/>
      <c r="J681" s="2"/>
      <c r="K681" s="2"/>
      <c r="L681" s="2" t="str">
        <f>IF(OR($J681=$K681,AND(ISBLANK($J681),ISBLANK($K681))),"_",IF($J681&gt;$K681,$D681,$E681))</f>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IF($L681="_", "_", IF($L681=$D681,$E681,$D681))</f>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IF(AND(ISBLANK($F682),ISBLANK($G682)),"_",IF($F682&gt;$G682,$D682,$E682))</f>
        <v>_</v>
      </c>
      <c r="I682" s="2"/>
      <c r="J682" s="2"/>
      <c r="K682" s="2"/>
      <c r="L682" s="2" t="str">
        <f>IF(OR($J682=$K682,AND(ISBLANK($J682),ISBLANK($K682))),"_",IF($J682&gt;$K682,$D682,$E682))</f>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IF($L682="_", "_", IF($L682=$D682,$E682,$D682))</f>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IF(AND(ISBLANK($F683),ISBLANK($G683)),"_",IF($F683&gt;$G683,$D683,$E683))</f>
        <v>_</v>
      </c>
      <c r="I683" s="2"/>
      <c r="J683" s="2"/>
      <c r="K683" s="2"/>
      <c r="L683" s="2" t="str">
        <f>IF(OR($J683=$K683,AND(ISBLANK($J683),ISBLANK($K683))),"_",IF($J683&gt;$K683,$D683,$E683))</f>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IF($L683="_", "_", IF($L683=$D683,$E683,$D683))</f>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IF(AND(ISBLANK($F684),ISBLANK($G684)),"_",IF($F684&gt;$G684,$D684,$E684))</f>
        <v>_</v>
      </c>
      <c r="I684" s="2"/>
      <c r="J684" s="2"/>
      <c r="K684" s="2"/>
      <c r="L684" s="2" t="str">
        <f>IF(OR($J684=$K684,AND(ISBLANK($J684),ISBLANK($K684))),"_",IF($J684&gt;$K684,$D684,$E684))</f>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IF($L684="_", "_", IF($L684=$D684,$E684,$D684))</f>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IF(AND(ISBLANK($F685),ISBLANK($G685)),"_",IF($F685&gt;$G685,$D685,$E685))</f>
        <v>_</v>
      </c>
      <c r="I685" s="3"/>
      <c r="J685" s="3"/>
      <c r="K685" s="3"/>
      <c r="L685" s="2" t="str">
        <f>IF(OR($J685=$K685,AND(ISBLANK($J685),ISBLANK($K685))),"_",IF($J685&gt;$K685,$D685,$E685))</f>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IF($L685="_", "_", IF($L685=$D685,$E685,$D685))</f>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IF(AND(ISBLANK($F686),ISBLANK($G686)),"_",IF($F686&gt;$G686,$D686,$E686))</f>
        <v>_</v>
      </c>
      <c r="I686" s="2"/>
      <c r="J686" s="2"/>
      <c r="K686" s="2"/>
      <c r="L686" s="13" t="str">
        <f>IF(OR($J686=$K686,AND(ISBLANK($J686),ISBLANK($K686))),"_",IF($J686&gt;$K686,$D686,$E686))</f>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IF($L686="_", "_", IF($L686=$D686,$E686,$D686))</f>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IF(AND(ISBLANK($F687),ISBLANK($G687)),"_",IF($F687&gt;$G687,$D687,$E687))</f>
        <v>_</v>
      </c>
      <c r="I687" s="2"/>
      <c r="J687" s="2"/>
      <c r="K687" s="2"/>
      <c r="L687" s="2" t="str">
        <f>IF(OR($J687=$K687,AND(ISBLANK($J687),ISBLANK($K687))),"_",IF($J687&gt;$K687,$D687,$E687))</f>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IF($L687="_", "_", IF($L687=$D687,$E687,$D687))</f>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IF(AND(ISBLANK($F688),ISBLANK($G688)),"_",IF($F688&gt;$G688,$D688,$E688))</f>
        <v>_</v>
      </c>
      <c r="I688" s="2"/>
      <c r="J688" s="2"/>
      <c r="K688" s="2"/>
      <c r="L688" s="2" t="str">
        <f>IF(OR($J688=$K688,AND(ISBLANK($J688),ISBLANK($K688))),"_",IF($J688&gt;$K688,$D688,$E688))</f>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IF($L688="_", "_", IF($L688=$D688,$E688,$D688))</f>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IF(AND(ISBLANK($F689),ISBLANK($G689)),"_",IF($F689&gt;$G689,$D689,$E689))</f>
        <v>_</v>
      </c>
      <c r="I689" s="2"/>
      <c r="J689" s="2"/>
      <c r="K689" s="2"/>
      <c r="L689" s="2" t="str">
        <f>IF(OR($J689=$K689,AND(ISBLANK($J689),ISBLANK($K689))),"_",IF($J689&gt;$K689,$D689,$E689))</f>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IF($L689="_", "_", IF($L689=$D689,$E689,$D689))</f>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IF(AND(ISBLANK($F690),ISBLANK($G690)),"_",IF($F690&gt;$G690,$D690,$E690))</f>
        <v>_</v>
      </c>
      <c r="I690" s="3"/>
      <c r="J690" s="3"/>
      <c r="K690" s="3"/>
      <c r="L690" s="2" t="str">
        <f>IF(OR($J690=$K690,AND(ISBLANK($J690),ISBLANK($K690))),"_",IF($J690&gt;$K690,$D690,$E690))</f>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IF($L690="_", "_", IF($L690=$D690,$E690,$D690))</f>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IF(AND(ISBLANK($F691),ISBLANK($G691)),"_",IF($F691&gt;$G691,$D691,$E691))</f>
        <v>_</v>
      </c>
      <c r="I691" s="2"/>
      <c r="J691" s="2"/>
      <c r="K691" s="2"/>
      <c r="L691" s="13" t="str">
        <f>IF(OR($J691=$K691,AND(ISBLANK($J691),ISBLANK($K691))),"_",IF($J691&gt;$K691,$D691,$E691))</f>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IF($L691="_", "_", IF($L691=$D691,$E691,$D691))</f>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IF(AND(ISBLANK($F692),ISBLANK($G692)),"_",IF($F692&gt;$G692,$D692,$E692))</f>
        <v>_</v>
      </c>
      <c r="I692" s="2"/>
      <c r="J692" s="2"/>
      <c r="K692" s="2"/>
      <c r="L692" s="2" t="str">
        <f>IF(OR($J692=$K692,AND(ISBLANK($J692),ISBLANK($K692))),"_",IF($J692&gt;$K692,$D692,$E692))</f>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IF($L692="_", "_", IF($L692=$D692,$E692,$D692))</f>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IF(AND(ISBLANK($F693),ISBLANK($G693)),"_",IF($F693&gt;$G693,$D693,$E693))</f>
        <v>_</v>
      </c>
      <c r="I693" s="3"/>
      <c r="J693" s="3"/>
      <c r="K693" s="3"/>
      <c r="L693" s="2" t="str">
        <f>IF(OR($J693=$K693,AND(ISBLANK($J693),ISBLANK($K693))),"_",IF($J693&gt;$K693,$D693,$E693))</f>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IF($L693="_", "_", IF($L693=$D693,$E693,$D693))</f>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IF(AND(ISBLANK($F694),ISBLANK($G694)),"_",IF($F694&gt;$G694,$D694,$E694))</f>
        <v>_</v>
      </c>
      <c r="I694" s="2"/>
      <c r="J694" s="2"/>
      <c r="K694" s="2"/>
      <c r="L694" s="13" t="str">
        <f>IF(OR($J694=$K694,AND(ISBLANK($J694),ISBLANK($K694))),"_",IF($J694&gt;$K694,$D694,$E694))</f>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IF($L694="_", "_", IF($L694=$D694,$E694,$D694))</f>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IF(AND(ISBLANK($F695),ISBLANK($G695)),"_",IF($F695&gt;$G695,$D695,$E695))</f>
        <v>_</v>
      </c>
      <c r="I695" s="2"/>
      <c r="J695" s="2"/>
      <c r="K695" s="2"/>
      <c r="L695" s="2" t="str">
        <f>IF(OR($J695=$K695,AND(ISBLANK($J695),ISBLANK($K695))),"_",IF($J695&gt;$K695,$D695,$E695))</f>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IF($L695="_", "_", IF($L695=$D695,$E695,$D695))</f>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IF(AND(ISBLANK($F696),ISBLANK($G696)),"_",IF($F696&gt;$G696,$D696,$E696))</f>
        <v>_</v>
      </c>
      <c r="I696" s="2"/>
      <c r="J696" s="2"/>
      <c r="K696" s="2"/>
      <c r="L696" s="2" t="str">
        <f>IF(OR($J696=$K696,AND(ISBLANK($J696),ISBLANK($K696))),"_",IF($J696&gt;$K696,$D696,$E696))</f>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IF($L696="_", "_", IF($L696=$D696,$E696,$D696))</f>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IF(AND(ISBLANK($F697),ISBLANK($G697)),"_",IF($F697&gt;$G697,$D697,$E697))</f>
        <v>_</v>
      </c>
      <c r="I697" s="2"/>
      <c r="J697" s="2"/>
      <c r="K697" s="2"/>
      <c r="L697" s="2" t="str">
        <f>IF(OR($J697=$K697,AND(ISBLANK($J697),ISBLANK($K697))),"_",IF($J697&gt;$K697,$D697,$E697))</f>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IF($L697="_", "_", IF($L697=$D697,$E697,$D697))</f>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IF(AND(ISBLANK($F698),ISBLANK($G698)),"_",IF($F698&gt;$G698,$D698,$E698))</f>
        <v>_</v>
      </c>
      <c r="I698" s="2"/>
      <c r="J698" s="2"/>
      <c r="K698" s="2"/>
      <c r="L698" s="2" t="str">
        <f>IF(OR($J698=$K698,AND(ISBLANK($J698),ISBLANK($K698))),"_",IF($J698&gt;$K698,$D698,$E698))</f>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IF($L698="_", "_", IF($L698=$D698,$E698,$D698))</f>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IF(AND(ISBLANK($F699),ISBLANK($G699)),"_",IF($F699&gt;$G699,$D699,$E699))</f>
        <v>_</v>
      </c>
      <c r="I699" s="2"/>
      <c r="J699" s="2"/>
      <c r="K699" s="2"/>
      <c r="L699" s="2" t="str">
        <f>IF(OR($J699=$K699,AND(ISBLANK($J699),ISBLANK($K699))),"_",IF($J699&gt;$K699,$D699,$E699))</f>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IF($L699="_", "_", IF($L699=$D699,$E699,$D699))</f>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IF(AND(ISBLANK($F700),ISBLANK($G700)),"_",IF($F700&gt;$G700,$D700,$E700))</f>
        <v>_</v>
      </c>
      <c r="I700" s="2"/>
      <c r="J700" s="2"/>
      <c r="K700" s="2"/>
      <c r="L700" s="2" t="str">
        <f>IF(OR($J700=$K700,AND(ISBLANK($J700),ISBLANK($K700))),"_",IF($J700&gt;$K700,$D700,$E700))</f>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IF($L700="_", "_", IF($L700=$D700,$E700,$D700))</f>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IF(AND(ISBLANK($F701),ISBLANK($G701)),"_",IF($F701&gt;$G701,$D701,$E701))</f>
        <v>_</v>
      </c>
      <c r="I701" s="2"/>
      <c r="J701" s="2"/>
      <c r="K701" s="2"/>
      <c r="L701" s="2" t="str">
        <f>IF(OR($J701=$K701,AND(ISBLANK($J701),ISBLANK($K701))),"_",IF($J701&gt;$K701,$D701,$E701))</f>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IF($L701="_", "_", IF($L701=$D701,$E701,$D701))</f>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IF(AND(ISBLANK($F702),ISBLANK($G702)),"_",IF($F702&gt;$G702,$D702,$E702))</f>
        <v>_</v>
      </c>
      <c r="I702" s="2"/>
      <c r="J702" s="2"/>
      <c r="K702" s="2"/>
      <c r="L702" s="2" t="str">
        <f>IF(OR($J702=$K702,AND(ISBLANK($J702),ISBLANK($K702))),"_",IF($J702&gt;$K702,$D702,$E702))</f>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IF($L702="_", "_", IF($L702=$D702,$E702,$D702))</f>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IF(AND(ISBLANK($F703),ISBLANK($G703)),"_",IF($F703&gt;$G703,$D703,$E703))</f>
        <v>_</v>
      </c>
      <c r="I703" s="2"/>
      <c r="J703" s="2"/>
      <c r="K703" s="2"/>
      <c r="L703" s="2" t="str">
        <f>IF(OR($J703=$K703,AND(ISBLANK($J703),ISBLANK($K703))),"_",IF($J703&gt;$K703,$D703,$E703))</f>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IF($L703="_", "_", IF($L703=$D703,$E703,$D703))</f>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IF(AND(ISBLANK($F704),ISBLANK($G704)),"_",IF($F704&gt;$G704,$D704,$E704))</f>
        <v>_</v>
      </c>
      <c r="I704" s="2"/>
      <c r="J704" s="2"/>
      <c r="K704" s="2"/>
      <c r="L704" s="2" t="str">
        <f>IF(OR($J704=$K704,AND(ISBLANK($J704),ISBLANK($K704))),"_",IF($J704&gt;$K704,$D704,$E704))</f>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IF($L704="_", "_", IF($L704=$D704,$E704,$D704))</f>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IF(AND(ISBLANK($F705),ISBLANK($G705)),"_",IF($F705&gt;$G705,$D705,$E705))</f>
        <v>_</v>
      </c>
      <c r="I705" s="2"/>
      <c r="J705" s="2"/>
      <c r="K705" s="2"/>
      <c r="L705" s="2" t="str">
        <f>IF(OR($J705=$K705,AND(ISBLANK($J705),ISBLANK($K705))),"_",IF($J705&gt;$K705,$D705,$E705))</f>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IF($L705="_", "_", IF($L705=$D705,$E705,$D705))</f>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IF(AND(ISBLANK($F706),ISBLANK($G706)),"_",IF($F706&gt;$G706,$D706,$E706))</f>
        <v>_</v>
      </c>
      <c r="I706" s="3"/>
      <c r="J706" s="3"/>
      <c r="K706" s="3"/>
      <c r="L706" s="2" t="str">
        <f>IF(OR($J706=$K706,AND(ISBLANK($J706),ISBLANK($K706))),"_",IF($J706&gt;$K706,$D706,$E706))</f>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IF($L706="_", "_", IF($L706=$D706,$E706,$D706))</f>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IF(AND(ISBLANK($F707),ISBLANK($G707)),"_",IF($F707&gt;$G707,$D707,$E707))</f>
        <v>_</v>
      </c>
      <c r="I707" s="2"/>
      <c r="J707" s="2"/>
      <c r="K707" s="2"/>
      <c r="L707" s="13" t="str">
        <f>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IF(AND(ISBLANK($F708),ISBLANK($G708)),"_",IF($F708&gt;$G708,$D708,$E708))</f>
        <v>_</v>
      </c>
      <c r="I708" s="3"/>
      <c r="J708" s="3"/>
      <c r="K708" s="3"/>
      <c r="L708" s="2" t="str">
        <f>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IF($L708="_", "_", IF($L708=$D708,$E708,$D708))</f>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IF(AND(ISBLANK($F709),ISBLANK($G709)),"_",IF($F709&gt;$G709,$D709,$E709))</f>
        <v>_</v>
      </c>
      <c r="I709" s="2"/>
      <c r="J709" s="2"/>
      <c r="K709" s="2"/>
      <c r="L709" s="13" t="str">
        <f>IF(OR($J709=$K709,AND(ISBLANK($J709),ISBLANK($K709))),"_",IF($J709&gt;$K709,$D709,$E709))</f>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IF($L709="_", "_", IF($L709=$D709,$E709,$D709))</f>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IF(AND(ISBLANK($F710),ISBLANK($G710)),"_",IF($F710&gt;$G710,$D710,$E710))</f>
        <v>_</v>
      </c>
      <c r="I710" s="2"/>
      <c r="J710" s="2"/>
      <c r="K710" s="2"/>
      <c r="L710" s="2" t="str">
        <f>IF(OR($J710=$K710,AND(ISBLANK($J710),ISBLANK($K710))),"_",IF($J710&gt;$K710,$D710,$E710))</f>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IF($L710="_", "_", IF($L710=$D710,$E710,$D710))</f>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IF(AND(ISBLANK($F711),ISBLANK($G711)),"_",IF($F711&gt;$G711,$D711,$E711))</f>
        <v>_</v>
      </c>
      <c r="I711" s="2"/>
      <c r="J711" s="2"/>
      <c r="K711" s="2"/>
      <c r="L711" s="2" t="str">
        <f>IF(OR($J711=$K711,AND(ISBLANK($J711),ISBLANK($K711))),"_",IF($J711&gt;$K711,$D711,$E711))</f>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IF($L711="_", "_", IF($L711=$D711,$E711,$D711))</f>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IF(AND(ISBLANK($F712),ISBLANK($G712)),"_",IF($F712&gt;$G712,$D712,$E712))</f>
        <v>_</v>
      </c>
      <c r="I712" s="2"/>
      <c r="J712" s="2"/>
      <c r="K712" s="2"/>
      <c r="L712" s="2" t="str">
        <f>IF(OR($J712=$K712,AND(ISBLANK($J712),ISBLANK($K712))),"_",IF($J712&gt;$K712,$D712,$E712))</f>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IF($L712="_", "_", IF($L712=$D712,$E712,$D712))</f>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IF(AND(ISBLANK($F713),ISBLANK($G713)),"_",IF($F713&gt;$G713,$D713,$E713))</f>
        <v>_</v>
      </c>
      <c r="I713" s="2"/>
      <c r="J713" s="2"/>
      <c r="K713" s="2"/>
      <c r="L713" s="2" t="str">
        <f>IF(OR($J713=$K713,AND(ISBLANK($J713),ISBLANK($K713))),"_",IF($J713&gt;$K713,$D713,$E713))</f>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IF($L713="_", "_", IF($L713=$D713,$E713,$D713))</f>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IF(AND(ISBLANK($F714),ISBLANK($G714)),"_",IF($F714&gt;$G714,$D714,$E714))</f>
        <v>_</v>
      </c>
      <c r="I714" s="2"/>
      <c r="J714" s="2"/>
      <c r="K714" s="2"/>
      <c r="L714" s="2" t="str">
        <f>IF(OR($J714=$K714,AND(ISBLANK($J714),ISBLANK($K714))),"_",IF($J714&gt;$K714,$D714,$E714))</f>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IF($L714="_", "_", IF($L714=$D714,$E714,$D714))</f>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IF(AND(ISBLANK($F715),ISBLANK($G715)),"_",IF($F715&gt;$G715,$D715,$E715))</f>
        <v>_</v>
      </c>
      <c r="I715" s="2"/>
      <c r="J715" s="2"/>
      <c r="K715" s="2"/>
      <c r="L715" s="2" t="str">
        <f>IF(OR($J715=$K715,AND(ISBLANK($J715),ISBLANK($K715))),"_",IF($J715&gt;$K715,$D715,$E715))</f>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IF($L715="_", "_", IF($L715=$D715,$E715,$D715))</f>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IF(AND(ISBLANK($F716),ISBLANK($G716)),"_",IF($F716&gt;$G716,$D716,$E716))</f>
        <v>_</v>
      </c>
      <c r="I716" s="2"/>
      <c r="J716" s="2"/>
      <c r="K716" s="2"/>
      <c r="L716" s="2" t="str">
        <f>IF(OR($J716=$K716,AND(ISBLANK($J716),ISBLANK($K716))),"_",IF($J716&gt;$K716,$D716,$E716))</f>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IF($L716="_", "_", IF($L716=$D716,$E716,$D716))</f>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IF(AND(ISBLANK($F717),ISBLANK($G717)),"_",IF($F717&gt;$G717,$D717,$E717))</f>
        <v>_</v>
      </c>
      <c r="I717" s="2"/>
      <c r="J717" s="2"/>
      <c r="K717" s="2"/>
      <c r="L717" s="2" t="str">
        <f>IF(OR($J717=$K717,AND(ISBLANK($J717),ISBLANK($K717))),"_",IF($J717&gt;$K717,$D717,$E717))</f>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IF($L717="_", "_", IF($L717=$D717,$E717,$D717))</f>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IF(AND(ISBLANK($F718),ISBLANK($G718)),"_",IF($F718&gt;$G718,$D718,$E718))</f>
        <v>_</v>
      </c>
      <c r="I718" s="2"/>
      <c r="J718" s="2"/>
      <c r="K718" s="2"/>
      <c r="L718" s="2" t="str">
        <f>IF(OR($J718=$K718,AND(ISBLANK($J718),ISBLANK($K718))),"_",IF($J718&gt;$K718,$D718,$E718))</f>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IF($L718="_", "_", IF($L718=$D718,$E718,$D718))</f>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IF(AND(ISBLANK($F719),ISBLANK($G719)),"_",IF($F719&gt;$G719,$D719,$E719))</f>
        <v>_</v>
      </c>
      <c r="I719" s="2"/>
      <c r="J719" s="2"/>
      <c r="K719" s="2"/>
      <c r="L719" s="2" t="str">
        <f>IF(OR($J719=$K719,AND(ISBLANK($J719),ISBLANK($K719))),"_",IF($J719&gt;$K719,$D719,$E719))</f>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IF($L719="_", "_", IF($L719=$D719,$E719,$D719))</f>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IF(AND(ISBLANK($F720),ISBLANK($G720)),"_",IF($F720&gt;$G720,$D720,$E720))</f>
        <v>_</v>
      </c>
      <c r="I720" s="2"/>
      <c r="J720" s="2"/>
      <c r="K720" s="2"/>
      <c r="L720" s="2" t="str">
        <f>IF(OR($J720=$K720,AND(ISBLANK($J720),ISBLANK($K720))),"_",IF($J720&gt;$K720,$D720,$E720))</f>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IF($L720="_", "_", IF($L720=$D720,$E720,$D720))</f>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IF(AND(ISBLANK($F721),ISBLANK($G721)),"_",IF($F721&gt;$G721,$D721,$E721))</f>
        <v>_</v>
      </c>
      <c r="I721" s="3"/>
      <c r="J721" s="3"/>
      <c r="K721" s="3"/>
      <c r="L721" s="2" t="str">
        <f>IF(OR($J721=$K721,AND(ISBLANK($J721),ISBLANK($K721))),"_",IF($J721&gt;$K721,$D721,$E721))</f>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IF($L721="_", "_", IF($L721=$D721,$E721,$D721))</f>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IF(AND(ISBLANK($F722),ISBLANK($G722)),"_",IF($F722&gt;$G722,$D722,$E722))</f>
        <v>_</v>
      </c>
      <c r="I722" s="2"/>
      <c r="J722" s="2"/>
      <c r="K722" s="2"/>
      <c r="L722" s="13" t="str">
        <f>IF(OR($J722=$K722,AND(ISBLANK($J722),ISBLANK($K722))),"_",IF($J722&gt;$K722,$D722,$E722))</f>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IF($L722="_", "_", IF($L722=$D722,$E722,$D722))</f>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IF(AND(ISBLANK($F723),ISBLANK($G723)),"_",IF($F723&gt;$G723,$D723,$E723))</f>
        <v>_</v>
      </c>
      <c r="I723" s="3"/>
      <c r="J723" s="3"/>
      <c r="K723" s="3"/>
      <c r="L723" s="2" t="str">
        <f>IF(OR($J723=$K723,AND(ISBLANK($J723),ISBLANK($K723))),"_",IF($J723&gt;$K723,$D723,$E723))</f>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IF($L723="_", "_", IF($L723=$D723,$E723,$D723))</f>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IF(AND(ISBLANK($F724),ISBLANK($G724)),"_",IF($F724&gt;$G724,$D724,$E724))</f>
        <v>_</v>
      </c>
      <c r="I724" s="2"/>
      <c r="J724" s="2"/>
      <c r="K724" s="2"/>
      <c r="L724" s="13" t="str">
        <f>IF(OR($J724=$K724,AND(ISBLANK($J724),ISBLANK($K724))),"_",IF($J724&gt;$K724,$D724,$E724))</f>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IF($L724="_", "_", IF($L724=$D724,$E724,$D724))</f>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IF(AND(ISBLANK($F725),ISBLANK($G725)),"_",IF($F725&gt;$G725,$D725,$E725))</f>
        <v>_</v>
      </c>
      <c r="I725" s="2"/>
      <c r="J725" s="2"/>
      <c r="K725" s="2"/>
      <c r="L725" s="2" t="str">
        <f>IF(OR($J725=$K725,AND(ISBLANK($J725),ISBLANK($K725))),"_",IF($J725&gt;$K725,$D725,$E725))</f>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IF($L725="_", "_", IF($L725=$D725,$E725,$D725))</f>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IF(AND(ISBLANK($F726),ISBLANK($G726)),"_",IF($F726&gt;$G726,$D726,$E726))</f>
        <v>_</v>
      </c>
      <c r="I726" s="2"/>
      <c r="J726" s="2"/>
      <c r="K726" s="2"/>
      <c r="L726" s="2" t="str">
        <f>IF(OR($J726=$K726,AND(ISBLANK($J726),ISBLANK($K726))),"_",IF($J726&gt;$K726,$D726,$E726))</f>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IF($L726="_", "_", IF($L726=$D726,$E726,$D726))</f>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IF(AND(ISBLANK($F727),ISBLANK($G727)),"_",IF($F727&gt;$G727,$D727,$E727))</f>
        <v>_</v>
      </c>
      <c r="I727" s="2"/>
      <c r="J727" s="2"/>
      <c r="K727" s="2"/>
      <c r="L727" s="2" t="str">
        <f>IF(OR($J727=$K727,AND(ISBLANK($J727),ISBLANK($K727))),"_",IF($J727&gt;$K727,$D727,$E727))</f>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IF($L727="_", "_", IF($L727=$D727,$E727,$D727))</f>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IF(AND(ISBLANK($F728),ISBLANK($G728)),"_",IF($F728&gt;$G728,$D728,$E728))</f>
        <v>_</v>
      </c>
      <c r="I728" s="2"/>
      <c r="J728" s="2"/>
      <c r="K728" s="2"/>
      <c r="L728" s="2" t="str">
        <f>IF(OR($J728=$K728,AND(ISBLANK($J728),ISBLANK($K728))),"_",IF($J728&gt;$K728,$D728,$E728))</f>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IF($L728="_", "_", IF($L728=$D728,$E728,$D728))</f>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IF(AND(ISBLANK($F729),ISBLANK($G729)),"_",IF($F729&gt;$G729,$D729,$E729))</f>
        <v>_</v>
      </c>
      <c r="I729" s="2"/>
      <c r="J729" s="2"/>
      <c r="K729" s="2"/>
      <c r="L729" s="2" t="str">
        <f>IF(OR($J729=$K729,AND(ISBLANK($J729),ISBLANK($K729))),"_",IF($J729&gt;$K729,$D729,$E729))</f>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IF($L729="_", "_", IF($L729=$D729,$E729,$D729))</f>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IF(AND(ISBLANK($F730),ISBLANK($G730)),"_",IF($F730&gt;$G730,$D730,$E730))</f>
        <v>_</v>
      </c>
      <c r="I730" s="2"/>
      <c r="J730" s="2"/>
      <c r="K730" s="2"/>
      <c r="L730" s="2" t="str">
        <f>IF(OR($J730=$K730,AND(ISBLANK($J730),ISBLANK($K730))),"_",IF($J730&gt;$K730,$D730,$E730))</f>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IF($L730="_", "_", IF($L730=$D730,$E730,$D730))</f>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IF(AND(ISBLANK($F731),ISBLANK($G731)),"_",IF($F731&gt;$G731,$D731,$E731))</f>
        <v>_</v>
      </c>
      <c r="I731" s="2"/>
      <c r="J731" s="2"/>
      <c r="K731" s="2"/>
      <c r="L731" s="2" t="str">
        <f>IF(OR($J731=$K731,AND(ISBLANK($J731),ISBLANK($K731))),"_",IF($J731&gt;$K731,$D731,$E731))</f>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IF($L731="_", "_", IF($L731=$D731,$E731,$D731))</f>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IF(AND(ISBLANK($F732),ISBLANK($G732)),"_",IF($F732&gt;$G732,$D732,$E732))</f>
        <v>_</v>
      </c>
      <c r="I732" s="2"/>
      <c r="J732" s="2"/>
      <c r="K732" s="2"/>
      <c r="L732" s="2" t="str">
        <f>IF(OR($J732=$K732,AND(ISBLANK($J732),ISBLANK($K732))),"_",IF($J732&gt;$K732,$D732,$E732))</f>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IF($L732="_", "_", IF($L732=$D732,$E732,$D732))</f>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IF(AND(ISBLANK($F733),ISBLANK($G733)),"_",IF($F733&gt;$G733,$D733,$E733))</f>
        <v>_</v>
      </c>
      <c r="I733" s="2"/>
      <c r="J733" s="2"/>
      <c r="K733" s="2"/>
      <c r="L733" s="2" t="str">
        <f>IF(OR($J733=$K733,AND(ISBLANK($J733),ISBLANK($K733))),"_",IF($J733&gt;$K733,$D733,$E733))</f>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IF($L733="_", "_", IF($L733=$D733,$E733,$D733))</f>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IF(AND(ISBLANK($F734),ISBLANK($G734)),"_",IF($F734&gt;$G734,$D734,$E734))</f>
        <v>_</v>
      </c>
      <c r="I734" s="2"/>
      <c r="J734" s="2"/>
      <c r="K734" s="2"/>
      <c r="L734" s="2" t="str">
        <f>IF(OR($J734=$K734,AND(ISBLANK($J734),ISBLANK($K734))),"_",IF($J734&gt;$K734,$D734,$E734))</f>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IF($L734="_", "_", IF($L734=$D734,$E734,$D734))</f>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IF(AND(ISBLANK($F735),ISBLANK($G735)),"_",IF($F735&gt;$G735,$D735,$E735))</f>
        <v>_</v>
      </c>
      <c r="I735" s="2"/>
      <c r="J735" s="2"/>
      <c r="K735" s="2"/>
      <c r="L735" s="2" t="str">
        <f>IF(OR($J735=$K735,AND(ISBLANK($J735),ISBLANK($K735))),"_",IF($J735&gt;$K735,$D735,$E735))</f>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IF($L735="_", "_", IF($L735=$D735,$E735,$D735))</f>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IF(AND(ISBLANK($F736),ISBLANK($G736)),"_",IF($F736&gt;$G736,$D736,$E736))</f>
        <v>_</v>
      </c>
      <c r="I736" s="2"/>
      <c r="J736" s="2"/>
      <c r="K736" s="2"/>
      <c r="L736" s="2" t="str">
        <f>IF(OR($J736=$K736,AND(ISBLANK($J736),ISBLANK($K736))),"_",IF($J736&gt;$K736,$D736,$E736))</f>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IF($L736="_", "_", IF($L736=$D736,$E736,$D736))</f>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IF(AND(ISBLANK($F737),ISBLANK($G737)),"_",IF($F737&gt;$G737,$D737,$E737))</f>
        <v>_</v>
      </c>
      <c r="I737" s="2"/>
      <c r="J737" s="2"/>
      <c r="K737" s="2"/>
      <c r="L737" s="2" t="str">
        <f>IF(OR($J737=$K737,AND(ISBLANK($J737),ISBLANK($K737))),"_",IF($J737&gt;$K737,$D737,$E737))</f>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IF($L737="_", "_", IF($L737=$D737,$E737,$D737))</f>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IF(AND(ISBLANK($F738),ISBLANK($G738)),"_",IF($F738&gt;$G738,$D738,$E738))</f>
        <v>_</v>
      </c>
      <c r="I738" s="3"/>
      <c r="J738" s="3"/>
      <c r="K738" s="3"/>
      <c r="L738" s="2" t="str">
        <f>IF(OR($J738=$K738,AND(ISBLANK($J738),ISBLANK($K738))),"_",IF($J738&gt;$K738,$D738,$E738))</f>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IF($L738="_", "_", IF($L738=$D738,$E738,$D738))</f>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IF(AND(ISBLANK($F739),ISBLANK($G739)),"_",IF($F739&gt;$G739,$D739,$E739))</f>
        <v>_</v>
      </c>
      <c r="I739" s="2"/>
      <c r="J739" s="2"/>
      <c r="K739" s="2"/>
      <c r="L739" s="13" t="str">
        <f>IF(OR($J739=$K739,AND(ISBLANK($J739),ISBLANK($K739))),"_",IF($J739&gt;$K739,$D739,$E739))</f>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IF($L739="_", "_", IF($L739=$D739,$E739,$D739))</f>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IF(AND(ISBLANK($F740),ISBLANK($G740)),"_",IF($F740&gt;$G740,$D740,$E740))</f>
        <v>_</v>
      </c>
      <c r="I740" s="2"/>
      <c r="J740" s="2"/>
      <c r="K740" s="2"/>
      <c r="L740" s="2" t="str">
        <f>IF(OR($J740=$K740,AND(ISBLANK($J740),ISBLANK($K740))),"_",IF($J740&gt;$K740,$D740,$E740))</f>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IF($L740="_", "_", IF($L740=$D740,$E740,$D740))</f>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IF(AND(ISBLANK($F741),ISBLANK($G741)),"_",IF($F741&gt;$G741,$D741,$E741))</f>
        <v>_</v>
      </c>
      <c r="I741" s="3"/>
      <c r="J741" s="3"/>
      <c r="K741" s="3"/>
      <c r="L741" s="2" t="str">
        <f>IF(OR($J741=$K741,AND(ISBLANK($J741),ISBLANK($K741))),"_",IF($J741&gt;$K741,$D741,$E741))</f>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IF($L741="_", "_", IF($L741=$D741,$E741,$D741))</f>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IF(AND(ISBLANK($F742),ISBLANK($G742)),"_",IF($F742&gt;$G742,$D742,$E742))</f>
        <v>_</v>
      </c>
      <c r="I742" s="2"/>
      <c r="J742" s="2"/>
      <c r="K742" s="2"/>
      <c r="L742" s="13" t="str">
        <f>IF(OR($J742=$K742,AND(ISBLANK($J742),ISBLANK($K742))),"_",IF($J742&gt;$K742,$D742,$E742))</f>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IF($L742="_", "_", IF($L742=$D742,$E742,$D742))</f>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IF(AND(ISBLANK($F743),ISBLANK($G743)),"_",IF($F743&gt;$G743,$D743,$E743))</f>
        <v>_</v>
      </c>
      <c r="I743" s="2"/>
      <c r="J743" s="2"/>
      <c r="K743" s="2"/>
      <c r="L743" s="2" t="str">
        <f>IF(OR($J743=$K743,AND(ISBLANK($J743),ISBLANK($K743))),"_",IF($J743&gt;$K743,$D743,$E743))</f>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IF($L743="_", "_", IF($L743=$D743,$E743,$D743))</f>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IF(AND(ISBLANK($F744),ISBLANK($G744)),"_",IF($F744&gt;$G744,$D744,$E744))</f>
        <v>_</v>
      </c>
      <c r="I744" s="2"/>
      <c r="J744" s="2"/>
      <c r="K744" s="2"/>
      <c r="L744" s="2" t="str">
        <f>IF(OR($J744=$K744,AND(ISBLANK($J744),ISBLANK($K744))),"_",IF($J744&gt;$K744,$D744,$E744))</f>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IF($L744="_", "_", IF($L744=$D744,$E744,$D744))</f>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IF(AND(ISBLANK($F745),ISBLANK($G745)),"_",IF($F745&gt;$G745,$D745,$E745))</f>
        <v>_</v>
      </c>
      <c r="I745" s="2"/>
      <c r="J745" s="2"/>
      <c r="K745" s="2"/>
      <c r="L745" s="2" t="str">
        <f>IF(OR($J745=$K745,AND(ISBLANK($J745),ISBLANK($K745))),"_",IF($J745&gt;$K745,$D745,$E745))</f>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IF($L745="_", "_", IF($L745=$D745,$E745,$D745))</f>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IF(AND(ISBLANK($F746),ISBLANK($G746)),"_",IF($F746&gt;$G746,$D746,$E746))</f>
        <v>_</v>
      </c>
      <c r="I746" s="2"/>
      <c r="J746" s="2"/>
      <c r="K746" s="2"/>
      <c r="L746" s="2" t="str">
        <f>IF(OR($J746=$K746,AND(ISBLANK($J746),ISBLANK($K746))),"_",IF($J746&gt;$K746,$D746,$E746))</f>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IF($L746="_", "_", IF($L746=$D746,$E746,$D746))</f>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IF(AND(ISBLANK($F747),ISBLANK($G747)),"_",IF($F747&gt;$G747,$D747,$E747))</f>
        <v>_</v>
      </c>
      <c r="I747" s="2"/>
      <c r="J747" s="2"/>
      <c r="K747" s="2"/>
      <c r="L747" s="2" t="str">
        <f>IF(OR($J747=$K747,AND(ISBLANK($J747),ISBLANK($K747))),"_",IF($J747&gt;$K747,$D747,$E747))</f>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IF($L747="_", "_", IF($L747=$D747,$E747,$D747))</f>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IF(AND(ISBLANK($F748),ISBLANK($G748)),"_",IF($F748&gt;$G748,$D748,$E748))</f>
        <v>_</v>
      </c>
      <c r="I748" s="2"/>
      <c r="J748" s="2"/>
      <c r="K748" s="2"/>
      <c r="L748" s="2" t="str">
        <f>IF(OR($J748=$K748,AND(ISBLANK($J748),ISBLANK($K748))),"_",IF($J748&gt;$K748,$D748,$E748))</f>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IF($L748="_", "_", IF($L748=$D748,$E748,$D748))</f>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IF(AND(ISBLANK($F749),ISBLANK($G749)),"_",IF($F749&gt;$G749,$D749,$E749))</f>
        <v>_</v>
      </c>
      <c r="I749" s="2"/>
      <c r="J749" s="2"/>
      <c r="K749" s="2"/>
      <c r="L749" s="2" t="str">
        <f>IF(OR($J749=$K749,AND(ISBLANK($J749),ISBLANK($K749))),"_",IF($J749&gt;$K749,$D749,$E749))</f>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IF($L749="_", "_", IF($L749=$D749,$E749,$D749))</f>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IF(AND(ISBLANK($F750),ISBLANK($G750)),"_",IF($F750&gt;$G750,$D750,$E750))</f>
        <v>_</v>
      </c>
      <c r="I750" s="3"/>
      <c r="J750" s="3"/>
      <c r="K750" s="3"/>
      <c r="L750" s="2" t="str">
        <f>IF(OR($J750=$K750,AND(ISBLANK($J750),ISBLANK($K750))),"_",IF($J750&gt;$K750,$D750,$E750))</f>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IF($L750="_", "_", IF($L750=$D750,$E750,$D750))</f>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IF(AND(ISBLANK($F751),ISBLANK($G751)),"_",IF($F751&gt;$G751,$D751,$E751))</f>
        <v>_</v>
      </c>
      <c r="I751" s="2"/>
      <c r="J751" s="2"/>
      <c r="K751" s="2"/>
      <c r="L751" s="13" t="str">
        <f>IF(OR($J751=$K751,AND(ISBLANK($J751),ISBLANK($K751))),"_",IF($J751&gt;$K751,$D751,$E751))</f>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IF($L751="_", "_", IF($L751=$D751,$E751,$D751))</f>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IF(AND(ISBLANK($F752),ISBLANK($G752)),"_",IF($F752&gt;$G752,$D752,$E752))</f>
        <v>_</v>
      </c>
      <c r="I752" s="2"/>
      <c r="J752" s="2"/>
      <c r="K752" s="2"/>
      <c r="L752" s="2" t="str">
        <f>IF(OR($J752=$K752,AND(ISBLANK($J752),ISBLANK($K752))),"_",IF($J752&gt;$K752,$D752,$E752))</f>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IF($L752="_", "_", IF($L752=$D752,$E752,$D752))</f>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IF(AND(ISBLANK($F753),ISBLANK($G753)),"_",IF($F753&gt;$G753,$D753,$E753))</f>
        <v>_</v>
      </c>
      <c r="I753" s="2"/>
      <c r="J753" s="2"/>
      <c r="K753" s="2"/>
      <c r="L753" s="2" t="str">
        <f>IF(OR($J753=$K753,AND(ISBLANK($J753),ISBLANK($K753))),"_",IF($J753&gt;$K753,$D753,$E753))</f>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IF($L753="_", "_", IF($L753=$D753,$E753,$D753))</f>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IF(AND(ISBLANK($F754),ISBLANK($G754)),"_",IF($F754&gt;$G754,$D754,$E754))</f>
        <v>_</v>
      </c>
      <c r="I754" s="2"/>
      <c r="J754" s="2"/>
      <c r="K754" s="2"/>
      <c r="L754" s="2" t="str">
        <f>IF(OR($J754=$K754,AND(ISBLANK($J754),ISBLANK($K754))),"_",IF($J754&gt;$K754,$D754,$E754))</f>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IF($L754="_", "_", IF($L754=$D754,$E754,$D754))</f>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IF(AND(ISBLANK($F755),ISBLANK($G755)),"_",IF($F755&gt;$G755,$D755,$E755))</f>
        <v>_</v>
      </c>
      <c r="I755" s="2"/>
      <c r="J755" s="2"/>
      <c r="K755" s="2"/>
      <c r="L755" s="2" t="str">
        <f>IF(OR($J755=$K755,AND(ISBLANK($J755),ISBLANK($K755))),"_",IF($J755&gt;$K755,$D755,$E755))</f>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IF($L755="_", "_", IF($L755=$D755,$E755,$D755))</f>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IF(AND(ISBLANK($F756),ISBLANK($G756)),"_",IF($F756&gt;$G756,$D756,$E756))</f>
        <v>_</v>
      </c>
      <c r="I756" s="2"/>
      <c r="J756" s="2"/>
      <c r="K756" s="2"/>
      <c r="L756" s="2" t="str">
        <f>IF(OR($J756=$K756,AND(ISBLANK($J756),ISBLANK($K756))),"_",IF($J756&gt;$K756,$D756,$E756))</f>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IF($L756="_", "_", IF($L756=$D756,$E756,$D756))</f>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IF(AND(ISBLANK($F757),ISBLANK($G757)),"_",IF($F757&gt;$G757,$D757,$E757))</f>
        <v>_</v>
      </c>
      <c r="I757" s="2"/>
      <c r="J757" s="2"/>
      <c r="K757" s="2"/>
      <c r="L757" s="2" t="str">
        <f>IF(OR($J757=$K757,AND(ISBLANK($J757),ISBLANK($K757))),"_",IF($J757&gt;$K757,$D757,$E757))</f>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IF($L757="_", "_", IF($L757=$D757,$E757,$D757))</f>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IF(AND(ISBLANK($F758),ISBLANK($G758)),"_",IF($F758&gt;$G758,$D758,$E758))</f>
        <v>_</v>
      </c>
      <c r="I758" s="3"/>
      <c r="J758" s="3"/>
      <c r="K758" s="3"/>
      <c r="L758" s="2" t="str">
        <f>IF(OR($J758=$K758,AND(ISBLANK($J758),ISBLANK($K758))),"_",IF($J758&gt;$K758,$D758,$E758))</f>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IF($L758="_", "_", IF($L758=$D758,$E758,$D758))</f>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IF(AND(ISBLANK($F759),ISBLANK($G759)),"_",IF($F759&gt;$G759,$D759,$E759))</f>
        <v>_</v>
      </c>
      <c r="I759" s="2"/>
      <c r="J759" s="2"/>
      <c r="K759" s="2"/>
      <c r="L759" s="13" t="str">
        <f>IF(OR($J759=$K759,AND(ISBLANK($J759),ISBLANK($K759))),"_",IF($J759&gt;$K759,$D759,$E759))</f>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IF($L759="_", "_", IF($L759=$D759,$E759,$D759))</f>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IF(AND(ISBLANK($F760),ISBLANK($G760)),"_",IF($F760&gt;$G760,$D760,$E760))</f>
        <v>_</v>
      </c>
      <c r="I760" s="2"/>
      <c r="J760" s="2"/>
      <c r="K760" s="2"/>
      <c r="L760" s="62" t="str">
        <f>IF(OR($J760=$K760,AND(ISBLANK($J760),ISBLANK($K760))),"_",IF($J760&gt;$K760,$D760,$E760))</f>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IF($L760="_", "_", IF($L760=$D760,$E760,$D760))</f>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IF(AND(ISBLANK($F761),ISBLANK($G761)),"_",IF($F761&gt;$G761,$D761,$E761))</f>
        <v>_</v>
      </c>
      <c r="I761" s="2"/>
      <c r="J761" s="2"/>
      <c r="K761" s="2"/>
      <c r="L761" s="2" t="str">
        <f>IF(OR($J761=$K761,AND(ISBLANK($J761),ISBLANK($K761))),"_",IF($J761&gt;$K761,$D761,$E761))</f>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IF($L761="_", "_", IF($L761=$D761,$E761,$D761))</f>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IF(AND(ISBLANK($F762),ISBLANK($G762)),"_",IF($F762&gt;$G762,$D762,$E762))</f>
        <v>_</v>
      </c>
      <c r="I762" s="3"/>
      <c r="J762" s="3"/>
      <c r="K762" s="3"/>
      <c r="L762" s="3" t="str">
        <f>IF(OR($J762=$K762,AND(ISBLANK($J762),ISBLANK($K762))),"_",IF($J762&gt;$K762,$D762,$E762))</f>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IF($L762="_", "_", IF($L762=$D762,$E762,$D762))</f>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IF(AND(ISBLANK($F763),ISBLANK($G763)),"_",IF($F763&gt;$G763,$D763,$E763))</f>
        <v>_</v>
      </c>
      <c r="I763" s="2"/>
      <c r="J763" s="2"/>
      <c r="K763" s="2"/>
      <c r="L763" s="2" t="str">
        <f>IF(OR($J763=$K763,AND(ISBLANK($J763),ISBLANK($K763))),"_",IF($J763&gt;$K763,$D763,$E763))</f>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IF($L763="_", "_", IF($L763=$D763,$E763,$D763))</f>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IF(AND(ISBLANK($F764),ISBLANK($G764)),"_",IF($F764&gt;$G764,$D764,$E764))</f>
        <v>_</v>
      </c>
      <c r="I764" s="2"/>
      <c r="J764" s="2"/>
      <c r="K764" s="2"/>
      <c r="L764" s="2" t="str">
        <f>IF(OR($J764=$K764,AND(ISBLANK($J764),ISBLANK($K764))),"_",IF($J764&gt;$K764,$D764,$E764))</f>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IF($L764="_", "_", IF($L764=$D764,$E764,$D764))</f>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IF(AND(ISBLANK($F765),ISBLANK($G765)),"_",IF($F765&gt;$G765,$D765,$E765))</f>
        <v>_</v>
      </c>
      <c r="I765" s="2"/>
      <c r="J765" s="2"/>
      <c r="K765" s="2"/>
      <c r="L765" s="2" t="str">
        <f>IF(OR($J765=$K765,AND(ISBLANK($J765),ISBLANK($K765))),"_",IF($J765&gt;$K765,$D765,$E765))</f>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IF($L765="_", "_", IF($L765=$D765,$E765,$D765))</f>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IF(AND(ISBLANK($F766),ISBLANK($G766)),"_",IF($F766&gt;$G766,$D766,$E766))</f>
        <v>_</v>
      </c>
      <c r="I766" s="2"/>
      <c r="J766" s="2"/>
      <c r="K766" s="2"/>
      <c r="L766" s="2" t="str">
        <f>IF(OR($J766=$K766,AND(ISBLANK($J766),ISBLANK($K766))),"_",IF($J766&gt;$K766,$D766,$E766))</f>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IF($L766="_", "_", IF($L766=$D766,$E766,$D766))</f>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IF(AND(ISBLANK($F767),ISBLANK($G767)),"_",IF($F767&gt;$G767,$D767,$E767))</f>
        <v>_</v>
      </c>
      <c r="I767" s="2"/>
      <c r="J767" s="2"/>
      <c r="K767" s="2"/>
      <c r="L767" s="2" t="str">
        <f>IF(OR($J767=$K767,AND(ISBLANK($J767),ISBLANK($K767))),"_",IF($J767&gt;$K767,$D767,$E767))</f>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IF($L767="_", "_", IF($L767=$D767,$E767,$D767))</f>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IF(AND(ISBLANK($F768),ISBLANK($G768)),"_",IF($F768&gt;$G768,$D768,$E768))</f>
        <v>_</v>
      </c>
      <c r="I768" s="2"/>
      <c r="J768" s="2"/>
      <c r="K768" s="2"/>
      <c r="L768" s="2" t="str">
        <f>IF(OR($J768=$K768,AND(ISBLANK($J768),ISBLANK($K768))),"_",IF($J768&gt;$K768,$D768,$E768))</f>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IF($L768="_", "_", IF($L768=$D768,$E768,$D768))</f>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IF(AND(ISBLANK($F769),ISBLANK($G769)),"_",IF($F769&gt;$G769,$D769,$E769))</f>
        <v>_</v>
      </c>
      <c r="I769" s="2"/>
      <c r="J769" s="2"/>
      <c r="K769" s="2"/>
      <c r="L769" s="2" t="str">
        <f>IF(OR($J769=$K769,AND(ISBLANK($J769),ISBLANK($K769))),"_",IF($J769&gt;$K769,$D769,$E769))</f>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IF($L769="_", "_", IF($L769=$D769,$E769,$D769))</f>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IF(AND(ISBLANK($F770),ISBLANK($G770)),"_",IF($F770&gt;$G770,$D770,$E770))</f>
        <v>_</v>
      </c>
      <c r="I770" s="2"/>
      <c r="J770" s="2"/>
      <c r="K770" s="2"/>
      <c r="L770" s="2" t="str">
        <f>IF(OR($J770=$K770,AND(ISBLANK($J770),ISBLANK($K770))),"_",IF($J770&gt;$K770,$D770,$E770))</f>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IF($L770="_", "_", IF($L770=$D770,$E770,$D770))</f>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IF(AND(ISBLANK($F771),ISBLANK($G771)),"_",IF($F771&gt;$G771,$D771,$E771))</f>
        <v>_</v>
      </c>
      <c r="I771" s="2"/>
      <c r="J771" s="2"/>
      <c r="K771" s="2"/>
      <c r="L771" s="2" t="str">
        <f>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IF(AND(ISBLANK($F772),ISBLANK($G772)),"_",IF($F772&gt;$G772,$D772,$E772))</f>
        <v>_</v>
      </c>
      <c r="I772" s="2"/>
      <c r="J772" s="2"/>
      <c r="K772" s="2"/>
      <c r="L772" s="2" t="str">
        <f>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IF($L772="_", "_", IF($L772=$D772,$E772,$D772))</f>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IF(AND(ISBLANK($F773),ISBLANK($G773)),"_",IF($F773&gt;$G773,$D773,$E773))</f>
        <v>_</v>
      </c>
      <c r="I773" s="3"/>
      <c r="J773" s="3"/>
      <c r="K773" s="3"/>
      <c r="L773" s="2" t="str">
        <f>IF(OR($J773=$K773,AND(ISBLANK($J773),ISBLANK($K773))),"_",IF($J773&gt;$K773,$D773,$E773))</f>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IF($L773="_", "_", IF($L773=$D773,$E773,$D773))</f>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IF(AND(ISBLANK($F774),ISBLANK($G774)),"_",IF($F774&gt;$G774,$D774,$E774))</f>
        <v>_</v>
      </c>
      <c r="I774" s="2"/>
      <c r="J774" s="2"/>
      <c r="K774" s="2"/>
      <c r="L774" s="13" t="str">
        <f>IF(OR($J774=$K774,AND(ISBLANK($J774),ISBLANK($K774))),"_",IF($J774&gt;$K774,$D774,$E774))</f>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IF($L774="_", "_", IF($L774=$D774,$E774,$D774))</f>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IF(AND(ISBLANK($F775),ISBLANK($G775)),"_",IF($F775&gt;$G775,$D775,$E775))</f>
        <v>_</v>
      </c>
      <c r="I775" s="2"/>
      <c r="J775" s="2"/>
      <c r="K775" s="2"/>
      <c r="L775" s="2" t="str">
        <f>IF(OR($J775=$K775,AND(ISBLANK($J775),ISBLANK($K775))),"_",IF($J775&gt;$K775,$D775,$E775))</f>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IF($L775="_", "_", IF($L775=$D775,$E775,$D775))</f>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IF(AND(ISBLANK($F776),ISBLANK($G776)),"_",IF($F776&gt;$G776,$D776,$E776))</f>
        <v>_</v>
      </c>
      <c r="I776" s="2"/>
      <c r="J776" s="2"/>
      <c r="K776" s="2"/>
      <c r="L776" s="2" t="str">
        <f>IF(OR($J776=$K776,AND(ISBLANK($J776),ISBLANK($K776))),"_",IF($J776&gt;$K776,$D776,$E776))</f>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IF($L776="_", "_", IF($L776=$D776,$E776,$D776))</f>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IF(AND(ISBLANK($F777),ISBLANK($G777)),"_",IF($F777&gt;$G777,$D777,$E777))</f>
        <v>_</v>
      </c>
      <c r="I777" s="3"/>
      <c r="J777" s="3"/>
      <c r="K777" s="3"/>
      <c r="L777" s="2" t="str">
        <f>IF(OR($J777=$K777,AND(ISBLANK($J777),ISBLANK($K777))),"_",IF($J777&gt;$K777,$D777,$E777))</f>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IF($L777="_", "_", IF($L777=$D777,$E777,$D777))</f>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IF(AND(ISBLANK($F778),ISBLANK($G778)),"_",IF($F778&gt;$G778,$D778,$E778))</f>
        <v>_</v>
      </c>
      <c r="I778" s="2"/>
      <c r="J778" s="2"/>
      <c r="K778" s="2"/>
      <c r="L778" s="13" t="str">
        <f>IF(OR($J778=$K778,AND(ISBLANK($J778),ISBLANK($K778))),"_",IF($J778&gt;$K778,$D778,$E778))</f>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IF($L778="_", "_", IF($L778=$D778,$E778,$D778))</f>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IF(AND(ISBLANK($F779),ISBLANK($G779)),"_",IF($F779&gt;$G779,$D779,$E779))</f>
        <v>_</v>
      </c>
      <c r="I779" s="2"/>
      <c r="J779" s="2"/>
      <c r="K779" s="2"/>
      <c r="L779" s="2" t="str">
        <f>IF(OR($J779=$K779,AND(ISBLANK($J779),ISBLANK($K779))),"_",IF($J779&gt;$K779,$D779,$E779))</f>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IF($L779="_", "_", IF($L779=$D779,$E779,$D779))</f>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IF(AND(ISBLANK($F780),ISBLANK($G780)),"_",IF($F780&gt;$G780,$D780,$E780))</f>
        <v>_</v>
      </c>
      <c r="I780" s="2"/>
      <c r="J780" s="2"/>
      <c r="K780" s="2"/>
      <c r="L780" s="2" t="str">
        <f>IF(OR($J780=$K780,AND(ISBLANK($J780),ISBLANK($K780))),"_",IF($J780&gt;$K780,$D780,$E780))</f>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IF($L780="_", "_", IF($L780=$D780,$E780,$D780))</f>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IF(AND(ISBLANK($F781),ISBLANK($G781)),"_",IF($F781&gt;$G781,$D781,$E781))</f>
        <v>_</v>
      </c>
      <c r="I781" s="2"/>
      <c r="J781" s="2"/>
      <c r="K781" s="2"/>
      <c r="L781" s="2" t="str">
        <f>IF(OR($J781=$K781,AND(ISBLANK($J781),ISBLANK($K781))),"_",IF($J781&gt;$K781,$D781,$E781))</f>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IF($L781="_", "_", IF($L781=$D781,$E781,$D781))</f>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IF(AND(ISBLANK($F782),ISBLANK($G782)),"_",IF($F782&gt;$G782,$D782,$E782))</f>
        <v>_</v>
      </c>
      <c r="I782" s="2"/>
      <c r="J782" s="2"/>
      <c r="K782" s="2"/>
      <c r="L782" s="2" t="str">
        <f>IF(OR($J782=$K782,AND(ISBLANK($J782),ISBLANK($K782))),"_",IF($J782&gt;$K782,$D782,$E782))</f>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IF($L782="_", "_", IF($L782=$D782,$E782,$D782))</f>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IF(AND(ISBLANK($F783),ISBLANK($G783)),"_",IF($F783&gt;$G783,$D783,$E783))</f>
        <v>_</v>
      </c>
      <c r="I783" s="2"/>
      <c r="J783" s="2"/>
      <c r="K783" s="2"/>
      <c r="L783" s="2" t="str">
        <f>IF(OR($J783=$K783,AND(ISBLANK($J783),ISBLANK($K783))),"_",IF($J783&gt;$K783,$D783,$E783))</f>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IF($L783="_", "_", IF($L783=$D783,$E783,$D783))</f>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IF(AND(ISBLANK($F784),ISBLANK($G784)),"_",IF($F784&gt;$G784,$D784,$E784))</f>
        <v>_</v>
      </c>
      <c r="I784" s="2"/>
      <c r="J784" s="2"/>
      <c r="K784" s="2"/>
      <c r="L784" s="2" t="str">
        <f>IF(OR($J784=$K784,AND(ISBLANK($J784),ISBLANK($K784))),"_",IF($J784&gt;$K784,$D784,$E784))</f>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IF($L784="_", "_", IF($L784=$D784,$E784,$D784))</f>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IF(AND(ISBLANK($F785),ISBLANK($G785)),"_",IF($F785&gt;$G785,$D785,$E785))</f>
        <v>_</v>
      </c>
      <c r="I785" s="2"/>
      <c r="J785" s="2"/>
      <c r="K785" s="2"/>
      <c r="L785" s="2" t="str">
        <f>IF(OR($J785=$K785,AND(ISBLANK($J785),ISBLANK($K785))),"_",IF($J785&gt;$K785,$D785,$E785))</f>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IF($L785="_", "_", IF($L785=$D785,$E785,$D785))</f>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IF(AND(ISBLANK($F786),ISBLANK($G786)),"_",IF($F786&gt;$G786,$D786,$E786))</f>
        <v>_</v>
      </c>
      <c r="I786" s="2"/>
      <c r="J786" s="2"/>
      <c r="K786" s="2"/>
      <c r="L786" s="2" t="str">
        <f>IF(OR($J786=$K786,AND(ISBLANK($J786),ISBLANK($K786))),"_",IF($J786&gt;$K786,$D786,$E786))</f>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IF($L786="_", "_", IF($L786=$D786,$E786,$D786))</f>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IF(AND(ISBLANK($F787),ISBLANK($G787)),"_",IF($F787&gt;$G787,$D787,$E787))</f>
        <v>_</v>
      </c>
      <c r="I787" s="2"/>
      <c r="J787" s="2"/>
      <c r="K787" s="2"/>
      <c r="L787" s="2" t="str">
        <f>IF(OR($J787=$K787,AND(ISBLANK($J787),ISBLANK($K787))),"_",IF($J787&gt;$K787,$D787,$E787))</f>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IF($L787="_", "_", IF($L787=$D787,$E787,$D787))</f>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IF(AND(ISBLANK($F788),ISBLANK($G788)),"_",IF($F788&gt;$G788,$D788,$E788))</f>
        <v>_</v>
      </c>
      <c r="I788" s="2"/>
      <c r="J788" s="2"/>
      <c r="K788" s="2"/>
      <c r="L788" s="2" t="str">
        <f>IF(OR($J788=$K788,AND(ISBLANK($J788),ISBLANK($K788))),"_",IF($J788&gt;$K788,$D788,$E788))</f>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IF($L788="_", "_", IF($L788=$D788,$E788,$D788))</f>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IF(AND(ISBLANK($F789),ISBLANK($G789)),"_",IF($F789&gt;$G789,$D789,$E789))</f>
        <v>_</v>
      </c>
      <c r="I789" s="2"/>
      <c r="J789" s="2"/>
      <c r="K789" s="2"/>
      <c r="L789" s="2" t="str">
        <f>IF(OR($J789=$K789,AND(ISBLANK($J789),ISBLANK($K789))),"_",IF($J789&gt;$K789,$D789,$E789))</f>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IF($L789="_", "_", IF($L789=$D789,$E789,$D789))</f>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IF(AND(ISBLANK($F790),ISBLANK($G790)),"_",IF($F790&gt;$G790,$D790,$E790))</f>
        <v>_</v>
      </c>
      <c r="I790" s="3"/>
      <c r="J790" s="3"/>
      <c r="K790" s="3"/>
      <c r="L790" s="3" t="str">
        <f>IF(OR($J790=$K790,AND(ISBLANK($J790),ISBLANK($K790))),"_",IF($J790&gt;$K790,$D790,$E790))</f>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IF($L790="_", "_", IF($L790=$D790,$E790,$D790))</f>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IF(AND(ISBLANK($F791),ISBLANK($G791)),"_",IF($F791&gt;$G791,$D791,$E791))</f>
        <v>_</v>
      </c>
      <c r="I791" s="2"/>
      <c r="J791" s="2"/>
      <c r="K791" s="2"/>
      <c r="L791" s="2" t="str">
        <f>IF(OR($J791=$K791,AND(ISBLANK($J791),ISBLANK($K791))),"_",IF($J791&gt;$K791,$D791,$E791))</f>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IF($L791="_", "_", IF($L791=$D791,$E791,$D791))</f>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IF(AND(ISBLANK($F792),ISBLANK($G792)),"_",IF($F792&gt;$G792,$D792,$E792))</f>
        <v>_</v>
      </c>
      <c r="I792" s="2"/>
      <c r="J792" s="2"/>
      <c r="K792" s="2"/>
      <c r="L792" s="2" t="str">
        <f>IF(OR($J792=$K792,AND(ISBLANK($J792),ISBLANK($K792))),"_",IF($J792&gt;$K792,$D792,$E792))</f>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IF($L792="_", "_", IF($L792=$D792,$E792,$D792))</f>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IF(AND(ISBLANK($F793),ISBLANK($G793)),"_",IF($F793&gt;$G793,$D793,$E793))</f>
        <v>_</v>
      </c>
      <c r="I793" s="2"/>
      <c r="J793" s="2"/>
      <c r="K793" s="2"/>
      <c r="L793" s="2" t="str">
        <f>IF(OR($J793=$K793,AND(ISBLANK($J793),ISBLANK($K793))),"_",IF($J793&gt;$K793,$D793,$E793))</f>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IF($L793="_", "_", IF($L793=$D793,$E793,$D793))</f>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IF(AND(ISBLANK($F794),ISBLANK($G794)),"_",IF($F794&gt;$G794,$D794,$E794))</f>
        <v>_</v>
      </c>
      <c r="I794" s="2"/>
      <c r="J794" s="2"/>
      <c r="K794" s="2"/>
      <c r="L794" s="2" t="str">
        <f>IF(OR($J794=$K794,AND(ISBLANK($J794),ISBLANK($K794))),"_",IF($J794&gt;$K794,$D794,$E794))</f>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IF($L794="_", "_", IF($L794=$D794,$E794,$D794))</f>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IF(AND(ISBLANK($F795),ISBLANK($G795)),"_",IF($F795&gt;$G795,$D795,$E795))</f>
        <v>_</v>
      </c>
      <c r="I795" s="3"/>
      <c r="J795" s="3"/>
      <c r="K795" s="3"/>
      <c r="L795" s="2" t="str">
        <f>IF(OR($J795=$K795,AND(ISBLANK($J795),ISBLANK($K795))),"_",IF($J795&gt;$K795,$D795,$E795))</f>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IF($L795="_", "_", IF($L795=$D795,$E795,$D795))</f>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IF(AND(ISBLANK($F796),ISBLANK($G796)),"_",IF($F796&gt;$G796,$D796,$E796))</f>
        <v>_</v>
      </c>
      <c r="I796" s="2"/>
      <c r="J796" s="2"/>
      <c r="K796" s="2"/>
      <c r="L796" s="13" t="str">
        <f>IF(OR($J796=$K796,AND(ISBLANK($J796),ISBLANK($K796))),"_",IF($J796&gt;$K796,$D796,$E796))</f>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IF($L796="_", "_", IF($L796=$D796,$E796,$D796))</f>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IF(AND(ISBLANK($F797),ISBLANK($G797)),"_",IF($F797&gt;$G797,$D797,$E797))</f>
        <v>_</v>
      </c>
      <c r="I797" s="2"/>
      <c r="J797" s="2"/>
      <c r="K797" s="2"/>
      <c r="L797" s="2" t="str">
        <f>IF(OR($J797=$K797,AND(ISBLANK($J797),ISBLANK($K797))),"_",IF($J797&gt;$K797,$D797,$E797))</f>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IF($L797="_", "_", IF($L797=$D797,$E797,$D797))</f>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IF(AND(ISBLANK($F798),ISBLANK($G798)),"_",IF($F798&gt;$G798,$D798,$E798))</f>
        <v>_</v>
      </c>
      <c r="I798" s="2"/>
      <c r="J798" s="2"/>
      <c r="K798" s="2"/>
      <c r="L798" s="2" t="str">
        <f>IF(OR($J798=$K798,AND(ISBLANK($J798),ISBLANK($K798))),"_",IF($J798&gt;$K798,$D798,$E798))</f>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IF($L798="_", "_", IF($L798=$D798,$E798,$D798))</f>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IF(AND(ISBLANK($F799),ISBLANK($G799)),"_",IF($F799&gt;$G799,$D799,$E799))</f>
        <v>_</v>
      </c>
      <c r="I799" s="2"/>
      <c r="J799" s="2"/>
      <c r="K799" s="2"/>
      <c r="L799" s="2" t="str">
        <f>IF(OR($J799=$K799,AND(ISBLANK($J799),ISBLANK($K799))),"_",IF($J799&gt;$K799,$D799,$E799))</f>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IF($L799="_", "_", IF($L799=$D799,$E799,$D799))</f>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IF(AND(ISBLANK($F800),ISBLANK($G800)),"_",IF($F800&gt;$G800,$D800,$E800))</f>
        <v>_</v>
      </c>
      <c r="I800" s="3"/>
      <c r="J800" s="3"/>
      <c r="K800" s="3"/>
      <c r="L800" s="2" t="str">
        <f>IF(OR($J800=$K800,AND(ISBLANK($J800),ISBLANK($K800))),"_",IF($J800&gt;$K800,$D800,$E800))</f>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IF($L800="_", "_", IF($L800=$D800,$E800,$D800))</f>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IF(AND(ISBLANK($F801),ISBLANK($G801)),"_",IF($F801&gt;$G801,$D801,$E801))</f>
        <v>_</v>
      </c>
      <c r="I801" s="2"/>
      <c r="J801" s="2"/>
      <c r="K801" s="2"/>
      <c r="L801" s="13" t="str">
        <f>IF(OR($J801=$K801,AND(ISBLANK($J801),ISBLANK($K801))),"_",IF($J801&gt;$K801,$D801,$E801))</f>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IF($L801="_", "_", IF($L801=$D801,$E801,$D801))</f>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IF(AND(ISBLANK($F802),ISBLANK($G802)),"_",IF($F802&gt;$G802,$D802,$E802))</f>
        <v>_</v>
      </c>
      <c r="I802" s="2"/>
      <c r="J802" s="2"/>
      <c r="K802" s="2"/>
      <c r="L802" s="2" t="str">
        <f>IF(OR($J802=$K802,AND(ISBLANK($J802),ISBLANK($K802))),"_",IF($J802&gt;$K802,$D802,$E802))</f>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IF($L802="_", "_", IF($L802=$D802,$E802,$D802))</f>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IF(AND(ISBLANK($F803),ISBLANK($G803)),"_",IF($F803&gt;$G803,$D803,$E803))</f>
        <v>_</v>
      </c>
      <c r="I803" s="2"/>
      <c r="J803" s="2"/>
      <c r="K803" s="2"/>
      <c r="L803" s="2" t="str">
        <f>IF(OR($J803=$K803,AND(ISBLANK($J803),ISBLANK($K803))),"_",IF($J803&gt;$K803,$D803,$E803))</f>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IF($L803="_", "_", IF($L803=$D803,$E803,$D803))</f>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IF(AND(ISBLANK($F804),ISBLANK($G804)),"_",IF($F804&gt;$G804,$D804,$E804))</f>
        <v>_</v>
      </c>
      <c r="I804" s="2"/>
      <c r="J804" s="2"/>
      <c r="K804" s="2"/>
      <c r="L804" s="2" t="str">
        <f>IF(OR($J804=$K804,AND(ISBLANK($J804),ISBLANK($K804))),"_",IF($J804&gt;$K804,$D804,$E804))</f>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IF($L804="_", "_", IF($L804=$D804,$E804,$D804))</f>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IF(AND(ISBLANK($F805),ISBLANK($G805)),"_",IF($F805&gt;$G805,$D805,$E805))</f>
        <v>_</v>
      </c>
      <c r="I805" s="2"/>
      <c r="J805" s="2"/>
      <c r="K805" s="2"/>
      <c r="L805" s="2" t="str">
        <f>IF(OR($J805=$K805,AND(ISBLANK($J805),ISBLANK($K805))),"_",IF($J805&gt;$K805,$D805,$E805))</f>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IF($L805="_", "_", IF($L805=$D805,$E805,$D805))</f>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IF(AND(ISBLANK($F806),ISBLANK($G806)),"_",IF($F806&gt;$G806,$D806,$E806))</f>
        <v>_</v>
      </c>
      <c r="I806" s="2"/>
      <c r="J806" s="2"/>
      <c r="K806" s="2"/>
      <c r="L806" s="2" t="str">
        <f>IF(OR($J806=$K806,AND(ISBLANK($J806),ISBLANK($K806))),"_",IF($J806&gt;$K806,$D806,$E806))</f>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IF($L806="_", "_", IF($L806=$D806,$E806,$D806))</f>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IF(AND(ISBLANK($F807),ISBLANK($G807)),"_",IF($F807&gt;$G807,$D807,$E807))</f>
        <v>_</v>
      </c>
      <c r="I807" s="2"/>
      <c r="J807" s="2"/>
      <c r="K807" s="2"/>
      <c r="L807" s="2" t="str">
        <f>IF(OR($J807=$K807,AND(ISBLANK($J807),ISBLANK($K807))),"_",IF($J807&gt;$K807,$D807,$E807))</f>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IF($L807="_", "_", IF($L807=$D807,$E807,$D807))</f>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IF(AND(ISBLANK($F808),ISBLANK($G808)),"_",IF($F808&gt;$G808,$D808,$E808))</f>
        <v>_</v>
      </c>
      <c r="I808" s="3"/>
      <c r="J808" s="3"/>
      <c r="K808" s="3"/>
      <c r="L808" s="2" t="str">
        <f>IF(OR($J808=$K808,AND(ISBLANK($J808),ISBLANK($K808))),"_",IF($J808&gt;$K808,$D808,$E808))</f>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IF($L808="_", "_", IF($L808=$D808,$E808,$D808))</f>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IF(AND(ISBLANK($F809),ISBLANK($G809)),"_",IF($F809&gt;$G809,$D809,$E809))</f>
        <v>_</v>
      </c>
      <c r="I809" s="2"/>
      <c r="J809" s="2"/>
      <c r="K809" s="2"/>
      <c r="L809" s="13" t="str">
        <f>IF(OR($J809=$K809,AND(ISBLANK($J809),ISBLANK($K809))),"_",IF($J809&gt;$K809,$D809,$E809))</f>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IF($L809="_", "_", IF($L809=$D809,$E809,$D809))</f>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IF(AND(ISBLANK($F810),ISBLANK($G810)),"_",IF($F810&gt;$G810,$D810,$E810))</f>
        <v>_</v>
      </c>
      <c r="I810" s="2"/>
      <c r="J810" s="2"/>
      <c r="K810" s="2"/>
      <c r="L810" s="2" t="str">
        <f>IF(OR($J810=$K810,AND(ISBLANK($J810),ISBLANK($K810))),"_",IF($J810&gt;$K810,$D810,$E810))</f>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IF($L810="_", "_", IF($L810=$D810,$E810,$D810))</f>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IF(AND(ISBLANK($F811),ISBLANK($G811)),"_",IF($F811&gt;$G811,$D811,$E811))</f>
        <v>_</v>
      </c>
      <c r="I811" s="2"/>
      <c r="J811" s="2"/>
      <c r="K811" s="2"/>
      <c r="L811" s="2" t="str">
        <f>IF(OR($J811=$K811,AND(ISBLANK($J811),ISBLANK($K811))),"_",IF($J811&gt;$K811,$D811,$E811))</f>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IF($L811="_", "_", IF($L811=$D811,$E811,$D811))</f>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IF(AND(ISBLANK($F812),ISBLANK($G812)),"_",IF($F812&gt;$G812,$D812,$E812))</f>
        <v>_</v>
      </c>
      <c r="I812" s="2"/>
      <c r="J812" s="2"/>
      <c r="K812" s="2"/>
      <c r="L812" s="2" t="str">
        <f>IF(OR($J812=$K812,AND(ISBLANK($J812),ISBLANK($K812))),"_",IF($J812&gt;$K812,$D812,$E812))</f>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IF($L812="_", "_", IF($L812=$D812,$E812,$D812))</f>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IF(AND(ISBLANK($F813),ISBLANK($G813)),"_",IF($F813&gt;$G813,$D813,$E813))</f>
        <v>_</v>
      </c>
      <c r="I813" s="3"/>
      <c r="J813" s="3"/>
      <c r="K813" s="3"/>
      <c r="L813" s="2" t="str">
        <f>IF(OR($J813=$K813,AND(ISBLANK($J813),ISBLANK($K813))),"_",IF($J813&gt;$K813,$D813,$E813))</f>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IF($L813="_", "_", IF($L813=$D813,$E813,$D813))</f>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IF(AND(ISBLANK($F814),ISBLANK($G814)),"_",IF($F814&gt;$G814,$D814,$E814))</f>
        <v>_</v>
      </c>
      <c r="I814" s="2"/>
      <c r="J814" s="2"/>
      <c r="K814" s="2"/>
      <c r="L814" s="13" t="str">
        <f>IF(OR($J814=$K814,AND(ISBLANK($J814),ISBLANK($K814))),"_",IF($J814&gt;$K814,$D814,$E814))</f>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IF($L814="_", "_", IF($L814=$D814,$E814,$D814))</f>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IF(AND(ISBLANK($F815),ISBLANK($G815)),"_",IF($F815&gt;$G815,$D815,$E815))</f>
        <v>_</v>
      </c>
      <c r="I815" s="2"/>
      <c r="J815" s="2"/>
      <c r="K815" s="2"/>
      <c r="L815" s="2" t="str">
        <f>IF(OR($J815=$K815,AND(ISBLANK($J815),ISBLANK($K815))),"_",IF($J815&gt;$K815,$D815,$E815))</f>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IF($L815="_", "_", IF($L815=$D815,$E815,$D815))</f>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IF(AND(ISBLANK($F816),ISBLANK($G816)),"_",IF($F816&gt;$G816,$D816,$E816))</f>
        <v>_</v>
      </c>
      <c r="I816" s="2"/>
      <c r="J816" s="2"/>
      <c r="K816" s="2"/>
      <c r="L816" s="2" t="str">
        <f>IF(OR($J816=$K816,AND(ISBLANK($J816),ISBLANK($K816))),"_",IF($J816&gt;$K816,$D816,$E816))</f>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IF($L816="_", "_", IF($L816=$D816,$E816,$D816))</f>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IF(AND(ISBLANK($F817),ISBLANK($G817)),"_",IF($F817&gt;$G817,$D817,$E817))</f>
        <v>_</v>
      </c>
      <c r="I817" s="2"/>
      <c r="J817" s="2"/>
      <c r="K817" s="2"/>
      <c r="L817" s="2" t="str">
        <f>IF(OR($J817=$K817,AND(ISBLANK($J817),ISBLANK($K817))),"_",IF($J817&gt;$K817,$D817,$E817))</f>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IF($L817="_", "_", IF($L817=$D817,$E817,$D817))</f>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IF(AND(ISBLANK($F818),ISBLANK($G818)),"_",IF($F818&gt;$G818,$D818,$E818))</f>
        <v>_</v>
      </c>
      <c r="I818" s="2"/>
      <c r="J818" s="2"/>
      <c r="K818" s="2"/>
      <c r="L818" s="2" t="str">
        <f>IF(OR($J818=$K818,AND(ISBLANK($J818),ISBLANK($K818))),"_",IF($J818&gt;$K818,$D818,$E818))</f>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IF($L818="_", "_", IF($L818=$D818,$E818,$D818))</f>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IF(AND(ISBLANK($F819),ISBLANK($G819)),"_",IF($F819&gt;$G819,$D819,$E819))</f>
        <v>_</v>
      </c>
      <c r="I819" s="2"/>
      <c r="J819" s="2"/>
      <c r="K819" s="2"/>
      <c r="L819" s="2" t="str">
        <f>IF(OR($J819=$K819,AND(ISBLANK($J819),ISBLANK($K819))),"_",IF($J819&gt;$K819,$D819,$E819))</f>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IF($L819="_", "_", IF($L819=$D819,$E819,$D819))</f>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IF(AND(ISBLANK($F820),ISBLANK($G820)),"_",IF($F820&gt;$G820,$D820,$E820))</f>
        <v>_</v>
      </c>
      <c r="I820" s="2"/>
      <c r="J820" s="2"/>
      <c r="K820" s="2"/>
      <c r="L820" s="2" t="str">
        <f>IF(OR($J820=$K820,AND(ISBLANK($J820),ISBLANK($K820))),"_",IF($J820&gt;$K820,$D820,$E820))</f>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IF($L820="_", "_", IF($L820=$D820,$E820,$D820))</f>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IF(AND(ISBLANK($F821),ISBLANK($G821)),"_",IF($F821&gt;$G821,$D821,$E821))</f>
        <v>_</v>
      </c>
      <c r="I821" s="2"/>
      <c r="J821" s="2"/>
      <c r="K821" s="2"/>
      <c r="L821" s="2" t="str">
        <f>IF(OR($J821=$K821,AND(ISBLANK($J821),ISBLANK($K821))),"_",IF($J821&gt;$K821,$D821,$E821))</f>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IF($L821="_", "_", IF($L821=$D821,$E821,$D821))</f>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IF(AND(ISBLANK($F822),ISBLANK($G822)),"_",IF($F822&gt;$G822,$D822,$E822))</f>
        <v>_</v>
      </c>
      <c r="I822" s="2"/>
      <c r="J822" s="2"/>
      <c r="K822" s="2"/>
      <c r="L822" s="2" t="str">
        <f>IF(OR($J822=$K822,AND(ISBLANK($J822),ISBLANK($K822))),"_",IF($J822&gt;$K822,$D822,$E822))</f>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IF($L822="_", "_", IF($L822=$D822,$E822,$D822))</f>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IF(AND(ISBLANK($F823),ISBLANK($G823)),"_",IF($F823&gt;$G823,$D823,$E823))</f>
        <v>_</v>
      </c>
      <c r="I823" s="3"/>
      <c r="J823" s="3"/>
      <c r="K823" s="3"/>
      <c r="L823" s="2" t="str">
        <f>IF(OR($J823=$K823,AND(ISBLANK($J823),ISBLANK($K823))),"_",IF($J823&gt;$K823,$D823,$E823))</f>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IF($L823="_", "_", IF($L823=$D823,$E823,$D823))</f>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IF(AND(ISBLANK($F824),ISBLANK($G824)),"_",IF($F824&gt;$G824,$D824,$E824))</f>
        <v>_</v>
      </c>
      <c r="I824" s="2"/>
      <c r="J824" s="2"/>
      <c r="K824" s="2"/>
      <c r="L824" s="13" t="str">
        <f>IF(OR($J824=$K824,AND(ISBLANK($J824),ISBLANK($K824))),"_",IF($J824&gt;$K824,$D824,$E824))</f>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IF($L824="_", "_", IF($L824=$D824,$E824,$D824))</f>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IF(AND(ISBLANK($F825),ISBLANK($G825)),"_",IF($F825&gt;$G825,$D825,$E825))</f>
        <v>_</v>
      </c>
      <c r="I825" s="2"/>
      <c r="J825" s="2"/>
      <c r="K825" s="2"/>
      <c r="L825" s="2" t="str">
        <f>IF(OR($J825=$K825,AND(ISBLANK($J825),ISBLANK($K825))),"_",IF($J825&gt;$K825,$D825,$E825))</f>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IF($L825="_", "_", IF($L825=$D825,$E825,$D825))</f>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IF(AND(ISBLANK($F826),ISBLANK($G826)),"_",IF($F826&gt;$G826,$D826,$E826))</f>
        <v>_</v>
      </c>
      <c r="I826" s="2"/>
      <c r="J826" s="2"/>
      <c r="K826" s="2"/>
      <c r="L826" s="2" t="str">
        <f>IF(OR($J826=$K826,AND(ISBLANK($J826),ISBLANK($K826))),"_",IF($J826&gt;$K826,$D826,$E826))</f>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IF($L826="_", "_", IF($L826=$D826,$E826,$D826))</f>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IF(AND(ISBLANK($F827),ISBLANK($G827)),"_",IF($F827&gt;$G827,$D827,$E827))</f>
        <v>_</v>
      </c>
      <c r="I827" s="3"/>
      <c r="J827" s="3"/>
      <c r="K827" s="3"/>
      <c r="L827" s="2" t="str">
        <f>IF(OR($J827=$K827,AND(ISBLANK($J827),ISBLANK($K827))),"_",IF($J827&gt;$K827,$D827,$E827))</f>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IF($L827="_", "_", IF($L827=$D827,$E827,$D827))</f>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IF(AND(ISBLANK($F828),ISBLANK($G828)),"_",IF($F828&gt;$G828,$D828,$E828))</f>
        <v>_</v>
      </c>
      <c r="I828" s="2"/>
      <c r="J828" s="2"/>
      <c r="K828" s="2"/>
      <c r="L828" s="13" t="str">
        <f>IF(OR($J828=$K828,AND(ISBLANK($J828),ISBLANK($K828))),"_",IF($J828&gt;$K828,$D828,$E828))</f>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IF($L828="_", "_", IF($L828=$D828,$E828,$D828))</f>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IF(AND(ISBLANK($F829),ISBLANK($G829)),"_",IF($F829&gt;$G829,$D829,$E829))</f>
        <v>_</v>
      </c>
      <c r="I829" s="2"/>
      <c r="J829" s="2"/>
      <c r="K829" s="2"/>
      <c r="L829" s="2" t="str">
        <f>IF(OR($J829=$K829,AND(ISBLANK($J829),ISBLANK($K829))),"_",IF($J829&gt;$K829,$D829,$E829))</f>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IF($L829="_", "_", IF($L829=$D829,$E829,$D829))</f>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IF(AND(ISBLANK($F830),ISBLANK($G830)),"_",IF($F830&gt;$G830,$D830,$E830))</f>
        <v>_</v>
      </c>
      <c r="I830" s="2"/>
      <c r="J830" s="2"/>
      <c r="K830" s="2"/>
      <c r="L830" s="2" t="str">
        <f>IF(OR($J830=$K830,AND(ISBLANK($J830),ISBLANK($K830))),"_",IF($J830&gt;$K830,$D830,$E830))</f>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IF($L830="_", "_", IF($L830=$D830,$E830,$D830))</f>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IF(AND(ISBLANK($F831),ISBLANK($G831)),"_",IF($F831&gt;$G831,$D831,$E831))</f>
        <v>_</v>
      </c>
      <c r="I831" s="2"/>
      <c r="J831" s="2"/>
      <c r="K831" s="2"/>
      <c r="L831" s="2" t="str">
        <f>IF(OR($J831=$K831,AND(ISBLANK($J831),ISBLANK($K831))),"_",IF($J831&gt;$K831,$D831,$E831))</f>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IF($L831="_", "_", IF($L831=$D831,$E831,$D831))</f>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IF(AND(ISBLANK($F832),ISBLANK($G832)),"_",IF($F832&gt;$G832,$D832,$E832))</f>
        <v>_</v>
      </c>
      <c r="I832" s="2"/>
      <c r="J832" s="2"/>
      <c r="K832" s="2"/>
      <c r="L832" s="2" t="str">
        <f>IF(OR($J832=$K832,AND(ISBLANK($J832),ISBLANK($K832))),"_",IF($J832&gt;$K832,$D832,$E832))</f>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IF($L832="_", "_", IF($L832=$D832,$E832,$D832))</f>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IF(AND(ISBLANK($F833),ISBLANK($G833)),"_",IF($F833&gt;$G833,$D833,$E833))</f>
        <v>_</v>
      </c>
      <c r="I833" s="2"/>
      <c r="J833" s="2"/>
      <c r="K833" s="2"/>
      <c r="L833" s="2" t="str">
        <f>IF(OR($J833=$K833,AND(ISBLANK($J833),ISBLANK($K833))),"_",IF($J833&gt;$K833,$D833,$E833))</f>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IF($L833="_", "_", IF($L833=$D833,$E833,$D833))</f>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IF(AND(ISBLANK($F834),ISBLANK($G834)),"_",IF($F834&gt;$G834,$D834,$E834))</f>
        <v>_</v>
      </c>
      <c r="I834" s="2"/>
      <c r="J834" s="2"/>
      <c r="K834" s="2"/>
      <c r="L834" s="2" t="str">
        <f>IF(OR($J834=$K834,AND(ISBLANK($J834),ISBLANK($K834))),"_",IF($J834&gt;$K834,$D834,$E834))</f>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IF($L834="_", "_", IF($L834=$D834,$E834,$D834))</f>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IF(AND(ISBLANK($F835),ISBLANK($G835)),"_",IF($F835&gt;$G835,$D835,$E835))</f>
        <v>_</v>
      </c>
      <c r="I835" s="2"/>
      <c r="J835" s="2"/>
      <c r="K835" s="2"/>
      <c r="L835" s="2" t="str">
        <f>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IF(AND(ISBLANK($F836),ISBLANK($G836)),"_",IF($F836&gt;$G836,$D836,$E836))</f>
        <v>_</v>
      </c>
      <c r="I836" s="3"/>
      <c r="J836" s="3"/>
      <c r="K836" s="3"/>
      <c r="L836" s="2" t="str">
        <f>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IF($L836="_", "_", IF($L836=$D836,$E836,$D836))</f>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IF(AND(ISBLANK($F837),ISBLANK($G837)),"_",IF($F837&gt;$G837,$D837,$E837))</f>
        <v>_</v>
      </c>
      <c r="I837" s="2"/>
      <c r="J837" s="2"/>
      <c r="K837" s="2"/>
      <c r="L837" s="13" t="str">
        <f>IF(OR($J837=$K837,AND(ISBLANK($J837),ISBLANK($K837))),"_",IF($J837&gt;$K837,$D837,$E837))</f>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IF($L837="_", "_", IF($L837=$D837,$E837,$D837))</f>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IF(AND(ISBLANK($F838),ISBLANK($G838)),"_",IF($F838&gt;$G838,$D838,$E838))</f>
        <v>_</v>
      </c>
      <c r="I838" s="2"/>
      <c r="J838" s="2"/>
      <c r="K838" s="2"/>
      <c r="L838" s="2" t="str">
        <f>IF(OR($J838=$K838,AND(ISBLANK($J838),ISBLANK($K838))),"_",IF($J838&gt;$K838,$D838,$E838))</f>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IF($L838="_", "_", IF($L838=$D838,$E838,$D838))</f>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IF(AND(ISBLANK($F839),ISBLANK($G839)),"_",IF($F839&gt;$G839,$D839,$E839))</f>
        <v>_</v>
      </c>
      <c r="I839" s="2"/>
      <c r="J839" s="2"/>
      <c r="K839" s="2"/>
      <c r="L839" s="2" t="str">
        <f>IF(OR($J839=$K839,AND(ISBLANK($J839),ISBLANK($K839))),"_",IF($J839&gt;$K839,$D839,$E839))</f>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IF($L839="_", "_", IF($L839=$D839,$E839,$D839))</f>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IF(AND(ISBLANK($F840),ISBLANK($G840)),"_",IF($F840&gt;$G840,$D840,$E840))</f>
        <v>_</v>
      </c>
      <c r="I840" s="2"/>
      <c r="J840" s="2"/>
      <c r="K840" s="2"/>
      <c r="L840" s="2" t="str">
        <f>IF(OR($J840=$K840,AND(ISBLANK($J840),ISBLANK($K840))),"_",IF($J840&gt;$K840,$D840,$E840))</f>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IF($L840="_", "_", IF($L840=$D840,$E840,$D840))</f>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IF(AND(ISBLANK($F841),ISBLANK($G841)),"_",IF($F841&gt;$G841,$D841,$E841))</f>
        <v>_</v>
      </c>
      <c r="I841" s="2"/>
      <c r="J841" s="2"/>
      <c r="K841" s="2"/>
      <c r="L841" s="2" t="str">
        <f>IF(OR($J841=$K841,AND(ISBLANK($J841),ISBLANK($K841))),"_",IF($J841&gt;$K841,$D841,$E841))</f>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IF($L841="_", "_", IF($L841=$D841,$E841,$D841))</f>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IF(AND(ISBLANK($F842),ISBLANK($G842)),"_",IF($F842&gt;$G842,$D842,$E842))</f>
        <v>_</v>
      </c>
      <c r="I842" s="2"/>
      <c r="J842" s="2"/>
      <c r="K842" s="2"/>
      <c r="L842" s="2" t="str">
        <f>IF(OR($J842=$K842,AND(ISBLANK($J842),ISBLANK($K842))),"_",IF($J842&gt;$K842,$D842,$E842))</f>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IF($L842="_", "_", IF($L842=$D842,$E842,$D842))</f>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IF(AND(ISBLANK($F843),ISBLANK($G843)),"_",IF($F843&gt;$G843,$D843,$E843))</f>
        <v>_</v>
      </c>
      <c r="I843" s="2"/>
      <c r="J843" s="2"/>
      <c r="K843" s="2"/>
      <c r="L843" s="2" t="str">
        <f>IF(OR($J843=$K843,AND(ISBLANK($J843),ISBLANK($K843))),"_",IF($J843&gt;$K843,$D843,$E843))</f>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IF($L843="_", "_", IF($L843=$D843,$E843,$D843))</f>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IF(AND(ISBLANK($F844),ISBLANK($G844)),"_",IF($F844&gt;$G844,$D844,$E844))</f>
        <v>_</v>
      </c>
      <c r="I844" s="2"/>
      <c r="J844" s="2"/>
      <c r="K844" s="2"/>
      <c r="L844" s="2" t="str">
        <f>IF(OR($J844=$K844,AND(ISBLANK($J844),ISBLANK($K844))),"_",IF($J844&gt;$K844,$D844,$E844))</f>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IF($L844="_", "_", IF($L844=$D844,$E844,$D844))</f>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IF(AND(ISBLANK($F845),ISBLANK($G845)),"_",IF($F845&gt;$G845,$D845,$E845))</f>
        <v>_</v>
      </c>
      <c r="I845" s="3"/>
      <c r="J845" s="3"/>
      <c r="K845" s="3"/>
      <c r="L845" s="2" t="str">
        <f>IF(OR($J845=$K845,AND(ISBLANK($J845),ISBLANK($K845))),"_",IF($J845&gt;$K845,$D845,$E845))</f>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IF($L845="_", "_", IF($L845=$D845,$E845,$D845))</f>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IF(AND(ISBLANK($F846),ISBLANK($G846)),"_",IF($F846&gt;$G846,$D846,$E846))</f>
        <v>_</v>
      </c>
      <c r="I846" s="12"/>
      <c r="J846" s="12"/>
      <c r="K846" s="12"/>
      <c r="L846" s="12" t="str">
        <f>IF(OR($J846=$K846,AND(ISBLANK($J846),ISBLANK($K846))),"_",IF($J846&gt;$K846,$D846,$E846))</f>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IF($L846="_", "_", IF($L846=$D846,$E846,$D846))</f>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IF(AND(ISBLANK($F847),ISBLANK($G847)),"_",IF($F847&gt;$G847,$D847,$E847))</f>
        <v>_</v>
      </c>
      <c r="I847" s="2"/>
      <c r="J847" s="2"/>
      <c r="K847" s="2"/>
      <c r="L847" s="13" t="str">
        <f>IF(OR($J847=$K847,AND(ISBLANK($J847),ISBLANK($K847))),"_",IF($J847&gt;$K847,$D847,$E847))</f>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IF($L847="_", "_", IF($L847=$D847,$E847,$D847))</f>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IF(AND(ISBLANK($F848),ISBLANK($G848)),"_",IF($F848&gt;$G848,$D848,$E848))</f>
        <v>_</v>
      </c>
      <c r="I848" s="2"/>
      <c r="J848" s="2"/>
      <c r="K848" s="2"/>
      <c r="L848" s="2" t="str">
        <f>IF(OR($J848=$K848,AND(ISBLANK($J848),ISBLANK($K848))),"_",IF($J848&gt;$K848,$D848,$E848))</f>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IF($L848="_", "_", IF($L848=$D848,$E848,$D848))</f>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IF(AND(ISBLANK($F849),ISBLANK($G849)),"_",IF($F849&gt;$G849,$D849,$E849))</f>
        <v>_</v>
      </c>
      <c r="I849" s="2"/>
      <c r="J849" s="2"/>
      <c r="K849" s="2"/>
      <c r="L849" s="2" t="str">
        <f>IF(OR($J849=$K849,AND(ISBLANK($J849),ISBLANK($K849))),"_",IF($J849&gt;$K849,$D849,$E849))</f>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IF($L849="_", "_", IF($L849=$D849,$E849,$D849))</f>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IF(AND(ISBLANK($F850),ISBLANK($G850)),"_",IF($F850&gt;$G850,$D850,$E850))</f>
        <v>_</v>
      </c>
      <c r="I850" s="2"/>
      <c r="J850" s="2"/>
      <c r="K850" s="2"/>
      <c r="L850" s="2" t="str">
        <f>IF(OR($J850=$K850,AND(ISBLANK($J850),ISBLANK($K850))),"_",IF($J850&gt;$K850,$D850,$E850))</f>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IF($L850="_", "_", IF($L850=$D850,$E850,$D850))</f>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IF(AND(ISBLANK($F851),ISBLANK($G851)),"_",IF($F851&gt;$G851,$D851,$E851))</f>
        <v>_</v>
      </c>
      <c r="I851" s="2"/>
      <c r="J851" s="2"/>
      <c r="K851" s="2"/>
      <c r="L851" s="2" t="str">
        <f>IF(OR($J851=$K851,AND(ISBLANK($J851),ISBLANK($K851))),"_",IF($J851&gt;$K851,$D851,$E851))</f>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IF($L851="_", "_", IF($L851=$D851,$E851,$D851))</f>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IF(AND(ISBLANK($F852),ISBLANK($G852)),"_",IF($F852&gt;$G852,$D852,$E852))</f>
        <v>_</v>
      </c>
      <c r="I852" s="2"/>
      <c r="J852" s="2"/>
      <c r="K852" s="2"/>
      <c r="L852" s="2" t="str">
        <f>IF(OR($J852=$K852,AND(ISBLANK($J852),ISBLANK($K852))),"_",IF($J852&gt;$K852,$D852,$E852))</f>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IF($L852="_", "_", IF($L852=$D852,$E852,$D852))</f>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IF(AND(ISBLANK($F853),ISBLANK($G853)),"_",IF($F853&gt;$G853,$D853,$E853))</f>
        <v>_</v>
      </c>
      <c r="I853" s="2"/>
      <c r="J853" s="2"/>
      <c r="K853" s="2"/>
      <c r="L853" s="2" t="str">
        <f>IF(OR($J853=$K853,AND(ISBLANK($J853),ISBLANK($K853))),"_",IF($J853&gt;$K853,$D853,$E853))</f>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IF($L853="_", "_", IF($L853=$D853,$E853,$D853))</f>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IF(AND(ISBLANK($F854),ISBLANK($G854)),"_",IF($F854&gt;$G854,$D854,$E854))</f>
        <v>_</v>
      </c>
      <c r="I854" s="2"/>
      <c r="J854" s="2"/>
      <c r="K854" s="2"/>
      <c r="L854" s="2" t="str">
        <f>IF(OR($J854=$K854,AND(ISBLANK($J854),ISBLANK($K854))),"_",IF($J854&gt;$K854,$D854,$E854))</f>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IF($L854="_", "_", IF($L854=$D854,$E854,$D854))</f>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IF(AND(ISBLANK($F855),ISBLANK($G855)),"_",IF($F855&gt;$G855,$D855,$E855))</f>
        <v>_</v>
      </c>
      <c r="I855" s="2"/>
      <c r="J855" s="2"/>
      <c r="K855" s="2"/>
      <c r="L855" s="2" t="str">
        <f>IF(OR($J855=$K855,AND(ISBLANK($J855),ISBLANK($K855))),"_",IF($J855&gt;$K855,$D855,$E855))</f>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IF($L855="_", "_", IF($L855=$D855,$E855,$D855))</f>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IF(AND(ISBLANK($F856),ISBLANK($G856)),"_",IF($F856&gt;$G856,$D856,$E856))</f>
        <v>_</v>
      </c>
      <c r="I856" s="2"/>
      <c r="J856" s="2"/>
      <c r="K856" s="2"/>
      <c r="L856" s="2" t="str">
        <f>IF(OR($J856=$K856,AND(ISBLANK($J856),ISBLANK($K856))),"_",IF($J856&gt;$K856,$D856,$E856))</f>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IF($L856="_", "_", IF($L856=$D856,$E856,$D856))</f>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IF(AND(ISBLANK($F857),ISBLANK($G857)),"_",IF($F857&gt;$G857,$D857,$E857))</f>
        <v>_</v>
      </c>
      <c r="I857" s="2"/>
      <c r="J857" s="2"/>
      <c r="K857" s="2"/>
      <c r="L857" s="2" t="str">
        <f>IF(OR($J857=$K857,AND(ISBLANK($J857),ISBLANK($K857))),"_",IF($J857&gt;$K857,$D857,$E857))</f>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IF($L857="_", "_", IF($L857=$D857,$E857,$D857))</f>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IF(AND(ISBLANK($F858),ISBLANK($G858)),"_",IF($F858&gt;$G858,$D858,$E858))</f>
        <v>_</v>
      </c>
      <c r="I858" s="2"/>
      <c r="J858" s="2"/>
      <c r="K858" s="2"/>
      <c r="L858" s="2" t="str">
        <f>IF(OR($J858=$K858,AND(ISBLANK($J858),ISBLANK($K858))),"_",IF($J858&gt;$K858,$D858,$E858))</f>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IF($L858="_", "_", IF($L858=$D858,$E858,$D858))</f>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IF(AND(ISBLANK($F859),ISBLANK($G859)),"_",IF($F859&gt;$G859,$D859,$E859))</f>
        <v>_</v>
      </c>
      <c r="I859" s="2"/>
      <c r="J859" s="2"/>
      <c r="K859" s="2"/>
      <c r="L859" s="2" t="str">
        <f>IF(OR($J859=$K859,AND(ISBLANK($J859),ISBLANK($K859))),"_",IF($J859&gt;$K859,$D859,$E859))</f>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IF($L859="_", "_", IF($L859=$D859,$E859,$D859))</f>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IF(AND(ISBLANK($F860),ISBLANK($G860)),"_",IF($F860&gt;$G860,$D860,$E860))</f>
        <v>_</v>
      </c>
      <c r="I860" s="3"/>
      <c r="J860" s="3"/>
      <c r="K860" s="3"/>
      <c r="L860" s="2" t="str">
        <f>IF(OR($J860=$K860,AND(ISBLANK($J860),ISBLANK($K860))),"_",IF($J860&gt;$K860,$D860,$E860))</f>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IF($L860="_", "_", IF($L860=$D860,$E860,$D860))</f>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IF(AND(ISBLANK($F861),ISBLANK($G861)),"_",IF($F861&gt;$G861,$D861,$E861))</f>
        <v>_</v>
      </c>
      <c r="I861" s="2"/>
      <c r="J861" s="2"/>
      <c r="K861" s="2"/>
      <c r="L861" s="13" t="str">
        <f>IF(OR($J861=$K861,AND(ISBLANK($J861),ISBLANK($K861))),"_",IF($J861&gt;$K861,$D861,$E861))</f>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IF($L861="_", "_", IF($L861=$D861,$E861,$D861))</f>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IF(AND(ISBLANK($F862),ISBLANK($G862)),"_",IF($F862&gt;$G862,$D862,$E862))</f>
        <v>_</v>
      </c>
      <c r="I862" s="2"/>
      <c r="J862" s="2"/>
      <c r="K862" s="2"/>
      <c r="L862" s="2" t="str">
        <f>IF(OR($J862=$K862,AND(ISBLANK($J862),ISBLANK($K862))),"_",IF($J862&gt;$K862,$D862,$E862))</f>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IF($L862="_", "_", IF($L862=$D862,$E862,$D862))</f>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IF(AND(ISBLANK($F863),ISBLANK($G863)),"_",IF($F863&gt;$G863,$D863,$E863))</f>
        <v>_</v>
      </c>
      <c r="I863" s="3"/>
      <c r="J863" s="3"/>
      <c r="K863" s="3"/>
      <c r="L863" s="3" t="str">
        <f>IF(OR($J863=$K863,AND(ISBLANK($J863),ISBLANK($K863))),"_",IF($J863&gt;$K863,$D863,$E863))</f>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IF($L863="_", "_", IF($L863=$D863,$E863,$D863))</f>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IF(AND(ISBLANK($F864),ISBLANK($G864)),"_",IF($F864&gt;$G864,$D864,$E864))</f>
        <v>_</v>
      </c>
      <c r="I864" s="2"/>
      <c r="J864" s="2"/>
      <c r="K864" s="2"/>
      <c r="L864" s="2" t="str">
        <f>IF(OR($J864=$K864,AND(ISBLANK($J864),ISBLANK($K864))),"_",IF($J864&gt;$K864,$D864,$E864))</f>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IF($L864="_", "_", IF($L864=$D864,$E864,$D864))</f>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IF(AND(ISBLANK($F865),ISBLANK($G865)),"_",IF($F865&gt;$G865,$D865,$E865))</f>
        <v>_</v>
      </c>
      <c r="I865" s="2"/>
      <c r="J865" s="2"/>
      <c r="K865" s="2"/>
      <c r="L865" s="2" t="str">
        <f>IF(OR($J865=$K865,AND(ISBLANK($J865),ISBLANK($K865))),"_",IF($J865&gt;$K865,$D865,$E865))</f>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IF($L865="_", "_", IF($L865=$D865,$E865,$D865))</f>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IF(AND(ISBLANK($F866),ISBLANK($G866)),"_",IF($F866&gt;$G866,$D866,$E866))</f>
        <v>_</v>
      </c>
      <c r="I866" s="2"/>
      <c r="J866" s="2"/>
      <c r="K866" s="2"/>
      <c r="L866" s="2" t="str">
        <f>IF(OR($J866=$K866,AND(ISBLANK($J866),ISBLANK($K866))),"_",IF($J866&gt;$K866,$D866,$E866))</f>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IF($L866="_", "_", IF($L866=$D866,$E866,$D866))</f>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IF(AND(ISBLANK($F867),ISBLANK($G867)),"_",IF($F867&gt;$G867,$D867,$E867))</f>
        <v>_</v>
      </c>
      <c r="I867" s="2"/>
      <c r="J867" s="2"/>
      <c r="K867" s="2"/>
      <c r="L867" s="2" t="str">
        <f>IF(OR($J867=$K867,AND(ISBLANK($J867),ISBLANK($K867))),"_",IF($J867&gt;$K867,$D867,$E867))</f>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IF($L867="_", "_", IF($L867=$D867,$E867,$D867))</f>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IF(AND(ISBLANK($F868),ISBLANK($G868)),"_",IF($F868&gt;$G868,$D868,$E868))</f>
        <v>_</v>
      </c>
      <c r="I868" s="2"/>
      <c r="J868" s="2"/>
      <c r="K868" s="2"/>
      <c r="L868" s="2" t="str">
        <f>IF(OR($J868=$K868,AND(ISBLANK($J868),ISBLANK($K868))),"_",IF($J868&gt;$K868,$D868,$E868))</f>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IF($L868="_", "_", IF($L868=$D868,$E868,$D868))</f>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IF(AND(ISBLANK($F869),ISBLANK($G869)),"_",IF($F869&gt;$G869,$D869,$E869))</f>
        <v>_</v>
      </c>
      <c r="I869" s="2"/>
      <c r="J869" s="2"/>
      <c r="K869" s="2"/>
      <c r="L869" s="2" t="str">
        <f>IF(OR($J869=$K869,AND(ISBLANK($J869),ISBLANK($K869))),"_",IF($J869&gt;$K869,$D869,$E869))</f>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IF($L869="_", "_", IF($L869=$D869,$E869,$D869))</f>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IF(AND(ISBLANK($F870),ISBLANK($G870)),"_",IF($F870&gt;$G870,$D870,$E870))</f>
        <v>_</v>
      </c>
      <c r="I870" s="2"/>
      <c r="J870" s="2"/>
      <c r="K870" s="2"/>
      <c r="L870" s="2" t="str">
        <f>IF(OR($J870=$K870,AND(ISBLANK($J870),ISBLANK($K870))),"_",IF($J870&gt;$K870,$D870,$E870))</f>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IF($L870="_", "_", IF($L870=$D870,$E870,$D870))</f>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IF(AND(ISBLANK($F871),ISBLANK($G871)),"_",IF($F871&gt;$G871,$D871,$E871))</f>
        <v>_</v>
      </c>
      <c r="I871" s="2"/>
      <c r="J871" s="2"/>
      <c r="K871" s="2"/>
      <c r="L871" s="2" t="str">
        <f>IF(OR($J871=$K871,AND(ISBLANK($J871),ISBLANK($K871))),"_",IF($J871&gt;$K871,$D871,$E871))</f>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IF($L871="_", "_", IF($L871=$D871,$E871,$D871))</f>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IF(AND(ISBLANK($F872),ISBLANK($G872)),"_",IF($F872&gt;$G872,$D872,$E872))</f>
        <v>_</v>
      </c>
      <c r="I872" s="3"/>
      <c r="J872" s="3"/>
      <c r="K872" s="3"/>
      <c r="L872" s="3" t="str">
        <f>IF(OR($J872=$K872,AND(ISBLANK($J872),ISBLANK($K872))),"_",IF($J872&gt;$K872,$D872,$E872))</f>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IF($L872="_", "_", IF($L872=$D872,$E872,$D872))</f>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IF(AND(ISBLANK($F873),ISBLANK($G873)),"_",IF($F873&gt;$G873,$D873,$E873))</f>
        <v>_</v>
      </c>
      <c r="I873" s="2"/>
      <c r="J873" s="2"/>
      <c r="K873" s="2"/>
      <c r="L873" s="2" t="str">
        <f>IF(OR($J873=$K873,AND(ISBLANK($J873),ISBLANK($K873))),"_",IF($J873&gt;$K873,$D873,$E873))</f>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IF($L873="_", "_", IF($L873=$D873,$E873,$D873))</f>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IF(AND(ISBLANK($F874),ISBLANK($G874)),"_",IF($F874&gt;$G874,$D874,$E874))</f>
        <v>_</v>
      </c>
      <c r="I874" s="2"/>
      <c r="J874" s="2"/>
      <c r="K874" s="2"/>
      <c r="L874" s="2" t="str">
        <f>IF(OR($J874=$K874,AND(ISBLANK($J874),ISBLANK($K874))),"_",IF($J874&gt;$K874,$D874,$E874))</f>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IF($L874="_", "_", IF($L874=$D874,$E874,$D874))</f>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IF(AND(ISBLANK($F875),ISBLANK($G875)),"_",IF($F875&gt;$G875,$D875,$E875))</f>
        <v>_</v>
      </c>
      <c r="I875" s="2"/>
      <c r="J875" s="2"/>
      <c r="K875" s="2"/>
      <c r="L875" s="2" t="str">
        <f>IF(OR($J875=$K875,AND(ISBLANK($J875),ISBLANK($K875))),"_",IF($J875&gt;$K875,$D875,$E875))</f>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IF($L875="_", "_", IF($L875=$D875,$E875,$D875))</f>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IF(AND(ISBLANK($F876),ISBLANK($G876)),"_",IF($F876&gt;$G876,$D876,$E876))</f>
        <v>_</v>
      </c>
      <c r="I876" s="2"/>
      <c r="J876" s="2"/>
      <c r="K876" s="2"/>
      <c r="L876" s="2" t="str">
        <f>IF(OR($J876=$K876,AND(ISBLANK($J876),ISBLANK($K876))),"_",IF($J876&gt;$K876,$D876,$E876))</f>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IF($L876="_", "_", IF($L876=$D876,$E876,$D876))</f>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IF(AND(ISBLANK($F877),ISBLANK($G877)),"_",IF($F877&gt;$G877,$D877,$E877))</f>
        <v>_</v>
      </c>
      <c r="I877" s="3"/>
      <c r="J877" s="3"/>
      <c r="K877" s="3"/>
      <c r="L877" s="3" t="str">
        <f>IF(OR($J877=$K877,AND(ISBLANK($J877),ISBLANK($K877))),"_",IF($J877&gt;$K877,$D877,$E877))</f>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IF($L877="_", "_", IF($L877=$D877,$E877,$D877))</f>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IF(AND(ISBLANK($F878),ISBLANK($G878)),"_",IF($F878&gt;$G878,$D878,$E878))</f>
        <v>_</v>
      </c>
      <c r="I878" s="2"/>
      <c r="J878" s="2"/>
      <c r="K878" s="2"/>
      <c r="L878" s="2" t="str">
        <f>IF(OR($J878=$K878,AND(ISBLANK($J878),ISBLANK($K878))),"_",IF($J878&gt;$K878,$D878,$E878))</f>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IF($L878="_", "_", IF($L878=$D878,$E878,$D878))</f>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IF(AND(ISBLANK($F879),ISBLANK($G879)),"_",IF($F879&gt;$G879,$D879,$E879))</f>
        <v>_</v>
      </c>
      <c r="I879" s="2"/>
      <c r="J879" s="2"/>
      <c r="K879" s="2"/>
      <c r="L879" s="2" t="str">
        <f>IF(OR($J879=$K879,AND(ISBLANK($J879),ISBLANK($K879))),"_",IF($J879&gt;$K879,$D879,$E879))</f>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IF($L879="_", "_", IF($L879=$D879,$E879,$D879))</f>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IF(AND(ISBLANK($F880),ISBLANK($G880)),"_",IF($F880&gt;$G880,$D880,$E880))</f>
        <v>_</v>
      </c>
      <c r="I880" s="2"/>
      <c r="J880" s="2"/>
      <c r="K880" s="2"/>
      <c r="L880" s="2" t="str">
        <f>IF(OR($J880=$K880,AND(ISBLANK($J880),ISBLANK($K880))),"_",IF($J880&gt;$K880,$D880,$E880))</f>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IF($L880="_", "_", IF($L880=$D880,$E880,$D880))</f>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IF(AND(ISBLANK($F881),ISBLANK($G881)),"_",IF($F881&gt;$G881,$D881,$E881))</f>
        <v>_</v>
      </c>
      <c r="I881" s="2"/>
      <c r="J881" s="2"/>
      <c r="K881" s="2"/>
      <c r="L881" s="2" t="str">
        <f>IF(OR($J881=$K881,AND(ISBLANK($J881),ISBLANK($K881))),"_",IF($J881&gt;$K881,$D881,$E881))</f>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IF($L881="_", "_", IF($L881=$D881,$E881,$D881))</f>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IF(AND(ISBLANK($F882),ISBLANK($G882)),"_",IF($F882&gt;$G882,$D882,$E882))</f>
        <v>_</v>
      </c>
      <c r="I882" s="2"/>
      <c r="J882" s="2"/>
      <c r="K882" s="2"/>
      <c r="L882" s="2" t="str">
        <f>IF(OR($J882=$K882,AND(ISBLANK($J882),ISBLANK($K882))),"_",IF($J882&gt;$K882,$D882,$E882))</f>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IF($L882="_", "_", IF($L882=$D882,$E882,$D882))</f>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IF(AND(ISBLANK($F883),ISBLANK($G883)),"_",IF($F883&gt;$G883,$D883,$E883))</f>
        <v>_</v>
      </c>
      <c r="I883" s="2"/>
      <c r="J883" s="2"/>
      <c r="K883" s="2"/>
      <c r="L883" s="2" t="str">
        <f>IF(OR($J883=$K883,AND(ISBLANK($J883),ISBLANK($K883))),"_",IF($J883&gt;$K883,$D883,$E883))</f>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IF($L883="_", "_", IF($L883=$D883,$E883,$D883))</f>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IF(AND(ISBLANK($F884),ISBLANK($G884)),"_",IF($F884&gt;$G884,$D884,$E884))</f>
        <v>_</v>
      </c>
      <c r="I884" s="2"/>
      <c r="J884" s="2"/>
      <c r="K884" s="2"/>
      <c r="L884" s="2" t="str">
        <f>IF(OR($J884=$K884,AND(ISBLANK($J884),ISBLANK($K884))),"_",IF($J884&gt;$K884,$D884,$E884))</f>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IF($L884="_", "_", IF($L884=$D884,$E884,$D884))</f>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IF(AND(ISBLANK($F885),ISBLANK($G885)),"_",IF($F885&gt;$G885,$D885,$E885))</f>
        <v>_</v>
      </c>
      <c r="I885" s="2"/>
      <c r="J885" s="2"/>
      <c r="K885" s="2"/>
      <c r="L885" s="2" t="str">
        <f>IF(OR($J885=$K885,AND(ISBLANK($J885),ISBLANK($K885))),"_",IF($J885&gt;$K885,$D885,$E885))</f>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IF($L885="_", "_", IF($L885=$D885,$E885,$D885))</f>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IF(AND(ISBLANK($F886),ISBLANK($G886)),"_",IF($F886&gt;$G886,$D886,$E886))</f>
        <v>_</v>
      </c>
      <c r="I886" s="2"/>
      <c r="J886" s="2"/>
      <c r="K886" s="2"/>
      <c r="L886" s="2" t="str">
        <f>IF(OR($J886=$K886,AND(ISBLANK($J886),ISBLANK($K886))),"_",IF($J886&gt;$K886,$D886,$E886))</f>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IF($L886="_", "_", IF($L886=$D886,$E886,$D886))</f>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IF(AND(ISBLANK($F887),ISBLANK($G887)),"_",IF($F887&gt;$G887,$D887,$E887))</f>
        <v>_</v>
      </c>
      <c r="I887" s="2"/>
      <c r="J887" s="2"/>
      <c r="K887" s="2"/>
      <c r="L887" s="2" t="str">
        <f>IF(OR($J887=$K887,AND(ISBLANK($J887),ISBLANK($K887))),"_",IF($J887&gt;$K887,$D887,$E887))</f>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IF($L887="_", "_", IF($L887=$D887,$E887,$D887))</f>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IF(AND(ISBLANK($F888),ISBLANK($G888)),"_",IF($F888&gt;$G888,$D888,$E888))</f>
        <v>_</v>
      </c>
      <c r="I888" s="2"/>
      <c r="J888" s="2"/>
      <c r="K888" s="2"/>
      <c r="L888" s="2" t="str">
        <f>IF(OR($J888=$K888,AND(ISBLANK($J888),ISBLANK($K888))),"_",IF($J888&gt;$K888,$D888,$E888))</f>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IF($L888="_", "_", IF($L888=$D888,$E888,$D888))</f>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IF(AND(ISBLANK($F889),ISBLANK($G889)),"_",IF($F889&gt;$G889,$D889,$E889))</f>
        <v>_</v>
      </c>
      <c r="I889" s="2"/>
      <c r="J889" s="2"/>
      <c r="K889" s="2"/>
      <c r="L889" s="2" t="str">
        <f>IF(OR($J889=$K889,AND(ISBLANK($J889),ISBLANK($K889))),"_",IF($J889&gt;$K889,$D889,$E889))</f>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IF($L889="_", "_", IF($L889=$D889,$E889,$D889))</f>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A890" s="62"/>
      <c r="B890" s="60">
        <v>45696</v>
      </c>
      <c r="C890" s="61" t="s">
        <v>1000</v>
      </c>
      <c r="D890" s="62" t="s">
        <v>47</v>
      </c>
      <c r="E890" s="62" t="s">
        <v>28</v>
      </c>
      <c r="F890" s="62"/>
      <c r="G890" s="62"/>
      <c r="H890" s="62" t="str">
        <f>IF(AND(ISBLANK($F890),ISBLANK($G890)),"_",IF($F890&gt;$G890,$D890,$E890))</f>
        <v>_</v>
      </c>
      <c r="I890" s="62"/>
      <c r="J890" s="62"/>
      <c r="K890" s="62"/>
      <c r="L890" s="2" t="str">
        <f>IF(OR($J890=$K890,AND(ISBLANK($J890),ISBLANK($K890))),"_",IF($J890&gt;$K890,$D890,$E890))</f>
        <v>_</v>
      </c>
      <c r="M890" s="62"/>
      <c r="N890" s="62">
        <f>IF(ISBLANK(Table2[[#This Row],[ActualResult]]), 0, 1)</f>
        <v>0</v>
      </c>
      <c r="O890" s="62" t="str">
        <f>IF(ISBLANK(Table2[[#This Row],[ActualResult]]), "_", IF(Table2[[#This Row],[ActualWinner]]=Table2[[#This Row],[PredictedWinner]], "Y", "N"))</f>
        <v>_</v>
      </c>
      <c r="P890" s="62" t="str">
        <f>IF(Table2[[#This Row],[ActualAwayScore]]&gt;Table2[[#This Row],[PredictedAwayScore]], "N", IF(ISBLANK(Table2[[#This Row],[ActualResult]]), "_", IF(Table2[[#This Row],[ActualAwayScore]]=Table2[[#This Row],[PredictedAwayScore]], "Y", "N")))</f>
        <v>_</v>
      </c>
      <c r="Q890" s="62" t="str">
        <f>IF(Table2[[#This Row],[ActualHomeScore]]&gt;Table2[[#This Row],[PredictedHomeScore]],"N", IF(ISBLANK(Table2[[#This Row],[ActualResult]]), "_", IF(Table2[[#This Row],[ActualHomeScore]]=Table2[[#This Row],[PredictedHomeScore]], "Y", "N")))</f>
        <v>_</v>
      </c>
      <c r="R890" s="2"/>
      <c r="S890" s="2" t="str">
        <f>IF($L890="_", "_", IF($L890=$D890,$E890,$D890))</f>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60"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IF(AND(ISBLANK($F891),ISBLANK($G891)),"_",IF($F891&gt;$G891,$D891,$E891))</f>
        <v>_</v>
      </c>
      <c r="I891" s="3"/>
      <c r="J891" s="3"/>
      <c r="K891" s="3"/>
      <c r="L891" s="2" t="str">
        <f>IF(OR($J891=$K891,AND(ISBLANK($J891),ISBLANK($K891))),"_",IF($J891&gt;$K891,$D891,$E891))</f>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IF($L891="_", "_", IF($L891=$D891,$E891,$D891))</f>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IF(AND(ISBLANK($F892),ISBLANK($G892)),"_",IF($F892&gt;$G892,$D892,$E892))</f>
        <v>_</v>
      </c>
      <c r="I892" s="2"/>
      <c r="J892" s="2"/>
      <c r="K892" s="2"/>
      <c r="L892" s="13" t="str">
        <f>IF(OR($J892=$K892,AND(ISBLANK($J892),ISBLANK($K892))),"_",IF($J892&gt;$K892,$D892,$E892))</f>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IF($L892="_", "_", IF($L892=$D892,$E892,$D892))</f>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IF(AND(ISBLANK($F893),ISBLANK($G893)),"_",IF($F893&gt;$G893,$D893,$E893))</f>
        <v>_</v>
      </c>
      <c r="I893" s="3"/>
      <c r="J893" s="3"/>
      <c r="K893" s="3"/>
      <c r="L893" s="2" t="str">
        <f>IF(OR($J893=$K893,AND(ISBLANK($J893),ISBLANK($K893))),"_",IF($J893&gt;$K893,$D893,$E893))</f>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IF($L893="_", "_", IF($L893=$D893,$E893,$D893))</f>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IF(AND(ISBLANK($F894),ISBLANK($G894)),"_",IF($F894&gt;$G894,$D894,$E894))</f>
        <v>_</v>
      </c>
      <c r="I894" s="2"/>
      <c r="J894" s="2"/>
      <c r="K894" s="2"/>
      <c r="L894" s="13" t="str">
        <f>IF(OR($J894=$K894,AND(ISBLANK($J894),ISBLANK($K894))),"_",IF($J894&gt;$K894,$D894,$E894))</f>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IF($L894="_", "_", IF($L894=$D894,$E894,$D894))</f>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IF(AND(ISBLANK($F895),ISBLANK($G895)),"_",IF($F895&gt;$G895,$D895,$E895))</f>
        <v>_</v>
      </c>
      <c r="I895" s="2"/>
      <c r="J895" s="2"/>
      <c r="K895" s="2"/>
      <c r="L895" s="2" t="str">
        <f>IF(OR($J895=$K895,AND(ISBLANK($J895),ISBLANK($K895))),"_",IF($J895&gt;$K895,$D895,$E895))</f>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IF($L895="_", "_", IF($L895=$D895,$E895,$D895))</f>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IF(AND(ISBLANK($F896),ISBLANK($G896)),"_",IF($F896&gt;$G896,$D896,$E896))</f>
        <v>_</v>
      </c>
      <c r="I896" s="2"/>
      <c r="J896" s="2"/>
      <c r="K896" s="2"/>
      <c r="L896" s="62" t="str">
        <f>IF(OR($J896=$K896,AND(ISBLANK($J896),ISBLANK($K896))),"_",IF($J896&gt;$K896,$D896,$E896))</f>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IF($L896="_", "_", IF($L896=$D896,$E896,$D896))</f>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IF(AND(ISBLANK($F897),ISBLANK($G897)),"_",IF($F897&gt;$G897,$D897,$E897))</f>
        <v>_</v>
      </c>
      <c r="I897" s="2"/>
      <c r="J897" s="2"/>
      <c r="K897" s="2"/>
      <c r="L897" s="2" t="str">
        <f>IF(OR($J897=$K897,AND(ISBLANK($J897),ISBLANK($K897))),"_",IF($J897&gt;$K897,$D897,$E897))</f>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IF($L897="_", "_", IF($L897=$D897,$E897,$D897))</f>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IF(AND(ISBLANK($F898),ISBLANK($G898)),"_",IF($F898&gt;$G898,$D898,$E898))</f>
        <v>_</v>
      </c>
      <c r="I898" s="2"/>
      <c r="J898" s="2"/>
      <c r="K898" s="2"/>
      <c r="L898" s="2" t="str">
        <f>IF(OR($J898=$K898,AND(ISBLANK($J898),ISBLANK($K898))),"_",IF($J898&gt;$K898,$D898,$E898))</f>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IF($L898="_", "_", IF($L898=$D898,$E898,$D898))</f>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IF(AND(ISBLANK($F899),ISBLANK($G899)),"_",IF($F899&gt;$G899,$D899,$E899))</f>
        <v>_</v>
      </c>
      <c r="I899" s="2"/>
      <c r="J899" s="2"/>
      <c r="K899" s="2"/>
      <c r="L899" s="2" t="str">
        <f>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IF(AND(ISBLANK($F900),ISBLANK($G900)),"_",IF($F900&gt;$G900,$D900,$E900))</f>
        <v>_</v>
      </c>
      <c r="I900" s="2"/>
      <c r="J900" s="2"/>
      <c r="K900" s="2"/>
      <c r="L900" s="2" t="str">
        <f>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IF($L900="_", "_", IF($L900=$D900,$E900,$D900))</f>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IF(AND(ISBLANK($F901),ISBLANK($G901)),"_",IF($F901&gt;$G901,$D901,$E901))</f>
        <v>_</v>
      </c>
      <c r="I901" s="2"/>
      <c r="J901" s="2"/>
      <c r="K901" s="2"/>
      <c r="L901" s="2" t="str">
        <f>IF(OR($J901=$K901,AND(ISBLANK($J901),ISBLANK($K901))),"_",IF($J901&gt;$K901,$D901,$E901))</f>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IF($L901="_", "_", IF($L901=$D901,$E901,$D901))</f>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IF(AND(ISBLANK($F902),ISBLANK($G902)),"_",IF($F902&gt;$G902,$D902,$E902))</f>
        <v>_</v>
      </c>
      <c r="I902" s="2"/>
      <c r="J902" s="2"/>
      <c r="K902" s="2"/>
      <c r="L902" s="2" t="str">
        <f>IF(OR($J902=$K902,AND(ISBLANK($J902),ISBLANK($K902))),"_",IF($J902&gt;$K902,$D902,$E902))</f>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IF($L902="_", "_", IF($L902=$D902,$E902,$D902))</f>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IF(AND(ISBLANK($F903),ISBLANK($G903)),"_",IF($F903&gt;$G903,$D903,$E903))</f>
        <v>_</v>
      </c>
      <c r="I903" s="2"/>
      <c r="J903" s="2"/>
      <c r="K903" s="2"/>
      <c r="L903" s="2" t="str">
        <f>IF(OR($J903=$K903,AND(ISBLANK($J903),ISBLANK($K903))),"_",IF($J903&gt;$K903,$D903,$E903))</f>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IF($L903="_", "_", IF($L903=$D903,$E903,$D903))</f>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IF(AND(ISBLANK($F904),ISBLANK($G904)),"_",IF($F904&gt;$G904,$D904,$E904))</f>
        <v>_</v>
      </c>
      <c r="I904" s="2"/>
      <c r="J904" s="2"/>
      <c r="K904" s="2"/>
      <c r="L904" s="2" t="str">
        <f>IF(OR($J904=$K904,AND(ISBLANK($J904),ISBLANK($K904))),"_",IF($J904&gt;$K904,$D904,$E904))</f>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IF($L904="_", "_", IF($L904=$D904,$E904,$D904))</f>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IF(AND(ISBLANK($F905),ISBLANK($G905)),"_",IF($F905&gt;$G905,$D905,$E905))</f>
        <v>_</v>
      </c>
      <c r="I905" s="2"/>
      <c r="J905" s="2"/>
      <c r="K905" s="2"/>
      <c r="L905" s="2" t="str">
        <f>IF(OR($J905=$K905,AND(ISBLANK($J905),ISBLANK($K905))),"_",IF($J905&gt;$K905,$D905,$E905))</f>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IF($L905="_", "_", IF($L905=$D905,$E905,$D905))</f>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IF(AND(ISBLANK($F906),ISBLANK($G906)),"_",IF($F906&gt;$G906,$D906,$E906))</f>
        <v>_</v>
      </c>
      <c r="I906" s="2"/>
      <c r="J906" s="2"/>
      <c r="K906" s="2"/>
      <c r="L906" s="2" t="str">
        <f>IF(OR($J906=$K906,AND(ISBLANK($J906),ISBLANK($K906))),"_",IF($J906&gt;$K906,$D906,$E906))</f>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IF($L906="_", "_", IF($L906=$D906,$E906,$D906))</f>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IF(AND(ISBLANK($F907),ISBLANK($G907)),"_",IF($F907&gt;$G907,$D907,$E907))</f>
        <v>_</v>
      </c>
      <c r="I907" s="3"/>
      <c r="J907" s="3"/>
      <c r="K907" s="3"/>
      <c r="L907" s="2" t="str">
        <f>IF(OR($J907=$K907,AND(ISBLANK($J907),ISBLANK($K907))),"_",IF($J907&gt;$K907,$D907,$E907))</f>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IF($L907="_", "_", IF($L907=$D907,$E907,$D907))</f>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IF(AND(ISBLANK($F908),ISBLANK($G908)),"_",IF($F908&gt;$G908,$D908,$E908))</f>
        <v>_</v>
      </c>
      <c r="I908" s="2"/>
      <c r="J908" s="2"/>
      <c r="K908" s="2"/>
      <c r="L908" s="13" t="str">
        <f>IF(OR($J908=$K908,AND(ISBLANK($J908),ISBLANK($K908))),"_",IF($J908&gt;$K908,$D908,$E908))</f>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IF($L908="_", "_", IF($L908=$D908,$E908,$D908))</f>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IF(AND(ISBLANK($F909),ISBLANK($G909)),"_",IF($F909&gt;$G909,$D909,$E909))</f>
        <v>_</v>
      </c>
      <c r="I909" s="2"/>
      <c r="J909" s="2"/>
      <c r="K909" s="2"/>
      <c r="L909" s="2" t="str">
        <f>IF(OR($J909=$K909,AND(ISBLANK($J909),ISBLANK($K909))),"_",IF($J909&gt;$K909,$D909,$E909))</f>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IF($L909="_", "_", IF($L909=$D909,$E909,$D909))</f>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IF(AND(ISBLANK($F910),ISBLANK($G910)),"_",IF($F910&gt;$G910,$D910,$E910))</f>
        <v>_</v>
      </c>
      <c r="I910" s="2"/>
      <c r="J910" s="2"/>
      <c r="K910" s="2"/>
      <c r="L910" s="2" t="str">
        <f>IF(OR($J910=$K910,AND(ISBLANK($J910),ISBLANK($K910))),"_",IF($J910&gt;$K910,$D910,$E910))</f>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IF($L910="_", "_", IF($L910=$D910,$E910,$D910))</f>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IF(AND(ISBLANK($F911),ISBLANK($G911)),"_",IF($F911&gt;$G911,$D911,$E911))</f>
        <v>_</v>
      </c>
      <c r="I911" s="2"/>
      <c r="J911" s="2"/>
      <c r="K911" s="2"/>
      <c r="L911" s="2" t="str">
        <f>IF(OR($J911=$K911,AND(ISBLANK($J911),ISBLANK($K911))),"_",IF($J911&gt;$K911,$D911,$E911))</f>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IF($L911="_", "_", IF($L911=$D911,$E911,$D911))</f>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IF(AND(ISBLANK($F912),ISBLANK($G912)),"_",IF($F912&gt;$G912,$D912,$E912))</f>
        <v>_</v>
      </c>
      <c r="I912" s="2"/>
      <c r="J912" s="2"/>
      <c r="K912" s="2"/>
      <c r="L912" s="2" t="str">
        <f>IF(OR($J912=$K912,AND(ISBLANK($J912),ISBLANK($K912))),"_",IF($J912&gt;$K912,$D912,$E912))</f>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IF($L912="_", "_", IF($L912=$D912,$E912,$D912))</f>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IF(AND(ISBLANK($F913),ISBLANK($G913)),"_",IF($F913&gt;$G913,$D913,$E913))</f>
        <v>_</v>
      </c>
      <c r="I913" s="2"/>
      <c r="J913" s="2"/>
      <c r="K913" s="2"/>
      <c r="L913" s="2" t="str">
        <f>IF(OR($J913=$K913,AND(ISBLANK($J913),ISBLANK($K913))),"_",IF($J913&gt;$K913,$D913,$E913))</f>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IF($L913="_", "_", IF($L913=$D913,$E913,$D913))</f>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IF(AND(ISBLANK($F914),ISBLANK($G914)),"_",IF($F914&gt;$G914,$D914,$E914))</f>
        <v>_</v>
      </c>
      <c r="I914" s="2"/>
      <c r="J914" s="2"/>
      <c r="K914" s="2"/>
      <c r="L914" s="2" t="str">
        <f>IF(OR($J914=$K914,AND(ISBLANK($J914),ISBLANK($K914))),"_",IF($J914&gt;$K914,$D914,$E914))</f>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IF($L914="_", "_", IF($L914=$D914,$E914,$D914))</f>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IF(AND(ISBLANK($F915),ISBLANK($G915)),"_",IF($F915&gt;$G915,$D915,$E915))</f>
        <v>_</v>
      </c>
      <c r="I915" s="2"/>
      <c r="J915" s="2"/>
      <c r="K915" s="2"/>
      <c r="L915" s="2" t="str">
        <f>IF(OR($J915=$K915,AND(ISBLANK($J915),ISBLANK($K915))),"_",IF($J915&gt;$K915,$D915,$E915))</f>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IF($L915="_", "_", IF($L915=$D915,$E915,$D915))</f>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IF(AND(ISBLANK($F916),ISBLANK($G916)),"_",IF($F916&gt;$G916,$D916,$E916))</f>
        <v>_</v>
      </c>
      <c r="I916" s="2"/>
      <c r="J916" s="2"/>
      <c r="K916" s="2"/>
      <c r="L916" s="2" t="str">
        <f>IF(OR($J916=$K916,AND(ISBLANK($J916),ISBLANK($K916))),"_",IF($J916&gt;$K916,$D916,$E916))</f>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IF($L916="_", "_", IF($L916=$D916,$E916,$D916))</f>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IF(AND(ISBLANK($F917),ISBLANK($G917)),"_",IF($F917&gt;$G917,$D917,$E917))</f>
        <v>_</v>
      </c>
      <c r="I917" s="3"/>
      <c r="J917" s="3"/>
      <c r="K917" s="3"/>
      <c r="L917" s="3" t="str">
        <f>IF(OR($J917=$K917,AND(ISBLANK($J917),ISBLANK($K917))),"_",IF($J917&gt;$K917,$D917,$E917))</f>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IF($L917="_", "_", IF($L917=$D917,$E917,$D917))</f>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IF(AND(ISBLANK($F918),ISBLANK($G918)),"_",IF($F918&gt;$G918,$D918,$E918))</f>
        <v>_</v>
      </c>
      <c r="I918" s="2"/>
      <c r="J918" s="2"/>
      <c r="K918" s="2"/>
      <c r="L918" s="2" t="str">
        <f>IF(OR($J918=$K918,AND(ISBLANK($J918),ISBLANK($K918))),"_",IF($J918&gt;$K918,$D918,$E918))</f>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IF($L918="_", "_", IF($L918=$D918,$E918,$D918))</f>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IF(AND(ISBLANK($F919),ISBLANK($G919)),"_",IF($F919&gt;$G919,$D919,$E919))</f>
        <v>_</v>
      </c>
      <c r="I919" s="3"/>
      <c r="J919" s="3"/>
      <c r="K919" s="3"/>
      <c r="L919" s="2" t="str">
        <f>IF(OR($J919=$K919,AND(ISBLANK($J919),ISBLANK($K919))),"_",IF($J919&gt;$K919,$D919,$E919))</f>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IF($L919="_", "_", IF($L919=$D919,$E919,$D919))</f>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IF(AND(ISBLANK($F920),ISBLANK($G920)),"_",IF($F920&gt;$G920,$D920,$E920))</f>
        <v>_</v>
      </c>
      <c r="I920" s="2"/>
      <c r="J920" s="2"/>
      <c r="K920" s="2"/>
      <c r="L920" s="13" t="str">
        <f>IF(OR($J920=$K920,AND(ISBLANK($J920),ISBLANK($K920))),"_",IF($J920&gt;$K920,$D920,$E920))</f>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IF($L920="_", "_", IF($L920=$D920,$E920,$D920))</f>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IF(AND(ISBLANK($F921),ISBLANK($G921)),"_",IF($F921&gt;$G921,$D921,$E921))</f>
        <v>_</v>
      </c>
      <c r="I921" s="2"/>
      <c r="J921" s="2"/>
      <c r="K921" s="2"/>
      <c r="L921" s="2" t="str">
        <f>IF(OR($J921=$K921,AND(ISBLANK($J921),ISBLANK($K921))),"_",IF($J921&gt;$K921,$D921,$E921))</f>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IF($L921="_", "_", IF($L921=$D921,$E921,$D921))</f>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IF(AND(ISBLANK($F922),ISBLANK($G922)),"_",IF($F922&gt;$G922,$D922,$E922))</f>
        <v>_</v>
      </c>
      <c r="I922" s="2"/>
      <c r="J922" s="2"/>
      <c r="K922" s="2"/>
      <c r="L922" s="2" t="str">
        <f>IF(OR($J922=$K922,AND(ISBLANK($J922),ISBLANK($K922))),"_",IF($J922&gt;$K922,$D922,$E922))</f>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IF($L922="_", "_", IF($L922=$D922,$E922,$D922))</f>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IF(AND(ISBLANK($F923),ISBLANK($G923)),"_",IF($F923&gt;$G923,$D923,$E923))</f>
        <v>_</v>
      </c>
      <c r="I923" s="2"/>
      <c r="J923" s="2"/>
      <c r="K923" s="2"/>
      <c r="L923" s="2" t="str">
        <f>IF(OR($J923=$K923,AND(ISBLANK($J923),ISBLANK($K923))),"_",IF($J923&gt;$K923,$D923,$E923))</f>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IF($L923="_", "_", IF($L923=$D923,$E923,$D923))</f>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IF(AND(ISBLANK($F924),ISBLANK($G924)),"_",IF($F924&gt;$G924,$D924,$E924))</f>
        <v>_</v>
      </c>
      <c r="I924" s="2"/>
      <c r="J924" s="2"/>
      <c r="K924" s="2"/>
      <c r="L924" s="2" t="str">
        <f>IF(OR($J924=$K924,AND(ISBLANK($J924),ISBLANK($K924))),"_",IF($J924&gt;$K924,$D924,$E924))</f>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IF($L924="_", "_", IF($L924=$D924,$E924,$D924))</f>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IF(AND(ISBLANK($F925),ISBLANK($G925)),"_",IF($F925&gt;$G925,$D925,$E925))</f>
        <v>_</v>
      </c>
      <c r="I925" s="2"/>
      <c r="J925" s="2"/>
      <c r="K925" s="2"/>
      <c r="L925" s="2" t="str">
        <f>IF(OR($J925=$K925,AND(ISBLANK($J925),ISBLANK($K925))),"_",IF($J925&gt;$K925,$D925,$E925))</f>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IF($L925="_", "_", IF($L925=$D925,$E925,$D925))</f>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IF(AND(ISBLANK($F926),ISBLANK($G926)),"_",IF($F926&gt;$G926,$D926,$E926))</f>
        <v>_</v>
      </c>
      <c r="I926" s="2"/>
      <c r="J926" s="2"/>
      <c r="K926" s="2"/>
      <c r="L926" s="2" t="str">
        <f>IF(OR($J926=$K926,AND(ISBLANK($J926),ISBLANK($K926))),"_",IF($J926&gt;$K926,$D926,$E926))</f>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IF($L926="_", "_", IF($L926=$D926,$E926,$D926))</f>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IF(AND(ISBLANK($F927),ISBLANK($G927)),"_",IF($F927&gt;$G927,$D927,$E927))</f>
        <v>_</v>
      </c>
      <c r="I927" s="2"/>
      <c r="J927" s="2"/>
      <c r="K927" s="2"/>
      <c r="L927" s="2" t="str">
        <f>IF(OR($J927=$K927,AND(ISBLANK($J927),ISBLANK($K927))),"_",IF($J927&gt;$K927,$D927,$E927))</f>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IF($L927="_", "_", IF($L927=$D927,$E927,$D927))</f>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IF(AND(ISBLANK($F928),ISBLANK($G928)),"_",IF($F928&gt;$G928,$D928,$E928))</f>
        <v>_</v>
      </c>
      <c r="I928" s="2"/>
      <c r="J928" s="2"/>
      <c r="K928" s="2"/>
      <c r="L928" s="2" t="str">
        <f>IF(OR($J928=$K928,AND(ISBLANK($J928),ISBLANK($K928))),"_",IF($J928&gt;$K928,$D928,$E928))</f>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IF($L928="_", "_", IF($L928=$D928,$E928,$D928))</f>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IF(AND(ISBLANK($F929),ISBLANK($G929)),"_",IF($F929&gt;$G929,$D929,$E929))</f>
        <v>_</v>
      </c>
      <c r="I929" s="2"/>
      <c r="J929" s="2"/>
      <c r="K929" s="2"/>
      <c r="L929" s="2" t="str">
        <f>IF(OR($J929=$K929,AND(ISBLANK($J929),ISBLANK($K929))),"_",IF($J929&gt;$K929,$D929,$E929))</f>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IF($L929="_", "_", IF($L929=$D929,$E929,$D929))</f>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IF(AND(ISBLANK($F930),ISBLANK($G930)),"_",IF($F930&gt;$G930,$D930,$E930))</f>
        <v>_</v>
      </c>
      <c r="I930" s="2"/>
      <c r="J930" s="2"/>
      <c r="K930" s="2"/>
      <c r="L930" s="2" t="str">
        <f>IF(OR($J930=$K930,AND(ISBLANK($J930),ISBLANK($K930))),"_",IF($J930&gt;$K930,$D930,$E930))</f>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IF($L930="_", "_", IF($L930=$D930,$E930,$D930))</f>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IF(AND(ISBLANK($F931),ISBLANK($G931)),"_",IF($F931&gt;$G931,$D931,$E931))</f>
        <v>_</v>
      </c>
      <c r="I931" s="3"/>
      <c r="J931" s="3"/>
      <c r="K931" s="3"/>
      <c r="L931" s="3" t="str">
        <f>IF(OR($J931=$K931,AND(ISBLANK($J931),ISBLANK($K931))),"_",IF($J931&gt;$K931,$D931,$E931))</f>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IF($L931="_", "_", IF($L931=$D931,$E931,$D931))</f>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IF(AND(ISBLANK($F932),ISBLANK($G932)),"_",IF($F932&gt;$G932,$D932,$E932))</f>
        <v>_</v>
      </c>
      <c r="I932" s="2"/>
      <c r="J932" s="2"/>
      <c r="K932" s="2"/>
      <c r="L932" s="2" t="str">
        <f>IF(OR($J932=$K932,AND(ISBLANK($J932),ISBLANK($K932))),"_",IF($J932&gt;$K932,$D932,$E932))</f>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IF($L932="_", "_", IF($L932=$D932,$E932,$D932))</f>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IF(AND(ISBLANK($F933),ISBLANK($G933)),"_",IF($F933&gt;$G933,$D933,$E933))</f>
        <v>_</v>
      </c>
      <c r="I933" s="2"/>
      <c r="J933" s="2"/>
      <c r="K933" s="2"/>
      <c r="L933" s="2" t="str">
        <f>IF(OR($J933=$K933,AND(ISBLANK($J933),ISBLANK($K933))),"_",IF($J933&gt;$K933,$D933,$E933))</f>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IF($L933="_", "_", IF($L933=$D933,$E933,$D933))</f>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IF(AND(ISBLANK($F934),ISBLANK($G934)),"_",IF($F934&gt;$G934,$D934,$E934))</f>
        <v>_</v>
      </c>
      <c r="I934" s="3"/>
      <c r="J934" s="3"/>
      <c r="K934" s="3"/>
      <c r="L934" s="2" t="str">
        <f>IF(OR($J934=$K934,AND(ISBLANK($J934),ISBLANK($K934))),"_",IF($J934&gt;$K934,$D934,$E934))</f>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IF($L934="_", "_", IF($L934=$D934,$E934,$D934))</f>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IF(AND(ISBLANK($F935),ISBLANK($G935)),"_",IF($F935&gt;$G935,$D935,$E935))</f>
        <v>_</v>
      </c>
      <c r="I935" s="2"/>
      <c r="J935" s="2"/>
      <c r="K935" s="2"/>
      <c r="L935" s="13" t="str">
        <f>IF(OR($J935=$K935,AND(ISBLANK($J935),ISBLANK($K935))),"_",IF($J935&gt;$K935,$D935,$E935))</f>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IF($L935="_", "_", IF($L935=$D935,$E935,$D935))</f>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IF(AND(ISBLANK($F936),ISBLANK($G936)),"_",IF($F936&gt;$G936,$D936,$E936))</f>
        <v>_</v>
      </c>
      <c r="I936" s="2"/>
      <c r="J936" s="2"/>
      <c r="K936" s="2"/>
      <c r="L936" s="2" t="str">
        <f>IF(OR($J936=$K936,AND(ISBLANK($J936),ISBLANK($K936))),"_",IF($J936&gt;$K936,$D936,$E936))</f>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IF($L936="_", "_", IF($L936=$D936,$E936,$D936))</f>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IF(AND(ISBLANK($F937),ISBLANK($G937)),"_",IF($F937&gt;$G937,$D937,$E937))</f>
        <v>_</v>
      </c>
      <c r="I937" s="2"/>
      <c r="J937" s="2"/>
      <c r="K937" s="2"/>
      <c r="L937" s="2" t="str">
        <f>IF(OR($J937=$K937,AND(ISBLANK($J937),ISBLANK($K937))),"_",IF($J937&gt;$K937,$D937,$E937))</f>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IF($L937="_", "_", IF($L937=$D937,$E937,$D937))</f>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IF(AND(ISBLANK($F938),ISBLANK($G938)),"_",IF($F938&gt;$G938,$D938,$E938))</f>
        <v>_</v>
      </c>
      <c r="I938" s="2"/>
      <c r="J938" s="2"/>
      <c r="K938" s="2"/>
      <c r="L938" s="2" t="str">
        <f>IF(OR($J938=$K938,AND(ISBLANK($J938),ISBLANK($K938))),"_",IF($J938&gt;$K938,$D938,$E938))</f>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IF($L938="_", "_", IF($L938=$D938,$E938,$D938))</f>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IF(AND(ISBLANK($F939),ISBLANK($G939)),"_",IF($F939&gt;$G939,$D939,$E939))</f>
        <v>_</v>
      </c>
      <c r="I939" s="2"/>
      <c r="J939" s="2"/>
      <c r="K939" s="2"/>
      <c r="L939" s="2" t="str">
        <f>IF(OR($J939=$K939,AND(ISBLANK($J939),ISBLANK($K939))),"_",IF($J939&gt;$K939,$D939,$E939))</f>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IF($L939="_", "_", IF($L939=$D939,$E939,$D939))</f>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IF(AND(ISBLANK($F940),ISBLANK($G940)),"_",IF($F940&gt;$G940,$D940,$E940))</f>
        <v>_</v>
      </c>
      <c r="I940" s="2"/>
      <c r="J940" s="2"/>
      <c r="K940" s="2"/>
      <c r="L940" s="2" t="str">
        <f>IF(OR($J940=$K940,AND(ISBLANK($J940),ISBLANK($K940))),"_",IF($J940&gt;$K940,$D940,$E940))</f>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IF($L940="_", "_", IF($L940=$D940,$E940,$D940))</f>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IF(AND(ISBLANK($F941),ISBLANK($G941)),"_",IF($F941&gt;$G941,$D941,$E941))</f>
        <v>_</v>
      </c>
      <c r="I941" s="2"/>
      <c r="J941" s="2"/>
      <c r="K941" s="2"/>
      <c r="L941" s="2" t="str">
        <f>IF(OR($J941=$K941,AND(ISBLANK($J941),ISBLANK($K941))),"_",IF($J941&gt;$K941,$D941,$E941))</f>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IF($L941="_", "_", IF($L941=$D941,$E941,$D941))</f>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IF(AND(ISBLANK($F942),ISBLANK($G942)),"_",IF($F942&gt;$G942,$D942,$E942))</f>
        <v>_</v>
      </c>
      <c r="I942" s="2"/>
      <c r="J942" s="2"/>
      <c r="K942" s="2"/>
      <c r="L942" s="2" t="str">
        <f>IF(OR($J942=$K942,AND(ISBLANK($J942),ISBLANK($K942))),"_",IF($J942&gt;$K942,$D942,$E942))</f>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IF($L942="_", "_", IF($L942=$D942,$E942,$D942))</f>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IF(AND(ISBLANK($F943),ISBLANK($G943)),"_",IF($F943&gt;$G943,$D943,$E943))</f>
        <v>_</v>
      </c>
      <c r="I943" s="2"/>
      <c r="J943" s="2"/>
      <c r="K943" s="2"/>
      <c r="L943" s="2" t="str">
        <f>IF(OR($J943=$K943,AND(ISBLANK($J943),ISBLANK($K943))),"_",IF($J943&gt;$K943,$D943,$E943))</f>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IF($L943="_", "_", IF($L943=$D943,$E943,$D943))</f>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IF(AND(ISBLANK($F944),ISBLANK($G944)),"_",IF($F944&gt;$G944,$D944,$E944))</f>
        <v>_</v>
      </c>
      <c r="I944" s="2"/>
      <c r="J944" s="2"/>
      <c r="K944" s="2"/>
      <c r="L944" s="2" t="str">
        <f>IF(OR($J944=$K944,AND(ISBLANK($J944),ISBLANK($K944))),"_",IF($J944&gt;$K944,$D944,$E944))</f>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IF($L944="_", "_", IF($L944=$D944,$E944,$D944))</f>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IF(AND(ISBLANK($F945),ISBLANK($G945)),"_",IF($F945&gt;$G945,$D945,$E945))</f>
        <v>_</v>
      </c>
      <c r="I945" s="2"/>
      <c r="J945" s="2"/>
      <c r="K945" s="2"/>
      <c r="L945" s="2" t="str">
        <f>IF(OR($J945=$K945,AND(ISBLANK($J945),ISBLANK($K945))),"_",IF($J945&gt;$K945,$D945,$E945))</f>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IF($L945="_", "_", IF($L945=$D945,$E945,$D945))</f>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IF(AND(ISBLANK($F946),ISBLANK($G946)),"_",IF($F946&gt;$G946,$D946,$E946))</f>
        <v>_</v>
      </c>
      <c r="I946" s="3"/>
      <c r="J946" s="3"/>
      <c r="K946" s="3"/>
      <c r="L946" s="2" t="str">
        <f>IF(OR($J946=$K946,AND(ISBLANK($J946),ISBLANK($K946))),"_",IF($J946&gt;$K946,$D946,$E946))</f>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IF($L946="_", "_", IF($L946=$D946,$E946,$D946))</f>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IF(AND(ISBLANK($F947),ISBLANK($G947)),"_",IF($F947&gt;$G947,$D947,$E947))</f>
        <v>_</v>
      </c>
      <c r="I947" s="2"/>
      <c r="J947" s="2"/>
      <c r="K947" s="2"/>
      <c r="L947" s="13" t="str">
        <f>IF(OR($J947=$K947,AND(ISBLANK($J947),ISBLANK($K947))),"_",IF($J947&gt;$K947,$D947,$E947))</f>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IF($L947="_", "_", IF($L947=$D947,$E947,$D947))</f>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IF(AND(ISBLANK($F948),ISBLANK($G948)),"_",IF($F948&gt;$G948,$D948,$E948))</f>
        <v>_</v>
      </c>
      <c r="I948" s="2"/>
      <c r="J948" s="2"/>
      <c r="K948" s="2"/>
      <c r="L948" s="2" t="str">
        <f>IF(OR($J948=$K948,AND(ISBLANK($J948),ISBLANK($K948))),"_",IF($J948&gt;$K948,$D948,$E948))</f>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IF($L948="_", "_", IF($L948=$D948,$E948,$D948))</f>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IF(AND(ISBLANK($F949),ISBLANK($G949)),"_",IF($F949&gt;$G949,$D949,$E949))</f>
        <v>_</v>
      </c>
      <c r="I949" s="3"/>
      <c r="J949" s="3"/>
      <c r="K949" s="3"/>
      <c r="L949" s="2" t="str">
        <f>IF(OR($J949=$K949,AND(ISBLANK($J949),ISBLANK($K949))),"_",IF($J949&gt;$K949,$D949,$E949))</f>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IF($L949="_", "_", IF($L949=$D949,$E949,$D949))</f>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IF(AND(ISBLANK($F950),ISBLANK($G950)),"_",IF($F950&gt;$G950,$D950,$E950))</f>
        <v>_</v>
      </c>
      <c r="I950" s="2"/>
      <c r="J950" s="2"/>
      <c r="K950" s="2"/>
      <c r="L950" s="13" t="str">
        <f>IF(OR($J950=$K950,AND(ISBLANK($J950),ISBLANK($K950))),"_",IF($J950&gt;$K950,$D950,$E950))</f>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IF($L950="_", "_", IF($L950=$D950,$E950,$D950))</f>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IF(AND(ISBLANK($F951),ISBLANK($G951)),"_",IF($F951&gt;$G951,$D951,$E951))</f>
        <v>_</v>
      </c>
      <c r="I951" s="2"/>
      <c r="J951" s="2"/>
      <c r="K951" s="2"/>
      <c r="L951" s="62" t="str">
        <f>IF(OR($J951=$K951,AND(ISBLANK($J951),ISBLANK($K951))),"_",IF($J951&gt;$K951,$D951,$E951))</f>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IF($L951="_", "_", IF($L951=$D951,$E951,$D951))</f>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IF(AND(ISBLANK($F952),ISBLANK($G952)),"_",IF($F952&gt;$G952,$D952,$E952))</f>
        <v>_</v>
      </c>
      <c r="I952" s="2"/>
      <c r="J952" s="2"/>
      <c r="K952" s="2"/>
      <c r="L952" s="2" t="str">
        <f>IF(OR($J952=$K952,AND(ISBLANK($J952),ISBLANK($K952))),"_",IF($J952&gt;$K952,$D952,$E952))</f>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IF($L952="_", "_", IF($L952=$D952,$E952,$D952))</f>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IF(AND(ISBLANK($F953),ISBLANK($G953)),"_",IF($F953&gt;$G953,$D953,$E953))</f>
        <v>_</v>
      </c>
      <c r="I953" s="2"/>
      <c r="J953" s="2"/>
      <c r="K953" s="2"/>
      <c r="L953" s="2" t="str">
        <f>IF(OR($J953=$K953,AND(ISBLANK($J953),ISBLANK($K953))),"_",IF($J953&gt;$K953,$D953,$E953))</f>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IF($L953="_", "_", IF($L953=$D953,$E953,$D953))</f>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IF(AND(ISBLANK($F954),ISBLANK($G954)),"_",IF($F954&gt;$G954,$D954,$E954))</f>
        <v>_</v>
      </c>
      <c r="I954" s="2"/>
      <c r="J954" s="2"/>
      <c r="K954" s="2"/>
      <c r="L954" s="2" t="str">
        <f>IF(OR($J954=$K954,AND(ISBLANK($J954),ISBLANK($K954))),"_",IF($J954&gt;$K954,$D954,$E954))</f>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IF($L954="_", "_", IF($L954=$D954,$E954,$D954))</f>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IF(AND(ISBLANK($F955),ISBLANK($G955)),"_",IF($F955&gt;$G955,$D955,$E955))</f>
        <v>_</v>
      </c>
      <c r="I955" s="2"/>
      <c r="J955" s="2"/>
      <c r="K955" s="2"/>
      <c r="L955" s="2" t="str">
        <f>IF(OR($J955=$K955,AND(ISBLANK($J955),ISBLANK($K955))),"_",IF($J955&gt;$K955,$D955,$E955))</f>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IF($L955="_", "_", IF($L955=$D955,$E955,$D955))</f>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IF(AND(ISBLANK($F956),ISBLANK($G956)),"_",IF($F956&gt;$G956,$D956,$E956))</f>
        <v>_</v>
      </c>
      <c r="I956" s="2"/>
      <c r="J956" s="2"/>
      <c r="K956" s="2"/>
      <c r="L956" s="2" t="str">
        <f>IF(OR($J956=$K956,AND(ISBLANK($J956),ISBLANK($K956))),"_",IF($J956&gt;$K956,$D956,$E956))</f>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IF($L956="_", "_", IF($L956=$D956,$E956,$D956))</f>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IF(AND(ISBLANK($F957),ISBLANK($G957)),"_",IF($F957&gt;$G957,$D957,$E957))</f>
        <v>_</v>
      </c>
      <c r="I957" s="2"/>
      <c r="J957" s="2"/>
      <c r="K957" s="2"/>
      <c r="L957" s="2" t="str">
        <f>IF(OR($J957=$K957,AND(ISBLANK($J957),ISBLANK($K957))),"_",IF($J957&gt;$K957,$D957,$E957))</f>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IF($L957="_", "_", IF($L957=$D957,$E957,$D957))</f>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IF(AND(ISBLANK($F958),ISBLANK($G958)),"_",IF($F958&gt;$G958,$D958,$E958))</f>
        <v>_</v>
      </c>
      <c r="I958" s="2"/>
      <c r="J958" s="2"/>
      <c r="K958" s="2"/>
      <c r="L958" s="2" t="str">
        <f>IF(OR($J958=$K958,AND(ISBLANK($J958),ISBLANK($K958))),"_",IF($J958&gt;$K958,$D958,$E958))</f>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IF($L958="_", "_", IF($L958=$D958,$E958,$D958))</f>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IF(AND(ISBLANK($F959),ISBLANK($G959)),"_",IF($F959&gt;$G959,$D959,$E959))</f>
        <v>_</v>
      </c>
      <c r="I959" s="2"/>
      <c r="J959" s="2"/>
      <c r="K959" s="2"/>
      <c r="L959" s="2" t="str">
        <f>IF(OR($J959=$K959,AND(ISBLANK($J959),ISBLANK($K959))),"_",IF($J959&gt;$K959,$D959,$E959))</f>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IF($L959="_", "_", IF($L959=$D959,$E959,$D959))</f>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IF(AND(ISBLANK($F960),ISBLANK($G960)),"_",IF($F960&gt;$G960,$D960,$E960))</f>
        <v>_</v>
      </c>
      <c r="I960" s="2"/>
      <c r="J960" s="2"/>
      <c r="K960" s="2"/>
      <c r="L960" s="2" t="str">
        <f>IF(OR($J960=$K960,AND(ISBLANK($J960),ISBLANK($K960))),"_",IF($J960&gt;$K960,$D960,$E960))</f>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IF($L960="_", "_", IF($L960=$D960,$E960,$D960))</f>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IF(AND(ISBLANK($F961),ISBLANK($G961)),"_",IF($F961&gt;$G961,$D961,$E961))</f>
        <v>_</v>
      </c>
      <c r="I961" s="2"/>
      <c r="J961" s="2"/>
      <c r="K961" s="2"/>
      <c r="L961" s="2" t="str">
        <f>IF(OR($J961=$K961,AND(ISBLANK($J961),ISBLANK($K961))),"_",IF($J961&gt;$K961,$D961,$E961))</f>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IF($L961="_", "_", IF($L961=$D961,$E961,$D961))</f>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IF(AND(ISBLANK($F962),ISBLANK($G962)),"_",IF($F962&gt;$G962,$D962,$E962))</f>
        <v>_</v>
      </c>
      <c r="I962" s="3"/>
      <c r="J962" s="3"/>
      <c r="K962" s="3"/>
      <c r="L962" s="2" t="str">
        <f>IF(OR($J962=$K962,AND(ISBLANK($J962),ISBLANK($K962))),"_",IF($J962&gt;$K962,$D962,$E962))</f>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IF($L962="_", "_", IF($L962=$D962,$E962,$D962))</f>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IF(AND(ISBLANK($F963),ISBLANK($G963)),"_",IF($F963&gt;$G963,$D963,$E963))</f>
        <v>_</v>
      </c>
      <c r="I963" s="2"/>
      <c r="J963" s="2"/>
      <c r="K963" s="2"/>
      <c r="L963" s="13" t="str">
        <f>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IF(AND(ISBLANK($F964),ISBLANK($G964)),"_",IF($F964&gt;$G964,$D964,$E964))</f>
        <v>_</v>
      </c>
      <c r="I964" s="2"/>
      <c r="J964" s="2"/>
      <c r="K964" s="2"/>
      <c r="L964" s="2" t="str">
        <f>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IF($L964="_", "_", IF($L964=$D964,$E964,$D964))</f>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IF(AND(ISBLANK($F965),ISBLANK($G965)),"_",IF($F965&gt;$G965,$D965,$E965))</f>
        <v>_</v>
      </c>
      <c r="I965" s="2"/>
      <c r="J965" s="2"/>
      <c r="K965" s="2"/>
      <c r="L965" s="2" t="str">
        <f>IF(OR($J965=$K965,AND(ISBLANK($J965),ISBLANK($K965))),"_",IF($J965&gt;$K965,$D965,$E965))</f>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IF($L965="_", "_", IF($L965=$D965,$E965,$D965))</f>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IF(AND(ISBLANK($F966),ISBLANK($G966)),"_",IF($F966&gt;$G966,$D966,$E966))</f>
        <v>_</v>
      </c>
      <c r="I966" s="2"/>
      <c r="J966" s="2"/>
      <c r="K966" s="2"/>
      <c r="L966" s="2" t="str">
        <f>IF(OR($J966=$K966,AND(ISBLANK($J966),ISBLANK($K966))),"_",IF($J966&gt;$K966,$D966,$E966))</f>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IF($L966="_", "_", IF($L966=$D966,$E966,$D966))</f>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IF(AND(ISBLANK($F967),ISBLANK($G967)),"_",IF($F967&gt;$G967,$D967,$E967))</f>
        <v>_</v>
      </c>
      <c r="I967" s="2"/>
      <c r="J967" s="2"/>
      <c r="K967" s="2"/>
      <c r="L967" s="2" t="str">
        <f>IF(OR($J967=$K967,AND(ISBLANK($J967),ISBLANK($K967))),"_",IF($J967&gt;$K967,$D967,$E967))</f>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IF($L967="_", "_", IF($L967=$D967,$E967,$D967))</f>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IF(AND(ISBLANK($F968),ISBLANK($G968)),"_",IF($F968&gt;$G968,$D968,$E968))</f>
        <v>_</v>
      </c>
      <c r="I968" s="3"/>
      <c r="J968" s="3"/>
      <c r="K968" s="3"/>
      <c r="L968" s="2" t="str">
        <f>IF(OR($J968=$K968,AND(ISBLANK($J968),ISBLANK($K968))),"_",IF($J968&gt;$K968,$D968,$E968))</f>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IF($L968="_", "_", IF($L968=$D968,$E968,$D968))</f>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IF(AND(ISBLANK($F969),ISBLANK($G969)),"_",IF($F969&gt;$G969,$D969,$E969))</f>
        <v>_</v>
      </c>
      <c r="I969" s="2"/>
      <c r="J969" s="2"/>
      <c r="K969" s="2"/>
      <c r="L969" s="13" t="str">
        <f>IF(OR($J969=$K969,AND(ISBLANK($J969),ISBLANK($K969))),"_",IF($J969&gt;$K969,$D969,$E969))</f>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IF($L969="_", "_", IF($L969=$D969,$E969,$D969))</f>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IF(AND(ISBLANK($F970),ISBLANK($G970)),"_",IF($F970&gt;$G970,$D970,$E970))</f>
        <v>_</v>
      </c>
      <c r="I970" s="2"/>
      <c r="J970" s="2"/>
      <c r="K970" s="2"/>
      <c r="L970" s="2" t="str">
        <f>IF(OR($J970=$K970,AND(ISBLANK($J970),ISBLANK($K970))),"_",IF($J970&gt;$K970,$D970,$E970))</f>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IF($L970="_", "_", IF($L970=$D970,$E970,$D970))</f>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IF(AND(ISBLANK($F971),ISBLANK($G971)),"_",IF($F971&gt;$G971,$D971,$E971))</f>
        <v>_</v>
      </c>
      <c r="I971" s="2"/>
      <c r="J971" s="2"/>
      <c r="K971" s="2"/>
      <c r="L971" s="2" t="str">
        <f>IF(OR($J971=$K971,AND(ISBLANK($J971),ISBLANK($K971))),"_",IF($J971&gt;$K971,$D971,$E971))</f>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IF($L971="_", "_", IF($L971=$D971,$E971,$D971))</f>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IF(AND(ISBLANK($F972),ISBLANK($G972)),"_",IF($F972&gt;$G972,$D972,$E972))</f>
        <v>_</v>
      </c>
      <c r="I972" s="2"/>
      <c r="J972" s="2"/>
      <c r="K972" s="2"/>
      <c r="L972" s="2" t="str">
        <f>IF(OR($J972=$K972,AND(ISBLANK($J972),ISBLANK($K972))),"_",IF($J972&gt;$K972,$D972,$E972))</f>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IF($L972="_", "_", IF($L972=$D972,$E972,$D972))</f>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IF(AND(ISBLANK($F973),ISBLANK($G973)),"_",IF($F973&gt;$G973,$D973,$E973))</f>
        <v>_</v>
      </c>
      <c r="I973" s="2"/>
      <c r="J973" s="2"/>
      <c r="K973" s="2"/>
      <c r="L973" s="2" t="str">
        <f>IF(OR($J973=$K973,AND(ISBLANK($J973),ISBLANK($K973))),"_",IF($J973&gt;$K973,$D973,$E973))</f>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IF($L973="_", "_", IF($L973=$D973,$E973,$D973))</f>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IF(AND(ISBLANK($F974),ISBLANK($G974)),"_",IF($F974&gt;$G974,$D974,$E974))</f>
        <v>_</v>
      </c>
      <c r="I974" s="3"/>
      <c r="J974" s="3"/>
      <c r="K974" s="3"/>
      <c r="L974" s="2" t="str">
        <f>IF(OR($J974=$K974,AND(ISBLANK($J974),ISBLANK($K974))),"_",IF($J974&gt;$K974,$D974,$E974))</f>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IF($L974="_", "_", IF($L974=$D974,$E974,$D974))</f>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IF(AND(ISBLANK($F975),ISBLANK($G975)),"_",IF($F975&gt;$G975,$D975,$E975))</f>
        <v>_</v>
      </c>
      <c r="I975" s="2"/>
      <c r="J975" s="2"/>
      <c r="K975" s="2"/>
      <c r="L975" s="13" t="str">
        <f>IF(OR($J975=$K975,AND(ISBLANK($J975),ISBLANK($K975))),"_",IF($J975&gt;$K975,$D975,$E975))</f>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IF($L975="_", "_", IF($L975=$D975,$E975,$D975))</f>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IF(AND(ISBLANK($F976),ISBLANK($G976)),"_",IF($F976&gt;$G976,$D976,$E976))</f>
        <v>_</v>
      </c>
      <c r="I976" s="2"/>
      <c r="J976" s="2"/>
      <c r="K976" s="2"/>
      <c r="L976" s="2" t="str">
        <f>IF(OR($J976=$K976,AND(ISBLANK($J976),ISBLANK($K976))),"_",IF($J976&gt;$K976,$D976,$E976))</f>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IF($L976="_", "_", IF($L976=$D976,$E976,$D976))</f>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IF(AND(ISBLANK($F977),ISBLANK($G977)),"_",IF($F977&gt;$G977,$D977,$E977))</f>
        <v>_</v>
      </c>
      <c r="I977" s="2"/>
      <c r="J977" s="2"/>
      <c r="K977" s="2"/>
      <c r="L977" s="2" t="str">
        <f>IF(OR($J977=$K977,AND(ISBLANK($J977),ISBLANK($K977))),"_",IF($J977&gt;$K977,$D977,$E977))</f>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IF($L977="_", "_", IF($L977=$D977,$E977,$D977))</f>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IF(AND(ISBLANK($F978),ISBLANK($G978)),"_",IF($F978&gt;$G978,$D978,$E978))</f>
        <v>_</v>
      </c>
      <c r="I978" s="2"/>
      <c r="J978" s="2"/>
      <c r="K978" s="2"/>
      <c r="L978" s="2" t="str">
        <f>IF(OR($J978=$K978,AND(ISBLANK($J978),ISBLANK($K978))),"_",IF($J978&gt;$K978,$D978,$E978))</f>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IF($L978="_", "_", IF($L978=$D978,$E978,$D978))</f>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IF(AND(ISBLANK($F979),ISBLANK($G979)),"_",IF($F979&gt;$G979,$D979,$E979))</f>
        <v>_</v>
      </c>
      <c r="I979" s="2"/>
      <c r="J979" s="2"/>
      <c r="K979" s="2"/>
      <c r="L979" s="2" t="str">
        <f>IF(OR($J979=$K979,AND(ISBLANK($J979),ISBLANK($K979))),"_",IF($J979&gt;$K979,$D979,$E979))</f>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IF($L979="_", "_", IF($L979=$D979,$E979,$D979))</f>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IF(AND(ISBLANK($F980),ISBLANK($G980)),"_",IF($F980&gt;$G980,$D980,$E980))</f>
        <v>_</v>
      </c>
      <c r="I980" s="2"/>
      <c r="J980" s="2"/>
      <c r="K980" s="2"/>
      <c r="L980" s="2" t="str">
        <f>IF(OR($J980=$K980,AND(ISBLANK($J980),ISBLANK($K980))),"_",IF($J980&gt;$K980,$D980,$E980))</f>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IF($L980="_", "_", IF($L980=$D980,$E980,$D980))</f>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IF(AND(ISBLANK($F981),ISBLANK($G981)),"_",IF($F981&gt;$G981,$D981,$E981))</f>
        <v>_</v>
      </c>
      <c r="I981" s="2"/>
      <c r="J981" s="2"/>
      <c r="K981" s="2"/>
      <c r="L981" s="2" t="str">
        <f>IF(OR($J981=$K981,AND(ISBLANK($J981),ISBLANK($K981))),"_",IF($J981&gt;$K981,$D981,$E981))</f>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IF($L981="_", "_", IF($L981=$D981,$E981,$D981))</f>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IF(AND(ISBLANK($F982),ISBLANK($G982)),"_",IF($F982&gt;$G982,$D982,$E982))</f>
        <v>_</v>
      </c>
      <c r="I982" s="2"/>
      <c r="J982" s="2"/>
      <c r="K982" s="2"/>
      <c r="L982" s="2" t="str">
        <f>IF(OR($J982=$K982,AND(ISBLANK($J982),ISBLANK($K982))),"_",IF($J982&gt;$K982,$D982,$E982))</f>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IF($L982="_", "_", IF($L982=$D982,$E982,$D982))</f>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IF(AND(ISBLANK($F983),ISBLANK($G983)),"_",IF($F983&gt;$G983,$D983,$E983))</f>
        <v>_</v>
      </c>
      <c r="I983" s="2"/>
      <c r="J983" s="2"/>
      <c r="K983" s="2"/>
      <c r="L983" s="2" t="str">
        <f>IF(OR($J983=$K983,AND(ISBLANK($J983),ISBLANK($K983))),"_",IF($J983&gt;$K983,$D983,$E983))</f>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IF($L983="_", "_", IF($L983=$D983,$E983,$D983))</f>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IF(AND(ISBLANK($F984),ISBLANK($G984)),"_",IF($F984&gt;$G984,$D984,$E984))</f>
        <v>_</v>
      </c>
      <c r="I984" s="3"/>
      <c r="J984" s="3"/>
      <c r="K984" s="3"/>
      <c r="L984" s="3" t="str">
        <f>IF(OR($J984=$K984,AND(ISBLANK($J984),ISBLANK($K984))),"_",IF($J984&gt;$K984,$D984,$E984))</f>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IF($L984="_", "_", IF($L984=$D984,$E984,$D984))</f>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IF(AND(ISBLANK($F985),ISBLANK($G985)),"_",IF($F985&gt;$G985,$D985,$E985))</f>
        <v>_</v>
      </c>
      <c r="I985" s="2"/>
      <c r="J985" s="2"/>
      <c r="K985" s="2"/>
      <c r="L985" s="2" t="str">
        <f>IF(OR($J985=$K985,AND(ISBLANK($J985),ISBLANK($K985))),"_",IF($J985&gt;$K985,$D985,$E985))</f>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IF($L985="_", "_", IF($L985=$D985,$E985,$D985))</f>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IF(AND(ISBLANK($F986),ISBLANK($G986)),"_",IF($F986&gt;$G986,$D986,$E986))</f>
        <v>_</v>
      </c>
      <c r="I986" s="2"/>
      <c r="J986" s="2"/>
      <c r="K986" s="2"/>
      <c r="L986" s="2" t="str">
        <f>IF(OR($J986=$K986,AND(ISBLANK($J986),ISBLANK($K986))),"_",IF($J986&gt;$K986,$D986,$E986))</f>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IF($L986="_", "_", IF($L986=$D986,$E986,$D986))</f>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IF(AND(ISBLANK($F987),ISBLANK($G987)),"_",IF($F987&gt;$G987,$D987,$E987))</f>
        <v>_</v>
      </c>
      <c r="I987" s="2"/>
      <c r="J987" s="2"/>
      <c r="K987" s="2"/>
      <c r="L987" s="2" t="str">
        <f>IF(OR($J987=$K987,AND(ISBLANK($J987),ISBLANK($K987))),"_",IF($J987&gt;$K987,$D987,$E987))</f>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IF($L987="_", "_", IF($L987=$D987,$E987,$D987))</f>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IF(AND(ISBLANK($F988),ISBLANK($G988)),"_",IF($F988&gt;$G988,$D988,$E988))</f>
        <v>_</v>
      </c>
      <c r="I988" s="2"/>
      <c r="J988" s="2"/>
      <c r="K988" s="2"/>
      <c r="L988" s="2" t="str">
        <f>IF(OR($J988=$K988,AND(ISBLANK($J988),ISBLANK($K988))),"_",IF($J988&gt;$K988,$D988,$E988))</f>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IF($L988="_", "_", IF($L988=$D988,$E988,$D988))</f>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IF(AND(ISBLANK($F989),ISBLANK($G989)),"_",IF($F989&gt;$G989,$D989,$E989))</f>
        <v>_</v>
      </c>
      <c r="I989" s="3"/>
      <c r="J989" s="3"/>
      <c r="K989" s="3"/>
      <c r="L989" s="2" t="str">
        <f>IF(OR($J989=$K989,AND(ISBLANK($J989),ISBLANK($K989))),"_",IF($J989&gt;$K989,$D989,$E989))</f>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IF($L989="_", "_", IF($L989=$D989,$E989,$D989))</f>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IF(AND(ISBLANK($F990),ISBLANK($G990)),"_",IF($F990&gt;$G990,$D990,$E990))</f>
        <v>_</v>
      </c>
      <c r="I990" s="2"/>
      <c r="J990" s="2"/>
      <c r="K990" s="2"/>
      <c r="L990" s="13" t="str">
        <f>IF(OR($J990=$K990,AND(ISBLANK($J990),ISBLANK($K990))),"_",IF($J990&gt;$K990,$D990,$E990))</f>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IF($L990="_", "_", IF($L990=$D990,$E990,$D990))</f>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IF(AND(ISBLANK($F991),ISBLANK($G991)),"_",IF($F991&gt;$G991,$D991,$E991))</f>
        <v>_</v>
      </c>
      <c r="I991" s="2"/>
      <c r="J991" s="2"/>
      <c r="K991" s="2"/>
      <c r="L991" s="2" t="str">
        <f>IF(OR($J991=$K991,AND(ISBLANK($J991),ISBLANK($K991))),"_",IF($J991&gt;$K991,$D991,$E991))</f>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IF($L991="_", "_", IF($L991=$D991,$E991,$D991))</f>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IF(AND(ISBLANK($F992),ISBLANK($G992)),"_",IF($F992&gt;$G992,$D992,$E992))</f>
        <v>_</v>
      </c>
      <c r="I992" s="2"/>
      <c r="J992" s="2"/>
      <c r="K992" s="2"/>
      <c r="L992" s="2" t="str">
        <f>IF(OR($J992=$K992,AND(ISBLANK($J992),ISBLANK($K992))),"_",IF($J992&gt;$K992,$D992,$E992))</f>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IF($L992="_", "_", IF($L992=$D992,$E992,$D992))</f>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IF(AND(ISBLANK($F993),ISBLANK($G993)),"_",IF($F993&gt;$G993,$D993,$E993))</f>
        <v>_</v>
      </c>
      <c r="I993" s="2"/>
      <c r="J993" s="2"/>
      <c r="K993" s="2"/>
      <c r="L993" s="2" t="str">
        <f>IF(OR($J993=$K993,AND(ISBLANK($J993),ISBLANK($K993))),"_",IF($J993&gt;$K993,$D993,$E993))</f>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IF($L993="_", "_", IF($L993=$D993,$E993,$D993))</f>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IF(AND(ISBLANK($F994),ISBLANK($G994)),"_",IF($F994&gt;$G994,$D994,$E994))</f>
        <v>_</v>
      </c>
      <c r="I994" s="2"/>
      <c r="J994" s="2"/>
      <c r="K994" s="2"/>
      <c r="L994" s="2" t="str">
        <f>IF(OR($J994=$K994,AND(ISBLANK($J994),ISBLANK($K994))),"_",IF($J994&gt;$K994,$D994,$E994))</f>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IF($L994="_", "_", IF($L994=$D994,$E994,$D994))</f>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A995" s="62"/>
      <c r="B995" s="60">
        <v>45722</v>
      </c>
      <c r="C995" s="61" t="s">
        <v>1110</v>
      </c>
      <c r="D995" s="62" t="s">
        <v>12</v>
      </c>
      <c r="E995" s="62" t="s">
        <v>35</v>
      </c>
      <c r="F995" s="62"/>
      <c r="G995" s="62"/>
      <c r="H995" s="62" t="str">
        <f>IF(AND(ISBLANK($F995),ISBLANK($G995)),"_",IF($F995&gt;$G995,$D995,$E995))</f>
        <v>_</v>
      </c>
      <c r="I995" s="62"/>
      <c r="J995" s="62"/>
      <c r="K995" s="62"/>
      <c r="L995" s="62" t="str">
        <f>IF(OR($J995=$K995,AND(ISBLANK($J995),ISBLANK($K995))),"_",IF($J995&gt;$K995,$D995,$E995))</f>
        <v>_</v>
      </c>
      <c r="M995" s="62"/>
      <c r="N995" s="62">
        <f>IF(ISBLANK(Table2[[#This Row],[ActualResult]]), 0, 1)</f>
        <v>0</v>
      </c>
      <c r="O995" s="62" t="str">
        <f>IF(ISBLANK(Table2[[#This Row],[ActualResult]]), "_", IF(Table2[[#This Row],[ActualWinner]]=Table2[[#This Row],[PredictedWinner]], "Y", "N"))</f>
        <v>_</v>
      </c>
      <c r="P995" s="62" t="str">
        <f>IF(Table2[[#This Row],[ActualAwayScore]]&gt;Table2[[#This Row],[PredictedAwayScore]], "N", IF(ISBLANK(Table2[[#This Row],[ActualResult]]), "_", IF(Table2[[#This Row],[ActualAwayScore]]=Table2[[#This Row],[PredictedAwayScore]], "Y", "N")))</f>
        <v>_</v>
      </c>
      <c r="Q995" s="62" t="str">
        <f>IF(Table2[[#This Row],[ActualHomeScore]]&gt;Table2[[#This Row],[PredictedHomeScore]],"N", IF(ISBLANK(Table2[[#This Row],[ActualResult]]), "_", IF(Table2[[#This Row],[ActualHomeScore]]=Table2[[#This Row],[PredictedHomeScore]], "Y", "N")))</f>
        <v>_</v>
      </c>
      <c r="R995" s="2"/>
      <c r="S995" s="2" t="str">
        <f>IF($L995="_", "_", IF($L995=$D995,$E995,$D995))</f>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60"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IF(AND(ISBLANK($F996),ISBLANK($G996)),"_",IF($F996&gt;$G996,$D996,$E996))</f>
        <v>_</v>
      </c>
      <c r="I996" s="2"/>
      <c r="J996" s="2"/>
      <c r="K996" s="2"/>
      <c r="L996" s="2" t="str">
        <f>IF(OR($J996=$K996,AND(ISBLANK($J996),ISBLANK($K996))),"_",IF($J996&gt;$K996,$D996,$E996))</f>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IF($L996="_", "_", IF($L996=$D996,$E996,$D996))</f>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IF(AND(ISBLANK($F997),ISBLANK($G997)),"_",IF($F997&gt;$G997,$D997,$E997))</f>
        <v>_</v>
      </c>
      <c r="I997" s="2"/>
      <c r="J997" s="2"/>
      <c r="K997" s="2"/>
      <c r="L997" s="2" t="str">
        <f>IF(OR($J997=$K997,AND(ISBLANK($J997),ISBLANK($K997))),"_",IF($J997&gt;$K997,$D997,$E997))</f>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IF($L997="_", "_", IF($L997=$D997,$E997,$D997))</f>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IF(AND(ISBLANK($F998),ISBLANK($G998)),"_",IF($F998&gt;$G998,$D998,$E998))</f>
        <v>_</v>
      </c>
      <c r="I998" s="3"/>
      <c r="J998" s="3"/>
      <c r="K998" s="3"/>
      <c r="L998" s="3" t="str">
        <f>IF(OR($J998=$K998,AND(ISBLANK($J998),ISBLANK($K998))),"_",IF($J998&gt;$K998,$D998,$E998))</f>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IF($L998="_", "_", IF($L998=$D998,$E998,$D998))</f>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IF(AND(ISBLANK($F999),ISBLANK($G999)),"_",IF($F999&gt;$G999,$D999,$E999))</f>
        <v>_</v>
      </c>
      <c r="I999" s="2"/>
      <c r="J999" s="2"/>
      <c r="K999" s="2"/>
      <c r="L999" s="2" t="str">
        <f>IF(OR($J999=$K999,AND(ISBLANK($J999),ISBLANK($K999))),"_",IF($J999&gt;$K999,$D999,$E999))</f>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IF($L999="_", "_", IF($L999=$D999,$E999,$D999))</f>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IF(AND(ISBLANK($F1000),ISBLANK($G1000)),"_",IF($F1000&gt;$G1000,$D1000,$E1000))</f>
        <v>_</v>
      </c>
      <c r="I1000" s="2"/>
      <c r="J1000" s="2"/>
      <c r="K1000" s="2"/>
      <c r="L1000" s="2" t="str">
        <f>IF(OR($J1000=$K1000,AND(ISBLANK($J1000),ISBLANK($K1000))),"_",IF($J1000&gt;$K1000,$D1000,$E1000))</f>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IF($L1000="_", "_", IF($L1000=$D1000,$E1000,$D1000))</f>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IF(AND(ISBLANK($F1001),ISBLANK($G1001)),"_",IF($F1001&gt;$G1001,$D1001,$E1001))</f>
        <v>_</v>
      </c>
      <c r="I1001" s="2"/>
      <c r="J1001" s="2"/>
      <c r="K1001" s="2"/>
      <c r="L1001" s="2" t="str">
        <f>IF(OR($J1001=$K1001,AND(ISBLANK($J1001),ISBLANK($K1001))),"_",IF($J1001&gt;$K1001,$D1001,$E1001))</f>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IF($L1001="_", "_", IF($L1001=$D1001,$E1001,$D1001))</f>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IF(AND(ISBLANK($F1002),ISBLANK($G1002)),"_",IF($F1002&gt;$G1002,$D1002,$E1002))</f>
        <v>_</v>
      </c>
      <c r="I1002" s="2"/>
      <c r="J1002" s="2"/>
      <c r="K1002" s="2"/>
      <c r="L1002" s="2" t="str">
        <f>IF(OR($J1002=$K1002,AND(ISBLANK($J1002),ISBLANK($K1002))),"_",IF($J1002&gt;$K1002,$D1002,$E1002))</f>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IF($L1002="_", "_", IF($L1002=$D1002,$E1002,$D1002))</f>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IF(AND(ISBLANK($F1003),ISBLANK($G1003)),"_",IF($F1003&gt;$G1003,$D1003,$E1003))</f>
        <v>_</v>
      </c>
      <c r="I1003" s="2"/>
      <c r="J1003" s="2"/>
      <c r="K1003" s="2"/>
      <c r="L1003" s="2" t="str">
        <f>IF(OR($J1003=$K1003,AND(ISBLANK($J1003),ISBLANK($K1003))),"_",IF($J1003&gt;$K1003,$D1003,$E1003))</f>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IF($L1003="_", "_", IF($L1003=$D1003,$E1003,$D1003))</f>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IF(AND(ISBLANK($F1004),ISBLANK($G1004)),"_",IF($F1004&gt;$G1004,$D1004,$E1004))</f>
        <v>_</v>
      </c>
      <c r="I1004" s="3"/>
      <c r="J1004" s="3"/>
      <c r="K1004" s="3"/>
      <c r="L1004" s="3" t="str">
        <f>IF(OR($J1004=$K1004,AND(ISBLANK($J1004),ISBLANK($K1004))),"_",IF($J1004&gt;$K1004,$D1004,$E1004))</f>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IF($L1004="_", "_", IF($L1004=$D1004,$E1004,$D1004))</f>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IF(AND(ISBLANK($F1005),ISBLANK($G1005)),"_",IF($F1005&gt;$G1005,$D1005,$E1005))</f>
        <v>_</v>
      </c>
      <c r="I1005" s="2"/>
      <c r="J1005" s="2"/>
      <c r="K1005" s="2"/>
      <c r="L1005" s="2" t="str">
        <f>IF(OR($J1005=$K1005,AND(ISBLANK($J1005),ISBLANK($K1005))),"_",IF($J1005&gt;$K1005,$D1005,$E1005))</f>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IF($L1005="_", "_", IF($L1005=$D1005,$E1005,$D1005))</f>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IF(AND(ISBLANK($F1006),ISBLANK($G1006)),"_",IF($F1006&gt;$G1006,$D1006,$E1006))</f>
        <v>_</v>
      </c>
      <c r="I1006" s="2"/>
      <c r="J1006" s="2"/>
      <c r="K1006" s="2"/>
      <c r="L1006" s="2" t="str">
        <f>IF(OR($J1006=$K1006,AND(ISBLANK($J1006),ISBLANK($K1006))),"_",IF($J1006&gt;$K1006,$D1006,$E1006))</f>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IF($L1006="_", "_", IF($L1006=$D1006,$E1006,$D1006))</f>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IF(AND(ISBLANK($F1007),ISBLANK($G1007)),"_",IF($F1007&gt;$G1007,$D1007,$E1007))</f>
        <v>_</v>
      </c>
      <c r="I1007" s="2"/>
      <c r="J1007" s="2"/>
      <c r="K1007" s="2"/>
      <c r="L1007" s="2" t="str">
        <f>IF(OR($J1007=$K1007,AND(ISBLANK($J1007),ISBLANK($K1007))),"_",IF($J1007&gt;$K1007,$D1007,$E1007))</f>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IF($L1007="_", "_", IF($L1007=$D1007,$E1007,$D1007))</f>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IF(AND(ISBLANK($F1008),ISBLANK($G1008)),"_",IF($F1008&gt;$G1008,$D1008,$E1008))</f>
        <v>_</v>
      </c>
      <c r="I1008" s="2"/>
      <c r="J1008" s="2"/>
      <c r="K1008" s="2"/>
      <c r="L1008" s="2" t="str">
        <f>IF(OR($J1008=$K1008,AND(ISBLANK($J1008),ISBLANK($K1008))),"_",IF($J1008&gt;$K1008,$D1008,$E1008))</f>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IF($L1008="_", "_", IF($L1008=$D1008,$E1008,$D1008))</f>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IF(AND(ISBLANK($F1009),ISBLANK($G1009)),"_",IF($F1009&gt;$G1009,$D1009,$E1009))</f>
        <v>_</v>
      </c>
      <c r="I1009" s="2"/>
      <c r="J1009" s="2"/>
      <c r="K1009" s="2"/>
      <c r="L1009" s="2" t="str">
        <f>IF(OR($J1009=$K1009,AND(ISBLANK($J1009),ISBLANK($K1009))),"_",IF($J1009&gt;$K1009,$D1009,$E1009))</f>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IF($L1009="_", "_", IF($L1009=$D1009,$E1009,$D1009))</f>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IF(AND(ISBLANK($F1010),ISBLANK($G1010)),"_",IF($F1010&gt;$G1010,$D1010,$E1010))</f>
        <v>_</v>
      </c>
      <c r="I1010" s="2"/>
      <c r="J1010" s="2"/>
      <c r="K1010" s="2"/>
      <c r="L1010" s="2" t="str">
        <f>IF(OR($J1010=$K1010,AND(ISBLANK($J1010),ISBLANK($K1010))),"_",IF($J1010&gt;$K1010,$D1010,$E1010))</f>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IF($L1010="_", "_", IF($L1010=$D1010,$E1010,$D1010))</f>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IF(AND(ISBLANK($F1011),ISBLANK($G1011)),"_",IF($F1011&gt;$G1011,$D1011,$E1011))</f>
        <v>_</v>
      </c>
      <c r="I1011" s="2"/>
      <c r="J1011" s="2"/>
      <c r="K1011" s="2"/>
      <c r="L1011" s="2" t="str">
        <f>IF(OR($J1011=$K1011,AND(ISBLANK($J1011),ISBLANK($K1011))),"_",IF($J1011&gt;$K1011,$D1011,$E1011))</f>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IF($L1011="_", "_", IF($L1011=$D1011,$E1011,$D1011))</f>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IF(AND(ISBLANK($F1012),ISBLANK($G1012)),"_",IF($F1012&gt;$G1012,$D1012,$E1012))</f>
        <v>_</v>
      </c>
      <c r="I1012" s="2"/>
      <c r="J1012" s="2"/>
      <c r="K1012" s="2"/>
      <c r="L1012" s="2" t="str">
        <f>IF(OR($J1012=$K1012,AND(ISBLANK($J1012),ISBLANK($K1012))),"_",IF($J1012&gt;$K1012,$D1012,$E1012))</f>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IF($L1012="_", "_", IF($L1012=$D1012,$E1012,$D1012))</f>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IF(AND(ISBLANK($F1013),ISBLANK($G1013)),"_",IF($F1013&gt;$G1013,$D1013,$E1013))</f>
        <v>_</v>
      </c>
      <c r="I1013" s="2"/>
      <c r="J1013" s="2"/>
      <c r="K1013" s="2"/>
      <c r="L1013" s="2" t="str">
        <f>IF(OR($J1013=$K1013,AND(ISBLANK($J1013),ISBLANK($K1013))),"_",IF($J1013&gt;$K1013,$D1013,$E1013))</f>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IF($L1013="_", "_", IF($L1013=$D1013,$E1013,$D1013))</f>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IF(AND(ISBLANK($F1014),ISBLANK($G1014)),"_",IF($F1014&gt;$G1014,$D1014,$E1014))</f>
        <v>_</v>
      </c>
      <c r="I1014" s="3"/>
      <c r="J1014" s="3"/>
      <c r="K1014" s="3"/>
      <c r="L1014" s="2" t="str">
        <f>IF(OR($J1014=$K1014,AND(ISBLANK($J1014),ISBLANK($K1014))),"_",IF($J1014&gt;$K1014,$D1014,$E1014))</f>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IF($L1014="_", "_", IF($L1014=$D1014,$E1014,$D1014))</f>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IF(AND(ISBLANK($F1015),ISBLANK($G1015)),"_",IF($F1015&gt;$G1015,$D1015,$E1015))</f>
        <v>_</v>
      </c>
      <c r="I1015" s="2"/>
      <c r="J1015" s="2"/>
      <c r="K1015" s="2"/>
      <c r="L1015" s="13" t="str">
        <f>IF(OR($J1015=$K1015,AND(ISBLANK($J1015),ISBLANK($K1015))),"_",IF($J1015&gt;$K1015,$D1015,$E1015))</f>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IF($L1015="_", "_", IF($L1015=$D1015,$E1015,$D1015))</f>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IF(AND(ISBLANK($F1016),ISBLANK($G1016)),"_",IF($F1016&gt;$G1016,$D1016,$E1016))</f>
        <v>_</v>
      </c>
      <c r="I1016" s="2"/>
      <c r="J1016" s="2"/>
      <c r="K1016" s="2"/>
      <c r="L1016" s="2" t="str">
        <f>IF(OR($J1016=$K1016,AND(ISBLANK($J1016),ISBLANK($K1016))),"_",IF($J1016&gt;$K1016,$D1016,$E1016))</f>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IF($L1016="_", "_", IF($L1016=$D1016,$E1016,$D1016))</f>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IF(AND(ISBLANK($F1017),ISBLANK($G1017)),"_",IF($F1017&gt;$G1017,$D1017,$E1017))</f>
        <v>_</v>
      </c>
      <c r="I1017" s="2"/>
      <c r="J1017" s="2"/>
      <c r="K1017" s="2"/>
      <c r="L1017" s="2" t="str">
        <f>IF(OR($J1017=$K1017,AND(ISBLANK($J1017),ISBLANK($K1017))),"_",IF($J1017&gt;$K1017,$D1017,$E1017))</f>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IF($L1017="_", "_", IF($L1017=$D1017,$E1017,$D1017))</f>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IF(AND(ISBLANK($F1018),ISBLANK($G1018)),"_",IF($F1018&gt;$G1018,$D1018,$E1018))</f>
        <v>_</v>
      </c>
      <c r="I1018" s="2"/>
      <c r="J1018" s="2"/>
      <c r="K1018" s="2"/>
      <c r="L1018" s="2" t="str">
        <f>IF(OR($J1018=$K1018,AND(ISBLANK($J1018),ISBLANK($K1018))),"_",IF($J1018&gt;$K1018,$D1018,$E1018))</f>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IF($L1018="_", "_", IF($L1018=$D1018,$E1018,$D1018))</f>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IF(AND(ISBLANK($F1019),ISBLANK($G1019)),"_",IF($F1019&gt;$G1019,$D1019,$E1019))</f>
        <v>_</v>
      </c>
      <c r="I1019" s="2"/>
      <c r="J1019" s="2"/>
      <c r="K1019" s="2"/>
      <c r="L1019" s="2" t="str">
        <f>IF(OR($J1019=$K1019,AND(ISBLANK($J1019),ISBLANK($K1019))),"_",IF($J1019&gt;$K1019,$D1019,$E1019))</f>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IF($L1019="_", "_", IF($L1019=$D1019,$E1019,$D1019))</f>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IF(AND(ISBLANK($F1020),ISBLANK($G1020)),"_",IF($F1020&gt;$G1020,$D1020,$E1020))</f>
        <v>_</v>
      </c>
      <c r="I1020" s="2"/>
      <c r="J1020" s="2"/>
      <c r="K1020" s="2"/>
      <c r="L1020" s="2" t="str">
        <f>IF(OR($J1020=$K1020,AND(ISBLANK($J1020),ISBLANK($K1020))),"_",IF($J1020&gt;$K1020,$D1020,$E1020))</f>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IF($L1020="_", "_", IF($L1020=$D1020,$E1020,$D1020))</f>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IF(AND(ISBLANK($F1021),ISBLANK($G1021)),"_",IF($F1021&gt;$G1021,$D1021,$E1021))</f>
        <v>_</v>
      </c>
      <c r="I1021" s="2"/>
      <c r="J1021" s="2"/>
      <c r="K1021" s="2"/>
      <c r="L1021" s="2" t="str">
        <f>IF(OR($J1021=$K1021,AND(ISBLANK($J1021),ISBLANK($K1021))),"_",IF($J1021&gt;$K1021,$D1021,$E1021))</f>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IF($L1021="_", "_", IF($L1021=$D1021,$E1021,$D1021))</f>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IF(AND(ISBLANK($F1022),ISBLANK($G1022)),"_",IF($F1022&gt;$G1022,$D1022,$E1022))</f>
        <v>_</v>
      </c>
      <c r="I1022" s="3"/>
      <c r="J1022" s="3"/>
      <c r="K1022" s="3"/>
      <c r="L1022" s="2" t="str">
        <f>IF(OR($J1022=$K1022,AND(ISBLANK($J1022),ISBLANK($K1022))),"_",IF($J1022&gt;$K1022,$D1022,$E1022))</f>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IF($L1022="_", "_", IF($L1022=$D1022,$E1022,$D1022))</f>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IF(AND(ISBLANK($F1023),ISBLANK($G1023)),"_",IF($F1023&gt;$G1023,$D1023,$E1023))</f>
        <v>_</v>
      </c>
      <c r="I1023" s="2"/>
      <c r="J1023" s="2"/>
      <c r="K1023" s="2"/>
      <c r="L1023" s="13" t="str">
        <f>IF(OR($J1023=$K1023,AND(ISBLANK($J1023),ISBLANK($K1023))),"_",IF($J1023&gt;$K1023,$D1023,$E1023))</f>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IF($L1023="_", "_", IF($L1023=$D1023,$E1023,$D1023))</f>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IF(AND(ISBLANK($F1024),ISBLANK($G1024)),"_",IF($F1024&gt;$G1024,$D1024,$E1024))</f>
        <v>_</v>
      </c>
      <c r="I1024" s="2"/>
      <c r="J1024" s="2"/>
      <c r="K1024" s="2"/>
      <c r="L1024" s="2" t="str">
        <f>IF(OR($J1024=$K1024,AND(ISBLANK($J1024),ISBLANK($K1024))),"_",IF($J1024&gt;$K1024,$D1024,$E1024))</f>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IF($L1024="_", "_", IF($L1024=$D1024,$E1024,$D1024))</f>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IF(AND(ISBLANK($F1025),ISBLANK($G1025)),"_",IF($F1025&gt;$G1025,$D1025,$E1025))</f>
        <v>_</v>
      </c>
      <c r="I1025" s="2"/>
      <c r="J1025" s="2"/>
      <c r="K1025" s="2"/>
      <c r="L1025" s="2" t="str">
        <f>IF(OR($J1025=$K1025,AND(ISBLANK($J1025),ISBLANK($K1025))),"_",IF($J1025&gt;$K1025,$D1025,$E1025))</f>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IF($L1025="_", "_", IF($L1025=$D1025,$E1025,$D1025))</f>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IF(AND(ISBLANK($F1026),ISBLANK($G1026)),"_",IF($F1026&gt;$G1026,$D1026,$E1026))</f>
        <v>_</v>
      </c>
      <c r="I1026" s="3"/>
      <c r="J1026" s="3"/>
      <c r="K1026" s="3"/>
      <c r="L1026" s="3" t="str">
        <f>IF(OR($J1026=$K1026,AND(ISBLANK($J1026),ISBLANK($K1026))),"_",IF($J1026&gt;$K1026,$D1026,$E1026))</f>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IF($L1026="_", "_", IF($L1026=$D1026,$E1026,$D1026))</f>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IF(AND(ISBLANK($F1027),ISBLANK($G1027)),"_",IF($F1027&gt;$G1027,$D1027,$E1027))</f>
        <v>_</v>
      </c>
      <c r="I1027" s="2"/>
      <c r="J1027" s="2"/>
      <c r="K1027" s="2"/>
      <c r="L1027" s="2" t="str">
        <f>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IF(AND(ISBLANK($F1028),ISBLANK($G1028)),"_",IF($F1028&gt;$G1028,$D1028,$E1028))</f>
        <v>_</v>
      </c>
      <c r="I1028" s="2"/>
      <c r="J1028" s="2"/>
      <c r="K1028" s="2"/>
      <c r="L1028" s="2" t="str">
        <f>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IF($L1028="_", "_", IF($L1028=$D1028,$E1028,$D1028))</f>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IF(AND(ISBLANK($F1029),ISBLANK($G1029)),"_",IF($F1029&gt;$G1029,$D1029,$E1029))</f>
        <v>_</v>
      </c>
      <c r="I1029" s="2"/>
      <c r="J1029" s="2"/>
      <c r="K1029" s="2"/>
      <c r="L1029" s="2" t="str">
        <f>IF(OR($J1029=$K1029,AND(ISBLANK($J1029),ISBLANK($K1029))),"_",IF($J1029&gt;$K1029,$D1029,$E1029))</f>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IF($L1029="_", "_", IF($L1029=$D1029,$E1029,$D1029))</f>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IF(AND(ISBLANK($F1030),ISBLANK($G1030)),"_",IF($F1030&gt;$G1030,$D1030,$E1030))</f>
        <v>_</v>
      </c>
      <c r="I1030" s="2"/>
      <c r="J1030" s="2"/>
      <c r="K1030" s="2"/>
      <c r="L1030" s="2" t="str">
        <f>IF(OR($J1030=$K1030,AND(ISBLANK($J1030),ISBLANK($K1030))),"_",IF($J1030&gt;$K1030,$D1030,$E1030))</f>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IF($L1030="_", "_", IF($L1030=$D1030,$E1030,$D1030))</f>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IF(AND(ISBLANK($F1031),ISBLANK($G1031)),"_",IF($F1031&gt;$G1031,$D1031,$E1031))</f>
        <v>_</v>
      </c>
      <c r="I1031" s="2"/>
      <c r="J1031" s="2"/>
      <c r="K1031" s="2"/>
      <c r="L1031" s="2" t="str">
        <f>IF(OR($J1031=$K1031,AND(ISBLANK($J1031),ISBLANK($K1031))),"_",IF($J1031&gt;$K1031,$D1031,$E1031))</f>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IF($L1031="_", "_", IF($L1031=$D1031,$E1031,$D1031))</f>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IF(AND(ISBLANK($F1032),ISBLANK($G1032)),"_",IF($F1032&gt;$G1032,$D1032,$E1032))</f>
        <v>_</v>
      </c>
      <c r="I1032" s="2"/>
      <c r="J1032" s="2"/>
      <c r="K1032" s="2"/>
      <c r="L1032" s="2" t="str">
        <f>IF(OR($J1032=$K1032,AND(ISBLANK($J1032),ISBLANK($K1032))),"_",IF($J1032&gt;$K1032,$D1032,$E1032))</f>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IF($L1032="_", "_", IF($L1032=$D1032,$E1032,$D1032))</f>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IF(AND(ISBLANK($F1033),ISBLANK($G1033)),"_",IF($F1033&gt;$G1033,$D1033,$E1033))</f>
        <v>_</v>
      </c>
      <c r="I1033" s="2"/>
      <c r="J1033" s="2"/>
      <c r="K1033" s="2"/>
      <c r="L1033" s="2" t="str">
        <f>IF(OR($J1033=$K1033,AND(ISBLANK($J1033),ISBLANK($K1033))),"_",IF($J1033&gt;$K1033,$D1033,$E1033))</f>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IF($L1033="_", "_", IF($L1033=$D1033,$E1033,$D1033))</f>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IF(AND(ISBLANK($F1034),ISBLANK($G1034)),"_",IF($F1034&gt;$G1034,$D1034,$E1034))</f>
        <v>_</v>
      </c>
      <c r="I1034" s="2"/>
      <c r="J1034" s="2"/>
      <c r="K1034" s="2"/>
      <c r="L1034" s="2" t="str">
        <f>IF(OR($J1034=$K1034,AND(ISBLANK($J1034),ISBLANK($K1034))),"_",IF($J1034&gt;$K1034,$D1034,$E1034))</f>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IF($L1034="_", "_", IF($L1034=$D1034,$E1034,$D1034))</f>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IF(AND(ISBLANK($F1035),ISBLANK($G1035)),"_",IF($F1035&gt;$G1035,$D1035,$E1035))</f>
        <v>_</v>
      </c>
      <c r="I1035" s="2"/>
      <c r="J1035" s="2"/>
      <c r="K1035" s="2"/>
      <c r="L1035" s="2" t="str">
        <f>IF(OR($J1035=$K1035,AND(ISBLANK($J1035),ISBLANK($K1035))),"_",IF($J1035&gt;$K1035,$D1035,$E1035))</f>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IF($L1035="_", "_", IF($L1035=$D1035,$E1035,$D1035))</f>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IF(AND(ISBLANK($F1036),ISBLANK($G1036)),"_",IF($F1036&gt;$G1036,$D1036,$E1036))</f>
        <v>_</v>
      </c>
      <c r="I1036" s="2"/>
      <c r="J1036" s="2"/>
      <c r="K1036" s="2"/>
      <c r="L1036" s="2" t="str">
        <f>IF(OR($J1036=$K1036,AND(ISBLANK($J1036),ISBLANK($K1036))),"_",IF($J1036&gt;$K1036,$D1036,$E1036))</f>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IF($L1036="_", "_", IF($L1036=$D1036,$E1036,$D1036))</f>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IF(AND(ISBLANK($F1037),ISBLANK($G1037)),"_",IF($F1037&gt;$G1037,$D1037,$E1037))</f>
        <v>_</v>
      </c>
      <c r="I1037" s="3"/>
      <c r="J1037" s="3"/>
      <c r="K1037" s="3"/>
      <c r="L1037" s="2" t="str">
        <f>IF(OR($J1037=$K1037,AND(ISBLANK($J1037),ISBLANK($K1037))),"_",IF($J1037&gt;$K1037,$D1037,$E1037))</f>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IF($L1037="_", "_", IF($L1037=$D1037,$E1037,$D1037))</f>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IF(AND(ISBLANK($F1038),ISBLANK($G1038)),"_",IF($F1038&gt;$G1038,$D1038,$E1038))</f>
        <v>_</v>
      </c>
      <c r="I1038" s="2"/>
      <c r="J1038" s="2"/>
      <c r="K1038" s="2"/>
      <c r="L1038" s="13" t="str">
        <f>IF(OR($J1038=$K1038,AND(ISBLANK($J1038),ISBLANK($K1038))),"_",IF($J1038&gt;$K1038,$D1038,$E1038))</f>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IF($L1038="_", "_", IF($L1038=$D1038,$E1038,$D1038))</f>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IF(AND(ISBLANK($F1039),ISBLANK($G1039)),"_",IF($F1039&gt;$G1039,$D1039,$E1039))</f>
        <v>_</v>
      </c>
      <c r="I1039" s="2"/>
      <c r="J1039" s="2"/>
      <c r="K1039" s="2"/>
      <c r="L1039" s="2" t="str">
        <f>IF(OR($J1039=$K1039,AND(ISBLANK($J1039),ISBLANK($K1039))),"_",IF($J1039&gt;$K1039,$D1039,$E1039))</f>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IF($L1039="_", "_", IF($L1039=$D1039,$E1039,$D1039))</f>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IF(AND(ISBLANK($F1040),ISBLANK($G1040)),"_",IF($F1040&gt;$G1040,$D1040,$E1040))</f>
        <v>_</v>
      </c>
      <c r="I1040" s="2"/>
      <c r="J1040" s="2"/>
      <c r="K1040" s="2"/>
      <c r="L1040" s="2" t="str">
        <f>IF(OR($J1040=$K1040,AND(ISBLANK($J1040),ISBLANK($K1040))),"_",IF($J1040&gt;$K1040,$D1040,$E1040))</f>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IF($L1040="_", "_", IF($L1040=$D1040,$E1040,$D1040))</f>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IF(AND(ISBLANK($F1041),ISBLANK($G1041)),"_",IF($F1041&gt;$G1041,$D1041,$E1041))</f>
        <v>_</v>
      </c>
      <c r="I1041" s="3"/>
      <c r="J1041" s="3"/>
      <c r="K1041" s="3"/>
      <c r="L1041" s="2" t="str">
        <f>IF(OR($J1041=$K1041,AND(ISBLANK($J1041),ISBLANK($K1041))),"_",IF($J1041&gt;$K1041,$D1041,$E1041))</f>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IF($L1041="_", "_", IF($L1041=$D1041,$E1041,$D1041))</f>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IF(AND(ISBLANK($F1042),ISBLANK($G1042)),"_",IF($F1042&gt;$G1042,$D1042,$E1042))</f>
        <v>_</v>
      </c>
      <c r="I1042" s="2"/>
      <c r="J1042" s="2"/>
      <c r="K1042" s="2"/>
      <c r="L1042" s="13" t="str">
        <f>IF(OR($J1042=$K1042,AND(ISBLANK($J1042),ISBLANK($K1042))),"_",IF($J1042&gt;$K1042,$D1042,$E1042))</f>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IF($L1042="_", "_", IF($L1042=$D1042,$E1042,$D1042))</f>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IF(AND(ISBLANK($F1043),ISBLANK($G1043)),"_",IF($F1043&gt;$G1043,$D1043,$E1043))</f>
        <v>_</v>
      </c>
      <c r="I1043" s="2"/>
      <c r="J1043" s="2"/>
      <c r="K1043" s="2"/>
      <c r="L1043" s="2" t="str">
        <f>IF(OR($J1043=$K1043,AND(ISBLANK($J1043),ISBLANK($K1043))),"_",IF($J1043&gt;$K1043,$D1043,$E1043))</f>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IF($L1043="_", "_", IF($L1043=$D1043,$E1043,$D1043))</f>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IF(AND(ISBLANK($F1044),ISBLANK($G1044)),"_",IF($F1044&gt;$G1044,$D1044,$E1044))</f>
        <v>_</v>
      </c>
      <c r="I1044" s="2"/>
      <c r="J1044" s="2"/>
      <c r="K1044" s="2"/>
      <c r="L1044" s="2" t="str">
        <f>IF(OR($J1044=$K1044,AND(ISBLANK($J1044),ISBLANK($K1044))),"_",IF($J1044&gt;$K1044,$D1044,$E1044))</f>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IF($L1044="_", "_", IF($L1044=$D1044,$E1044,$D1044))</f>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IF(AND(ISBLANK($F1045),ISBLANK($G1045)),"_",IF($F1045&gt;$G1045,$D1045,$E1045))</f>
        <v>_</v>
      </c>
      <c r="I1045" s="2"/>
      <c r="J1045" s="2"/>
      <c r="K1045" s="2"/>
      <c r="L1045" s="2" t="str">
        <f>IF(OR($J1045=$K1045,AND(ISBLANK($J1045),ISBLANK($K1045))),"_",IF($J1045&gt;$K1045,$D1045,$E1045))</f>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IF($L1045="_", "_", IF($L1045=$D1045,$E1045,$D1045))</f>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IF(AND(ISBLANK($F1046),ISBLANK($G1046)),"_",IF($F1046&gt;$G1046,$D1046,$E1046))</f>
        <v>_</v>
      </c>
      <c r="I1046" s="2"/>
      <c r="J1046" s="2"/>
      <c r="K1046" s="2"/>
      <c r="L1046" s="2" t="str">
        <f>IF(OR($J1046=$K1046,AND(ISBLANK($J1046),ISBLANK($K1046))),"_",IF($J1046&gt;$K1046,$D1046,$E1046))</f>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IF($L1046="_", "_", IF($L1046=$D1046,$E1046,$D1046))</f>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IF(AND(ISBLANK($F1047),ISBLANK($G1047)),"_",IF($F1047&gt;$G1047,$D1047,$E1047))</f>
        <v>_</v>
      </c>
      <c r="I1047" s="2"/>
      <c r="J1047" s="2"/>
      <c r="K1047" s="2"/>
      <c r="L1047" s="2" t="str">
        <f>IF(OR($J1047=$K1047,AND(ISBLANK($J1047),ISBLANK($K1047))),"_",IF($J1047&gt;$K1047,$D1047,$E1047))</f>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IF($L1047="_", "_", IF($L1047=$D1047,$E1047,$D1047))</f>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IF(AND(ISBLANK($F1048),ISBLANK($G1048)),"_",IF($F1048&gt;$G1048,$D1048,$E1048))</f>
        <v>_</v>
      </c>
      <c r="I1048" s="2"/>
      <c r="J1048" s="2"/>
      <c r="K1048" s="2"/>
      <c r="L1048" s="2" t="str">
        <f>IF(OR($J1048=$K1048,AND(ISBLANK($J1048),ISBLANK($K1048))),"_",IF($J1048&gt;$K1048,$D1048,$E1048))</f>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IF($L1048="_", "_", IF($L1048=$D1048,$E1048,$D1048))</f>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IF(AND(ISBLANK($F1049),ISBLANK($G1049)),"_",IF($F1049&gt;$G1049,$D1049,$E1049))</f>
        <v>_</v>
      </c>
      <c r="I1049" s="2"/>
      <c r="J1049" s="2"/>
      <c r="K1049" s="2"/>
      <c r="L1049" s="2" t="str">
        <f>IF(OR($J1049=$K1049,AND(ISBLANK($J1049),ISBLANK($K1049))),"_",IF($J1049&gt;$K1049,$D1049,$E1049))</f>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IF($L1049="_", "_", IF($L1049=$D1049,$E1049,$D1049))</f>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IF(AND(ISBLANK($F1050),ISBLANK($G1050)),"_",IF($F1050&gt;$G1050,$D1050,$E1050))</f>
        <v>_</v>
      </c>
      <c r="I1050" s="3"/>
      <c r="J1050" s="3"/>
      <c r="K1050" s="3"/>
      <c r="L1050" s="2" t="str">
        <f>IF(OR($J1050=$K1050,AND(ISBLANK($J1050),ISBLANK($K1050))),"_",IF($J1050&gt;$K1050,$D1050,$E1050))</f>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IF($L1050="_", "_", IF($L1050=$D1050,$E1050,$D1050))</f>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IF(AND(ISBLANK($F1051),ISBLANK($G1051)),"_",IF($F1051&gt;$G1051,$D1051,$E1051))</f>
        <v>_</v>
      </c>
      <c r="I1051" s="2"/>
      <c r="J1051" s="2"/>
      <c r="K1051" s="2"/>
      <c r="L1051" s="13" t="str">
        <f>IF(OR($J1051=$K1051,AND(ISBLANK($J1051),ISBLANK($K1051))),"_",IF($J1051&gt;$K1051,$D1051,$E1051))</f>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IF($L1051="_", "_", IF($L1051=$D1051,$E1051,$D1051))</f>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IF(AND(ISBLANK($F1052),ISBLANK($G1052)),"_",IF($F1052&gt;$G1052,$D1052,$E1052))</f>
        <v>_</v>
      </c>
      <c r="I1052" s="2"/>
      <c r="J1052" s="2"/>
      <c r="K1052" s="2"/>
      <c r="L1052" s="2" t="str">
        <f>IF(OR($J1052=$K1052,AND(ISBLANK($J1052),ISBLANK($K1052))),"_",IF($J1052&gt;$K1052,$D1052,$E1052))</f>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IF($L1052="_", "_", IF($L1052=$D1052,$E1052,$D1052))</f>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IF(AND(ISBLANK($F1053),ISBLANK($G1053)),"_",IF($F1053&gt;$G1053,$D1053,$E1053))</f>
        <v>_</v>
      </c>
      <c r="I1053" s="2"/>
      <c r="J1053" s="2"/>
      <c r="K1053" s="2"/>
      <c r="L1053" s="2" t="str">
        <f>IF(OR($J1053=$K1053,AND(ISBLANK($J1053),ISBLANK($K1053))),"_",IF($J1053&gt;$K1053,$D1053,$E1053))</f>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IF($L1053="_", "_", IF($L1053=$D1053,$E1053,$D1053))</f>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IF(AND(ISBLANK($F1054),ISBLANK($G1054)),"_",IF($F1054&gt;$G1054,$D1054,$E1054))</f>
        <v>_</v>
      </c>
      <c r="I1054" s="2"/>
      <c r="J1054" s="2"/>
      <c r="K1054" s="2"/>
      <c r="L1054" s="2" t="str">
        <f>IF(OR($J1054=$K1054,AND(ISBLANK($J1054),ISBLANK($K1054))),"_",IF($J1054&gt;$K1054,$D1054,$E1054))</f>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IF($L1054="_", "_", IF($L1054=$D1054,$E1054,$D1054))</f>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IF(AND(ISBLANK($F1055),ISBLANK($G1055)),"_",IF($F1055&gt;$G1055,$D1055,$E1055))</f>
        <v>_</v>
      </c>
      <c r="I1055" s="2"/>
      <c r="J1055" s="2"/>
      <c r="K1055" s="2"/>
      <c r="L1055" s="2" t="str">
        <f>IF(OR($J1055=$K1055,AND(ISBLANK($J1055),ISBLANK($K1055))),"_",IF($J1055&gt;$K1055,$D1055,$E1055))</f>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IF($L1055="_", "_", IF($L1055=$D1055,$E1055,$D1055))</f>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IF(AND(ISBLANK($F1056),ISBLANK($G1056)),"_",IF($F1056&gt;$G1056,$D1056,$E1056))</f>
        <v>_</v>
      </c>
      <c r="I1056" s="3"/>
      <c r="J1056" s="3"/>
      <c r="K1056" s="3"/>
      <c r="L1056" s="2" t="str">
        <f>IF(OR($J1056=$K1056,AND(ISBLANK($J1056),ISBLANK($K1056))),"_",IF($J1056&gt;$K1056,$D1056,$E1056))</f>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IF($L1056="_", "_", IF($L1056=$D1056,$E1056,$D1056))</f>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IF(AND(ISBLANK($F1057),ISBLANK($G1057)),"_",IF($F1057&gt;$G1057,$D1057,$E1057))</f>
        <v>_</v>
      </c>
      <c r="I1057" s="2"/>
      <c r="J1057" s="2"/>
      <c r="K1057" s="2"/>
      <c r="L1057" s="13" t="str">
        <f>IF(OR($J1057=$K1057,AND(ISBLANK($J1057),ISBLANK($K1057))),"_",IF($J1057&gt;$K1057,$D1057,$E1057))</f>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IF($L1057="_", "_", IF($L1057=$D1057,$E1057,$D1057))</f>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IF(AND(ISBLANK($F1058),ISBLANK($G1058)),"_",IF($F1058&gt;$G1058,$D1058,$E1058))</f>
        <v>_</v>
      </c>
      <c r="I1058" s="2"/>
      <c r="J1058" s="2"/>
      <c r="K1058" s="2"/>
      <c r="L1058" s="2" t="str">
        <f>IF(OR($J1058=$K1058,AND(ISBLANK($J1058),ISBLANK($K1058))),"_",IF($J1058&gt;$K1058,$D1058,$E1058))</f>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IF($L1058="_", "_", IF($L1058=$D1058,$E1058,$D1058))</f>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IF(AND(ISBLANK($F1059),ISBLANK($G1059)),"_",IF($F1059&gt;$G1059,$D1059,$E1059))</f>
        <v>_</v>
      </c>
      <c r="I1059" s="2"/>
      <c r="J1059" s="2"/>
      <c r="K1059" s="2"/>
      <c r="L1059" s="2" t="str">
        <f>IF(OR($J1059=$K1059,AND(ISBLANK($J1059),ISBLANK($K1059))),"_",IF($J1059&gt;$K1059,$D1059,$E1059))</f>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IF($L1059="_", "_", IF($L1059=$D1059,$E1059,$D1059))</f>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IF(AND(ISBLANK($F1060),ISBLANK($G1060)),"_",IF($F1060&gt;$G1060,$D1060,$E1060))</f>
        <v>_</v>
      </c>
      <c r="I1060" s="2"/>
      <c r="J1060" s="2"/>
      <c r="K1060" s="2"/>
      <c r="L1060" s="2" t="str">
        <f>IF(OR($J1060=$K1060,AND(ISBLANK($J1060),ISBLANK($K1060))),"_",IF($J1060&gt;$K1060,$D1060,$E1060))</f>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IF($L1060="_", "_", IF($L1060=$D1060,$E1060,$D1060))</f>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IF(AND(ISBLANK($F1061),ISBLANK($G1061)),"_",IF($F1061&gt;$G1061,$D1061,$E1061))</f>
        <v>_</v>
      </c>
      <c r="I1061" s="2"/>
      <c r="J1061" s="2"/>
      <c r="K1061" s="2"/>
      <c r="L1061" s="2" t="str">
        <f>IF(OR($J1061=$K1061,AND(ISBLANK($J1061),ISBLANK($K1061))),"_",IF($J1061&gt;$K1061,$D1061,$E1061))</f>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IF($L1061="_", "_", IF($L1061=$D1061,$E1061,$D1061))</f>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IF(AND(ISBLANK($F1062),ISBLANK($G1062)),"_",IF($F1062&gt;$G1062,$D1062,$E1062))</f>
        <v>_</v>
      </c>
      <c r="I1062" s="2"/>
      <c r="J1062" s="2"/>
      <c r="K1062" s="2"/>
      <c r="L1062" s="2" t="str">
        <f>IF(OR($J1062=$K1062,AND(ISBLANK($J1062),ISBLANK($K1062))),"_",IF($J1062&gt;$K1062,$D1062,$E1062))</f>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IF($L1062="_", "_", IF($L1062=$D1062,$E1062,$D1062))</f>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IF(AND(ISBLANK($F1063),ISBLANK($G1063)),"_",IF($F1063&gt;$G1063,$D1063,$E1063))</f>
        <v>_</v>
      </c>
      <c r="I1063" s="2"/>
      <c r="J1063" s="2"/>
      <c r="K1063" s="2"/>
      <c r="L1063" s="2" t="str">
        <f>IF(OR($J1063=$K1063,AND(ISBLANK($J1063),ISBLANK($K1063))),"_",IF($J1063&gt;$K1063,$D1063,$E1063))</f>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IF($L1063="_", "_", IF($L1063=$D1063,$E1063,$D1063))</f>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IF(AND(ISBLANK($F1064),ISBLANK($G1064)),"_",IF($F1064&gt;$G1064,$D1064,$E1064))</f>
        <v>_</v>
      </c>
      <c r="I1064" s="2"/>
      <c r="J1064" s="2"/>
      <c r="K1064" s="2"/>
      <c r="L1064" s="2" t="str">
        <f>IF(OR($J1064=$K1064,AND(ISBLANK($J1064),ISBLANK($K1064))),"_",IF($J1064&gt;$K1064,$D1064,$E1064))</f>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IF($L1064="_", "_", IF($L1064=$D1064,$E1064,$D1064))</f>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IF(AND(ISBLANK($F1065),ISBLANK($G1065)),"_",IF($F1065&gt;$G1065,$D1065,$E1065))</f>
        <v>_</v>
      </c>
      <c r="I1065" s="2"/>
      <c r="J1065" s="2"/>
      <c r="K1065" s="2"/>
      <c r="L1065" s="2" t="str">
        <f>IF(OR($J1065=$K1065,AND(ISBLANK($J1065),ISBLANK($K1065))),"_",IF($J1065&gt;$K1065,$D1065,$E1065))</f>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IF($L1065="_", "_", IF($L1065=$D1065,$E1065,$D1065))</f>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IF(AND(ISBLANK($F1066),ISBLANK($G1066)),"_",IF($F1066&gt;$G1066,$D1066,$E1066))</f>
        <v>_</v>
      </c>
      <c r="I1066" s="2"/>
      <c r="J1066" s="2"/>
      <c r="K1066" s="2"/>
      <c r="L1066" s="2" t="str">
        <f>IF(OR($J1066=$K1066,AND(ISBLANK($J1066),ISBLANK($K1066))),"_",IF($J1066&gt;$K1066,$D1066,$E1066))</f>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IF($L1066="_", "_", IF($L1066=$D1066,$E1066,$D1066))</f>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IF(AND(ISBLANK($F1067),ISBLANK($G1067)),"_",IF($F1067&gt;$G1067,$D1067,$E1067))</f>
        <v>_</v>
      </c>
      <c r="I1067" s="3"/>
      <c r="J1067" s="3"/>
      <c r="K1067" s="3"/>
      <c r="L1067" s="3" t="str">
        <f>IF(OR($J1067=$K1067,AND(ISBLANK($J1067),ISBLANK($K1067))),"_",IF($J1067&gt;$K1067,$D1067,$E1067))</f>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IF($L1067="_", "_", IF($L1067=$D1067,$E1067,$D1067))</f>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IF(AND(ISBLANK($F1068),ISBLANK($G1068)),"_",IF($F1068&gt;$G1068,$D1068,$E1068))</f>
        <v>_</v>
      </c>
      <c r="I1068" s="2"/>
      <c r="J1068" s="2"/>
      <c r="K1068" s="2"/>
      <c r="L1068" s="2" t="str">
        <f>IF(OR($J1068=$K1068,AND(ISBLANK($J1068),ISBLANK($K1068))),"_",IF($J1068&gt;$K1068,$D1068,$E1068))</f>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IF($L1068="_", "_", IF($L1068=$D1068,$E1068,$D1068))</f>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IF(AND(ISBLANK($F1069),ISBLANK($G1069)),"_",IF($F1069&gt;$G1069,$D1069,$E1069))</f>
        <v>_</v>
      </c>
      <c r="I1069" s="2"/>
      <c r="J1069" s="2"/>
      <c r="K1069" s="2"/>
      <c r="L1069" s="2" t="str">
        <f>IF(OR($J1069=$K1069,AND(ISBLANK($J1069),ISBLANK($K1069))),"_",IF($J1069&gt;$K1069,$D1069,$E1069))</f>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IF($L1069="_", "_", IF($L1069=$D1069,$E1069,$D1069))</f>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IF(AND(ISBLANK($F1070),ISBLANK($G1070)),"_",IF($F1070&gt;$G1070,$D1070,$E1070))</f>
        <v>_</v>
      </c>
      <c r="I1070" s="2"/>
      <c r="J1070" s="2"/>
      <c r="K1070" s="2"/>
      <c r="L1070" s="2" t="str">
        <f>IF(OR($J1070=$K1070,AND(ISBLANK($J1070),ISBLANK($K1070))),"_",IF($J1070&gt;$K1070,$D1070,$E1070))</f>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IF($L1070="_", "_", IF($L1070=$D1070,$E1070,$D1070))</f>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IF(AND(ISBLANK($F1071),ISBLANK($G1071)),"_",IF($F1071&gt;$G1071,$D1071,$E1071))</f>
        <v>_</v>
      </c>
      <c r="I1071" s="2"/>
      <c r="J1071" s="2"/>
      <c r="K1071" s="2"/>
      <c r="L1071" s="2" t="str">
        <f>IF(OR($J1071=$K1071,AND(ISBLANK($J1071),ISBLANK($K1071))),"_",IF($J1071&gt;$K1071,$D1071,$E1071))</f>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IF($L1071="_", "_", IF($L1071=$D1071,$E1071,$D1071))</f>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IF(AND(ISBLANK($F1072),ISBLANK($G1072)),"_",IF($F1072&gt;$G1072,$D1072,$E1072))</f>
        <v>_</v>
      </c>
      <c r="I1072" s="2"/>
      <c r="J1072" s="2"/>
      <c r="K1072" s="2"/>
      <c r="L1072" s="2" t="str">
        <f>IF(OR($J1072=$K1072,AND(ISBLANK($J1072),ISBLANK($K1072))),"_",IF($J1072&gt;$K1072,$D1072,$E1072))</f>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IF($L1072="_", "_", IF($L1072=$D1072,$E1072,$D1072))</f>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IF(AND(ISBLANK($F1073),ISBLANK($G1073)),"_",IF($F1073&gt;$G1073,$D1073,$E1073))</f>
        <v>_</v>
      </c>
      <c r="I1073" s="2"/>
      <c r="J1073" s="2"/>
      <c r="K1073" s="2"/>
      <c r="L1073" s="2" t="str">
        <f>IF(OR($J1073=$K1073,AND(ISBLANK($J1073),ISBLANK($K1073))),"_",IF($J1073&gt;$K1073,$D1073,$E1073))</f>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IF($L1073="_", "_", IF($L1073=$D1073,$E1073,$D1073))</f>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IF(AND(ISBLANK($F1074),ISBLANK($G1074)),"_",IF($F1074&gt;$G1074,$D1074,$E1074))</f>
        <v>_</v>
      </c>
      <c r="I1074" s="3"/>
      <c r="J1074" s="3"/>
      <c r="K1074" s="3"/>
      <c r="L1074" s="2" t="str">
        <f>IF(OR($J1074=$K1074,AND(ISBLANK($J1074),ISBLANK($K1074))),"_",IF($J1074&gt;$K1074,$D1074,$E1074))</f>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IF($L1074="_", "_", IF($L1074=$D1074,$E1074,$D1074))</f>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IF(AND(ISBLANK($F1075),ISBLANK($G1075)),"_",IF($F1075&gt;$G1075,$D1075,$E1075))</f>
        <v>_</v>
      </c>
      <c r="I1075" s="2"/>
      <c r="J1075" s="2"/>
      <c r="K1075" s="2"/>
      <c r="L1075" s="13" t="str">
        <f>IF(OR($J1075=$K1075,AND(ISBLANK($J1075),ISBLANK($K1075))),"_",IF($J1075&gt;$K1075,$D1075,$E1075))</f>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IF($L1075="_", "_", IF($L1075=$D1075,$E1075,$D1075))</f>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IF(AND(ISBLANK($F1076),ISBLANK($G1076)),"_",IF($F1076&gt;$G1076,$D1076,$E1076))</f>
        <v>_</v>
      </c>
      <c r="I1076" s="2"/>
      <c r="J1076" s="2"/>
      <c r="K1076" s="2"/>
      <c r="L1076" s="2" t="str">
        <f>IF(OR($J1076=$K1076,AND(ISBLANK($J1076),ISBLANK($K1076))),"_",IF($J1076&gt;$K1076,$D1076,$E1076))</f>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IF($L1076="_", "_", IF($L1076=$D1076,$E1076,$D1076))</f>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IF(AND(ISBLANK($F1077),ISBLANK($G1077)),"_",IF($F1077&gt;$G1077,$D1077,$E1077))</f>
        <v>_</v>
      </c>
      <c r="I1077" s="2"/>
      <c r="J1077" s="2"/>
      <c r="K1077" s="2"/>
      <c r="L1077" s="2" t="str">
        <f>IF(OR($J1077=$K1077,AND(ISBLANK($J1077),ISBLANK($K1077))),"_",IF($J1077&gt;$K1077,$D1077,$E1077))</f>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IF($L1077="_", "_", IF($L1077=$D1077,$E1077,$D1077))</f>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IF(AND(ISBLANK($F1078),ISBLANK($G1078)),"_",IF($F1078&gt;$G1078,$D1078,$E1078))</f>
        <v>_</v>
      </c>
      <c r="I1078" s="2"/>
      <c r="J1078" s="2"/>
      <c r="K1078" s="2"/>
      <c r="L1078" s="2" t="str">
        <f>IF(OR($J1078=$K1078,AND(ISBLANK($J1078),ISBLANK($K1078))),"_",IF($J1078&gt;$K1078,$D1078,$E1078))</f>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IF($L1078="_", "_", IF($L1078=$D1078,$E1078,$D1078))</f>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IF(AND(ISBLANK($F1079),ISBLANK($G1079)),"_",IF($F1079&gt;$G1079,$D1079,$E1079))</f>
        <v>_</v>
      </c>
      <c r="I1079" s="3"/>
      <c r="J1079" s="3"/>
      <c r="K1079" s="3"/>
      <c r="L1079" s="3" t="str">
        <f>IF(OR($J1079=$K1079,AND(ISBLANK($J1079),ISBLANK($K1079))),"_",IF($J1079&gt;$K1079,$D1079,$E1079))</f>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IF($L1079="_", "_", IF($L1079=$D1079,$E1079,$D1079))</f>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IF(AND(ISBLANK($F1080),ISBLANK($G1080)),"_",IF($F1080&gt;$G1080,$D1080,$E1080))</f>
        <v>_</v>
      </c>
      <c r="I1080" s="2"/>
      <c r="J1080" s="2"/>
      <c r="K1080" s="2"/>
      <c r="L1080" s="2" t="str">
        <f>IF(OR($J1080=$K1080,AND(ISBLANK($J1080),ISBLANK($K1080))),"_",IF($J1080&gt;$K1080,$D1080,$E1080))</f>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IF($L1080="_", "_", IF($L1080=$D1080,$E1080,$D1080))</f>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IF(AND(ISBLANK($F1081),ISBLANK($G1081)),"_",IF($F1081&gt;$G1081,$D1081,$E1081))</f>
        <v>_</v>
      </c>
      <c r="I1081" s="2"/>
      <c r="J1081" s="2"/>
      <c r="K1081" s="2"/>
      <c r="L1081" s="2" t="str">
        <f>IF(OR($J1081=$K1081,AND(ISBLANK($J1081),ISBLANK($K1081))),"_",IF($J1081&gt;$K1081,$D1081,$E1081))</f>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IF($L1081="_", "_", IF($L1081=$D1081,$E1081,$D1081))</f>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IF(AND(ISBLANK($F1082),ISBLANK($G1082)),"_",IF($F1082&gt;$G1082,$D1082,$E1082))</f>
        <v>_</v>
      </c>
      <c r="I1082" s="2"/>
      <c r="J1082" s="2"/>
      <c r="K1082" s="2"/>
      <c r="L1082" s="2" t="str">
        <f>IF(OR($J1082=$K1082,AND(ISBLANK($J1082),ISBLANK($K1082))),"_",IF($J1082&gt;$K1082,$D1082,$E1082))</f>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IF($L1082="_", "_", IF($L1082=$D1082,$E1082,$D1082))</f>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IF(AND(ISBLANK($F1083),ISBLANK($G1083)),"_",IF($F1083&gt;$G1083,$D1083,$E1083))</f>
        <v>_</v>
      </c>
      <c r="I1083" s="2"/>
      <c r="J1083" s="2"/>
      <c r="K1083" s="2"/>
      <c r="L1083" s="2" t="str">
        <f>IF(OR($J1083=$K1083,AND(ISBLANK($J1083),ISBLANK($K1083))),"_",IF($J1083&gt;$K1083,$D1083,$E1083))</f>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IF($L1083="_", "_", IF($L1083=$D1083,$E1083,$D1083))</f>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IF(AND(ISBLANK($F1084),ISBLANK($G1084)),"_",IF($F1084&gt;$G1084,$D1084,$E1084))</f>
        <v>_</v>
      </c>
      <c r="I1084" s="2"/>
      <c r="J1084" s="2"/>
      <c r="K1084" s="2"/>
      <c r="L1084" s="2" t="str">
        <f>IF(OR($J1084=$K1084,AND(ISBLANK($J1084),ISBLANK($K1084))),"_",IF($J1084&gt;$K1084,$D1084,$E1084))</f>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IF($L1084="_", "_", IF($L1084=$D1084,$E1084,$D1084))</f>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IF(AND(ISBLANK($F1085),ISBLANK($G1085)),"_",IF($F1085&gt;$G1085,$D1085,$E1085))</f>
        <v>_</v>
      </c>
      <c r="I1085" s="2"/>
      <c r="J1085" s="2"/>
      <c r="K1085" s="2"/>
      <c r="L1085" s="2" t="str">
        <f>IF(OR($J1085=$K1085,AND(ISBLANK($J1085),ISBLANK($K1085))),"_",IF($J1085&gt;$K1085,$D1085,$E1085))</f>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IF($L1085="_", "_", IF($L1085=$D1085,$E1085,$D1085))</f>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IF(AND(ISBLANK($F1086),ISBLANK($G1086)),"_",IF($F1086&gt;$G1086,$D1086,$E1086))</f>
        <v>_</v>
      </c>
      <c r="I1086" s="2"/>
      <c r="J1086" s="2"/>
      <c r="K1086" s="2"/>
      <c r="L1086" s="2" t="str">
        <f>IF(OR($J1086=$K1086,AND(ISBLANK($J1086),ISBLANK($K1086))),"_",IF($J1086&gt;$K1086,$D1086,$E1086))</f>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IF($L1086="_", "_", IF($L1086=$D1086,$E1086,$D1086))</f>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IF(AND(ISBLANK($F1087),ISBLANK($G1087)),"_",IF($F1087&gt;$G1087,$D1087,$E1087))</f>
        <v>_</v>
      </c>
      <c r="I1087" s="2"/>
      <c r="J1087" s="2"/>
      <c r="K1087" s="2"/>
      <c r="L1087" s="2" t="str">
        <f>IF(OR($J1087=$K1087,AND(ISBLANK($J1087),ISBLANK($K1087))),"_",IF($J1087&gt;$K1087,$D1087,$E1087))</f>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IF($L1087="_", "_", IF($L1087=$D1087,$E1087,$D1087))</f>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IF(AND(ISBLANK($F1088),ISBLANK($G1088)),"_",IF($F1088&gt;$G1088,$D1088,$E1088))</f>
        <v>_</v>
      </c>
      <c r="I1088" s="3"/>
      <c r="J1088" s="3"/>
      <c r="K1088" s="3"/>
      <c r="L1088" s="2" t="str">
        <f>IF(OR($J1088=$K1088,AND(ISBLANK($J1088),ISBLANK($K1088))),"_",IF($J1088&gt;$K1088,$D1088,$E1088))</f>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IF($L1088="_", "_", IF($L1088=$D1088,$E1088,$D1088))</f>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IF(AND(ISBLANK($F1089),ISBLANK($G1089)),"_",IF($F1089&gt;$G1089,$D1089,$E1089))</f>
        <v>_</v>
      </c>
      <c r="I1089" s="2"/>
      <c r="J1089" s="2"/>
      <c r="K1089" s="2"/>
      <c r="L1089" s="13" t="str">
        <f>IF(OR($J1089=$K1089,AND(ISBLANK($J1089),ISBLANK($K1089))),"_",IF($J1089&gt;$K1089,$D1089,$E1089))</f>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IF($L1089="_", "_", IF($L1089=$D1089,$E1089,$D1089))</f>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IF(AND(ISBLANK($F1090),ISBLANK($G1090)),"_",IF($F1090&gt;$G1090,$D1090,$E1090))</f>
        <v>_</v>
      </c>
      <c r="I1090" s="3"/>
      <c r="J1090" s="3"/>
      <c r="K1090" s="3"/>
      <c r="L1090" s="2" t="str">
        <f>IF(OR($J1090=$K1090,AND(ISBLANK($J1090),ISBLANK($K1090))),"_",IF($J1090&gt;$K1090,$D1090,$E1090))</f>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IF($L1090="_", "_", IF($L1090=$D1090,$E1090,$D1090))</f>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IF(AND(ISBLANK($F1091),ISBLANK($G1091)),"_",IF($F1091&gt;$G1091,$D1091,$E1091))</f>
        <v>_</v>
      </c>
      <c r="I1091" s="2"/>
      <c r="J1091" s="2"/>
      <c r="K1091" s="2"/>
      <c r="L1091" s="13" t="str">
        <f>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IF(AND(ISBLANK($F1092),ISBLANK($G1092)),"_",IF($F1092&gt;$G1092,$D1092,$E1092))</f>
        <v>_</v>
      </c>
      <c r="I1092" s="2"/>
      <c r="J1092" s="2"/>
      <c r="K1092" s="2"/>
      <c r="L1092" s="2" t="str">
        <f>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IF($L1092="_", "_", IF($L1092=$D1092,$E1092,$D1092))</f>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IF(AND(ISBLANK($F1093),ISBLANK($G1093)),"_",IF($F1093&gt;$G1093,$D1093,$E1093))</f>
        <v>_</v>
      </c>
      <c r="I1093" s="2"/>
      <c r="J1093" s="2"/>
      <c r="K1093" s="2"/>
      <c r="L1093" s="2" t="str">
        <f>IF(OR($J1093=$K1093,AND(ISBLANK($J1093),ISBLANK($K1093))),"_",IF($J1093&gt;$K1093,$D1093,$E1093))</f>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IF($L1093="_", "_", IF($L1093=$D1093,$E1093,$D1093))</f>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IF(AND(ISBLANK($F1094),ISBLANK($G1094)),"_",IF($F1094&gt;$G1094,$D1094,$E1094))</f>
        <v>_</v>
      </c>
      <c r="I1094" s="2"/>
      <c r="J1094" s="2"/>
      <c r="K1094" s="2"/>
      <c r="L1094" s="2" t="str">
        <f>IF(OR($J1094=$K1094,AND(ISBLANK($J1094),ISBLANK($K1094))),"_",IF($J1094&gt;$K1094,$D1094,$E1094))</f>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IF($L1094="_", "_", IF($L1094=$D1094,$E1094,$D1094))</f>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IF(AND(ISBLANK($F1095),ISBLANK($G1095)),"_",IF($F1095&gt;$G1095,$D1095,$E1095))</f>
        <v>_</v>
      </c>
      <c r="I1095" s="2"/>
      <c r="J1095" s="2"/>
      <c r="K1095" s="2"/>
      <c r="L1095" s="2" t="str">
        <f>IF(OR($J1095=$K1095,AND(ISBLANK($J1095),ISBLANK($K1095))),"_",IF($J1095&gt;$K1095,$D1095,$E1095))</f>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IF($L1095="_", "_", IF($L1095=$D1095,$E1095,$D1095))</f>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IF(AND(ISBLANK($F1096),ISBLANK($G1096)),"_",IF($F1096&gt;$G1096,$D1096,$E1096))</f>
        <v>_</v>
      </c>
      <c r="I1096" s="2"/>
      <c r="J1096" s="2"/>
      <c r="K1096" s="2"/>
      <c r="L1096" s="2" t="str">
        <f>IF(OR($J1096=$K1096,AND(ISBLANK($J1096),ISBLANK($K1096))),"_",IF($J1096&gt;$K1096,$D1096,$E1096))</f>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IF($L1096="_", "_", IF($L1096=$D1096,$E1096,$D1096))</f>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IF(AND(ISBLANK($F1097),ISBLANK($G1097)),"_",IF($F1097&gt;$G1097,$D1097,$E1097))</f>
        <v>_</v>
      </c>
      <c r="I1097" s="2"/>
      <c r="J1097" s="2"/>
      <c r="K1097" s="2"/>
      <c r="L1097" s="2" t="str">
        <f>IF(OR($J1097=$K1097,AND(ISBLANK($J1097),ISBLANK($K1097))),"_",IF($J1097&gt;$K1097,$D1097,$E1097))</f>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IF($L1097="_", "_", IF($L1097=$D1097,$E1097,$D1097))</f>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IF(AND(ISBLANK($F1098),ISBLANK($G1098)),"_",IF($F1098&gt;$G1098,$D1098,$E1098))</f>
        <v>_</v>
      </c>
      <c r="I1098" s="2"/>
      <c r="J1098" s="2"/>
      <c r="K1098" s="2"/>
      <c r="L1098" s="2" t="str">
        <f>IF(OR($J1098=$K1098,AND(ISBLANK($J1098),ISBLANK($K1098))),"_",IF($J1098&gt;$K1098,$D1098,$E1098))</f>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IF($L1098="_", "_", IF($L1098=$D1098,$E1098,$D1098))</f>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IF(AND(ISBLANK($F1099),ISBLANK($G1099)),"_",IF($F1099&gt;$G1099,$D1099,$E1099))</f>
        <v>_</v>
      </c>
      <c r="I1099" s="2"/>
      <c r="J1099" s="2"/>
      <c r="K1099" s="2"/>
      <c r="L1099" s="2" t="str">
        <f>IF(OR($J1099=$K1099,AND(ISBLANK($J1099),ISBLANK($K1099))),"_",IF($J1099&gt;$K1099,$D1099,$E1099))</f>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IF($L1099="_", "_", IF($L1099=$D1099,$E1099,$D1099))</f>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IF(AND(ISBLANK($F1100),ISBLANK($G1100)),"_",IF($F1100&gt;$G1100,$D1100,$E1100))</f>
        <v>_</v>
      </c>
      <c r="I1100" s="2"/>
      <c r="J1100" s="2"/>
      <c r="K1100" s="2"/>
      <c r="L1100" s="2" t="str">
        <f>IF(OR($J1100=$K1100,AND(ISBLANK($J1100),ISBLANK($K1100))),"_",IF($J1100&gt;$K1100,$D1100,$E1100))</f>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IF($L1100="_", "_", IF($L1100=$D1100,$E1100,$D1100))</f>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IF(AND(ISBLANK($F1101),ISBLANK($G1101)),"_",IF($F1101&gt;$G1101,$D1101,$E1101))</f>
        <v>_</v>
      </c>
      <c r="I1101" s="2"/>
      <c r="J1101" s="2"/>
      <c r="K1101" s="2"/>
      <c r="L1101" s="2" t="str">
        <f>IF(OR($J1101=$K1101,AND(ISBLANK($J1101),ISBLANK($K1101))),"_",IF($J1101&gt;$K1101,$D1101,$E1101))</f>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IF($L1101="_", "_", IF($L1101=$D1101,$E1101,$D1101))</f>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IF(AND(ISBLANK($F1102),ISBLANK($G1102)),"_",IF($F1102&gt;$G1102,$D1102,$E1102))</f>
        <v>_</v>
      </c>
      <c r="I1102" s="2"/>
      <c r="J1102" s="2"/>
      <c r="K1102" s="2"/>
      <c r="L1102" s="2" t="str">
        <f>IF(OR($J1102=$K1102,AND(ISBLANK($J1102),ISBLANK($K1102))),"_",IF($J1102&gt;$K1102,$D1102,$E1102))</f>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IF($L1102="_", "_", IF($L1102=$D1102,$E1102,$D1102))</f>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IF(AND(ISBLANK($F1103),ISBLANK($G1103)),"_",IF($F1103&gt;$G1103,$D1103,$E1103))</f>
        <v>_</v>
      </c>
      <c r="I1103" s="2"/>
      <c r="J1103" s="2"/>
      <c r="K1103" s="2"/>
      <c r="L1103" s="2" t="str">
        <f>IF(OR($J1103=$K1103,AND(ISBLANK($J1103),ISBLANK($K1103))),"_",IF($J1103&gt;$K1103,$D1103,$E1103))</f>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IF($L1103="_", "_", IF($L1103=$D1103,$E1103,$D1103))</f>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IF(AND(ISBLANK($F1104),ISBLANK($G1104)),"_",IF($F1104&gt;$G1104,$D1104,$E1104))</f>
        <v>_</v>
      </c>
      <c r="I1104" s="3"/>
      <c r="J1104" s="3"/>
      <c r="K1104" s="3"/>
      <c r="L1104" s="2" t="str">
        <f>IF(OR($J1104=$K1104,AND(ISBLANK($J1104),ISBLANK($K1104))),"_",IF($J1104&gt;$K1104,$D1104,$E1104))</f>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IF($L1104="_", "_", IF($L1104=$D1104,$E1104,$D1104))</f>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IF(AND(ISBLANK($F1105),ISBLANK($G1105)),"_",IF($F1105&gt;$G1105,$D1105,$E1105))</f>
        <v>_</v>
      </c>
      <c r="I1105" s="12"/>
      <c r="J1105" s="12"/>
      <c r="K1105" s="12"/>
      <c r="L1105" s="12" t="str">
        <f>IF(OR($J1105=$K1105,AND(ISBLANK($J1105),ISBLANK($K1105))),"_",IF($J1105&gt;$K1105,$D1105,$E1105))</f>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IF($L1105="_", "_", IF($L1105=$D1105,$E1105,$D1105))</f>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IF(AND(ISBLANK($F1106),ISBLANK($G1106)),"_",IF($F1106&gt;$G1106,$D1106,$E1106))</f>
        <v>_</v>
      </c>
      <c r="I1106" s="2"/>
      <c r="J1106" s="2"/>
      <c r="K1106" s="2"/>
      <c r="L1106" s="2" t="str">
        <f>IF(OR($J1106=$K1106,AND(ISBLANK($J1106),ISBLANK($K1106))),"_",IF($J1106&gt;$K1106,$D1106,$E1106))</f>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IF($L1106="_", "_", IF($L1106=$D1106,$E1106,$D1106))</f>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IF(AND(ISBLANK($F1107),ISBLANK($G1107)),"_",IF($F1107&gt;$G1107,$D1107,$E1107))</f>
        <v>_</v>
      </c>
      <c r="I1107" s="2"/>
      <c r="J1107" s="2"/>
      <c r="K1107" s="2"/>
      <c r="L1107" s="2" t="str">
        <f>IF(OR($J1107=$K1107,AND(ISBLANK($J1107),ISBLANK($K1107))),"_",IF($J1107&gt;$K1107,$D1107,$E1107))</f>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IF($L1107="_", "_", IF($L1107=$D1107,$E1107,$D1107))</f>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IF(AND(ISBLANK($F1108),ISBLANK($G1108)),"_",IF($F1108&gt;$G1108,$D1108,$E1108))</f>
        <v>_</v>
      </c>
      <c r="I1108" s="2"/>
      <c r="J1108" s="2"/>
      <c r="K1108" s="2"/>
      <c r="L1108" s="2" t="str">
        <f>IF(OR($J1108=$K1108,AND(ISBLANK($J1108),ISBLANK($K1108))),"_",IF($J1108&gt;$K1108,$D1108,$E1108))</f>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IF($L1108="_", "_", IF($L1108=$D1108,$E1108,$D1108))</f>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IF(AND(ISBLANK($F1109),ISBLANK($G1109)),"_",IF($F1109&gt;$G1109,$D1109,$E1109))</f>
        <v>_</v>
      </c>
      <c r="I1109" s="2"/>
      <c r="J1109" s="2"/>
      <c r="K1109" s="2"/>
      <c r="L1109" s="2" t="str">
        <f>IF(OR($J1109=$K1109,AND(ISBLANK($J1109),ISBLANK($K1109))),"_",IF($J1109&gt;$K1109,$D1109,$E1109))</f>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IF($L1109="_", "_", IF($L1109=$D1109,$E1109,$D1109))</f>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IF(AND(ISBLANK($F1110),ISBLANK($G1110)),"_",IF($F1110&gt;$G1110,$D1110,$E1110))</f>
        <v>_</v>
      </c>
      <c r="I1110" s="2"/>
      <c r="J1110" s="2"/>
      <c r="K1110" s="2"/>
      <c r="L1110" s="2" t="str">
        <f>IF(OR($J1110=$K1110,AND(ISBLANK($J1110),ISBLANK($K1110))),"_",IF($J1110&gt;$K1110,$D1110,$E1110))</f>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IF($L1110="_", "_", IF($L1110=$D1110,$E1110,$D1110))</f>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IF(AND(ISBLANK($F1111),ISBLANK($G1111)),"_",IF($F1111&gt;$G1111,$D1111,$E1111))</f>
        <v>_</v>
      </c>
      <c r="I1111" s="2"/>
      <c r="J1111" s="2"/>
      <c r="K1111" s="2"/>
      <c r="L1111" s="2" t="str">
        <f>IF(OR($J1111=$K1111,AND(ISBLANK($J1111),ISBLANK($K1111))),"_",IF($J1111&gt;$K1111,$D1111,$E1111))</f>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IF($L1111="_", "_", IF($L1111=$D1111,$E1111,$D1111))</f>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IF(AND(ISBLANK($F1112),ISBLANK($G1112)),"_",IF($F1112&gt;$G1112,$D1112,$E1112))</f>
        <v>_</v>
      </c>
      <c r="I1112" s="2"/>
      <c r="J1112" s="2"/>
      <c r="K1112" s="2"/>
      <c r="L1112" s="2" t="str">
        <f>IF(OR($J1112=$K1112,AND(ISBLANK($J1112),ISBLANK($K1112))),"_",IF($J1112&gt;$K1112,$D1112,$E1112))</f>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IF($L1112="_", "_", IF($L1112=$D1112,$E1112,$D1112))</f>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IF(AND(ISBLANK($F1113),ISBLANK($G1113)),"_",IF($F1113&gt;$G1113,$D1113,$E1113))</f>
        <v>_</v>
      </c>
      <c r="I1113" s="2"/>
      <c r="J1113" s="2"/>
      <c r="K1113" s="2"/>
      <c r="L1113" s="2" t="str">
        <f>IF(OR($J1113=$K1113,AND(ISBLANK($J1113),ISBLANK($K1113))),"_",IF($J1113&gt;$K1113,$D1113,$E1113))</f>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IF($L1113="_", "_", IF($L1113=$D1113,$E1113,$D1113))</f>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IF(AND(ISBLANK($F1114),ISBLANK($G1114)),"_",IF($F1114&gt;$G1114,$D1114,$E1114))</f>
        <v>_</v>
      </c>
      <c r="I1114" s="2"/>
      <c r="J1114" s="2"/>
      <c r="K1114" s="2"/>
      <c r="L1114" s="2" t="str">
        <f>IF(OR($J1114=$K1114,AND(ISBLANK($J1114),ISBLANK($K1114))),"_",IF($J1114&gt;$K1114,$D1114,$E1114))</f>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IF($L1114="_", "_", IF($L1114=$D1114,$E1114,$D1114))</f>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IF(AND(ISBLANK($F1115),ISBLANK($G1115)),"_",IF($F1115&gt;$G1115,$D1115,$E1115))</f>
        <v>_</v>
      </c>
      <c r="I1115" s="2"/>
      <c r="J1115" s="2"/>
      <c r="K1115" s="2"/>
      <c r="L1115" s="2" t="str">
        <f>IF(OR($J1115=$K1115,AND(ISBLANK($J1115),ISBLANK($K1115))),"_",IF($J1115&gt;$K1115,$D1115,$E1115))</f>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IF($L1115="_", "_", IF($L1115=$D1115,$E1115,$D1115))</f>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IF(AND(ISBLANK($F1116),ISBLANK($G1116)),"_",IF($F1116&gt;$G1116,$D1116,$E1116))</f>
        <v>_</v>
      </c>
      <c r="I1116" s="2"/>
      <c r="J1116" s="2"/>
      <c r="K1116" s="2"/>
      <c r="L1116" s="2" t="str">
        <f>IF(OR($J1116=$K1116,AND(ISBLANK($J1116),ISBLANK($K1116))),"_",IF($J1116&gt;$K1116,$D1116,$E1116))</f>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IF($L1116="_", "_", IF($L1116=$D1116,$E1116,$D1116))</f>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IF(AND(ISBLANK($F1117),ISBLANK($G1117)),"_",IF($F1117&gt;$G1117,$D1117,$E1117))</f>
        <v>_</v>
      </c>
      <c r="I1117" s="2"/>
      <c r="J1117" s="2"/>
      <c r="K1117" s="2"/>
      <c r="L1117" s="2" t="str">
        <f>IF(OR($J1117=$K1117,AND(ISBLANK($J1117),ISBLANK($K1117))),"_",IF($J1117&gt;$K1117,$D1117,$E1117))</f>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IF($L1117="_", "_", IF($L1117=$D1117,$E1117,$D1117))</f>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IF(AND(ISBLANK($F1118),ISBLANK($G1118)),"_",IF($F1118&gt;$G1118,$D1118,$E1118))</f>
        <v>_</v>
      </c>
      <c r="I1118" s="2"/>
      <c r="J1118" s="2"/>
      <c r="K1118" s="2"/>
      <c r="L1118" s="2" t="str">
        <f>IF(OR($J1118=$K1118,AND(ISBLANK($J1118),ISBLANK($K1118))),"_",IF($J1118&gt;$K1118,$D1118,$E1118))</f>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IF($L1118="_", "_", IF($L1118=$D1118,$E1118,$D1118))</f>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IF(AND(ISBLANK($F1119),ISBLANK($G1119)),"_",IF($F1119&gt;$G1119,$D1119,$E1119))</f>
        <v>_</v>
      </c>
      <c r="I1119" s="3"/>
      <c r="J1119" s="3"/>
      <c r="K1119" s="3"/>
      <c r="L1119" s="2" t="str">
        <f>IF(OR($J1119=$K1119,AND(ISBLANK($J1119),ISBLANK($K1119))),"_",IF($J1119&gt;$K1119,$D1119,$E1119))</f>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IF($L1119="_", "_", IF($L1119=$D1119,$E1119,$D1119))</f>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IF(AND(ISBLANK($F1120),ISBLANK($G1120)),"_",IF($F1120&gt;$G1120,$D1120,$E1120))</f>
        <v>_</v>
      </c>
      <c r="I1120" s="2"/>
      <c r="J1120" s="2"/>
      <c r="K1120" s="2"/>
      <c r="L1120" s="13" t="str">
        <f>IF(OR($J1120=$K1120,AND(ISBLANK($J1120),ISBLANK($K1120))),"_",IF($J1120&gt;$K1120,$D1120,$E1120))</f>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IF($L1120="_", "_", IF($L1120=$D1120,$E1120,$D1120))</f>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IF(AND(ISBLANK($F1121),ISBLANK($G1121)),"_",IF($F1121&gt;$G1121,$D1121,$E1121))</f>
        <v>_</v>
      </c>
      <c r="I1121" s="2"/>
      <c r="J1121" s="2"/>
      <c r="K1121" s="2"/>
      <c r="L1121" s="2" t="str">
        <f>IF(OR($J1121=$K1121,AND(ISBLANK($J1121),ISBLANK($K1121))),"_",IF($J1121&gt;$K1121,$D1121,$E1121))</f>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IF($L1121="_", "_", IF($L1121=$D1121,$E1121,$D1121))</f>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IF(AND(ISBLANK($F1122),ISBLANK($G1122)),"_",IF($F1122&gt;$G1122,$D1122,$E1122))</f>
        <v>_</v>
      </c>
      <c r="I1122" s="2"/>
      <c r="J1122" s="2"/>
      <c r="K1122" s="2"/>
      <c r="L1122" s="2" t="str">
        <f>IF(OR($J1122=$K1122,AND(ISBLANK($J1122),ISBLANK($K1122))),"_",IF($J1122&gt;$K1122,$D1122,$E1122))</f>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IF($L1122="_", "_", IF($L1122=$D1122,$E1122,$D1122))</f>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IF(AND(ISBLANK($F1123),ISBLANK($G1123)),"_",IF($F1123&gt;$G1123,$D1123,$E1123))</f>
        <v>_</v>
      </c>
      <c r="I1123" s="2"/>
      <c r="J1123" s="2"/>
      <c r="K1123" s="2"/>
      <c r="L1123" s="2" t="str">
        <f>IF(OR($J1123=$K1123,AND(ISBLANK($J1123),ISBLANK($K1123))),"_",IF($J1123&gt;$K1123,$D1123,$E1123))</f>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IF($L1123="_", "_", IF($L1123=$D1123,$E1123,$D1123))</f>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IF(AND(ISBLANK($F1124),ISBLANK($G1124)),"_",IF($F1124&gt;$G1124,$D1124,$E1124))</f>
        <v>_</v>
      </c>
      <c r="I1124" s="2"/>
      <c r="J1124" s="2"/>
      <c r="K1124" s="2"/>
      <c r="L1124" s="2" t="str">
        <f>IF(OR($J1124=$K1124,AND(ISBLANK($J1124),ISBLANK($K1124))),"_",IF($J1124&gt;$K1124,$D1124,$E1124))</f>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IF($L1124="_", "_", IF($L1124=$D1124,$E1124,$D1124))</f>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IF(AND(ISBLANK($F1125),ISBLANK($G1125)),"_",IF($F1125&gt;$G1125,$D1125,$E1125))</f>
        <v>_</v>
      </c>
      <c r="I1125" s="2"/>
      <c r="J1125" s="2"/>
      <c r="K1125" s="2"/>
      <c r="L1125" s="2" t="str">
        <f>IF(OR($J1125=$K1125,AND(ISBLANK($J1125),ISBLANK($K1125))),"_",IF($J1125&gt;$K1125,$D1125,$E1125))</f>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IF($L1125="_", "_", IF($L1125=$D1125,$E1125,$D1125))</f>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IF(AND(ISBLANK($F1126),ISBLANK($G1126)),"_",IF($F1126&gt;$G1126,$D1126,$E1126))</f>
        <v>_</v>
      </c>
      <c r="I1126" s="3"/>
      <c r="J1126" s="3"/>
      <c r="K1126" s="3"/>
      <c r="L1126" s="2" t="str">
        <f>IF(OR($J1126=$K1126,AND(ISBLANK($J1126),ISBLANK($K1126))),"_",IF($J1126&gt;$K1126,$D1126,$E1126))</f>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IF($L1126="_", "_", IF($L1126=$D1126,$E1126,$D1126))</f>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IF(AND(ISBLANK($F1127),ISBLANK($G1127)),"_",IF($F1127&gt;$G1127,$D1127,$E1127))</f>
        <v>_</v>
      </c>
      <c r="I1127" s="2"/>
      <c r="J1127" s="2"/>
      <c r="K1127" s="2"/>
      <c r="L1127" s="13" t="str">
        <f>IF(OR($J1127=$K1127,AND(ISBLANK($J1127),ISBLANK($K1127))),"_",IF($J1127&gt;$K1127,$D1127,$E1127))</f>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IF($L1127="_", "_", IF($L1127=$D1127,$E1127,$D1127))</f>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IF(AND(ISBLANK($F1128),ISBLANK($G1128)),"_",IF($F1128&gt;$G1128,$D1128,$E1128))</f>
        <v>_</v>
      </c>
      <c r="I1128" s="2"/>
      <c r="J1128" s="2"/>
      <c r="K1128" s="2"/>
      <c r="L1128" s="2" t="str">
        <f>IF(OR($J1128=$K1128,AND(ISBLANK($J1128),ISBLANK($K1128))),"_",IF($J1128&gt;$K1128,$D1128,$E1128))</f>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IF($L1128="_", "_", IF($L1128=$D1128,$E1128,$D1128))</f>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IF(AND(ISBLANK($F1129),ISBLANK($G1129)),"_",IF($F1129&gt;$G1129,$D1129,$E1129))</f>
        <v>_</v>
      </c>
      <c r="I1129" s="2"/>
      <c r="J1129" s="2"/>
      <c r="K1129" s="2"/>
      <c r="L1129" s="2" t="str">
        <f>IF(OR($J1129=$K1129,AND(ISBLANK($J1129),ISBLANK($K1129))),"_",IF($J1129&gt;$K1129,$D1129,$E1129))</f>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IF($L1129="_", "_", IF($L1129=$D1129,$E1129,$D1129))</f>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IF(AND(ISBLANK($F1130),ISBLANK($G1130)),"_",IF($F1130&gt;$G1130,$D1130,$E1130))</f>
        <v>_</v>
      </c>
      <c r="I1130" s="3"/>
      <c r="J1130" s="3"/>
      <c r="K1130" s="3"/>
      <c r="L1130" s="2" t="str">
        <f>IF(OR($J1130=$K1130,AND(ISBLANK($J1130),ISBLANK($K1130))),"_",IF($J1130&gt;$K1130,$D1130,$E1130))</f>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IF($L1130="_", "_", IF($L1130=$D1130,$E1130,$D1130))</f>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IF(AND(ISBLANK($F1131),ISBLANK($G1131)),"_",IF($F1131&gt;$G1131,$D1131,$E1131))</f>
        <v>_</v>
      </c>
      <c r="I1131" s="2"/>
      <c r="J1131" s="2"/>
      <c r="K1131" s="2"/>
      <c r="L1131" s="13" t="str">
        <f>IF(OR($J1131=$K1131,AND(ISBLANK($J1131),ISBLANK($K1131))),"_",IF($J1131&gt;$K1131,$D1131,$E1131))</f>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IF($L1131="_", "_", IF($L1131=$D1131,$E1131,$D1131))</f>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IF(AND(ISBLANK($F1132),ISBLANK($G1132)),"_",IF($F1132&gt;$G1132,$D1132,$E1132))</f>
        <v>_</v>
      </c>
      <c r="I1132" s="2"/>
      <c r="J1132" s="2"/>
      <c r="K1132" s="2"/>
      <c r="L1132" s="2" t="str">
        <f>IF(OR($J1132=$K1132,AND(ISBLANK($J1132),ISBLANK($K1132))),"_",IF($J1132&gt;$K1132,$D1132,$E1132))</f>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IF($L1132="_", "_", IF($L1132=$D1132,$E1132,$D1132))</f>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IF(AND(ISBLANK($F1133),ISBLANK($G1133)),"_",IF($F1133&gt;$G1133,$D1133,$E1133))</f>
        <v>_</v>
      </c>
      <c r="I1133" s="2"/>
      <c r="J1133" s="2"/>
      <c r="K1133" s="2"/>
      <c r="L1133" s="2" t="str">
        <f>IF(OR($J1133=$K1133,AND(ISBLANK($J1133),ISBLANK($K1133))),"_",IF($J1133&gt;$K1133,$D1133,$E1133))</f>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IF($L1133="_", "_", IF($L1133=$D1133,$E1133,$D1133))</f>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IF(AND(ISBLANK($F1134),ISBLANK($G1134)),"_",IF($F1134&gt;$G1134,$D1134,$E1134))</f>
        <v>_</v>
      </c>
      <c r="I1134" s="2"/>
      <c r="J1134" s="2"/>
      <c r="K1134" s="2"/>
      <c r="L1134" s="2" t="str">
        <f>IF(OR($J1134=$K1134,AND(ISBLANK($J1134),ISBLANK($K1134))),"_",IF($J1134&gt;$K1134,$D1134,$E1134))</f>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IF($L1134="_", "_", IF($L1134=$D1134,$E1134,$D1134))</f>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IF(AND(ISBLANK($F1135),ISBLANK($G1135)),"_",IF($F1135&gt;$G1135,$D1135,$E1135))</f>
        <v>_</v>
      </c>
      <c r="I1135" s="2"/>
      <c r="J1135" s="2"/>
      <c r="K1135" s="2"/>
      <c r="L1135" s="2" t="str">
        <f>IF(OR($J1135=$K1135,AND(ISBLANK($J1135),ISBLANK($K1135))),"_",IF($J1135&gt;$K1135,$D1135,$E1135))</f>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IF($L1135="_", "_", IF($L1135=$D1135,$E1135,$D1135))</f>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IF(AND(ISBLANK($F1136),ISBLANK($G1136)),"_",IF($F1136&gt;$G1136,$D1136,$E1136))</f>
        <v>_</v>
      </c>
      <c r="I1136" s="2"/>
      <c r="J1136" s="2"/>
      <c r="K1136" s="2"/>
      <c r="L1136" s="2" t="str">
        <f>IF(OR($J1136=$K1136,AND(ISBLANK($J1136),ISBLANK($K1136))),"_",IF($J1136&gt;$K1136,$D1136,$E1136))</f>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IF($L1136="_", "_", IF($L1136=$D1136,$E1136,$D1136))</f>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IF(AND(ISBLANK($F1137),ISBLANK($G1137)),"_",IF($F1137&gt;$G1137,$D1137,$E1137))</f>
        <v>_</v>
      </c>
      <c r="I1137" s="2"/>
      <c r="J1137" s="2"/>
      <c r="K1137" s="2"/>
      <c r="L1137" s="2" t="str">
        <f>IF(OR($J1137=$K1137,AND(ISBLANK($J1137),ISBLANK($K1137))),"_",IF($J1137&gt;$K1137,$D1137,$E1137))</f>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IF($L1137="_", "_", IF($L1137=$D1137,$E1137,$D1137))</f>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IF(AND(ISBLANK($F1138),ISBLANK($G1138)),"_",IF($F1138&gt;$G1138,$D1138,$E1138))</f>
        <v>_</v>
      </c>
      <c r="I1138" s="2"/>
      <c r="J1138" s="2"/>
      <c r="K1138" s="2"/>
      <c r="L1138" s="2" t="str">
        <f>IF(OR($J1138=$K1138,AND(ISBLANK($J1138),ISBLANK($K1138))),"_",IF($J1138&gt;$K1138,$D1138,$E1138))</f>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IF($L1138="_", "_", IF($L1138=$D1138,$E1138,$D1138))</f>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IF(AND(ISBLANK($F1139),ISBLANK($G1139)),"_",IF($F1139&gt;$G1139,$D1139,$E1139))</f>
        <v>_</v>
      </c>
      <c r="I1139" s="2"/>
      <c r="J1139" s="2"/>
      <c r="K1139" s="2"/>
      <c r="L1139" s="2" t="str">
        <f>IF(OR($J1139=$K1139,AND(ISBLANK($J1139),ISBLANK($K1139))),"_",IF($J1139&gt;$K1139,$D1139,$E1139))</f>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IF($L1139="_", "_", IF($L1139=$D1139,$E1139,$D1139))</f>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IF(AND(ISBLANK($F1140),ISBLANK($G1140)),"_",IF($F1140&gt;$G1140,$D1140,$E1140))</f>
        <v>_</v>
      </c>
      <c r="I1140" s="3"/>
      <c r="J1140" s="3"/>
      <c r="K1140" s="3"/>
      <c r="L1140" s="2" t="str">
        <f>IF(OR($J1140=$K1140,AND(ISBLANK($J1140),ISBLANK($K1140))),"_",IF($J1140&gt;$K1140,$D1140,$E1140))</f>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IF($L1140="_", "_", IF($L1140=$D1140,$E1140,$D1140))</f>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IF(AND(ISBLANK($F1141),ISBLANK($G1141)),"_",IF($F1141&gt;$G1141,$D1141,$E1141))</f>
        <v>_</v>
      </c>
      <c r="I1141" s="2"/>
      <c r="J1141" s="2"/>
      <c r="K1141" s="2"/>
      <c r="L1141" s="13" t="str">
        <f>IF(OR($J1141=$K1141,AND(ISBLANK($J1141),ISBLANK($K1141))),"_",IF($J1141&gt;$K1141,$D1141,$E1141))</f>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IF($L1141="_", "_", IF($L1141=$D1141,$E1141,$D1141))</f>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IF(AND(ISBLANK($F1142),ISBLANK($G1142)),"_",IF($F1142&gt;$G1142,$D1142,$E1142))</f>
        <v>_</v>
      </c>
      <c r="I1142" s="2"/>
      <c r="J1142" s="2"/>
      <c r="K1142" s="2"/>
      <c r="L1142" s="2" t="str">
        <f>IF(OR($J1142=$K1142,AND(ISBLANK($J1142),ISBLANK($K1142))),"_",IF($J1142&gt;$K1142,$D1142,$E1142))</f>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IF($L1142="_", "_", IF($L1142=$D1142,$E1142,$D1142))</f>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IF(AND(ISBLANK($F1143),ISBLANK($G1143)),"_",IF($F1143&gt;$G1143,$D1143,$E1143))</f>
        <v>_</v>
      </c>
      <c r="I1143" s="2"/>
      <c r="J1143" s="2"/>
      <c r="K1143" s="2"/>
      <c r="L1143" s="2" t="str">
        <f>IF(OR($J1143=$K1143,AND(ISBLANK($J1143),ISBLANK($K1143))),"_",IF($J1143&gt;$K1143,$D1143,$E1143))</f>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IF($L1143="_", "_", IF($L1143=$D1143,$E1143,$D1143))</f>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IF(AND(ISBLANK($F1144),ISBLANK($G1144)),"_",IF($F1144&gt;$G1144,$D1144,$E1144))</f>
        <v>_</v>
      </c>
      <c r="I1144" s="3"/>
      <c r="J1144" s="3"/>
      <c r="K1144" s="3"/>
      <c r="L1144" s="3" t="str">
        <f>IF(OR($J1144=$K1144,AND(ISBLANK($J1144),ISBLANK($K1144))),"_",IF($J1144&gt;$K1144,$D1144,$E1144))</f>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IF($L1144="_", "_", IF($L1144=$D1144,$E1144,$D1144))</f>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IF(AND(ISBLANK($F1145),ISBLANK($G1145)),"_",IF($F1145&gt;$G1145,$D1145,$E1145))</f>
        <v>_</v>
      </c>
      <c r="I1145" s="2"/>
      <c r="J1145" s="2"/>
      <c r="K1145" s="2"/>
      <c r="L1145" s="2" t="str">
        <f>IF(OR($J1145=$K1145,AND(ISBLANK($J1145),ISBLANK($K1145))),"_",IF($J1145&gt;$K1145,$D1145,$E1145))</f>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IF($L1145="_", "_", IF($L1145=$D1145,$E1145,$D1145))</f>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IF(AND(ISBLANK($F1146),ISBLANK($G1146)),"_",IF($F1146&gt;$G1146,$D1146,$E1146))</f>
        <v>_</v>
      </c>
      <c r="I1146" s="2"/>
      <c r="J1146" s="2"/>
      <c r="K1146" s="2"/>
      <c r="L1146" s="2" t="str">
        <f>IF(OR($J1146=$K1146,AND(ISBLANK($J1146),ISBLANK($K1146))),"_",IF($J1146&gt;$K1146,$D1146,$E1146))</f>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IF($L1146="_", "_", IF($L1146=$D1146,$E1146,$D1146))</f>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IF(AND(ISBLANK($F1147),ISBLANK($G1147)),"_",IF($F1147&gt;$G1147,$D1147,$E1147))</f>
        <v>_</v>
      </c>
      <c r="I1147" s="2"/>
      <c r="J1147" s="2"/>
      <c r="K1147" s="2"/>
      <c r="L1147" s="2" t="str">
        <f>IF(OR($J1147=$K1147,AND(ISBLANK($J1147),ISBLANK($K1147))),"_",IF($J1147&gt;$K1147,$D1147,$E1147))</f>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IF($L1147="_", "_", IF($L1147=$D1147,$E1147,$D1147))</f>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IF(AND(ISBLANK($F1148),ISBLANK($G1148)),"_",IF($F1148&gt;$G1148,$D1148,$E1148))</f>
        <v>_</v>
      </c>
      <c r="I1148" s="2"/>
      <c r="J1148" s="2"/>
      <c r="K1148" s="2"/>
      <c r="L1148" s="2" t="str">
        <f>IF(OR($J1148=$K1148,AND(ISBLANK($J1148),ISBLANK($K1148))),"_",IF($J1148&gt;$K1148,$D1148,$E1148))</f>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IF($L1148="_", "_", IF($L1148=$D1148,$E1148,$D1148))</f>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IF(AND(ISBLANK($F1149),ISBLANK($G1149)),"_",IF($F1149&gt;$G1149,$D1149,$E1149))</f>
        <v>_</v>
      </c>
      <c r="I1149" s="2"/>
      <c r="J1149" s="2"/>
      <c r="K1149" s="2"/>
      <c r="L1149" s="2" t="str">
        <f>IF(OR($J1149=$K1149,AND(ISBLANK($J1149),ISBLANK($K1149))),"_",IF($J1149&gt;$K1149,$D1149,$E1149))</f>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IF($L1149="_", "_", IF($L1149=$D1149,$E1149,$D1149))</f>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IF(AND(ISBLANK($F1150),ISBLANK($G1150)),"_",IF($F1150&gt;$G1150,$D1150,$E1150))</f>
        <v>_</v>
      </c>
      <c r="I1150" s="2"/>
      <c r="J1150" s="2"/>
      <c r="K1150" s="2"/>
      <c r="L1150" s="2" t="str">
        <f>IF(OR($J1150=$K1150,AND(ISBLANK($J1150),ISBLANK($K1150))),"_",IF($J1150&gt;$K1150,$D1150,$E1150))</f>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IF($L1150="_", "_", IF($L1150=$D1150,$E1150,$D1150))</f>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IF(AND(ISBLANK($F1151),ISBLANK($G1151)),"_",IF($F1151&gt;$G1151,$D1151,$E1151))</f>
        <v>_</v>
      </c>
      <c r="I1151" s="2"/>
      <c r="J1151" s="2"/>
      <c r="K1151" s="2"/>
      <c r="L1151" s="2" t="str">
        <f>IF(OR($J1151=$K1151,AND(ISBLANK($J1151),ISBLANK($K1151))),"_",IF($J1151&gt;$K1151,$D1151,$E1151))</f>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IF($L1151="_", "_", IF($L1151=$D1151,$E1151,$D1151))</f>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IF(AND(ISBLANK($F1152),ISBLANK($G1152)),"_",IF($F1152&gt;$G1152,$D1152,$E1152))</f>
        <v>_</v>
      </c>
      <c r="I1152" s="2"/>
      <c r="J1152" s="2"/>
      <c r="K1152" s="2"/>
      <c r="L1152" s="2" t="str">
        <f>IF(OR($J1152=$K1152,AND(ISBLANK($J1152),ISBLANK($K1152))),"_",IF($J1152&gt;$K1152,$D1152,$E1152))</f>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IF($L1152="_", "_", IF($L1152=$D1152,$E1152,$D1152))</f>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IF(AND(ISBLANK($F1153),ISBLANK($G1153)),"_",IF($F1153&gt;$G1153,$D1153,$E1153))</f>
        <v>_</v>
      </c>
      <c r="I1153" s="2"/>
      <c r="J1153" s="2"/>
      <c r="K1153" s="2"/>
      <c r="L1153" s="2" t="str">
        <f>IF(OR($J1153=$K1153,AND(ISBLANK($J1153),ISBLANK($K1153))),"_",IF($J1153&gt;$K1153,$D1153,$E1153))</f>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IF($L1153="_", "_", IF($L1153=$D1153,$E1153,$D1153))</f>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IF(AND(ISBLANK($F1154),ISBLANK($G1154)),"_",IF($F1154&gt;$G1154,$D1154,$E1154))</f>
        <v>_</v>
      </c>
      <c r="I1154" s="3"/>
      <c r="J1154" s="3"/>
      <c r="K1154" s="3"/>
      <c r="L1154" s="3" t="str">
        <f>IF(OR($J1154=$K1154,AND(ISBLANK($J1154),ISBLANK($K1154))),"_",IF($J1154&gt;$K1154,$D1154,$E1154))</f>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IF($L1154="_", "_", IF($L1154=$D1154,$E1154,$D1154))</f>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IF(AND(ISBLANK($F1155),ISBLANK($G1155)),"_",IF($F1155&gt;$G1155,$D1155,$E1155))</f>
        <v>_</v>
      </c>
      <c r="I1155" s="2"/>
      <c r="J1155" s="2"/>
      <c r="K1155" s="2"/>
      <c r="L1155" s="2" t="str">
        <f>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IF(AND(ISBLANK($F1156),ISBLANK($G1156)),"_",IF($F1156&gt;$G1156,$D1156,$E1156))</f>
        <v>_</v>
      </c>
      <c r="I1156" s="2"/>
      <c r="J1156" s="2"/>
      <c r="K1156" s="2"/>
      <c r="L1156" s="2" t="str">
        <f>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IF($L1156="_", "_", IF($L1156=$D1156,$E1156,$D1156))</f>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IF(AND(ISBLANK($F1157),ISBLANK($G1157)),"_",IF($F1157&gt;$G1157,$D1157,$E1157))</f>
        <v>_</v>
      </c>
      <c r="I1157" s="2"/>
      <c r="J1157" s="2"/>
      <c r="K1157" s="2"/>
      <c r="L1157" s="2" t="str">
        <f>IF(OR($J1157=$K1157,AND(ISBLANK($J1157),ISBLANK($K1157))),"_",IF($J1157&gt;$K1157,$D1157,$E1157))</f>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IF($L1157="_", "_", IF($L1157=$D1157,$E1157,$D1157))</f>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IF(AND(ISBLANK($F1158),ISBLANK($G1158)),"_",IF($F1158&gt;$G1158,$D1158,$E1158))</f>
        <v>_</v>
      </c>
      <c r="I1158" s="2"/>
      <c r="J1158" s="2"/>
      <c r="K1158" s="2"/>
      <c r="L1158" s="2" t="str">
        <f>IF(OR($J1158=$K1158,AND(ISBLANK($J1158),ISBLANK($K1158))),"_",IF($J1158&gt;$K1158,$D1158,$E1158))</f>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IF($L1158="_", "_", IF($L1158=$D1158,$E1158,$D1158))</f>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IF(AND(ISBLANK($F1159),ISBLANK($G1159)),"_",IF($F1159&gt;$G1159,$D1159,$E1159))</f>
        <v>_</v>
      </c>
      <c r="I1159" s="2"/>
      <c r="J1159" s="2"/>
      <c r="K1159" s="2"/>
      <c r="L1159" s="2" t="str">
        <f>IF(OR($J1159=$K1159,AND(ISBLANK($J1159),ISBLANK($K1159))),"_",IF($J1159&gt;$K1159,$D1159,$E1159))</f>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IF($L1159="_", "_", IF($L1159=$D1159,$E1159,$D1159))</f>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IF(AND(ISBLANK($F1160),ISBLANK($G1160)),"_",IF($F1160&gt;$G1160,$D1160,$E1160))</f>
        <v>_</v>
      </c>
      <c r="I1160" s="3"/>
      <c r="J1160" s="3"/>
      <c r="K1160" s="3"/>
      <c r="L1160" s="2" t="str">
        <f>IF(OR($J1160=$K1160,AND(ISBLANK($J1160),ISBLANK($K1160))),"_",IF($J1160&gt;$K1160,$D1160,$E1160))</f>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IF($L1160="_", "_", IF($L1160=$D1160,$E1160,$D1160))</f>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IF(AND(ISBLANK($F1161),ISBLANK($G1161)),"_",IF($F1161&gt;$G1161,$D1161,$E1161))</f>
        <v>_</v>
      </c>
      <c r="I1161" s="2"/>
      <c r="J1161" s="2"/>
      <c r="K1161" s="2"/>
      <c r="L1161" s="13" t="str">
        <f>IF(OR($J1161=$K1161,AND(ISBLANK($J1161),ISBLANK($K1161))),"_",IF($J1161&gt;$K1161,$D1161,$E1161))</f>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IF($L1161="_", "_", IF($L1161=$D1161,$E1161,$D1161))</f>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IF(AND(ISBLANK($F1162),ISBLANK($G1162)),"_",IF($F1162&gt;$G1162,$D1162,$E1162))</f>
        <v>_</v>
      </c>
      <c r="I1162" s="2"/>
      <c r="J1162" s="2"/>
      <c r="K1162" s="2"/>
      <c r="L1162" s="2" t="str">
        <f>IF(OR($J1162=$K1162,AND(ISBLANK($J1162),ISBLANK($K1162))),"_",IF($J1162&gt;$K1162,$D1162,$E1162))</f>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IF($L1162="_", "_", IF($L1162=$D1162,$E1162,$D1162))</f>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IF(AND(ISBLANK($F1163),ISBLANK($G1163)),"_",IF($F1163&gt;$G1163,$D1163,$E1163))</f>
        <v>_</v>
      </c>
      <c r="I1163" s="2"/>
      <c r="J1163" s="2"/>
      <c r="K1163" s="2"/>
      <c r="L1163" s="2" t="str">
        <f>IF(OR($J1163=$K1163,AND(ISBLANK($J1163),ISBLANK($K1163))),"_",IF($J1163&gt;$K1163,$D1163,$E1163))</f>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IF($L1163="_", "_", IF($L1163=$D1163,$E1163,$D1163))</f>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IF(AND(ISBLANK($F1164),ISBLANK($G1164)),"_",IF($F1164&gt;$G1164,$D1164,$E1164))</f>
        <v>_</v>
      </c>
      <c r="I1164" s="2"/>
      <c r="J1164" s="2"/>
      <c r="K1164" s="2"/>
      <c r="L1164" s="2" t="str">
        <f>IF(OR($J1164=$K1164,AND(ISBLANK($J1164),ISBLANK($K1164))),"_",IF($J1164&gt;$K1164,$D1164,$E1164))</f>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IF($L1164="_", "_", IF($L1164=$D1164,$E1164,$D1164))</f>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IF(AND(ISBLANK($F1165),ISBLANK($G1165)),"_",IF($F1165&gt;$G1165,$D1165,$E1165))</f>
        <v>_</v>
      </c>
      <c r="I1165" s="2"/>
      <c r="J1165" s="2"/>
      <c r="K1165" s="2"/>
      <c r="L1165" s="2" t="str">
        <f>IF(OR($J1165=$K1165,AND(ISBLANK($J1165),ISBLANK($K1165))),"_",IF($J1165&gt;$K1165,$D1165,$E1165))</f>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IF($L1165="_", "_", IF($L1165=$D1165,$E1165,$D1165))</f>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IF(AND(ISBLANK($F1166),ISBLANK($G1166)),"_",IF($F1166&gt;$G1166,$D1166,$E1166))</f>
        <v>_</v>
      </c>
      <c r="I1166" s="2"/>
      <c r="J1166" s="2"/>
      <c r="K1166" s="2"/>
      <c r="L1166" s="2" t="str">
        <f>IF(OR($J1166=$K1166,AND(ISBLANK($J1166),ISBLANK($K1166))),"_",IF($J1166&gt;$K1166,$D1166,$E1166))</f>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IF($L1166="_", "_", IF($L1166=$D1166,$E1166,$D1166))</f>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IF(AND(ISBLANK($F1167),ISBLANK($G1167)),"_",IF($F1167&gt;$G1167,$D1167,$E1167))</f>
        <v>_</v>
      </c>
      <c r="I1167" s="2"/>
      <c r="J1167" s="2"/>
      <c r="K1167" s="2"/>
      <c r="L1167" s="2" t="str">
        <f>IF(OR($J1167=$K1167,AND(ISBLANK($J1167),ISBLANK($K1167))),"_",IF($J1167&gt;$K1167,$D1167,$E1167))</f>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IF($L1167="_", "_", IF($L1167=$D1167,$E1167,$D1167))</f>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IF(AND(ISBLANK($F1168),ISBLANK($G1168)),"_",IF($F1168&gt;$G1168,$D1168,$E1168))</f>
        <v>_</v>
      </c>
      <c r="I1168" s="2"/>
      <c r="J1168" s="2"/>
      <c r="K1168" s="2"/>
      <c r="L1168" s="2" t="str">
        <f>IF(OR($J1168=$K1168,AND(ISBLANK($J1168),ISBLANK($K1168))),"_",IF($J1168&gt;$K1168,$D1168,$E1168))</f>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IF($L1168="_", "_", IF($L1168=$D1168,$E1168,$D1168))</f>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IF(AND(ISBLANK($F1169),ISBLANK($G1169)),"_",IF($F1169&gt;$G1169,$D1169,$E1169))</f>
        <v>_</v>
      </c>
      <c r="I1169" s="2"/>
      <c r="J1169" s="2"/>
      <c r="K1169" s="2"/>
      <c r="L1169" s="2" t="str">
        <f>IF(OR($J1169=$K1169,AND(ISBLANK($J1169),ISBLANK($K1169))),"_",IF($J1169&gt;$K1169,$D1169,$E1169))</f>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IF($L1169="_", "_", IF($L1169=$D1169,$E1169,$D1169))</f>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IF(AND(ISBLANK($F1170),ISBLANK($G1170)),"_",IF($F1170&gt;$G1170,$D1170,$E1170))</f>
        <v>_</v>
      </c>
      <c r="I1170" s="2"/>
      <c r="J1170" s="2"/>
      <c r="K1170" s="2"/>
      <c r="L1170" s="2" t="str">
        <f>IF(OR($J1170=$K1170,AND(ISBLANK($J1170),ISBLANK($K1170))),"_",IF($J1170&gt;$K1170,$D1170,$E1170))</f>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IF($L1170="_", "_", IF($L1170=$D1170,$E1170,$D1170))</f>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IF(AND(ISBLANK($F1171),ISBLANK($G1171)),"_",IF($F1171&gt;$G1171,$D1171,$E1171))</f>
        <v>_</v>
      </c>
      <c r="I1171" s="3"/>
      <c r="J1171" s="3"/>
      <c r="K1171" s="3"/>
      <c r="L1171" s="2" t="str">
        <f>IF(OR($J1171=$K1171,AND(ISBLANK($J1171),ISBLANK($K1171))),"_",IF($J1171&gt;$K1171,$D1171,$E1171))</f>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IF($L1171="_", "_", IF($L1171=$D1171,$E1171,$D1171))</f>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IF(AND(ISBLANK($F1172),ISBLANK($G1172)),"_",IF($F1172&gt;$G1172,$D1172,$E1172))</f>
        <v>_</v>
      </c>
      <c r="I1172" s="2"/>
      <c r="J1172" s="2"/>
      <c r="K1172" s="2"/>
      <c r="L1172" s="13" t="str">
        <f>IF(OR($J1172=$K1172,AND(ISBLANK($J1172),ISBLANK($K1172))),"_",IF($J1172&gt;$K1172,$D1172,$E1172))</f>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IF($L1172="_", "_", IF($L1172=$D1172,$E1172,$D1172))</f>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IF(AND(ISBLANK($F1173),ISBLANK($G1173)),"_",IF($F1173&gt;$G1173,$D1173,$E1173))</f>
        <v>_</v>
      </c>
      <c r="I1173" s="2"/>
      <c r="J1173" s="2"/>
      <c r="K1173" s="2"/>
      <c r="L1173" s="2" t="str">
        <f>IF(OR($J1173=$K1173,AND(ISBLANK($J1173),ISBLANK($K1173))),"_",IF($J1173&gt;$K1173,$D1173,$E1173))</f>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IF($L1173="_", "_", IF($L1173=$D1173,$E1173,$D1173))</f>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IF(AND(ISBLANK($F1174),ISBLANK($G1174)),"_",IF($F1174&gt;$G1174,$D1174,$E1174))</f>
        <v>_</v>
      </c>
      <c r="I1174" s="2"/>
      <c r="J1174" s="2"/>
      <c r="K1174" s="2"/>
      <c r="L1174" s="2" t="str">
        <f>IF(OR($J1174=$K1174,AND(ISBLANK($J1174),ISBLANK($K1174))),"_",IF($J1174&gt;$K1174,$D1174,$E1174))</f>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IF($L1174="_", "_", IF($L1174=$D1174,$E1174,$D1174))</f>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IF(AND(ISBLANK($F1175),ISBLANK($G1175)),"_",IF($F1175&gt;$G1175,$D1175,$E1175))</f>
        <v>_</v>
      </c>
      <c r="I1175" s="2"/>
      <c r="J1175" s="2"/>
      <c r="K1175" s="2"/>
      <c r="L1175" s="2" t="str">
        <f>IF(OR($J1175=$K1175,AND(ISBLANK($J1175),ISBLANK($K1175))),"_",IF($J1175&gt;$K1175,$D1175,$E1175))</f>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IF($L1175="_", "_", IF($L1175=$D1175,$E1175,$D1175))</f>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IF(AND(ISBLANK($F1176),ISBLANK($G1176)),"_",IF($F1176&gt;$G1176,$D1176,$E1176))</f>
        <v>_</v>
      </c>
      <c r="I1176" s="2"/>
      <c r="J1176" s="2"/>
      <c r="K1176" s="2"/>
      <c r="L1176" s="2" t="str">
        <f>IF(OR($J1176=$K1176,AND(ISBLANK($J1176),ISBLANK($K1176))),"_",IF($J1176&gt;$K1176,$D1176,$E1176))</f>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IF($L1176="_", "_", IF($L1176=$D1176,$E1176,$D1176))</f>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IF(AND(ISBLANK($F1177),ISBLANK($G1177)),"_",IF($F1177&gt;$G1177,$D1177,$E1177))</f>
        <v>_</v>
      </c>
      <c r="I1177" s="2"/>
      <c r="J1177" s="2"/>
      <c r="K1177" s="2"/>
      <c r="L1177" s="2" t="str">
        <f>IF(OR($J1177=$K1177,AND(ISBLANK($J1177),ISBLANK($K1177))),"_",IF($J1177&gt;$K1177,$D1177,$E1177))</f>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IF($L1177="_", "_", IF($L1177=$D1177,$E1177,$D1177))</f>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IF(AND(ISBLANK($F1178),ISBLANK($G1178)),"_",IF($F1178&gt;$G1178,$D1178,$E1178))</f>
        <v>_</v>
      </c>
      <c r="I1178" s="2"/>
      <c r="J1178" s="2"/>
      <c r="K1178" s="2"/>
      <c r="L1178" s="2" t="str">
        <f>IF(OR($J1178=$K1178,AND(ISBLANK($J1178),ISBLANK($K1178))),"_",IF($J1178&gt;$K1178,$D1178,$E1178))</f>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IF($L1178="_", "_", IF($L1178=$D1178,$E1178,$D1178))</f>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IF(AND(ISBLANK($F1179),ISBLANK($G1179)),"_",IF($F1179&gt;$G1179,$D1179,$E1179))</f>
        <v>_</v>
      </c>
      <c r="I1179" s="3"/>
      <c r="J1179" s="3"/>
      <c r="K1179" s="3"/>
      <c r="L1179" s="3" t="str">
        <f>IF(OR($J1179=$K1179,AND(ISBLANK($J1179),ISBLANK($K1179))),"_",IF($J1179&gt;$K1179,$D1179,$E1179))</f>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IF($L1179="_", "_", IF($L1179=$D1179,$E1179,$D1179))</f>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IF(AND(ISBLANK($F1180),ISBLANK($G1180)),"_",IF($F1180&gt;$G1180,$D1180,$E1180))</f>
        <v>_</v>
      </c>
      <c r="I1180" s="2"/>
      <c r="J1180" s="2"/>
      <c r="K1180" s="2"/>
      <c r="L1180" s="2" t="str">
        <f>IF(OR($J1180=$K1180,AND(ISBLANK($J1180),ISBLANK($K1180))),"_",IF($J1180&gt;$K1180,$D1180,$E1180))</f>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IF($L1180="_", "_", IF($L1180=$D1180,$E1180,$D1180))</f>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IF(AND(ISBLANK($F1181),ISBLANK($G1181)),"_",IF($F1181&gt;$G1181,$D1181,$E1181))</f>
        <v>_</v>
      </c>
      <c r="I1181" s="2"/>
      <c r="J1181" s="2"/>
      <c r="K1181" s="2"/>
      <c r="L1181" s="2" t="str">
        <f>IF(OR($J1181=$K1181,AND(ISBLANK($J1181),ISBLANK($K1181))),"_",IF($J1181&gt;$K1181,$D1181,$E1181))</f>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IF($L1181="_", "_", IF($L1181=$D1181,$E1181,$D1181))</f>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IF(AND(ISBLANK($F1182),ISBLANK($G1182)),"_",IF($F1182&gt;$G1182,$D1182,$E1182))</f>
        <v>_</v>
      </c>
      <c r="I1182" s="2"/>
      <c r="J1182" s="2"/>
      <c r="K1182" s="2"/>
      <c r="L1182" s="2" t="str">
        <f>IF(OR($J1182=$K1182,AND(ISBLANK($J1182),ISBLANK($K1182))),"_",IF($J1182&gt;$K1182,$D1182,$E1182))</f>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IF($L1182="_", "_", IF($L1182=$D1182,$E1182,$D1182))</f>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IF(AND(ISBLANK($F1183),ISBLANK($G1183)),"_",IF($F1183&gt;$G1183,$D1183,$E1183))</f>
        <v>_</v>
      </c>
      <c r="I1183" s="3"/>
      <c r="J1183" s="3"/>
      <c r="K1183" s="3"/>
      <c r="L1183" s="2" t="str">
        <f>IF(OR($J1183=$K1183,AND(ISBLANK($J1183),ISBLANK($K1183))),"_",IF($J1183&gt;$K1183,$D1183,$E1183))</f>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IF($L1183="_", "_", IF($L1183=$D1183,$E1183,$D1183))</f>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IF(AND(ISBLANK($F1184),ISBLANK($G1184)),"_",IF($F1184&gt;$G1184,$D1184,$E1184))</f>
        <v>_</v>
      </c>
      <c r="I1184" s="2"/>
      <c r="J1184" s="2"/>
      <c r="K1184" s="2"/>
      <c r="L1184" s="13" t="str">
        <f>IF(OR($J1184=$K1184,AND(ISBLANK($J1184),ISBLANK($K1184))),"_",IF($J1184&gt;$K1184,$D1184,$E1184))</f>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IF($L1184="_", "_", IF($L1184=$D1184,$E1184,$D1184))</f>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IF(AND(ISBLANK($F1185),ISBLANK($G1185)),"_",IF($F1185&gt;$G1185,$D1185,$E1185))</f>
        <v>_</v>
      </c>
      <c r="I1185" s="2"/>
      <c r="J1185" s="2"/>
      <c r="K1185" s="2"/>
      <c r="L1185" s="2" t="str">
        <f>IF(OR($J1185=$K1185,AND(ISBLANK($J1185),ISBLANK($K1185))),"_",IF($J1185&gt;$K1185,$D1185,$E1185))</f>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IF($L1185="_", "_", IF($L1185=$D1185,$E1185,$D1185))</f>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IF(AND(ISBLANK($F1186),ISBLANK($G1186)),"_",IF($F1186&gt;$G1186,$D1186,$E1186))</f>
        <v>_</v>
      </c>
      <c r="I1186" s="2"/>
      <c r="J1186" s="2"/>
      <c r="K1186" s="2"/>
      <c r="L1186" s="2" t="str">
        <f>IF(OR($J1186=$K1186,AND(ISBLANK($J1186),ISBLANK($K1186))),"_",IF($J1186&gt;$K1186,$D1186,$E1186))</f>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IF($L1186="_", "_", IF($L1186=$D1186,$E1186,$D1186))</f>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IF(AND(ISBLANK($F1187),ISBLANK($G1187)),"_",IF($F1187&gt;$G1187,$D1187,$E1187))</f>
        <v>_</v>
      </c>
      <c r="I1187" s="2"/>
      <c r="J1187" s="2"/>
      <c r="K1187" s="2"/>
      <c r="L1187" s="2" t="str">
        <f>IF(OR($J1187=$K1187,AND(ISBLANK($J1187),ISBLANK($K1187))),"_",IF($J1187&gt;$K1187,$D1187,$E1187))</f>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IF($L1187="_", "_", IF($L1187=$D1187,$E1187,$D1187))</f>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IF(AND(ISBLANK($F1188),ISBLANK($G1188)),"_",IF($F1188&gt;$G1188,$D1188,$E1188))</f>
        <v>_</v>
      </c>
      <c r="I1188" s="2"/>
      <c r="J1188" s="2"/>
      <c r="K1188" s="2"/>
      <c r="L1188" s="2" t="str">
        <f>IF(OR($J1188=$K1188,AND(ISBLANK($J1188),ISBLANK($K1188))),"_",IF($J1188&gt;$K1188,$D1188,$E1188))</f>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IF($L1188="_", "_", IF($L1188=$D1188,$E1188,$D1188))</f>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IF(AND(ISBLANK($F1189),ISBLANK($G1189)),"_",IF($F1189&gt;$G1189,$D1189,$E1189))</f>
        <v>_</v>
      </c>
      <c r="I1189" s="2"/>
      <c r="J1189" s="2"/>
      <c r="K1189" s="2"/>
      <c r="L1189" s="2" t="str">
        <f>IF(OR($J1189=$K1189,AND(ISBLANK($J1189),ISBLANK($K1189))),"_",IF($J1189&gt;$K1189,$D1189,$E1189))</f>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IF($L1189="_", "_", IF($L1189=$D1189,$E1189,$D1189))</f>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IF(AND(ISBLANK($F1190),ISBLANK($G1190)),"_",IF($F1190&gt;$G1190,$D1190,$E1190))</f>
        <v>_</v>
      </c>
      <c r="I1190" s="2"/>
      <c r="J1190" s="2"/>
      <c r="K1190" s="2"/>
      <c r="L1190" s="2" t="str">
        <f>IF(OR($J1190=$K1190,AND(ISBLANK($J1190),ISBLANK($K1190))),"_",IF($J1190&gt;$K1190,$D1190,$E1190))</f>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IF($L1190="_", "_", IF($L1190=$D1190,$E1190,$D1190))</f>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IF(AND(ISBLANK($F1191),ISBLANK($G1191)),"_",IF($F1191&gt;$G1191,$D1191,$E1191))</f>
        <v>_</v>
      </c>
      <c r="I1191" s="2"/>
      <c r="J1191" s="2"/>
      <c r="K1191" s="2"/>
      <c r="L1191" s="2" t="str">
        <f>IF(OR($J1191=$K1191,AND(ISBLANK($J1191),ISBLANK($K1191))),"_",IF($J1191&gt;$K1191,$D1191,$E1191))</f>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IF($L1191="_", "_", IF($L1191=$D1191,$E1191,$D1191))</f>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IF(AND(ISBLANK($F1192),ISBLANK($G1192)),"_",IF($F1192&gt;$G1192,$D1192,$E1192))</f>
        <v>_</v>
      </c>
      <c r="I1192" s="2"/>
      <c r="J1192" s="2"/>
      <c r="K1192" s="2"/>
      <c r="L1192" s="2" t="str">
        <f>IF(OR($J1192=$K1192,AND(ISBLANK($J1192),ISBLANK($K1192))),"_",IF($J1192&gt;$K1192,$D1192,$E1192))</f>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IF($L1192="_", "_", IF($L1192=$D1192,$E1192,$D1192))</f>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IF(AND(ISBLANK($F1193),ISBLANK($G1193)),"_",IF($F1193&gt;$G1193,$D1193,$E1193))</f>
        <v>_</v>
      </c>
      <c r="I1193" s="3"/>
      <c r="J1193" s="3"/>
      <c r="K1193" s="3"/>
      <c r="L1193" s="2" t="str">
        <f>IF(OR($J1193=$K1193,AND(ISBLANK($J1193),ISBLANK($K1193))),"_",IF($J1193&gt;$K1193,$D1193,$E1193))</f>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IF($L1193="_", "_", IF($L1193=$D1193,$E1193,$D1193))</f>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IF(AND(ISBLANK($F1194),ISBLANK($G1194)),"_",IF($F1194&gt;$G1194,$D1194,$E1194))</f>
        <v>_</v>
      </c>
      <c r="I1194" s="2"/>
      <c r="J1194" s="2"/>
      <c r="K1194" s="2"/>
      <c r="L1194" s="13" t="str">
        <f>IF(OR($J1194=$K1194,AND(ISBLANK($J1194),ISBLANK($K1194))),"_",IF($J1194&gt;$K1194,$D1194,$E1194))</f>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IF($L1194="_", "_", IF($L1194=$D1194,$E1194,$D1194))</f>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IF(AND(ISBLANK($F1195),ISBLANK($G1195)),"_",IF($F1195&gt;$G1195,$D1195,$E1195))</f>
        <v>_</v>
      </c>
      <c r="I1195" s="2"/>
      <c r="J1195" s="2"/>
      <c r="K1195" s="2"/>
      <c r="L1195" s="2" t="str">
        <f>IF(OR($J1195=$K1195,AND(ISBLANK($J1195),ISBLANK($K1195))),"_",IF($J1195&gt;$K1195,$D1195,$E1195))</f>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IF($L1195="_", "_", IF($L1195=$D1195,$E1195,$D1195))</f>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IF(AND(ISBLANK($F1196),ISBLANK($G1196)),"_",IF($F1196&gt;$G1196,$D1196,$E1196))</f>
        <v>_</v>
      </c>
      <c r="I1196" s="2"/>
      <c r="J1196" s="2"/>
      <c r="K1196" s="2"/>
      <c r="L1196" s="2" t="str">
        <f>IF(OR($J1196=$K1196,AND(ISBLANK($J1196),ISBLANK($K1196))),"_",IF($J1196&gt;$K1196,$D1196,$E1196))</f>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IF($L1196="_", "_", IF($L1196=$D1196,$E1196,$D1196))</f>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IF(AND(ISBLANK($F1197),ISBLANK($G1197)),"_",IF($F1197&gt;$G1197,$D1197,$E1197))</f>
        <v>_</v>
      </c>
      <c r="I1197" s="2"/>
      <c r="J1197" s="2"/>
      <c r="K1197" s="2"/>
      <c r="L1197" s="2" t="str">
        <f>IF(OR($J1197=$K1197,AND(ISBLANK($J1197),ISBLANK($K1197))),"_",IF($J1197&gt;$K1197,$D1197,$E1197))</f>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IF($L1197="_", "_", IF($L1197=$D1197,$E1197,$D1197))</f>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IF(AND(ISBLANK($F1198),ISBLANK($G1198)),"_",IF($F1198&gt;$G1198,$D1198,$E1198))</f>
        <v>_</v>
      </c>
      <c r="I1198" s="3"/>
      <c r="J1198" s="3"/>
      <c r="K1198" s="3"/>
      <c r="L1198" s="3" t="str">
        <f>IF(OR($J1198=$K1198,AND(ISBLANK($J1198),ISBLANK($K1198))),"_",IF($J1198&gt;$K1198,$D1198,$E1198))</f>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IF($L1198="_", "_", IF($L1198=$D1198,$E1198,$D1198))</f>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IF(AND(ISBLANK($F1199),ISBLANK($G1199)),"_",IF($F1199&gt;$G1199,$D1199,$E1199))</f>
        <v>_</v>
      </c>
      <c r="I1199" s="2"/>
      <c r="J1199" s="2"/>
      <c r="K1199" s="2"/>
      <c r="L1199" s="2" t="str">
        <f>IF(OR($J1199=$K1199,AND(ISBLANK($J1199),ISBLANK($K1199))),"_",IF($J1199&gt;$K1199,$D1199,$E1199))</f>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IF($L1199="_", "_", IF($L1199=$D1199,$E1199,$D1199))</f>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IF(AND(ISBLANK($F1200),ISBLANK($G1200)),"_",IF($F1200&gt;$G1200,$D1200,$E1200))</f>
        <v>_</v>
      </c>
      <c r="I1200" s="2"/>
      <c r="J1200" s="2"/>
      <c r="K1200" s="2"/>
      <c r="L1200" s="2" t="str">
        <f>IF(OR($J1200=$K1200,AND(ISBLANK($J1200),ISBLANK($K1200))),"_",IF($J1200&gt;$K1200,$D1200,$E1200))</f>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IF($L1200="_", "_", IF($L1200=$D1200,$E1200,$D1200))</f>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IF(AND(ISBLANK($F1201),ISBLANK($G1201)),"_",IF($F1201&gt;$G1201,$D1201,$E1201))</f>
        <v>_</v>
      </c>
      <c r="I1201" s="2"/>
      <c r="J1201" s="2"/>
      <c r="K1201" s="2"/>
      <c r="L1201" s="2" t="str">
        <f>IF(OR($J1201=$K1201,AND(ISBLANK($J1201),ISBLANK($K1201))),"_",IF($J1201&gt;$K1201,$D1201,$E1201))</f>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IF($L1201="_", "_", IF($L1201=$D1201,$E1201,$D1201))</f>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IF(AND(ISBLANK($F1202),ISBLANK($G1202)),"_",IF($F1202&gt;$G1202,$D1202,$E1202))</f>
        <v>_</v>
      </c>
      <c r="I1202" s="2"/>
      <c r="J1202" s="2"/>
      <c r="K1202" s="2"/>
      <c r="L1202" s="2" t="str">
        <f>IF(OR($J1202=$K1202,AND(ISBLANK($J1202),ISBLANK($K1202))),"_",IF($J1202&gt;$K1202,$D1202,$E1202))</f>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IF($L1202="_", "_", IF($L1202=$D1202,$E1202,$D1202))</f>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IF(AND(ISBLANK($F1203),ISBLANK($G1203)),"_",IF($F1203&gt;$G1203,$D1203,$E1203))</f>
        <v>_</v>
      </c>
      <c r="I1203" s="2"/>
      <c r="J1203" s="2"/>
      <c r="K1203" s="2"/>
      <c r="L1203" s="2" t="str">
        <f>IF(OR($J1203=$K1203,AND(ISBLANK($J1203),ISBLANK($K1203))),"_",IF($J1203&gt;$K1203,$D1203,$E1203))</f>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IF($L1203="_", "_", IF($L1203=$D1203,$E1203,$D1203))</f>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IF(AND(ISBLANK($F1204),ISBLANK($G1204)),"_",IF($F1204&gt;$G1204,$D1204,$E1204))</f>
        <v>_</v>
      </c>
      <c r="I1204" s="2"/>
      <c r="J1204" s="2"/>
      <c r="K1204" s="2"/>
      <c r="L1204" s="2" t="str">
        <f>IF(OR($J1204=$K1204,AND(ISBLANK($J1204),ISBLANK($K1204))),"_",IF($J1204&gt;$K1204,$D1204,$E1204))</f>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IF($L1204="_", "_", IF($L1204=$D1204,$E1204,$D1204))</f>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IF(AND(ISBLANK($F1205),ISBLANK($G1205)),"_",IF($F1205&gt;$G1205,$D1205,$E1205))</f>
        <v>_</v>
      </c>
      <c r="I1205" s="2"/>
      <c r="J1205" s="2"/>
      <c r="K1205" s="2"/>
      <c r="L1205" s="2" t="str">
        <f>IF(OR($J1205=$K1205,AND(ISBLANK($J1205),ISBLANK($K1205))),"_",IF($J1205&gt;$K1205,$D1205,$E1205))</f>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IF($L1205="_", "_", IF($L1205=$D1205,$E1205,$D1205))</f>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IF(AND(ISBLANK($F1206),ISBLANK($G1206)),"_",IF($F1206&gt;$G1206,$D1206,$E1206))</f>
        <v>_</v>
      </c>
      <c r="I1206" s="2"/>
      <c r="J1206" s="2"/>
      <c r="K1206" s="2"/>
      <c r="L1206" s="2" t="str">
        <f>IF(OR($J1206=$K1206,AND(ISBLANK($J1206),ISBLANK($K1206))),"_",IF($J1206&gt;$K1206,$D1206,$E1206))</f>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IF($L1206="_", "_", IF($L1206=$D1206,$E1206,$D1206))</f>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IF(AND(ISBLANK($F1207),ISBLANK($G1207)),"_",IF($F1207&gt;$G1207,$D1207,$E1207))</f>
        <v>_</v>
      </c>
      <c r="I1207" s="3"/>
      <c r="J1207" s="3"/>
      <c r="K1207" s="3"/>
      <c r="L1207" s="2" t="str">
        <f>IF(OR($J1207=$K1207,AND(ISBLANK($J1207),ISBLANK($K1207))),"_",IF($J1207&gt;$K1207,$D1207,$E1207))</f>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IF($L1207="_", "_", IF($L1207=$D1207,$E1207,$D1207))</f>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IF(AND(ISBLANK($F1208),ISBLANK($G1208)),"_",IF($F1208&gt;$G1208,$D1208,$E1208))</f>
        <v>_</v>
      </c>
      <c r="I1208" s="2"/>
      <c r="J1208" s="2"/>
      <c r="K1208" s="2"/>
      <c r="L1208" s="13" t="str">
        <f>IF(OR($J1208=$K1208,AND(ISBLANK($J1208),ISBLANK($K1208))),"_",IF($J1208&gt;$K1208,$D1208,$E1208))</f>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IF($L1208="_", "_", IF($L1208=$D1208,$E1208,$D1208))</f>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IF(AND(ISBLANK($F1209),ISBLANK($G1209)),"_",IF($F1209&gt;$G1209,$D1209,$E1209))</f>
        <v>_</v>
      </c>
      <c r="I1209" s="2"/>
      <c r="J1209" s="2"/>
      <c r="K1209" s="2"/>
      <c r="L1209" s="2" t="str">
        <f>IF(OR($J1209=$K1209,AND(ISBLANK($J1209),ISBLANK($K1209))),"_",IF($J1209&gt;$K1209,$D1209,$E1209))</f>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IF($L1209="_", "_", IF($L1209=$D1209,$E1209,$D1209))</f>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IF(AND(ISBLANK($F1210),ISBLANK($G1210)),"_",IF($F1210&gt;$G1210,$D1210,$E1210))</f>
        <v>_</v>
      </c>
      <c r="I1210" s="3"/>
      <c r="J1210" s="3"/>
      <c r="K1210" s="3"/>
      <c r="L1210" s="3" t="str">
        <f>IF(OR($J1210=$K1210,AND(ISBLANK($J1210),ISBLANK($K1210))),"_",IF($J1210&gt;$K1210,$D1210,$E1210))</f>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IF($L1210="_", "_", IF($L1210=$D1210,$E1210,$D1210))</f>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IF(AND(ISBLANK($F1211),ISBLANK($G1211)),"_",IF($F1211&gt;$G1211,$D1211,$E1211))</f>
        <v>_</v>
      </c>
      <c r="I1211" s="2"/>
      <c r="J1211" s="2"/>
      <c r="K1211" s="2"/>
      <c r="L1211" s="2" t="str">
        <f>IF(OR($J1211=$K1211,AND(ISBLANK($J1211),ISBLANK($K1211))),"_",IF($J1211&gt;$K1211,$D1211,$E1211))</f>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IF($L1211="_", "_", IF($L1211=$D1211,$E1211,$D1211))</f>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IF(AND(ISBLANK($F1212),ISBLANK($G1212)),"_",IF($F1212&gt;$G1212,$D1212,$E1212))</f>
        <v>_</v>
      </c>
      <c r="I1212" s="2"/>
      <c r="J1212" s="2"/>
      <c r="K1212" s="2"/>
      <c r="L1212" s="2" t="str">
        <f>IF(OR($J1212=$K1212,AND(ISBLANK($J1212),ISBLANK($K1212))),"_",IF($J1212&gt;$K1212,$D1212,$E1212))</f>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IF($L1212="_", "_", IF($L1212=$D1212,$E1212,$D1212))</f>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IF(AND(ISBLANK($F1213),ISBLANK($G1213)),"_",IF($F1213&gt;$G1213,$D1213,$E1213))</f>
        <v>_</v>
      </c>
      <c r="I1213" s="2"/>
      <c r="J1213" s="2"/>
      <c r="K1213" s="2"/>
      <c r="L1213" s="2" t="str">
        <f>IF(OR($J1213=$K1213,AND(ISBLANK($J1213),ISBLANK($K1213))),"_",IF($J1213&gt;$K1213,$D1213,$E1213))</f>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IF($L1213="_", "_", IF($L1213=$D1213,$E1213,$D1213))</f>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IF(AND(ISBLANK($F1214),ISBLANK($G1214)),"_",IF($F1214&gt;$G1214,$D1214,$E1214))</f>
        <v>_</v>
      </c>
      <c r="I1214" s="2"/>
      <c r="J1214" s="2"/>
      <c r="K1214" s="2"/>
      <c r="L1214" s="2" t="str">
        <f>IF(OR($J1214=$K1214,AND(ISBLANK($J1214),ISBLANK($K1214))),"_",IF($J1214&gt;$K1214,$D1214,$E1214))</f>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IF($L1214="_", "_", IF($L1214=$D1214,$E1214,$D1214))</f>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IF(AND(ISBLANK($F1215),ISBLANK($G1215)),"_",IF($F1215&gt;$G1215,$D1215,$E1215))</f>
        <v>_</v>
      </c>
      <c r="I1215" s="2"/>
      <c r="J1215" s="2"/>
      <c r="K1215" s="2"/>
      <c r="L1215" s="2" t="str">
        <f>IF(OR($J1215=$K1215,AND(ISBLANK($J1215),ISBLANK($K1215))),"_",IF($J1215&gt;$K1215,$D1215,$E1215))</f>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IF($L1215="_", "_", IF($L1215=$D1215,$E1215,$D1215))</f>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IF(AND(ISBLANK($F1216),ISBLANK($G1216)),"_",IF($F1216&gt;$G1216,$D1216,$E1216))</f>
        <v>_</v>
      </c>
      <c r="I1216" s="2"/>
      <c r="J1216" s="2"/>
      <c r="K1216" s="2"/>
      <c r="L1216" s="2" t="str">
        <f>IF(OR($J1216=$K1216,AND(ISBLANK($J1216),ISBLANK($K1216))),"_",IF($J1216&gt;$K1216,$D1216,$E1216))</f>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IF($L1216="_", "_", IF($L1216=$D1216,$E1216,$D1216))</f>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IF(AND(ISBLANK($F1217),ISBLANK($G1217)),"_",IF($F1217&gt;$G1217,$D1217,$E1217))</f>
        <v>_</v>
      </c>
      <c r="I1217" s="2"/>
      <c r="J1217" s="2"/>
      <c r="K1217" s="2"/>
      <c r="L1217" s="2" t="str">
        <f>IF(OR($J1217=$K1217,AND(ISBLANK($J1217),ISBLANK($K1217))),"_",IF($J1217&gt;$K1217,$D1217,$E1217))</f>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IF($L1217="_", "_", IF($L1217=$D1217,$E1217,$D1217))</f>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IF(AND(ISBLANK($F1218),ISBLANK($G1218)),"_",IF($F1218&gt;$G1218,$D1218,$E1218))</f>
        <v>_</v>
      </c>
      <c r="I1218" s="2"/>
      <c r="J1218" s="2"/>
      <c r="K1218" s="2"/>
      <c r="L1218" s="2" t="str">
        <f>IF(OR($J1218=$K1218,AND(ISBLANK($J1218),ISBLANK($K1218))),"_",IF($J1218&gt;$K1218,$D1218,$E1218))</f>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IF($L1218="_", "_", IF($L1218=$D1218,$E1218,$D1218))</f>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IF(AND(ISBLANK($F1219),ISBLANK($G1219)),"_",IF($F1219&gt;$G1219,$D1219,$E1219))</f>
        <v>_</v>
      </c>
      <c r="I1219" s="2"/>
      <c r="J1219" s="2"/>
      <c r="K1219" s="2"/>
      <c r="L1219" s="2" t="str">
        <f>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IF(AND(ISBLANK($F1220),ISBLANK($G1220)),"_",IF($F1220&gt;$G1220,$D1220,$E1220))</f>
        <v>_</v>
      </c>
      <c r="I1220" s="2"/>
      <c r="J1220" s="2"/>
      <c r="K1220" s="2"/>
      <c r="L1220" s="2" t="str">
        <f>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IF($L1220="_", "_", IF($L1220=$D1220,$E1220,$D1220))</f>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IF(AND(ISBLANK($F1221),ISBLANK($G1221)),"_",IF($F1221&gt;$G1221,$D1221,$E1221))</f>
        <v>_</v>
      </c>
      <c r="I1221" s="2"/>
      <c r="J1221" s="2"/>
      <c r="K1221" s="2"/>
      <c r="L1221" s="2" t="str">
        <f>IF(OR($J1221=$K1221,AND(ISBLANK($J1221),ISBLANK($K1221))),"_",IF($J1221&gt;$K1221,$D1221,$E1221))</f>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IF($L1221="_", "_", IF($L1221=$D1221,$E1221,$D1221))</f>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IF(AND(ISBLANK($F1222),ISBLANK($G1222)),"_",IF($F1222&gt;$G1222,$D1222,$E1222))</f>
        <v>_</v>
      </c>
      <c r="I1222" s="2"/>
      <c r="J1222" s="2"/>
      <c r="K1222" s="2"/>
      <c r="L1222" s="2" t="str">
        <f>IF(OR($J1222=$K1222,AND(ISBLANK($J1222),ISBLANK($K1222))),"_",IF($J1222&gt;$K1222,$D1222,$E1222))</f>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IF($L1222="_", "_", IF($L1222=$D1222,$E1222,$D1222))</f>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IF(AND(ISBLANK($F1223),ISBLANK($G1223)),"_",IF($F1223&gt;$G1223,$D1223,$E1223))</f>
        <v>_</v>
      </c>
      <c r="I1223" s="3"/>
      <c r="J1223" s="3"/>
      <c r="K1223" s="3"/>
      <c r="L1223" s="3" t="str">
        <f>IF(OR($J1223=$K1223,AND(ISBLANK($J1223),ISBLANK($K1223))),"_",IF($J1223&gt;$K1223,$D1223,$E1223))</f>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IF($L1223="_", "_", IF($L1223=$D1223,$E1223,$D1223))</f>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IF(AND(ISBLANK($F1224),ISBLANK($G1224)),"_",IF($F1224&gt;$G1224,$D1224,$E1224))</f>
        <v>_</v>
      </c>
      <c r="I1224" s="2"/>
      <c r="J1224" s="2"/>
      <c r="K1224" s="2"/>
      <c r="L1224" s="2" t="str">
        <f>IF(OR($J1224=$K1224,AND(ISBLANK($J1224),ISBLANK($K1224))),"_",IF($J1224&gt;$K1224,$D1224,$E1224))</f>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IF($L1224="_", "_", IF($L1224=$D1224,$E1224,$D1224))</f>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IF(AND(ISBLANK($F1225),ISBLANK($G1225)),"_",IF($F1225&gt;$G1225,$D1225,$E1225))</f>
        <v>_</v>
      </c>
      <c r="I1225" s="2"/>
      <c r="J1225" s="2"/>
      <c r="K1225" s="2"/>
      <c r="L1225" s="2" t="str">
        <f>IF(OR($J1225=$K1225,AND(ISBLANK($J1225),ISBLANK($K1225))),"_",IF($J1225&gt;$K1225,$D1225,$E1225))</f>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IF($L1225="_", "_", IF($L1225=$D1225,$E1225,$D1225))</f>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IF(AND(ISBLANK($F1226),ISBLANK($G1226)),"_",IF($F1226&gt;$G1226,$D1226,$E1226))</f>
        <v>_</v>
      </c>
      <c r="I1226" s="2"/>
      <c r="J1226" s="2"/>
      <c r="K1226" s="2"/>
      <c r="L1226" s="2" t="str">
        <f>IF(OR($J1226=$K1226,AND(ISBLANK($J1226),ISBLANK($K1226))),"_",IF($J1226&gt;$K1226,$D1226,$E1226))</f>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IF($L1226="_", "_", IF($L1226=$D1226,$E1226,$D1226))</f>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IF(AND(ISBLANK($F1227),ISBLANK($G1227)),"_",IF($F1227&gt;$G1227,$D1227,$E1227))</f>
        <v>_</v>
      </c>
      <c r="I1227" s="2"/>
      <c r="J1227" s="2"/>
      <c r="K1227" s="2"/>
      <c r="L1227" s="2" t="str">
        <f>IF(OR($J1227=$K1227,AND(ISBLANK($J1227),ISBLANK($K1227))),"_",IF($J1227&gt;$K1227,$D1227,$E1227))</f>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IF($L1227="_", "_", IF($L1227=$D1227,$E1227,$D1227))</f>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IF(AND(ISBLANK($F1228),ISBLANK($G1228)),"_",IF($F1228&gt;$G1228,$D1228,$E1228))</f>
        <v>_</v>
      </c>
      <c r="I1228" s="2"/>
      <c r="J1228" s="2"/>
      <c r="K1228" s="2"/>
      <c r="L1228" s="2" t="str">
        <f>IF(OR($J1228=$K1228,AND(ISBLANK($J1228),ISBLANK($K1228))),"_",IF($J1228&gt;$K1228,$D1228,$E1228))</f>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IF($L1228="_", "_", IF($L1228=$D1228,$E1228,$D1228))</f>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IF(AND(ISBLANK($F1229),ISBLANK($G1229)),"_",IF($F1229&gt;$G1229,$D1229,$E1229))</f>
        <v>_</v>
      </c>
      <c r="I1229" s="2"/>
      <c r="J1229" s="2"/>
      <c r="K1229" s="2"/>
      <c r="L1229" s="2" t="str">
        <f>IF(OR($J1229=$K1229,AND(ISBLANK($J1229),ISBLANK($K1229))),"_",IF($J1229&gt;$K1229,$D1229,$E1229))</f>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IF($L1229="_", "_", IF($L1229=$D1229,$E1229,$D1229))</f>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IF(AND(ISBLANK($F1230),ISBLANK($G1230)),"_",IF($F1230&gt;$G1230,$D1230,$E1230))</f>
        <v>_</v>
      </c>
      <c r="I1230" s="2"/>
      <c r="J1230" s="2"/>
      <c r="K1230" s="2"/>
      <c r="L1230" s="2" t="str">
        <f>IF(OR($J1230=$K1230,AND(ISBLANK($J1230),ISBLANK($K1230))),"_",IF($J1230&gt;$K1230,$D1230,$E1230))</f>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IF($L1230="_", "_", IF($L1230=$D1230,$E1230,$D1230))</f>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IF(AND(ISBLANK($F1231),ISBLANK($G1231)),"_",IF($F1231&gt;$G1231,$D1231,$E1231))</f>
        <v>_</v>
      </c>
      <c r="I1231" s="3"/>
      <c r="J1231" s="3"/>
      <c r="K1231" s="3"/>
      <c r="L1231" s="3" t="str">
        <f>IF(OR($J1231=$K1231,AND(ISBLANK($J1231),ISBLANK($K1231))),"_",IF($J1231&gt;$K1231,$D1231,$E1231))</f>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IF($L1231="_", "_", IF($L1231=$D1231,$E1231,$D1231))</f>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IF(AND(ISBLANK($F1232),ISBLANK($G1232)),"_",IF($F1232&gt;$G1232,$D1232,$E1232))</f>
        <v>_</v>
      </c>
      <c r="I1232" s="2"/>
      <c r="J1232" s="2"/>
      <c r="K1232" s="2"/>
      <c r="L1232" s="2" t="str">
        <f>IF(OR($J1232=$K1232,AND(ISBLANK($J1232),ISBLANK($K1232))),"_",IF($J1232&gt;$K1232,$D1232,$E1232))</f>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IF($L1232="_", "_", IF($L1232=$D1232,$E1232,$D1232))</f>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IF(AND(ISBLANK($F1233),ISBLANK($G1233)),"_",IF($F1233&gt;$G1233,$D1233,$E1233))</f>
        <v>_</v>
      </c>
      <c r="I1233" s="2"/>
      <c r="J1233" s="2"/>
      <c r="K1233" s="2"/>
      <c r="L1233" s="2" t="str">
        <f>IF(OR($J1233=$K1233,AND(ISBLANK($J1233),ISBLANK($K1233))),"_",IF($J1233&gt;$K1233,$D1233,$E1233))</f>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IF($L1233="_", "_", IF($L1233=$D1233,$E1233,$D1233))</f>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IF(AND(ISBLANK($F1234),ISBLANK($G1234)),"_",IF($F1234&gt;$G1234,$D1234,$E1234))</f>
        <v>_</v>
      </c>
      <c r="I1234" s="2"/>
      <c r="J1234" s="2"/>
      <c r="K1234" s="2"/>
      <c r="L1234" s="2" t="str">
        <f>IF(OR($J1234=$K1234,AND(ISBLANK($J1234),ISBLANK($K1234))),"_",IF($J1234&gt;$K1234,$D1234,$E1234))</f>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IF($L1234="_", "_", IF($L1234=$D1234,$E1234,$D1234))</f>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IF(AND(ISBLANK($F1235),ISBLANK($G1235)),"_",IF($F1235&gt;$G1235,$D1235,$E1235))</f>
        <v>_</v>
      </c>
      <c r="I1235" s="2"/>
      <c r="J1235" s="2"/>
      <c r="K1235" s="2"/>
      <c r="L1235" s="2" t="str">
        <f>IF(OR($J1235=$K1235,AND(ISBLANK($J1235),ISBLANK($K1235))),"_",IF($J1235&gt;$K1235,$D1235,$E1235))</f>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IF($L1235="_", "_", IF($L1235=$D1235,$E1235,$D1235))</f>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IF(AND(ISBLANK($F1236),ISBLANK($G1236)),"_",IF($F1236&gt;$G1236,$D1236,$E1236))</f>
        <v>_</v>
      </c>
      <c r="I1236" s="3"/>
      <c r="J1236" s="3"/>
      <c r="K1236" s="3"/>
      <c r="L1236" s="2" t="str">
        <f>IF(OR($J1236=$K1236,AND(ISBLANK($J1236),ISBLANK($K1236))),"_",IF($J1236&gt;$K1236,$D1236,$E1236))</f>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IF($L1236="_", "_", IF($L1236=$D1236,$E1236,$D1236))</f>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IF(AND(ISBLANK($F1237),ISBLANK($G1237)),"_",IF($F1237&gt;$G1237,$D1237,$E1237))</f>
        <v>_</v>
      </c>
      <c r="I1237" s="2"/>
      <c r="J1237" s="2"/>
      <c r="K1237" s="2"/>
      <c r="L1237" s="13" t="str">
        <f>IF(OR($J1237=$K1237,AND(ISBLANK($J1237),ISBLANK($K1237))),"_",IF($J1237&gt;$K1237,$D1237,$E1237))</f>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IF($L1237="_", "_", IF($L1237=$D1237,$E1237,$D1237))</f>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IF(AND(ISBLANK($F1238),ISBLANK($G1238)),"_",IF($F1238&gt;$G1238,$D1238,$E1238))</f>
        <v>_</v>
      </c>
      <c r="I1238" s="2"/>
      <c r="J1238" s="2"/>
      <c r="K1238" s="2"/>
      <c r="L1238" s="2" t="str">
        <f>IF(OR($J1238=$K1238,AND(ISBLANK($J1238),ISBLANK($K1238))),"_",IF($J1238&gt;$K1238,$D1238,$E1238))</f>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IF($L1238="_", "_", IF($L1238=$D1238,$E1238,$D1238))</f>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IF(AND(ISBLANK($F1239),ISBLANK($G1239)),"_",IF($F1239&gt;$G1239,$D1239,$E1239))</f>
        <v>_</v>
      </c>
      <c r="I1239" s="2"/>
      <c r="J1239" s="2"/>
      <c r="K1239" s="2"/>
      <c r="L1239" s="2" t="str">
        <f>IF(OR($J1239=$K1239,AND(ISBLANK($J1239),ISBLANK($K1239))),"_",IF($J1239&gt;$K1239,$D1239,$E1239))</f>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IF($L1239="_", "_", IF($L1239=$D1239,$E1239,$D1239))</f>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IF(AND(ISBLANK($F1240),ISBLANK($G1240)),"_",IF($F1240&gt;$G1240,$D1240,$E1240))</f>
        <v>_</v>
      </c>
      <c r="I1240" s="2"/>
      <c r="J1240" s="2"/>
      <c r="K1240" s="2"/>
      <c r="L1240" s="2" t="str">
        <f>IF(OR($J1240=$K1240,AND(ISBLANK($J1240),ISBLANK($K1240))),"_",IF($J1240&gt;$K1240,$D1240,$E1240))</f>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IF($L1240="_", "_", IF($L1240=$D1240,$E1240,$D1240))</f>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IF(AND(ISBLANK($F1241),ISBLANK($G1241)),"_",IF($F1241&gt;$G1241,$D1241,$E1241))</f>
        <v>_</v>
      </c>
      <c r="I1241" s="2"/>
      <c r="J1241" s="2"/>
      <c r="K1241" s="2"/>
      <c r="L1241" s="2" t="str">
        <f>IF(OR($J1241=$K1241,AND(ISBLANK($J1241),ISBLANK($K1241))),"_",IF($J1241&gt;$K1241,$D1241,$E1241))</f>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IF($L1241="_", "_", IF($L1241=$D1241,$E1241,$D1241))</f>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IF(AND(ISBLANK($F1242),ISBLANK($G1242)),"_",IF($F1242&gt;$G1242,$D1242,$E1242))</f>
        <v>_</v>
      </c>
      <c r="I1242" s="2"/>
      <c r="J1242" s="2"/>
      <c r="K1242" s="2"/>
      <c r="L1242" s="2" t="str">
        <f>IF(OR($J1242=$K1242,AND(ISBLANK($J1242),ISBLANK($K1242))),"_",IF($J1242&gt;$K1242,$D1242,$E1242))</f>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IF($L1242="_", "_", IF($L1242=$D1242,$E1242,$D1242))</f>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IF(AND(ISBLANK($F1243),ISBLANK($G1243)),"_",IF($F1243&gt;$G1243,$D1243,$E1243))</f>
        <v>_</v>
      </c>
      <c r="I1243" s="2"/>
      <c r="J1243" s="2"/>
      <c r="K1243" s="2"/>
      <c r="L1243" s="2" t="str">
        <f>IF(OR($J1243=$K1243,AND(ISBLANK($J1243),ISBLANK($K1243))),"_",IF($J1243&gt;$K1243,$D1243,$E1243))</f>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IF($L1243="_", "_", IF($L1243=$D1243,$E1243,$D1243))</f>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IF(AND(ISBLANK($F1244),ISBLANK($G1244)),"_",IF($F1244&gt;$G1244,$D1244,$E1244))</f>
        <v>_</v>
      </c>
      <c r="I1244" s="2"/>
      <c r="J1244" s="2"/>
      <c r="K1244" s="2"/>
      <c r="L1244" s="2" t="str">
        <f>IF(OR($J1244=$K1244,AND(ISBLANK($J1244),ISBLANK($K1244))),"_",IF($J1244&gt;$K1244,$D1244,$E1244))</f>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IF($L1244="_", "_", IF($L1244=$D1244,$E1244,$D1244))</f>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IF(AND(ISBLANK($F1245),ISBLANK($G1245)),"_",IF($F1245&gt;$G1245,$D1245,$E1245))</f>
        <v>_</v>
      </c>
      <c r="I1245" s="2"/>
      <c r="J1245" s="2"/>
      <c r="K1245" s="2"/>
      <c r="L1245" s="2" t="str">
        <f>IF(OR($J1245=$K1245,AND(ISBLANK($J1245),ISBLANK($K1245))),"_",IF($J1245&gt;$K1245,$D1245,$E1245))</f>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IF($L1245="_", "_", IF($L1245=$D1245,$E1245,$D1245))</f>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IF(AND(ISBLANK($F1246),ISBLANK($G1246)),"_",IF($F1246&gt;$G1246,$D1246,$E1246))</f>
        <v>_</v>
      </c>
      <c r="I1246" s="3"/>
      <c r="J1246" s="3"/>
      <c r="K1246" s="3"/>
      <c r="L1246" s="2" t="str">
        <f>IF(OR($J1246=$K1246,AND(ISBLANK($J1246),ISBLANK($K1246))),"_",IF($J1246&gt;$K1246,$D1246,$E1246))</f>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IF($L1246="_", "_", IF($L1246=$D1246,$E1246,$D1246))</f>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IF(AND(ISBLANK($F1247),ISBLANK($G1247)),"_",IF($F1247&gt;$G1247,$D1247,$E1247))</f>
        <v>_</v>
      </c>
      <c r="I1247" s="2"/>
      <c r="J1247" s="2"/>
      <c r="K1247" s="2"/>
      <c r="L1247" s="13" t="str">
        <f>IF(OR($J1247=$K1247,AND(ISBLANK($J1247),ISBLANK($K1247))),"_",IF($J1247&gt;$K1247,$D1247,$E1247))</f>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IF($L1247="_", "_", IF($L1247=$D1247,$E1247,$D1247))</f>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IF(AND(ISBLANK($F1248),ISBLANK($G1248)),"_",IF($F1248&gt;$G1248,$D1248,$E1248))</f>
        <v>_</v>
      </c>
      <c r="I1248" s="2"/>
      <c r="J1248" s="2"/>
      <c r="K1248" s="2"/>
      <c r="L1248" s="2" t="str">
        <f>IF(OR($J1248=$K1248,AND(ISBLANK($J1248),ISBLANK($K1248))),"_",IF($J1248&gt;$K1248,$D1248,$E1248))</f>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IF($L1248="_", "_", IF($L1248=$D1248,$E1248,$D1248))</f>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IF(AND(ISBLANK($F1249),ISBLANK($G1249)),"_",IF($F1249&gt;$G1249,$D1249,$E1249))</f>
        <v>_</v>
      </c>
      <c r="I1249" s="2"/>
      <c r="J1249" s="2"/>
      <c r="K1249" s="2"/>
      <c r="L1249" s="2" t="str">
        <f>IF(OR($J1249=$K1249,AND(ISBLANK($J1249),ISBLANK($K1249))),"_",IF($J1249&gt;$K1249,$D1249,$E1249))</f>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IF($L1249="_", "_", IF($L1249=$D1249,$E1249,$D1249))</f>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IF(AND(ISBLANK($F1250),ISBLANK($G1250)),"_",IF($F1250&gt;$G1250,$D1250,$E1250))</f>
        <v>_</v>
      </c>
      <c r="I1250" s="2"/>
      <c r="J1250" s="2"/>
      <c r="K1250" s="2"/>
      <c r="L1250" s="2" t="str">
        <f>IF(OR($J1250=$K1250,AND(ISBLANK($J1250),ISBLANK($K1250))),"_",IF($J1250&gt;$K1250,$D1250,$E1250))</f>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IF($L1250="_", "_", IF($L1250=$D1250,$E1250,$D1250))</f>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IF(AND(ISBLANK($F1251),ISBLANK($G1251)),"_",IF($F1251&gt;$G1251,$D1251,$E1251))</f>
        <v>_</v>
      </c>
      <c r="I1251" s="3"/>
      <c r="J1251" s="3"/>
      <c r="K1251" s="3"/>
      <c r="L1251" s="2" t="str">
        <f>IF(OR($J1251=$K1251,AND(ISBLANK($J1251),ISBLANK($K1251))),"_",IF($J1251&gt;$K1251,$D1251,$E1251))</f>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IF($L1251="_", "_", IF($L1251=$D1251,$E1251,$D1251))</f>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IF(AND(ISBLANK($F1252),ISBLANK($G1252)),"_",IF($F1252&gt;$G1252,$D1252,$E1252))</f>
        <v>_</v>
      </c>
      <c r="I1252" s="2"/>
      <c r="J1252" s="2"/>
      <c r="K1252" s="2"/>
      <c r="L1252" s="13" t="str">
        <f>IF(OR($J1252=$K1252,AND(ISBLANK($J1252),ISBLANK($K1252))),"_",IF($J1252&gt;$K1252,$D1252,$E1252))</f>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IF($L1252="_", "_", IF($L1252=$D1252,$E1252,$D1252))</f>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IF(AND(ISBLANK($F1253),ISBLANK($G1253)),"_",IF($F1253&gt;$G1253,$D1253,$E1253))</f>
        <v>_</v>
      </c>
      <c r="I1253" s="2"/>
      <c r="J1253" s="2"/>
      <c r="K1253" s="2"/>
      <c r="L1253" s="2" t="str">
        <f>IF(OR($J1253=$K1253,AND(ISBLANK($J1253),ISBLANK($K1253))),"_",IF($J1253&gt;$K1253,$D1253,$E1253))</f>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IF($L1253="_", "_", IF($L1253=$D1253,$E1253,$D1253))</f>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IF(AND(ISBLANK($F1254),ISBLANK($G1254)),"_",IF($F1254&gt;$G1254,$D1254,$E1254))</f>
        <v>_</v>
      </c>
      <c r="I1254" s="2"/>
      <c r="J1254" s="2"/>
      <c r="K1254" s="2"/>
      <c r="L1254" s="2" t="str">
        <f>IF(OR($J1254=$K1254,AND(ISBLANK($J1254),ISBLANK($K1254))),"_",IF($J1254&gt;$K1254,$D1254,$E1254))</f>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IF($L1254="_", "_", IF($L1254=$D1254,$E1254,$D1254))</f>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IF(AND(ISBLANK($F1255),ISBLANK($G1255)),"_",IF($F1255&gt;$G1255,$D1255,$E1255))</f>
        <v>_</v>
      </c>
      <c r="I1255" s="2"/>
      <c r="J1255" s="2"/>
      <c r="K1255" s="2"/>
      <c r="L1255" s="2" t="str">
        <f>IF(OR($J1255=$K1255,AND(ISBLANK($J1255),ISBLANK($K1255))),"_",IF($J1255&gt;$K1255,$D1255,$E1255))</f>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IF($L1255="_", "_", IF($L1255=$D1255,$E1255,$D1255))</f>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IF(AND(ISBLANK($F1256),ISBLANK($G1256)),"_",IF($F1256&gt;$G1256,$D1256,$E1256))</f>
        <v>_</v>
      </c>
      <c r="I1256" s="2"/>
      <c r="J1256" s="2"/>
      <c r="K1256" s="2"/>
      <c r="L1256" s="2" t="str">
        <f>IF(OR($J1256=$K1256,AND(ISBLANK($J1256),ISBLANK($K1256))),"_",IF($J1256&gt;$K1256,$D1256,$E1256))</f>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IF($L1256="_", "_", IF($L1256=$D1256,$E1256,$D1256))</f>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IF(AND(ISBLANK($F1257),ISBLANK($G1257)),"_",IF($F1257&gt;$G1257,$D1257,$E1257))</f>
        <v>_</v>
      </c>
      <c r="I1257" s="2"/>
      <c r="J1257" s="2"/>
      <c r="K1257" s="2"/>
      <c r="L1257" s="2" t="str">
        <f>IF(OR($J1257=$K1257,AND(ISBLANK($J1257),ISBLANK($K1257))),"_",IF($J1257&gt;$K1257,$D1257,$E1257))</f>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IF($L1257="_", "_", IF($L1257=$D1257,$E1257,$D1257))</f>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IF(AND(ISBLANK($F1258),ISBLANK($G1258)),"_",IF($F1258&gt;$G1258,$D1258,$E1258))</f>
        <v>_</v>
      </c>
      <c r="I1258" s="2"/>
      <c r="J1258" s="2"/>
      <c r="K1258" s="2"/>
      <c r="L1258" s="2" t="str">
        <f>IF(OR($J1258=$K1258,AND(ISBLANK($J1258),ISBLANK($K1258))),"_",IF($J1258&gt;$K1258,$D1258,$E1258))</f>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IF($L1258="_", "_", IF($L1258=$D1258,$E1258,$D1258))</f>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IF(AND(ISBLANK($F1259),ISBLANK($G1259)),"_",IF($F1259&gt;$G1259,$D1259,$E1259))</f>
        <v>_</v>
      </c>
      <c r="I1259" s="2"/>
      <c r="J1259" s="2"/>
      <c r="K1259" s="2"/>
      <c r="L1259" s="2" t="str">
        <f>IF(OR($J1259=$K1259,AND(ISBLANK($J1259),ISBLANK($K1259))),"_",IF($J1259&gt;$K1259,$D1259,$E1259))</f>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IF($L1259="_", "_", IF($L1259=$D1259,$E1259,$D1259))</f>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IF(AND(ISBLANK($F1260),ISBLANK($G1260)),"_",IF($F1260&gt;$G1260,$D1260,$E1260))</f>
        <v>_</v>
      </c>
      <c r="I1260" s="2"/>
      <c r="J1260" s="2"/>
      <c r="K1260" s="2"/>
      <c r="L1260" s="2" t="str">
        <f>IF(OR($J1260=$K1260,AND(ISBLANK($J1260),ISBLANK($K1260))),"_",IF($J1260&gt;$K1260,$D1260,$E1260))</f>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IF($L1260="_", "_", IF($L1260=$D1260,$E1260,$D1260))</f>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IF(AND(ISBLANK($F1261),ISBLANK($G1261)),"_",IF($F1261&gt;$G1261,$D1261,$E1261))</f>
        <v>_</v>
      </c>
      <c r="I1261" s="3"/>
      <c r="J1261" s="3"/>
      <c r="K1261" s="3"/>
      <c r="L1261" s="3" t="str">
        <f>IF(OR($J1261=$K1261,AND(ISBLANK($J1261),ISBLANK($K1261))),"_",IF($J1261&gt;$K1261,$D1261,$E1261))</f>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IF($L1261="_", "_", IF($L1261=$D1261,$E1261,$D1261))</f>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IF(AND(ISBLANK($F1262),ISBLANK($G1262)),"_",IF($F1262&gt;$G1262,$D1262,$E1262))</f>
        <v>_</v>
      </c>
      <c r="I1262" s="2"/>
      <c r="J1262" s="2"/>
      <c r="K1262" s="2"/>
      <c r="L1262" s="2" t="str">
        <f>IF(OR($J1262=$K1262,AND(ISBLANK($J1262),ISBLANK($K1262))),"_",IF($J1262&gt;$K1262,$D1262,$E1262))</f>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IF($L1262="_", "_", IF($L1262=$D1262,$E1262,$D1262))</f>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IF(AND(ISBLANK($F1263),ISBLANK($G1263)),"_",IF($F1263&gt;$G1263,$D1263,$E1263))</f>
        <v>_</v>
      </c>
      <c r="I1263" s="2"/>
      <c r="J1263" s="2"/>
      <c r="K1263" s="2"/>
      <c r="L1263" s="2" t="str">
        <f>IF(OR($J1263=$K1263,AND(ISBLANK($J1263),ISBLANK($K1263))),"_",IF($J1263&gt;$K1263,$D1263,$E1263))</f>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IF($L1263="_", "_", IF($L1263=$D1263,$E1263,$D1263))</f>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IF(AND(ISBLANK($F1264),ISBLANK($G1264)),"_",IF($F1264&gt;$G1264,$D1264,$E1264))</f>
        <v>_</v>
      </c>
      <c r="I1264" s="2"/>
      <c r="J1264" s="2"/>
      <c r="K1264" s="2"/>
      <c r="L1264" s="2" t="str">
        <f>IF(OR($J1264=$K1264,AND(ISBLANK($J1264),ISBLANK($K1264))),"_",IF($J1264&gt;$K1264,$D1264,$E1264))</f>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IF($L1264="_", "_", IF($L1264=$D1264,$E1264,$D1264))</f>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IF(AND(ISBLANK($F1265),ISBLANK($G1265)),"_",IF($F1265&gt;$G1265,$D1265,$E1265))</f>
        <v>_</v>
      </c>
      <c r="I1265" s="2"/>
      <c r="J1265" s="2"/>
      <c r="K1265" s="2"/>
      <c r="L1265" s="2" t="str">
        <f>IF(OR($J1265=$K1265,AND(ISBLANK($J1265),ISBLANK($K1265))),"_",IF($J1265&gt;$K1265,$D1265,$E1265))</f>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IF($L1265="_", "_", IF($L1265=$D1265,$E1265,$D1265))</f>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IF(AND(ISBLANK($F1266),ISBLANK($G1266)),"_",IF($F1266&gt;$G1266,$D1266,$E1266))</f>
        <v>_</v>
      </c>
      <c r="I1266" s="3"/>
      <c r="J1266" s="3"/>
      <c r="K1266" s="3"/>
      <c r="L1266" s="2" t="str">
        <f>IF(OR($J1266=$K1266,AND(ISBLANK($J1266),ISBLANK($K1266))),"_",IF($J1266&gt;$K1266,$D1266,$E1266))</f>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IF($L1266="_", "_", IF($L1266=$D1266,$E1266,$D1266))</f>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IF(AND(ISBLANK($F1267),ISBLANK($G1267)),"_",IF($F1267&gt;$G1267,$D1267,$E1267))</f>
        <v>_</v>
      </c>
      <c r="I1267" s="2"/>
      <c r="J1267" s="2"/>
      <c r="K1267" s="2"/>
      <c r="L1267" s="13" t="str">
        <f>IF(OR($J1267=$K1267,AND(ISBLANK($J1267),ISBLANK($K1267))),"_",IF($J1267&gt;$K1267,$D1267,$E1267))</f>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IF($L1267="_", "_", IF($L1267=$D1267,$E1267,$D1267))</f>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IF(AND(ISBLANK($F1268),ISBLANK($G1268)),"_",IF($F1268&gt;$G1268,$D1268,$E1268))</f>
        <v>_</v>
      </c>
      <c r="I1268" s="2"/>
      <c r="J1268" s="2"/>
      <c r="K1268" s="2"/>
      <c r="L1268" s="2" t="str">
        <f>IF(OR($J1268=$K1268,AND(ISBLANK($J1268),ISBLANK($K1268))),"_",IF($J1268&gt;$K1268,$D1268,$E1268))</f>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IF($L1268="_", "_", IF($L1268=$D1268,$E1268,$D1268))</f>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IF(AND(ISBLANK($F1269),ISBLANK($G1269)),"_",IF($F1269&gt;$G1269,$D1269,$E1269))</f>
        <v>_</v>
      </c>
      <c r="I1269" s="2"/>
      <c r="J1269" s="2"/>
      <c r="K1269" s="2"/>
      <c r="L1269" s="2" t="str">
        <f>IF(OR($J1269=$K1269,AND(ISBLANK($J1269),ISBLANK($K1269))),"_",IF($J1269&gt;$K1269,$D1269,$E1269))</f>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IF($L1269="_", "_", IF($L1269=$D1269,$E1269,$D1269))</f>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IF(AND(ISBLANK($F1270),ISBLANK($G1270)),"_",IF($F1270&gt;$G1270,$D1270,$E1270))</f>
        <v>_</v>
      </c>
      <c r="I1270" s="2"/>
      <c r="J1270" s="2"/>
      <c r="K1270" s="2"/>
      <c r="L1270" s="2" t="str">
        <f>IF(OR($J1270=$K1270,AND(ISBLANK($J1270),ISBLANK($K1270))),"_",IF($J1270&gt;$K1270,$D1270,$E1270))</f>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IF($L1270="_", "_", IF($L1270=$D1270,$E1270,$D1270))</f>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IF(AND(ISBLANK($F1271),ISBLANK($G1271)),"_",IF($F1271&gt;$G1271,$D1271,$E1271))</f>
        <v>_</v>
      </c>
      <c r="I1271" s="2"/>
      <c r="J1271" s="2"/>
      <c r="K1271" s="2"/>
      <c r="L1271" s="2" t="str">
        <f>IF(OR($J1271=$K1271,AND(ISBLANK($J1271),ISBLANK($K1271))),"_",IF($J1271&gt;$K1271,$D1271,$E1271))</f>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IF($L1271="_", "_", IF($L1271=$D1271,$E1271,$D1271))</f>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IF(AND(ISBLANK($F1272),ISBLANK($G1272)),"_",IF($F1272&gt;$G1272,$D1272,$E1272))</f>
        <v>_</v>
      </c>
      <c r="I1272" s="2"/>
      <c r="J1272" s="2"/>
      <c r="K1272" s="2"/>
      <c r="L1272" s="2" t="str">
        <f>IF(OR($J1272=$K1272,AND(ISBLANK($J1272),ISBLANK($K1272))),"_",IF($J1272&gt;$K1272,$D1272,$E1272))</f>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IF($L1272="_", "_", IF($L1272=$D1272,$E1272,$D1272))</f>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IF(AND(ISBLANK($F1273),ISBLANK($G1273)),"_",IF($F1273&gt;$G1273,$D1273,$E1273))</f>
        <v>_</v>
      </c>
      <c r="I1273" s="2"/>
      <c r="J1273" s="2"/>
      <c r="K1273" s="2"/>
      <c r="L1273" s="2" t="str">
        <f>IF(OR($J1273=$K1273,AND(ISBLANK($J1273),ISBLANK($K1273))),"_",IF($J1273&gt;$K1273,$D1273,$E1273))</f>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IF($L1273="_", "_", IF($L1273=$D1273,$E1273,$D1273))</f>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IF(AND(ISBLANK($F1274),ISBLANK($G1274)),"_",IF($F1274&gt;$G1274,$D1274,$E1274))</f>
        <v>_</v>
      </c>
      <c r="I1274" s="2"/>
      <c r="J1274" s="2"/>
      <c r="K1274" s="2"/>
      <c r="L1274" s="2" t="str">
        <f>IF(OR($J1274=$K1274,AND(ISBLANK($J1274),ISBLANK($K1274))),"_",IF($J1274&gt;$K1274,$D1274,$E1274))</f>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IF($L1274="_", "_", IF($L1274=$D1274,$E1274,$D1274))</f>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IF(AND(ISBLANK($F1275),ISBLANK($G1275)),"_",IF($F1275&gt;$G1275,$D1275,$E1275))</f>
        <v>_</v>
      </c>
      <c r="I1275" s="2"/>
      <c r="J1275" s="2"/>
      <c r="K1275" s="2"/>
      <c r="L1275" s="2" t="str">
        <f>IF(OR($J1275=$K1275,AND(ISBLANK($J1275),ISBLANK($K1275))),"_",IF($J1275&gt;$K1275,$D1275,$E1275))</f>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IF($L1275="_", "_", IF($L1275=$D1275,$E1275,$D1275))</f>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IF(AND(ISBLANK($F1276),ISBLANK($G1276)),"_",IF($F1276&gt;$G1276,$D1276,$E1276))</f>
        <v>_</v>
      </c>
      <c r="I1276" s="2"/>
      <c r="J1276" s="2"/>
      <c r="K1276" s="2"/>
      <c r="L1276" s="2" t="str">
        <f>IF(OR($J1276=$K1276,AND(ISBLANK($J1276),ISBLANK($K1276))),"_",IF($J1276&gt;$K1276,$D1276,$E1276))</f>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IF($L1276="_", "_", IF($L1276=$D1276,$E1276,$D1276))</f>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IF(AND(ISBLANK($F1277),ISBLANK($G1277)),"_",IF($F1277&gt;$G1277,$D1277,$E1277))</f>
        <v>_</v>
      </c>
      <c r="I1277" s="3"/>
      <c r="J1277" s="3"/>
      <c r="K1277" s="3"/>
      <c r="L1277" s="3" t="str">
        <f>IF(OR($J1277=$K1277,AND(ISBLANK($J1277),ISBLANK($K1277))),"_",IF($J1277&gt;$K1277,$D1277,$E1277))</f>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IF($L1277="_", "_", IF($L1277=$D1277,$E1277,$D1277))</f>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IF(AND(ISBLANK($F1278),ISBLANK($G1278)),"_",IF($F1278&gt;$G1278,$D1278,$E1278))</f>
        <v>_</v>
      </c>
      <c r="I1278" s="2"/>
      <c r="J1278" s="2"/>
      <c r="K1278" s="2"/>
      <c r="L1278" s="2" t="str">
        <f>IF(OR($J1278=$K1278,AND(ISBLANK($J1278),ISBLANK($K1278))),"_",IF($J1278&gt;$K1278,$D1278,$E1278))</f>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IF($L1278="_", "_", IF($L1278=$D1278,$E1278,$D1278))</f>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IF(AND(ISBLANK($F1279),ISBLANK($G1279)),"_",IF($F1279&gt;$G1279,$D1279,$E1279))</f>
        <v>_</v>
      </c>
      <c r="I1279" s="2"/>
      <c r="J1279" s="2"/>
      <c r="K1279" s="2"/>
      <c r="L1279" s="2" t="str">
        <f>IF(OR($J1279=$K1279,AND(ISBLANK($J1279),ISBLANK($K1279))),"_",IF($J1279&gt;$K1279,$D1279,$E1279))</f>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IF($L1279="_", "_", IF($L1279=$D1279,$E1279,$D1279))</f>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IF(AND(ISBLANK($F1280),ISBLANK($G1280)),"_",IF($F1280&gt;$G1280,$D1280,$E1280))</f>
        <v>_</v>
      </c>
      <c r="I1280" s="2"/>
      <c r="J1280" s="2"/>
      <c r="K1280" s="2"/>
      <c r="L1280" s="2" t="str">
        <f>IF(OR($J1280=$K1280,AND(ISBLANK($J1280),ISBLANK($K1280))),"_",IF($J1280&gt;$K1280,$D1280,$E1280))</f>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IF($L1280="_", "_", IF($L1280=$D1280,$E1280,$D1280))</f>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IF(AND(ISBLANK($F1281),ISBLANK($G1281)),"_",IF($F1281&gt;$G1281,$D1281,$E1281))</f>
        <v>_</v>
      </c>
      <c r="I1281" s="2"/>
      <c r="J1281" s="2"/>
      <c r="K1281" s="2"/>
      <c r="L1281" s="2" t="str">
        <f>IF(OR($J1281=$K1281,AND(ISBLANK($J1281),ISBLANK($K1281))),"_",IF($J1281&gt;$K1281,$D1281,$E1281))</f>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IF($L1281="_", "_", IF($L1281=$D1281,$E1281,$D1281))</f>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IF(AND(ISBLANK($F1282),ISBLANK($G1282)),"_",IF($F1282&gt;$G1282,$D1282,$E1282))</f>
        <v>_</v>
      </c>
      <c r="I1282" s="2"/>
      <c r="J1282" s="2"/>
      <c r="K1282" s="2"/>
      <c r="L1282" s="2" t="str">
        <f>IF(OR($J1282=$K1282,AND(ISBLANK($J1282),ISBLANK($K1282))),"_",IF($J1282&gt;$K1282,$D1282,$E1282))</f>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IF($L1282="_", "_", IF($L1282=$D1282,$E1282,$D1282))</f>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IF(AND(ISBLANK($F1283),ISBLANK($G1283)),"_",IF($F1283&gt;$G1283,$D1283,$E1283))</f>
        <v>_</v>
      </c>
      <c r="I1283" s="2"/>
      <c r="J1283" s="2"/>
      <c r="K1283" s="2"/>
      <c r="L1283" s="2" t="str">
        <f>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IF(AND(ISBLANK($F1284),ISBLANK($G1284)),"_",IF($F1284&gt;$G1284,$D1284,$E1284))</f>
        <v>_</v>
      </c>
      <c r="I1284" s="2"/>
      <c r="J1284" s="2"/>
      <c r="K1284" s="2"/>
      <c r="L1284" s="2" t="str">
        <f>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IF($L1284="_", "_", IF($L1284=$D1284,$E1284,$D1284))</f>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IF(AND(ISBLANK($F1285),ISBLANK($G1285)),"_",IF($F1285&gt;$G1285,$D1285,$E1285))</f>
        <v>_</v>
      </c>
      <c r="I1285" s="2"/>
      <c r="J1285" s="2"/>
      <c r="K1285" s="2"/>
      <c r="L1285" s="2" t="str">
        <f>IF(OR($J1285=$K1285,AND(ISBLANK($J1285),ISBLANK($K1285))),"_",IF($J1285&gt;$K1285,$D1285,$E1285))</f>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IF($L1285="_", "_", IF($L1285=$D1285,$E1285,$D1285))</f>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IF(AND(ISBLANK($F1286),ISBLANK($G1286)),"_",IF($F1286&gt;$G1286,$D1286,$E1286))</f>
        <v>_</v>
      </c>
      <c r="I1286" s="3"/>
      <c r="J1286" s="3"/>
      <c r="K1286" s="3"/>
      <c r="L1286" s="2" t="str">
        <f>IF(OR($J1286=$K1286,AND(ISBLANK($J1286),ISBLANK($K1286))),"_",IF($J1286&gt;$K1286,$D1286,$E1286))</f>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IF($L1286="_", "_", IF($L1286=$D1286,$E1286,$D1286))</f>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IF(AND(ISBLANK($F1287),ISBLANK($G1287)),"_",IF($F1287&gt;$G1287,$D1287,$E1287))</f>
        <v>_</v>
      </c>
      <c r="I1287" s="2"/>
      <c r="J1287" s="2"/>
      <c r="K1287" s="2"/>
      <c r="L1287" s="13" t="str">
        <f>IF(OR($J1287=$K1287,AND(ISBLANK($J1287),ISBLANK($K1287))),"_",IF($J1287&gt;$K1287,$D1287,$E1287))</f>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IF($L1287="_", "_", IF($L1287=$D1287,$E1287,$D1287))</f>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IF(AND(ISBLANK($F1288),ISBLANK($G1288)),"_",IF($F1288&gt;$G1288,$D1288,$E1288))</f>
        <v>_</v>
      </c>
      <c r="I1288" s="2"/>
      <c r="J1288" s="2"/>
      <c r="K1288" s="2"/>
      <c r="L1288" s="2" t="str">
        <f>IF(OR($J1288=$K1288,AND(ISBLANK($J1288),ISBLANK($K1288))),"_",IF($J1288&gt;$K1288,$D1288,$E1288))</f>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IF($L1288="_", "_", IF($L1288=$D1288,$E1288,$D1288))</f>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IF(AND(ISBLANK($F1289),ISBLANK($G1289)),"_",IF($F1289&gt;$G1289,$D1289,$E1289))</f>
        <v>_</v>
      </c>
      <c r="I1289" s="2"/>
      <c r="J1289" s="2"/>
      <c r="K1289" s="2"/>
      <c r="L1289" s="2" t="str">
        <f>IF(OR($J1289=$K1289,AND(ISBLANK($J1289),ISBLANK($K1289))),"_",IF($J1289&gt;$K1289,$D1289,$E1289))</f>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IF($L1289="_", "_", IF($L1289=$D1289,$E1289,$D1289))</f>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IF(AND(ISBLANK($F1290),ISBLANK($G1290)),"_",IF($F1290&gt;$G1290,$D1290,$E1290))</f>
        <v>_</v>
      </c>
      <c r="I1290" s="2"/>
      <c r="J1290" s="2"/>
      <c r="K1290" s="2"/>
      <c r="L1290" s="2" t="str">
        <f>IF(OR($J1290=$K1290,AND(ISBLANK($J1290),ISBLANK($K1290))),"_",IF($J1290&gt;$K1290,$D1290,$E1290))</f>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IF($L1290="_", "_", IF($L1290=$D1290,$E1290,$D1290))</f>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IF(AND(ISBLANK($F1291),ISBLANK($G1291)),"_",IF($F1291&gt;$G1291,$D1291,$E1291))</f>
        <v>_</v>
      </c>
      <c r="I1291" s="2"/>
      <c r="J1291" s="2"/>
      <c r="K1291" s="2"/>
      <c r="L1291" s="2" t="str">
        <f>IF(OR($J1291=$K1291,AND(ISBLANK($J1291),ISBLANK($K1291))),"_",IF($J1291&gt;$K1291,$D1291,$E1291))</f>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IF($L1291="_", "_", IF($L1291=$D1291,$E1291,$D1291))</f>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IF(AND(ISBLANK($F1292),ISBLANK($G1292)),"_",IF($F1292&gt;$G1292,$D1292,$E1292))</f>
        <v>_</v>
      </c>
      <c r="I1292" s="3"/>
      <c r="J1292" s="3"/>
      <c r="K1292" s="3"/>
      <c r="L1292" s="3" t="str">
        <f>IF(OR($J1292=$K1292,AND(ISBLANK($J1292),ISBLANK($K1292))),"_",IF($J1292&gt;$K1292,$D1292,$E1292))</f>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IF($L1292="_", "_", IF($L1292=$D1292,$E1292,$D1292))</f>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IF(AND(ISBLANK($F1293),ISBLANK($G1293)),"_",IF($F1293&gt;$G1293,$D1293,$E1293))</f>
        <v>_</v>
      </c>
      <c r="I1293" s="2"/>
      <c r="J1293" s="2"/>
      <c r="K1293" s="2"/>
      <c r="L1293" s="2" t="str">
        <f>IF(OR($J1293=$K1293,AND(ISBLANK($J1293),ISBLANK($K1293))),"_",IF($J1293&gt;$K1293,$D1293,$E1293))</f>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IF($L1293="_", "_", IF($L1293=$D1293,$E1293,$D1293))</f>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IF(AND(ISBLANK($F1294),ISBLANK($G1294)),"_",IF($F1294&gt;$G1294,$D1294,$E1294))</f>
        <v>_</v>
      </c>
      <c r="I1294" s="2"/>
      <c r="J1294" s="2"/>
      <c r="K1294" s="2"/>
      <c r="L1294" s="2" t="str">
        <f>IF(OR($J1294=$K1294,AND(ISBLANK($J1294),ISBLANK($K1294))),"_",IF($J1294&gt;$K1294,$D1294,$E1294))</f>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IF($L1294="_", "_", IF($L1294=$D1294,$E1294,$D1294))</f>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IF(AND(ISBLANK($F1295),ISBLANK($G1295)),"_",IF($F1295&gt;$G1295,$D1295,$E1295))</f>
        <v>_</v>
      </c>
      <c r="I1295" s="2"/>
      <c r="J1295" s="2"/>
      <c r="K1295" s="2"/>
      <c r="L1295" s="2" t="str">
        <f>IF(OR($J1295=$K1295,AND(ISBLANK($J1295),ISBLANK($K1295))),"_",IF($J1295&gt;$K1295,$D1295,$E1295))</f>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IF($L1295="_", "_", IF($L1295=$D1295,$E1295,$D1295))</f>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IF(AND(ISBLANK($F1296),ISBLANK($G1296)),"_",IF($F1296&gt;$G1296,$D1296,$E1296))</f>
        <v>_</v>
      </c>
      <c r="I1296" s="2"/>
      <c r="J1296" s="2"/>
      <c r="K1296" s="2"/>
      <c r="L1296" s="2" t="str">
        <f>IF(OR($J1296=$K1296,AND(ISBLANK($J1296),ISBLANK($K1296))),"_",IF($J1296&gt;$K1296,$D1296,$E1296))</f>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IF($L1296="_", "_", IF($L1296=$D1296,$E1296,$D1296))</f>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IF(AND(ISBLANK($F1297),ISBLANK($G1297)),"_",IF($F1297&gt;$G1297,$D1297,$E1297))</f>
        <v>_</v>
      </c>
      <c r="I1297" s="2"/>
      <c r="J1297" s="2"/>
      <c r="K1297" s="2"/>
      <c r="L1297" s="2" t="str">
        <f>IF(OR($J1297=$K1297,AND(ISBLANK($J1297),ISBLANK($K1297))),"_",IF($J1297&gt;$K1297,$D1297,$E1297))</f>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IF($L1297="_", "_", IF($L1297=$D1297,$E1297,$D1297))</f>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IF(AND(ISBLANK($F1298),ISBLANK($G1298)),"_",IF($F1298&gt;$G1298,$D1298,$E1298))</f>
        <v>_</v>
      </c>
      <c r="I1298" s="2"/>
      <c r="J1298" s="2"/>
      <c r="K1298" s="2"/>
      <c r="L1298" s="2" t="str">
        <f>IF(OR($J1298=$K1298,AND(ISBLANK($J1298),ISBLANK($K1298))),"_",IF($J1298&gt;$K1298,$D1298,$E1298))</f>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IF($L1298="_", "_", IF($L1298=$D1298,$E1298,$D1298))</f>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IF(AND(ISBLANK($F1299),ISBLANK($G1299)),"_",IF($F1299&gt;$G1299,$D1299,$E1299))</f>
        <v>_</v>
      </c>
      <c r="I1299" s="2"/>
      <c r="J1299" s="2"/>
      <c r="K1299" s="2"/>
      <c r="L1299" s="2" t="str">
        <f>IF(OR($J1299=$K1299,AND(ISBLANK($J1299),ISBLANK($K1299))),"_",IF($J1299&gt;$K1299,$D1299,$E1299))</f>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IF($L1299="_", "_", IF($L1299=$D1299,$E1299,$D1299))</f>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IF(AND(ISBLANK($F1300),ISBLANK($G1300)),"_",IF($F1300&gt;$G1300,$D1300,$E1300))</f>
        <v>_</v>
      </c>
      <c r="I1300" s="2"/>
      <c r="J1300" s="2"/>
      <c r="K1300" s="2"/>
      <c r="L1300" s="2" t="str">
        <f>IF(OR($J1300=$K1300,AND(ISBLANK($J1300),ISBLANK($K1300))),"_",IF($J1300&gt;$K1300,$D1300,$E1300))</f>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IF($L1300="_", "_", IF($L1300=$D1300,$E1300,$D1300))</f>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IF(AND(ISBLANK($F1301),ISBLANK($G1301)),"_",IF($F1301&gt;$G1301,$D1301,$E1301))</f>
        <v>_</v>
      </c>
      <c r="I1301" s="2"/>
      <c r="J1301" s="2"/>
      <c r="K1301" s="2"/>
      <c r="L1301" s="2" t="str">
        <f>IF(OR($J1301=$K1301,AND(ISBLANK($J1301),ISBLANK($K1301))),"_",IF($J1301&gt;$K1301,$D1301,$E1301))</f>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IF($L1301="_", "_", IF($L1301=$D1301,$E1301,$D1301))</f>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IF(AND(ISBLANK($F1302),ISBLANK($G1302)),"_",IF($F1302&gt;$G1302,$D1302,$E1302))</f>
        <v>_</v>
      </c>
      <c r="I1302" s="3"/>
      <c r="J1302" s="3"/>
      <c r="K1302" s="3"/>
      <c r="L1302" s="2" t="str">
        <f>IF(OR($J1302=$K1302,AND(ISBLANK($J1302),ISBLANK($K1302))),"_",IF($J1302&gt;$K1302,$D1302,$E1302))</f>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IF($L1302="_", "_", IF($L1302=$D1302,$E1302,$D1302))</f>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IF(AND(ISBLANK($F1303),ISBLANK($G1303)),"_",IF($F1303&gt;$G1303,$D1303,$E1303))</f>
        <v>_</v>
      </c>
      <c r="I1303" s="2"/>
      <c r="J1303" s="2"/>
      <c r="K1303" s="2"/>
      <c r="L1303" s="13" t="str">
        <f>IF(OR($J1303=$K1303,AND(ISBLANK($J1303),ISBLANK($K1303))),"_",IF($J1303&gt;$K1303,$D1303,$E1303))</f>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IF($L1303="_", "_", IF($L1303=$D1303,$E1303,$D1303))</f>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IF(AND(ISBLANK($F1304),ISBLANK($G1304)),"_",IF($F1304&gt;$G1304,$D1304,$E1304))</f>
        <v>_</v>
      </c>
      <c r="I1304" s="2"/>
      <c r="J1304" s="2"/>
      <c r="K1304" s="2"/>
      <c r="L1304" s="2" t="str">
        <f>IF(OR($J1304=$K1304,AND(ISBLANK($J1304),ISBLANK($K1304))),"_",IF($J1304&gt;$K1304,$D1304,$E1304))</f>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IF($L1304="_", "_", IF($L1304=$D1304,$E1304,$D1304))</f>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IF(AND(ISBLANK($F1305),ISBLANK($G1305)),"_",IF($F1305&gt;$G1305,$D1305,$E1305))</f>
        <v>_</v>
      </c>
      <c r="I1305" s="2"/>
      <c r="J1305" s="2"/>
      <c r="K1305" s="2"/>
      <c r="L1305" s="2" t="str">
        <f>IF(OR($J1305=$K1305,AND(ISBLANK($J1305),ISBLANK($K1305))),"_",IF($J1305&gt;$K1305,$D1305,$E1305))</f>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IF($L1305="_", "_", IF($L1305=$D1305,$E1305,$D1305))</f>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IF(AND(ISBLANK($F1306),ISBLANK($G1306)),"_",IF($F1306&gt;$G1306,$D1306,$E1306))</f>
        <v>_</v>
      </c>
      <c r="I1306" s="2"/>
      <c r="J1306" s="2"/>
      <c r="K1306" s="2"/>
      <c r="L1306" s="2" t="str">
        <f>IF(OR($J1306=$K1306,AND(ISBLANK($J1306),ISBLANK($K1306))),"_",IF($J1306&gt;$K1306,$D1306,$E1306))</f>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IF($L1306="_", "_", IF($L1306=$D1306,$E1306,$D1306))</f>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IF(AND(ISBLANK($F1307),ISBLANK($G1307)),"_",IF($F1307&gt;$G1307,$D1307,$E1307))</f>
        <v>_</v>
      </c>
      <c r="I1307" s="2"/>
      <c r="J1307" s="2"/>
      <c r="K1307" s="2"/>
      <c r="L1307" s="2" t="str">
        <f>IF(OR($J1307=$K1307,AND(ISBLANK($J1307),ISBLANK($K1307))),"_",IF($J1307&gt;$K1307,$D1307,$E1307))</f>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IF($L1307="_", "_", IF($L1307=$D1307,$E1307,$D1307))</f>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IF(AND(ISBLANK($F1308),ISBLANK($G1308)),"_",IF($F1308&gt;$G1308,$D1308,$E1308))</f>
        <v>_</v>
      </c>
      <c r="I1308" s="3"/>
      <c r="J1308" s="3"/>
      <c r="K1308" s="3"/>
      <c r="L1308" s="3" t="str">
        <f>IF(OR($J1308=$K1308,AND(ISBLANK($J1308),ISBLANK($K1308))),"_",IF($J1308&gt;$K1308,$D1308,$E1308))</f>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IF($L1308="_", "_", IF($L1308=$D1308,$E1308,$D1308))</f>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IF(AND(ISBLANK($F1309),ISBLANK($G1309)),"_",IF($F1309&gt;$G1309,$D1309,$E1309))</f>
        <v>_</v>
      </c>
      <c r="I1309" s="2"/>
      <c r="J1309" s="2"/>
      <c r="K1309" s="2"/>
      <c r="L1309" s="2" t="str">
        <f>IF(OR($J1309=$K1309,AND(ISBLANK($J1309),ISBLANK($K1309))),"_",IF($J1309&gt;$K1309,$D1309,$E1309))</f>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IF($L1309="_", "_", IF($L1309=$D1309,$E1309,$D1309))</f>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IF(AND(ISBLANK($F1310),ISBLANK($G1310)),"_",IF($F1310&gt;$G1310,$D1310,$E1310))</f>
        <v>_</v>
      </c>
      <c r="I1310" s="2"/>
      <c r="J1310" s="2"/>
      <c r="K1310" s="2"/>
      <c r="L1310" s="2" t="str">
        <f>IF(OR($J1310=$K1310,AND(ISBLANK($J1310),ISBLANK($K1310))),"_",IF($J1310&gt;$K1310,$D1310,$E1310))</f>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IF($L1310="_", "_", IF($L1310=$D1310,$E1310,$D1310))</f>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IF(AND(ISBLANK($F1311),ISBLANK($G1311)),"_",IF($F1311&gt;$G1311,$D1311,$E1311))</f>
        <v>_</v>
      </c>
      <c r="I1311" s="2"/>
      <c r="J1311" s="2"/>
      <c r="K1311" s="2"/>
      <c r="L1311" s="2" t="str">
        <f>IF(OR($J1311=$K1311,AND(ISBLANK($J1311),ISBLANK($K1311))),"_",IF($J1311&gt;$K1311,$D1311,$E1311))</f>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IF($L1311="_", "_", IF($L1311=$D1311,$E1311,$D1311))</f>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IF(AND(ISBLANK($F1312),ISBLANK($G1312)),"_",IF($F1312&gt;$G1312,$D1312,$E1312))</f>
        <v>_</v>
      </c>
      <c r="I1312" s="2"/>
      <c r="J1312" s="2"/>
      <c r="K1312" s="2"/>
      <c r="L1312" s="2" t="str">
        <f>IF(OR($J1312=$K1312,AND(ISBLANK($J1312),ISBLANK($K1312))),"_",IF($J1312&gt;$K1312,$D1312,$E1312))</f>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IF($L1312="_", "_", IF($L1312=$D1312,$E1312,$D1312))</f>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IF(AND(ISBLANK($F1313),ISBLANK($G1313)),"_",IF($F1313&gt;$G1313,$D1313,$E1313))</f>
        <v>_</v>
      </c>
      <c r="I1313" s="2"/>
      <c r="J1313" s="2"/>
      <c r="K1313" s="2"/>
      <c r="L1313" s="2" t="str">
        <f>IF(OR($J1313=$K1313,AND(ISBLANK($J1313),ISBLANK($K1313))),"_",IF($J1313&gt;$K1313,$D1313,$E1313))</f>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IF($L1313="_", "_", IF($L1313=$D1313,$E1313,$D1313))</f>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IF(AND(ISBLANK($F1314),ISBLANK($G1314)),"_",IF($F1314&gt;$G1314,$D1314,$E1314))</f>
        <v>_</v>
      </c>
      <c r="I1314" s="2"/>
      <c r="J1314" s="2"/>
      <c r="K1314" s="2"/>
      <c r="L1314" s="2" t="str">
        <f>IF(OR($J1314=$K1314,AND(ISBLANK($J1314),ISBLANK($K1314))),"_",IF($J1314&gt;$K1314,$D1314,$E1314))</f>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IF($L1314="_", "_", IF($L1314=$D1314,$E1314,$D1314))</f>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J3:AU5 X4:Y7 AJ6:AO11 AQ6:AU11 AP6:AP12 A1:B1048576">
    <cfRule type="cellIs" dxfId="34" priority="4" operator="equal">
      <formula>"WSH"</formula>
    </cfRule>
    <cfRule type="cellIs" dxfId="33" priority="5" operator="equal">
      <formula>"UTA"</formula>
    </cfRule>
    <cfRule type="cellIs" dxfId="32" priority="6" operator="equal">
      <formula>"TBL"</formula>
    </cfRule>
    <cfRule type="cellIs" dxfId="31" priority="7" operator="equal">
      <formula>"TOR"</formula>
    </cfRule>
    <cfRule type="cellIs" dxfId="30" priority="8" operator="equal">
      <formula>"WPG"</formula>
    </cfRule>
    <cfRule type="cellIs" dxfId="29" priority="9" operator="equal">
      <formula>"VAN"</formula>
    </cfRule>
    <cfRule type="cellIs" dxfId="28" priority="10" operator="equal">
      <formula>"VGK"</formula>
    </cfRule>
    <cfRule type="cellIs" dxfId="27" priority="11" operator="equal">
      <formula>"SEA"</formula>
    </cfRule>
    <cfRule type="cellIs" dxfId="26" priority="12" operator="equal">
      <formula>"STL"</formula>
    </cfRule>
    <cfRule type="cellIs" dxfId="25" priority="13" operator="equal">
      <formula>"SJS"</formula>
    </cfRule>
    <cfRule type="cellIs" dxfId="24" priority="14" operator="equal">
      <formula>"PHI"</formula>
    </cfRule>
    <cfRule type="cellIs" dxfId="23" priority="15" operator="equal">
      <formula>"LAK"</formula>
    </cfRule>
    <cfRule type="cellIs" dxfId="22" priority="16" operator="equal">
      <formula>"PIT"</formula>
    </cfRule>
    <cfRule type="cellIs" dxfId="21" priority="17" operator="equal">
      <formula>"OTT"</formula>
    </cfRule>
    <cfRule type="cellIs" dxfId="20" priority="18" operator="equal">
      <formula>"NSH"</formula>
    </cfRule>
    <cfRule type="cellIs" dxfId="19" priority="19" operator="equal">
      <formula>"MIN"</formula>
    </cfRule>
    <cfRule type="cellIs" dxfId="18" priority="20" operator="equal">
      <formula>"MTL"</formula>
    </cfRule>
    <cfRule type="cellIs" dxfId="17" priority="21" operator="equal">
      <formula>"NYR"</formula>
    </cfRule>
    <cfRule type="cellIs" dxfId="16" priority="22" operator="equal">
      <formula>"NJD"</formula>
    </cfRule>
    <cfRule type="cellIs" dxfId="15" priority="23" operator="equal">
      <formula>"NYI"</formula>
    </cfRule>
    <cfRule type="cellIs" dxfId="14" priority="24" operator="equal">
      <formula>"BOS"</formula>
    </cfRule>
    <cfRule type="cellIs" dxfId="13" priority="25" operator="equal">
      <formula>"FLA"</formula>
    </cfRule>
    <cfRule type="cellIs" dxfId="12" priority="26" operator="equal">
      <formula>"EDM"</formula>
    </cfRule>
    <cfRule type="cellIs" dxfId="11" priority="27" operator="equal">
      <formula>"DAL"</formula>
    </cfRule>
    <cfRule type="cellIs" dxfId="10" priority="28" operator="equal">
      <formula>"DET"</formula>
    </cfRule>
    <cfRule type="cellIs" dxfId="9" priority="29" operator="equal">
      <formula>"CBJ"</formula>
    </cfRule>
    <cfRule type="cellIs" dxfId="8" priority="30" operator="equal">
      <formula>"CGY"</formula>
    </cfRule>
    <cfRule type="cellIs" dxfId="7" priority="31" operator="equal">
      <formula>"COL"</formula>
    </cfRule>
    <cfRule type="cellIs" dxfId="6" priority="32" operator="equal">
      <formula>"CHI"</formula>
    </cfRule>
    <cfRule type="cellIs" dxfId="5" priority="33" operator="equal">
      <formula>"CAR"</formula>
    </cfRule>
    <cfRule type="cellIs" dxfId="4" priority="34" operator="equal">
      <formula>"BUF"</formula>
    </cfRule>
    <cfRule type="cellIs" dxfId="3" priority="35" operator="equal">
      <formula>"ANA"</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16</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15</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22</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15</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14</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13</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17</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28</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16</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16</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15</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22</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15</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14</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14</v>
      </c>
      <c r="X43" s="2">
        <f>SUMIFS(DataRegularSeason20242025!$AA$3:$AA$1315,DataRegularSeason20242025!$B$3:$B$1315, "&lt;=" &amp; $A43, DataRegularSeason20242025!$D$3:$D$1315, X$1)+SUMIFS(DataRegularSeason20242025!$AB$3:$AB$1315,DataRegularSeason20242025!$B$3:$B$1315, "&lt;=" &amp; $A43, DataRegularSeason20242025!$E$3:$E$1315, X$1)</f>
        <v>13</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20</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17</v>
      </c>
      <c r="AE43" s="2">
        <f>SUMIFS(DataRegularSeason20242025!$AA$3:$AA$1315,DataRegularSeason20242025!$B$3:$B$1315, "&lt;=" &amp; $A43, DataRegularSeason20242025!$D$3:$D$1315, AE$1)+SUMIFS(DataRegularSeason20242025!$AB$3:$AB$1315,DataRegularSeason20242025!$B$3:$B$1315, "&lt;=" &amp; $A43, DataRegularSeason20242025!$E$3:$E$1315, AE$1)</f>
        <v>20</v>
      </c>
      <c r="AF43" s="2">
        <f>SUMIFS(DataRegularSeason20242025!$AA$3:$AA$1315,DataRegularSeason20242025!$B$3:$B$1315, "&lt;=" &amp; $A43, DataRegularSeason20242025!$D$3:$D$1315, AF$1)+SUMIFS(DataRegularSeason20242025!$AB$3:$AB$1315,DataRegularSeason20242025!$B$3:$B$1315, "&lt;=" &amp; $A43, DataRegularSeason20242025!$E$3:$E$1315, AF$1)</f>
        <v>28</v>
      </c>
      <c r="AG43" s="2">
        <f>SUMIFS(DataRegularSeason20242025!$AA$3:$AA$1315,DataRegularSeason20242025!$B$3:$B$1315, "&lt;=" &amp; $A43, DataRegularSeason20242025!$D$3:$D$1315, AG$1)+SUMIFS(DataRegularSeason20242025!$AB$3:$AB$1315,DataRegularSeason20242025!$B$3:$B$1315, "&lt;=" &amp; $A43, DataRegularSeason20242025!$E$3:$E$1315, AG$1)</f>
        <v>20</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16</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16</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15</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22</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15</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14</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14</v>
      </c>
      <c r="X44" s="2">
        <f>SUMIFS(DataRegularSeason20242025!$AA$3:$AA$1315,DataRegularSeason20242025!$B$3:$B$1315, "&lt;=" &amp; $A44, DataRegularSeason20242025!$D$3:$D$1315, X$1)+SUMIFS(DataRegularSeason20242025!$AB$3:$AB$1315,DataRegularSeason20242025!$B$3:$B$1315, "&lt;=" &amp; $A44, DataRegularSeason20242025!$E$3:$E$1315, X$1)</f>
        <v>13</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20</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17</v>
      </c>
      <c r="AE44" s="2">
        <f>SUMIFS(DataRegularSeason20242025!$AA$3:$AA$1315,DataRegularSeason20242025!$B$3:$B$1315, "&lt;=" &amp; $A44, DataRegularSeason20242025!$D$3:$D$1315, AE$1)+SUMIFS(DataRegularSeason20242025!$AB$3:$AB$1315,DataRegularSeason20242025!$B$3:$B$1315, "&lt;=" &amp; $A44, DataRegularSeason20242025!$E$3:$E$1315, AE$1)</f>
        <v>20</v>
      </c>
      <c r="AF44" s="2">
        <f>SUMIFS(DataRegularSeason20242025!$AA$3:$AA$1315,DataRegularSeason20242025!$B$3:$B$1315, "&lt;=" &amp; $A44, DataRegularSeason20242025!$D$3:$D$1315, AF$1)+SUMIFS(DataRegularSeason20242025!$AB$3:$AB$1315,DataRegularSeason20242025!$B$3:$B$1315, "&lt;=" &amp; $A44, DataRegularSeason20242025!$E$3:$E$1315, AF$1)</f>
        <v>28</v>
      </c>
      <c r="AG44" s="2">
        <f>SUMIFS(DataRegularSeason20242025!$AA$3:$AA$1315,DataRegularSeason20242025!$B$3:$B$1315, "&lt;=" &amp; $A44, DataRegularSeason20242025!$D$3:$D$1315, AG$1)+SUMIFS(DataRegularSeason20242025!$AB$3:$AB$1315,DataRegularSeason20242025!$B$3:$B$1315, "&lt;=" &amp; $A44, DataRegularSeason20242025!$E$3:$E$1315, AG$1)</f>
        <v>20</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16</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16</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15</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22</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15</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14</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14</v>
      </c>
      <c r="X45" s="2">
        <f>SUMIFS(DataRegularSeason20242025!$AA$3:$AA$1315,DataRegularSeason20242025!$B$3:$B$1315, "&lt;=" &amp; $A45, DataRegularSeason20242025!$D$3:$D$1315, X$1)+SUMIFS(DataRegularSeason20242025!$AB$3:$AB$1315,DataRegularSeason20242025!$B$3:$B$1315, "&lt;=" &amp; $A45, DataRegularSeason20242025!$E$3:$E$1315, X$1)</f>
        <v>13</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20</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17</v>
      </c>
      <c r="AE45" s="2">
        <f>SUMIFS(DataRegularSeason20242025!$AA$3:$AA$1315,DataRegularSeason20242025!$B$3:$B$1315, "&lt;=" &amp; $A45, DataRegularSeason20242025!$D$3:$D$1315, AE$1)+SUMIFS(DataRegularSeason20242025!$AB$3:$AB$1315,DataRegularSeason20242025!$B$3:$B$1315, "&lt;=" &amp; $A45, DataRegularSeason20242025!$E$3:$E$1315, AE$1)</f>
        <v>20</v>
      </c>
      <c r="AF45" s="2">
        <f>SUMIFS(DataRegularSeason20242025!$AA$3:$AA$1315,DataRegularSeason20242025!$B$3:$B$1315, "&lt;=" &amp; $A45, DataRegularSeason20242025!$D$3:$D$1315, AF$1)+SUMIFS(DataRegularSeason20242025!$AB$3:$AB$1315,DataRegularSeason20242025!$B$3:$B$1315, "&lt;=" &amp; $A45, DataRegularSeason20242025!$E$3:$E$1315, AF$1)</f>
        <v>28</v>
      </c>
      <c r="AG45" s="2">
        <f>SUMIFS(DataRegularSeason20242025!$AA$3:$AA$1315,DataRegularSeason20242025!$B$3:$B$1315, "&lt;=" &amp; $A45, DataRegularSeason20242025!$D$3:$D$1315, AG$1)+SUMIFS(DataRegularSeason20242025!$AB$3:$AB$1315,DataRegularSeason20242025!$B$3:$B$1315, "&lt;=" &amp; $A45, DataRegularSeason20242025!$E$3:$E$1315, AG$1)</f>
        <v>20</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16</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16</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15</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22</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15</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14</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14</v>
      </c>
      <c r="X46" s="2">
        <f>SUMIFS(DataRegularSeason20242025!$AA$3:$AA$1315,DataRegularSeason20242025!$B$3:$B$1315, "&lt;=" &amp; $A46, DataRegularSeason20242025!$D$3:$D$1315, X$1)+SUMIFS(DataRegularSeason20242025!$AB$3:$AB$1315,DataRegularSeason20242025!$B$3:$B$1315, "&lt;=" &amp; $A46, DataRegularSeason20242025!$E$3:$E$1315, X$1)</f>
        <v>13</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20</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17</v>
      </c>
      <c r="AE46" s="2">
        <f>SUMIFS(DataRegularSeason20242025!$AA$3:$AA$1315,DataRegularSeason20242025!$B$3:$B$1315, "&lt;=" &amp; $A46, DataRegularSeason20242025!$D$3:$D$1315, AE$1)+SUMIFS(DataRegularSeason20242025!$AB$3:$AB$1315,DataRegularSeason20242025!$B$3:$B$1315, "&lt;=" &amp; $A46, DataRegularSeason20242025!$E$3:$E$1315, AE$1)</f>
        <v>20</v>
      </c>
      <c r="AF46" s="2">
        <f>SUMIFS(DataRegularSeason20242025!$AA$3:$AA$1315,DataRegularSeason20242025!$B$3:$B$1315, "&lt;=" &amp; $A46, DataRegularSeason20242025!$D$3:$D$1315, AF$1)+SUMIFS(DataRegularSeason20242025!$AB$3:$AB$1315,DataRegularSeason20242025!$B$3:$B$1315, "&lt;=" &amp; $A46, DataRegularSeason20242025!$E$3:$E$1315, AF$1)</f>
        <v>28</v>
      </c>
      <c r="AG46" s="2">
        <f>SUMIFS(DataRegularSeason20242025!$AA$3:$AA$1315,DataRegularSeason20242025!$B$3:$B$1315, "&lt;=" &amp; $A46, DataRegularSeason20242025!$D$3:$D$1315, AG$1)+SUMIFS(DataRegularSeason20242025!$AB$3:$AB$1315,DataRegularSeason20242025!$B$3:$B$1315, "&lt;=" &amp; $A46, DataRegularSeason20242025!$E$3:$E$1315, AG$1)</f>
        <v>20</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16</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16</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15</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22</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15</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14</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14</v>
      </c>
      <c r="X47" s="2">
        <f>SUMIFS(DataRegularSeason20242025!$AA$3:$AA$1315,DataRegularSeason20242025!$B$3:$B$1315, "&lt;=" &amp; $A47, DataRegularSeason20242025!$D$3:$D$1315, X$1)+SUMIFS(DataRegularSeason20242025!$AB$3:$AB$1315,DataRegularSeason20242025!$B$3:$B$1315, "&lt;=" &amp; $A47, DataRegularSeason20242025!$E$3:$E$1315, X$1)</f>
        <v>13</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20</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17</v>
      </c>
      <c r="AE47" s="2">
        <f>SUMIFS(DataRegularSeason20242025!$AA$3:$AA$1315,DataRegularSeason20242025!$B$3:$B$1315, "&lt;=" &amp; $A47, DataRegularSeason20242025!$D$3:$D$1315, AE$1)+SUMIFS(DataRegularSeason20242025!$AB$3:$AB$1315,DataRegularSeason20242025!$B$3:$B$1315, "&lt;=" &amp; $A47, DataRegularSeason20242025!$E$3:$E$1315, AE$1)</f>
        <v>20</v>
      </c>
      <c r="AF47" s="2">
        <f>SUMIFS(DataRegularSeason20242025!$AA$3:$AA$1315,DataRegularSeason20242025!$B$3:$B$1315, "&lt;=" &amp; $A47, DataRegularSeason20242025!$D$3:$D$1315, AF$1)+SUMIFS(DataRegularSeason20242025!$AB$3:$AB$1315,DataRegularSeason20242025!$B$3:$B$1315, "&lt;=" &amp; $A47, DataRegularSeason20242025!$E$3:$E$1315, AF$1)</f>
        <v>28</v>
      </c>
      <c r="AG47" s="2">
        <f>SUMIFS(DataRegularSeason20242025!$AA$3:$AA$1315,DataRegularSeason20242025!$B$3:$B$1315, "&lt;=" &amp; $A47, DataRegularSeason20242025!$D$3:$D$1315, AG$1)+SUMIFS(DataRegularSeason20242025!$AB$3:$AB$1315,DataRegularSeason20242025!$B$3:$B$1315, "&lt;=" &amp; $A47, DataRegularSeason20242025!$E$3:$E$1315, AG$1)</f>
        <v>20</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16</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16</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15</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22</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15</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14</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14</v>
      </c>
      <c r="X48" s="2">
        <f>SUMIFS(DataRegularSeason20242025!$AA$3:$AA$1315,DataRegularSeason20242025!$B$3:$B$1315, "&lt;=" &amp; $A48, DataRegularSeason20242025!$D$3:$D$1315, X$1)+SUMIFS(DataRegularSeason20242025!$AB$3:$AB$1315,DataRegularSeason20242025!$B$3:$B$1315, "&lt;=" &amp; $A48, DataRegularSeason20242025!$E$3:$E$1315, X$1)</f>
        <v>13</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20</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17</v>
      </c>
      <c r="AE48" s="2">
        <f>SUMIFS(DataRegularSeason20242025!$AA$3:$AA$1315,DataRegularSeason20242025!$B$3:$B$1315, "&lt;=" &amp; $A48, DataRegularSeason20242025!$D$3:$D$1315, AE$1)+SUMIFS(DataRegularSeason20242025!$AB$3:$AB$1315,DataRegularSeason20242025!$B$3:$B$1315, "&lt;=" &amp; $A48, DataRegularSeason20242025!$E$3:$E$1315, AE$1)</f>
        <v>20</v>
      </c>
      <c r="AF48" s="2">
        <f>SUMIFS(DataRegularSeason20242025!$AA$3:$AA$1315,DataRegularSeason20242025!$B$3:$B$1315, "&lt;=" &amp; $A48, DataRegularSeason20242025!$D$3:$D$1315, AF$1)+SUMIFS(DataRegularSeason20242025!$AB$3:$AB$1315,DataRegularSeason20242025!$B$3:$B$1315, "&lt;=" &amp; $A48, DataRegularSeason20242025!$E$3:$E$1315, AF$1)</f>
        <v>28</v>
      </c>
      <c r="AG48" s="2">
        <f>SUMIFS(DataRegularSeason20242025!$AA$3:$AA$1315,DataRegularSeason20242025!$B$3:$B$1315, "&lt;=" &amp; $A48, DataRegularSeason20242025!$D$3:$D$1315, AG$1)+SUMIFS(DataRegularSeason20242025!$AB$3:$AB$1315,DataRegularSeason20242025!$B$3:$B$1315, "&lt;=" &amp; $A48, DataRegularSeason20242025!$E$3:$E$1315, AG$1)</f>
        <v>20</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16</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16</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15</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22</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15</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14</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14</v>
      </c>
      <c r="X49" s="2">
        <f>SUMIFS(DataRegularSeason20242025!$AA$3:$AA$1315,DataRegularSeason20242025!$B$3:$B$1315, "&lt;=" &amp; $A49, DataRegularSeason20242025!$D$3:$D$1315, X$1)+SUMIFS(DataRegularSeason20242025!$AB$3:$AB$1315,DataRegularSeason20242025!$B$3:$B$1315, "&lt;=" &amp; $A49, DataRegularSeason20242025!$E$3:$E$1315, X$1)</f>
        <v>13</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20</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17</v>
      </c>
      <c r="AE49" s="2">
        <f>SUMIFS(DataRegularSeason20242025!$AA$3:$AA$1315,DataRegularSeason20242025!$B$3:$B$1315, "&lt;=" &amp; $A49, DataRegularSeason20242025!$D$3:$D$1315, AE$1)+SUMIFS(DataRegularSeason20242025!$AB$3:$AB$1315,DataRegularSeason20242025!$B$3:$B$1315, "&lt;=" &amp; $A49, DataRegularSeason20242025!$E$3:$E$1315, AE$1)</f>
        <v>20</v>
      </c>
      <c r="AF49" s="2">
        <f>SUMIFS(DataRegularSeason20242025!$AA$3:$AA$1315,DataRegularSeason20242025!$B$3:$B$1315, "&lt;=" &amp; $A49, DataRegularSeason20242025!$D$3:$D$1315, AF$1)+SUMIFS(DataRegularSeason20242025!$AB$3:$AB$1315,DataRegularSeason20242025!$B$3:$B$1315, "&lt;=" &amp; $A49, DataRegularSeason20242025!$E$3:$E$1315, AF$1)</f>
        <v>28</v>
      </c>
      <c r="AG49" s="2">
        <f>SUMIFS(DataRegularSeason20242025!$AA$3:$AA$1315,DataRegularSeason20242025!$B$3:$B$1315, "&lt;=" &amp; $A49, DataRegularSeason20242025!$D$3:$D$1315, AG$1)+SUMIFS(DataRegularSeason20242025!$AB$3:$AB$1315,DataRegularSeason20242025!$B$3:$B$1315, "&lt;=" &amp; $A49, DataRegularSeason20242025!$E$3:$E$1315, AG$1)</f>
        <v>20</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16</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16</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15</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22</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15</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14</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14</v>
      </c>
      <c r="X50" s="2">
        <f>SUMIFS(DataRegularSeason20242025!$AA$3:$AA$1315,DataRegularSeason20242025!$B$3:$B$1315, "&lt;=" &amp; $A50, DataRegularSeason20242025!$D$3:$D$1315, X$1)+SUMIFS(DataRegularSeason20242025!$AB$3:$AB$1315,DataRegularSeason20242025!$B$3:$B$1315, "&lt;=" &amp; $A50, DataRegularSeason20242025!$E$3:$E$1315, X$1)</f>
        <v>13</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20</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17</v>
      </c>
      <c r="AE50" s="2">
        <f>SUMIFS(DataRegularSeason20242025!$AA$3:$AA$1315,DataRegularSeason20242025!$B$3:$B$1315, "&lt;=" &amp; $A50, DataRegularSeason20242025!$D$3:$D$1315, AE$1)+SUMIFS(DataRegularSeason20242025!$AB$3:$AB$1315,DataRegularSeason20242025!$B$3:$B$1315, "&lt;=" &amp; $A50, DataRegularSeason20242025!$E$3:$E$1315, AE$1)</f>
        <v>20</v>
      </c>
      <c r="AF50" s="2">
        <f>SUMIFS(DataRegularSeason20242025!$AA$3:$AA$1315,DataRegularSeason20242025!$B$3:$B$1315, "&lt;=" &amp; $A50, DataRegularSeason20242025!$D$3:$D$1315, AF$1)+SUMIFS(DataRegularSeason20242025!$AB$3:$AB$1315,DataRegularSeason20242025!$B$3:$B$1315, "&lt;=" &amp; $A50, DataRegularSeason20242025!$E$3:$E$1315, AF$1)</f>
        <v>28</v>
      </c>
      <c r="AG50" s="2">
        <f>SUMIFS(DataRegularSeason20242025!$AA$3:$AA$1315,DataRegularSeason20242025!$B$3:$B$1315, "&lt;=" &amp; $A50, DataRegularSeason20242025!$D$3:$D$1315, AG$1)+SUMIFS(DataRegularSeason20242025!$AB$3:$AB$1315,DataRegularSeason20242025!$B$3:$B$1315, "&lt;=" &amp; $A50, DataRegularSeason20242025!$E$3:$E$1315, AG$1)</f>
        <v>20</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16</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16</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15</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22</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15</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14</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14</v>
      </c>
      <c r="X51" s="2">
        <f>SUMIFS(DataRegularSeason20242025!$AA$3:$AA$1315,DataRegularSeason20242025!$B$3:$B$1315, "&lt;=" &amp; $A51, DataRegularSeason20242025!$D$3:$D$1315, X$1)+SUMIFS(DataRegularSeason20242025!$AB$3:$AB$1315,DataRegularSeason20242025!$B$3:$B$1315, "&lt;=" &amp; $A51, DataRegularSeason20242025!$E$3:$E$1315, X$1)</f>
        <v>13</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20</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17</v>
      </c>
      <c r="AE51" s="2">
        <f>SUMIFS(DataRegularSeason20242025!$AA$3:$AA$1315,DataRegularSeason20242025!$B$3:$B$1315, "&lt;=" &amp; $A51, DataRegularSeason20242025!$D$3:$D$1315, AE$1)+SUMIFS(DataRegularSeason20242025!$AB$3:$AB$1315,DataRegularSeason20242025!$B$3:$B$1315, "&lt;=" &amp; $A51, DataRegularSeason20242025!$E$3:$E$1315, AE$1)</f>
        <v>20</v>
      </c>
      <c r="AF51" s="2">
        <f>SUMIFS(DataRegularSeason20242025!$AA$3:$AA$1315,DataRegularSeason20242025!$B$3:$B$1315, "&lt;=" &amp; $A51, DataRegularSeason20242025!$D$3:$D$1315, AF$1)+SUMIFS(DataRegularSeason20242025!$AB$3:$AB$1315,DataRegularSeason20242025!$B$3:$B$1315, "&lt;=" &amp; $A51, DataRegularSeason20242025!$E$3:$E$1315, AF$1)</f>
        <v>28</v>
      </c>
      <c r="AG51" s="2">
        <f>SUMIFS(DataRegularSeason20242025!$AA$3:$AA$1315,DataRegularSeason20242025!$B$3:$B$1315, "&lt;=" &amp; $A51, DataRegularSeason20242025!$D$3:$D$1315, AG$1)+SUMIFS(DataRegularSeason20242025!$AB$3:$AB$1315,DataRegularSeason20242025!$B$3:$B$1315, "&lt;=" &amp; $A51, DataRegularSeason20242025!$E$3:$E$1315, AG$1)</f>
        <v>20</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16</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16</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15</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22</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15</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14</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14</v>
      </c>
      <c r="X52" s="2">
        <f>SUMIFS(DataRegularSeason20242025!$AA$3:$AA$1315,DataRegularSeason20242025!$B$3:$B$1315, "&lt;=" &amp; $A52, DataRegularSeason20242025!$D$3:$D$1315, X$1)+SUMIFS(DataRegularSeason20242025!$AB$3:$AB$1315,DataRegularSeason20242025!$B$3:$B$1315, "&lt;=" &amp; $A52, DataRegularSeason20242025!$E$3:$E$1315, X$1)</f>
        <v>13</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20</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17</v>
      </c>
      <c r="AE52" s="2">
        <f>SUMIFS(DataRegularSeason20242025!$AA$3:$AA$1315,DataRegularSeason20242025!$B$3:$B$1315, "&lt;=" &amp; $A52, DataRegularSeason20242025!$D$3:$D$1315, AE$1)+SUMIFS(DataRegularSeason20242025!$AB$3:$AB$1315,DataRegularSeason20242025!$B$3:$B$1315, "&lt;=" &amp; $A52, DataRegularSeason20242025!$E$3:$E$1315, AE$1)</f>
        <v>20</v>
      </c>
      <c r="AF52" s="2">
        <f>SUMIFS(DataRegularSeason20242025!$AA$3:$AA$1315,DataRegularSeason20242025!$B$3:$B$1315, "&lt;=" &amp; $A52, DataRegularSeason20242025!$D$3:$D$1315, AF$1)+SUMIFS(DataRegularSeason20242025!$AB$3:$AB$1315,DataRegularSeason20242025!$B$3:$B$1315, "&lt;=" &amp; $A52, DataRegularSeason20242025!$E$3:$E$1315, AF$1)</f>
        <v>28</v>
      </c>
      <c r="AG52" s="2">
        <f>SUMIFS(DataRegularSeason20242025!$AA$3:$AA$1315,DataRegularSeason20242025!$B$3:$B$1315, "&lt;=" &amp; $A52, DataRegularSeason20242025!$D$3:$D$1315, AG$1)+SUMIFS(DataRegularSeason20242025!$AB$3:$AB$1315,DataRegularSeason20242025!$B$3:$B$1315, "&lt;=" &amp; $A52, DataRegularSeason20242025!$E$3:$E$1315, AG$1)</f>
        <v>20</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16</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16</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15</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22</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15</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14</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14</v>
      </c>
      <c r="X53" s="2">
        <f>SUMIFS(DataRegularSeason20242025!$AA$3:$AA$1315,DataRegularSeason20242025!$B$3:$B$1315, "&lt;=" &amp; $A53, DataRegularSeason20242025!$D$3:$D$1315, X$1)+SUMIFS(DataRegularSeason20242025!$AB$3:$AB$1315,DataRegularSeason20242025!$B$3:$B$1315, "&lt;=" &amp; $A53, DataRegularSeason20242025!$E$3:$E$1315, X$1)</f>
        <v>13</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20</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17</v>
      </c>
      <c r="AE53" s="2">
        <f>SUMIFS(DataRegularSeason20242025!$AA$3:$AA$1315,DataRegularSeason20242025!$B$3:$B$1315, "&lt;=" &amp; $A53, DataRegularSeason20242025!$D$3:$D$1315, AE$1)+SUMIFS(DataRegularSeason20242025!$AB$3:$AB$1315,DataRegularSeason20242025!$B$3:$B$1315, "&lt;=" &amp; $A53, DataRegularSeason20242025!$E$3:$E$1315, AE$1)</f>
        <v>20</v>
      </c>
      <c r="AF53" s="2">
        <f>SUMIFS(DataRegularSeason20242025!$AA$3:$AA$1315,DataRegularSeason20242025!$B$3:$B$1315, "&lt;=" &amp; $A53, DataRegularSeason20242025!$D$3:$D$1315, AF$1)+SUMIFS(DataRegularSeason20242025!$AB$3:$AB$1315,DataRegularSeason20242025!$B$3:$B$1315, "&lt;=" &amp; $A53, DataRegularSeason20242025!$E$3:$E$1315, AF$1)</f>
        <v>28</v>
      </c>
      <c r="AG53" s="2">
        <f>SUMIFS(DataRegularSeason20242025!$AA$3:$AA$1315,DataRegularSeason20242025!$B$3:$B$1315, "&lt;=" &amp; $A53, DataRegularSeason20242025!$D$3:$D$1315, AG$1)+SUMIFS(DataRegularSeason20242025!$AB$3:$AB$1315,DataRegularSeason20242025!$B$3:$B$1315, "&lt;=" &amp; $A53, DataRegularSeason20242025!$E$3:$E$1315, AG$1)</f>
        <v>20</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16</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16</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15</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22</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15</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14</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14</v>
      </c>
      <c r="X54" s="2">
        <f>SUMIFS(DataRegularSeason20242025!$AA$3:$AA$1315,DataRegularSeason20242025!$B$3:$B$1315, "&lt;=" &amp; $A54, DataRegularSeason20242025!$D$3:$D$1315, X$1)+SUMIFS(DataRegularSeason20242025!$AB$3:$AB$1315,DataRegularSeason20242025!$B$3:$B$1315, "&lt;=" &amp; $A54, DataRegularSeason20242025!$E$3:$E$1315, X$1)</f>
        <v>13</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20</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17</v>
      </c>
      <c r="AE54" s="2">
        <f>SUMIFS(DataRegularSeason20242025!$AA$3:$AA$1315,DataRegularSeason20242025!$B$3:$B$1315, "&lt;=" &amp; $A54, DataRegularSeason20242025!$D$3:$D$1315, AE$1)+SUMIFS(DataRegularSeason20242025!$AB$3:$AB$1315,DataRegularSeason20242025!$B$3:$B$1315, "&lt;=" &amp; $A54, DataRegularSeason20242025!$E$3:$E$1315, AE$1)</f>
        <v>20</v>
      </c>
      <c r="AF54" s="2">
        <f>SUMIFS(DataRegularSeason20242025!$AA$3:$AA$1315,DataRegularSeason20242025!$B$3:$B$1315, "&lt;=" &amp; $A54, DataRegularSeason20242025!$D$3:$D$1315, AF$1)+SUMIFS(DataRegularSeason20242025!$AB$3:$AB$1315,DataRegularSeason20242025!$B$3:$B$1315, "&lt;=" &amp; $A54, DataRegularSeason20242025!$E$3:$E$1315, AF$1)</f>
        <v>28</v>
      </c>
      <c r="AG54" s="2">
        <f>SUMIFS(DataRegularSeason20242025!$AA$3:$AA$1315,DataRegularSeason20242025!$B$3:$B$1315, "&lt;=" &amp; $A54, DataRegularSeason20242025!$D$3:$D$1315, AG$1)+SUMIFS(DataRegularSeason20242025!$AB$3:$AB$1315,DataRegularSeason20242025!$B$3:$B$1315, "&lt;=" &amp; $A54, DataRegularSeason20242025!$E$3:$E$1315, AG$1)</f>
        <v>20</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16</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16</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15</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22</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15</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14</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14</v>
      </c>
      <c r="X55" s="2">
        <f>SUMIFS(DataRegularSeason20242025!$AA$3:$AA$1315,DataRegularSeason20242025!$B$3:$B$1315, "&lt;=" &amp; $A55, DataRegularSeason20242025!$D$3:$D$1315, X$1)+SUMIFS(DataRegularSeason20242025!$AB$3:$AB$1315,DataRegularSeason20242025!$B$3:$B$1315, "&lt;=" &amp; $A55, DataRegularSeason20242025!$E$3:$E$1315, X$1)</f>
        <v>13</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20</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17</v>
      </c>
      <c r="AE55" s="2">
        <f>SUMIFS(DataRegularSeason20242025!$AA$3:$AA$1315,DataRegularSeason20242025!$B$3:$B$1315, "&lt;=" &amp; $A55, DataRegularSeason20242025!$D$3:$D$1315, AE$1)+SUMIFS(DataRegularSeason20242025!$AB$3:$AB$1315,DataRegularSeason20242025!$B$3:$B$1315, "&lt;=" &amp; $A55, DataRegularSeason20242025!$E$3:$E$1315, AE$1)</f>
        <v>20</v>
      </c>
      <c r="AF55" s="2">
        <f>SUMIFS(DataRegularSeason20242025!$AA$3:$AA$1315,DataRegularSeason20242025!$B$3:$B$1315, "&lt;=" &amp; $A55, DataRegularSeason20242025!$D$3:$D$1315, AF$1)+SUMIFS(DataRegularSeason20242025!$AB$3:$AB$1315,DataRegularSeason20242025!$B$3:$B$1315, "&lt;=" &amp; $A55, DataRegularSeason20242025!$E$3:$E$1315, AF$1)</f>
        <v>28</v>
      </c>
      <c r="AG55" s="2">
        <f>SUMIFS(DataRegularSeason20242025!$AA$3:$AA$1315,DataRegularSeason20242025!$B$3:$B$1315, "&lt;=" &amp; $A55, DataRegularSeason20242025!$D$3:$D$1315, AG$1)+SUMIFS(DataRegularSeason20242025!$AB$3:$AB$1315,DataRegularSeason20242025!$B$3:$B$1315, "&lt;=" &amp; $A55, DataRegularSeason20242025!$E$3:$E$1315, AG$1)</f>
        <v>20</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16</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16</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15</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22</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15</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14</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14</v>
      </c>
      <c r="X56" s="2">
        <f>SUMIFS(DataRegularSeason20242025!$AA$3:$AA$1315,DataRegularSeason20242025!$B$3:$B$1315, "&lt;=" &amp; $A56, DataRegularSeason20242025!$D$3:$D$1315, X$1)+SUMIFS(DataRegularSeason20242025!$AB$3:$AB$1315,DataRegularSeason20242025!$B$3:$B$1315, "&lt;=" &amp; $A56, DataRegularSeason20242025!$E$3:$E$1315, X$1)</f>
        <v>13</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20</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17</v>
      </c>
      <c r="AE56" s="2">
        <f>SUMIFS(DataRegularSeason20242025!$AA$3:$AA$1315,DataRegularSeason20242025!$B$3:$B$1315, "&lt;=" &amp; $A56, DataRegularSeason20242025!$D$3:$D$1315, AE$1)+SUMIFS(DataRegularSeason20242025!$AB$3:$AB$1315,DataRegularSeason20242025!$B$3:$B$1315, "&lt;=" &amp; $A56, DataRegularSeason20242025!$E$3:$E$1315, AE$1)</f>
        <v>20</v>
      </c>
      <c r="AF56" s="2">
        <f>SUMIFS(DataRegularSeason20242025!$AA$3:$AA$1315,DataRegularSeason20242025!$B$3:$B$1315, "&lt;=" &amp; $A56, DataRegularSeason20242025!$D$3:$D$1315, AF$1)+SUMIFS(DataRegularSeason20242025!$AB$3:$AB$1315,DataRegularSeason20242025!$B$3:$B$1315, "&lt;=" &amp; $A56, DataRegularSeason20242025!$E$3:$E$1315, AF$1)</f>
        <v>28</v>
      </c>
      <c r="AG56" s="2">
        <f>SUMIFS(DataRegularSeason20242025!$AA$3:$AA$1315,DataRegularSeason20242025!$B$3:$B$1315, "&lt;=" &amp; $A56, DataRegularSeason20242025!$D$3:$D$1315, AG$1)+SUMIFS(DataRegularSeason20242025!$AB$3:$AB$1315,DataRegularSeason20242025!$B$3:$B$1315, "&lt;=" &amp; $A56, DataRegularSeason20242025!$E$3:$E$1315, AG$1)</f>
        <v>20</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16</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16</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15</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22</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15</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14</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14</v>
      </c>
      <c r="X57" s="2">
        <f>SUMIFS(DataRegularSeason20242025!$AA$3:$AA$1315,DataRegularSeason20242025!$B$3:$B$1315, "&lt;=" &amp; $A57, DataRegularSeason20242025!$D$3:$D$1315, X$1)+SUMIFS(DataRegularSeason20242025!$AB$3:$AB$1315,DataRegularSeason20242025!$B$3:$B$1315, "&lt;=" &amp; $A57, DataRegularSeason20242025!$E$3:$E$1315, X$1)</f>
        <v>13</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20</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17</v>
      </c>
      <c r="AE57" s="2">
        <f>SUMIFS(DataRegularSeason20242025!$AA$3:$AA$1315,DataRegularSeason20242025!$B$3:$B$1315, "&lt;=" &amp; $A57, DataRegularSeason20242025!$D$3:$D$1315, AE$1)+SUMIFS(DataRegularSeason20242025!$AB$3:$AB$1315,DataRegularSeason20242025!$B$3:$B$1315, "&lt;=" &amp; $A57, DataRegularSeason20242025!$E$3:$E$1315, AE$1)</f>
        <v>20</v>
      </c>
      <c r="AF57" s="2">
        <f>SUMIFS(DataRegularSeason20242025!$AA$3:$AA$1315,DataRegularSeason20242025!$B$3:$B$1315, "&lt;=" &amp; $A57, DataRegularSeason20242025!$D$3:$D$1315, AF$1)+SUMIFS(DataRegularSeason20242025!$AB$3:$AB$1315,DataRegularSeason20242025!$B$3:$B$1315, "&lt;=" &amp; $A57, DataRegularSeason20242025!$E$3:$E$1315, AF$1)</f>
        <v>28</v>
      </c>
      <c r="AG57" s="2">
        <f>SUMIFS(DataRegularSeason20242025!$AA$3:$AA$1315,DataRegularSeason20242025!$B$3:$B$1315, "&lt;=" &amp; $A57, DataRegularSeason20242025!$D$3:$D$1315, AG$1)+SUMIFS(DataRegularSeason20242025!$AB$3:$AB$1315,DataRegularSeason20242025!$B$3:$B$1315, "&lt;=" &amp; $A57, DataRegularSeason20242025!$E$3:$E$1315, AG$1)</f>
        <v>20</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16</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16</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15</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22</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15</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14</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14</v>
      </c>
      <c r="X58" s="2">
        <f>SUMIFS(DataRegularSeason20242025!$AA$3:$AA$1315,DataRegularSeason20242025!$B$3:$B$1315, "&lt;=" &amp; $A58, DataRegularSeason20242025!$D$3:$D$1315, X$1)+SUMIFS(DataRegularSeason20242025!$AB$3:$AB$1315,DataRegularSeason20242025!$B$3:$B$1315, "&lt;=" &amp; $A58, DataRegularSeason20242025!$E$3:$E$1315, X$1)</f>
        <v>13</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20</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17</v>
      </c>
      <c r="AE58" s="2">
        <f>SUMIFS(DataRegularSeason20242025!$AA$3:$AA$1315,DataRegularSeason20242025!$B$3:$B$1315, "&lt;=" &amp; $A58, DataRegularSeason20242025!$D$3:$D$1315, AE$1)+SUMIFS(DataRegularSeason20242025!$AB$3:$AB$1315,DataRegularSeason20242025!$B$3:$B$1315, "&lt;=" &amp; $A58, DataRegularSeason20242025!$E$3:$E$1315, AE$1)</f>
        <v>20</v>
      </c>
      <c r="AF58" s="2">
        <f>SUMIFS(DataRegularSeason20242025!$AA$3:$AA$1315,DataRegularSeason20242025!$B$3:$B$1315, "&lt;=" &amp; $A58, DataRegularSeason20242025!$D$3:$D$1315, AF$1)+SUMIFS(DataRegularSeason20242025!$AB$3:$AB$1315,DataRegularSeason20242025!$B$3:$B$1315, "&lt;=" &amp; $A58, DataRegularSeason20242025!$E$3:$E$1315, AF$1)</f>
        <v>28</v>
      </c>
      <c r="AG58" s="2">
        <f>SUMIFS(DataRegularSeason20242025!$AA$3:$AA$1315,DataRegularSeason20242025!$B$3:$B$1315, "&lt;=" &amp; $A58, DataRegularSeason20242025!$D$3:$D$1315, AG$1)+SUMIFS(DataRegularSeason20242025!$AB$3:$AB$1315,DataRegularSeason20242025!$B$3:$B$1315, "&lt;=" &amp; $A58, DataRegularSeason20242025!$E$3:$E$1315, AG$1)</f>
        <v>20</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16</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16</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15</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22</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15</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14</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14</v>
      </c>
      <c r="X59" s="2">
        <f>SUMIFS(DataRegularSeason20242025!$AA$3:$AA$1315,DataRegularSeason20242025!$B$3:$B$1315, "&lt;=" &amp; $A59, DataRegularSeason20242025!$D$3:$D$1315, X$1)+SUMIFS(DataRegularSeason20242025!$AB$3:$AB$1315,DataRegularSeason20242025!$B$3:$B$1315, "&lt;=" &amp; $A59, DataRegularSeason20242025!$E$3:$E$1315, X$1)</f>
        <v>13</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20</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17</v>
      </c>
      <c r="AE59" s="2">
        <f>SUMIFS(DataRegularSeason20242025!$AA$3:$AA$1315,DataRegularSeason20242025!$B$3:$B$1315, "&lt;=" &amp; $A59, DataRegularSeason20242025!$D$3:$D$1315, AE$1)+SUMIFS(DataRegularSeason20242025!$AB$3:$AB$1315,DataRegularSeason20242025!$B$3:$B$1315, "&lt;=" &amp; $A59, DataRegularSeason20242025!$E$3:$E$1315, AE$1)</f>
        <v>20</v>
      </c>
      <c r="AF59" s="2">
        <f>SUMIFS(DataRegularSeason20242025!$AA$3:$AA$1315,DataRegularSeason20242025!$B$3:$B$1315, "&lt;=" &amp; $A59, DataRegularSeason20242025!$D$3:$D$1315, AF$1)+SUMIFS(DataRegularSeason20242025!$AB$3:$AB$1315,DataRegularSeason20242025!$B$3:$B$1315, "&lt;=" &amp; $A59, DataRegularSeason20242025!$E$3:$E$1315, AF$1)</f>
        <v>28</v>
      </c>
      <c r="AG59" s="2">
        <f>SUMIFS(DataRegularSeason20242025!$AA$3:$AA$1315,DataRegularSeason20242025!$B$3:$B$1315, "&lt;=" &amp; $A59, DataRegularSeason20242025!$D$3:$D$1315, AG$1)+SUMIFS(DataRegularSeason20242025!$AB$3:$AB$1315,DataRegularSeason20242025!$B$3:$B$1315, "&lt;=" &amp; $A59, DataRegularSeason20242025!$E$3:$E$1315, AG$1)</f>
        <v>20</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16</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16</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15</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22</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15</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14</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14</v>
      </c>
      <c r="X60" s="2">
        <f>SUMIFS(DataRegularSeason20242025!$AA$3:$AA$1315,DataRegularSeason20242025!$B$3:$B$1315, "&lt;=" &amp; $A60, DataRegularSeason20242025!$D$3:$D$1315, X$1)+SUMIFS(DataRegularSeason20242025!$AB$3:$AB$1315,DataRegularSeason20242025!$B$3:$B$1315, "&lt;=" &amp; $A60, DataRegularSeason20242025!$E$3:$E$1315, X$1)</f>
        <v>13</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20</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17</v>
      </c>
      <c r="AE60" s="2">
        <f>SUMIFS(DataRegularSeason20242025!$AA$3:$AA$1315,DataRegularSeason20242025!$B$3:$B$1315, "&lt;=" &amp; $A60, DataRegularSeason20242025!$D$3:$D$1315, AE$1)+SUMIFS(DataRegularSeason20242025!$AB$3:$AB$1315,DataRegularSeason20242025!$B$3:$B$1315, "&lt;=" &amp; $A60, DataRegularSeason20242025!$E$3:$E$1315, AE$1)</f>
        <v>20</v>
      </c>
      <c r="AF60" s="2">
        <f>SUMIFS(DataRegularSeason20242025!$AA$3:$AA$1315,DataRegularSeason20242025!$B$3:$B$1315, "&lt;=" &amp; $A60, DataRegularSeason20242025!$D$3:$D$1315, AF$1)+SUMIFS(DataRegularSeason20242025!$AB$3:$AB$1315,DataRegularSeason20242025!$B$3:$B$1315, "&lt;=" &amp; $A60, DataRegularSeason20242025!$E$3:$E$1315, AF$1)</f>
        <v>28</v>
      </c>
      <c r="AG60" s="2">
        <f>SUMIFS(DataRegularSeason20242025!$AA$3:$AA$1315,DataRegularSeason20242025!$B$3:$B$1315, "&lt;=" &amp; $A60, DataRegularSeason20242025!$D$3:$D$1315, AG$1)+SUMIFS(DataRegularSeason20242025!$AB$3:$AB$1315,DataRegularSeason20242025!$B$3:$B$1315, "&lt;=" &amp; $A60, DataRegularSeason20242025!$E$3:$E$1315, AG$1)</f>
        <v>20</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16</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16</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15</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22</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15</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14</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14</v>
      </c>
      <c r="X61" s="2">
        <f>SUMIFS(DataRegularSeason20242025!$AA$3:$AA$1315,DataRegularSeason20242025!$B$3:$B$1315, "&lt;=" &amp; $A61, DataRegularSeason20242025!$D$3:$D$1315, X$1)+SUMIFS(DataRegularSeason20242025!$AB$3:$AB$1315,DataRegularSeason20242025!$B$3:$B$1315, "&lt;=" &amp; $A61, DataRegularSeason20242025!$E$3:$E$1315, X$1)</f>
        <v>13</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20</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17</v>
      </c>
      <c r="AE61" s="2">
        <f>SUMIFS(DataRegularSeason20242025!$AA$3:$AA$1315,DataRegularSeason20242025!$B$3:$B$1315, "&lt;=" &amp; $A61, DataRegularSeason20242025!$D$3:$D$1315, AE$1)+SUMIFS(DataRegularSeason20242025!$AB$3:$AB$1315,DataRegularSeason20242025!$B$3:$B$1315, "&lt;=" &amp; $A61, DataRegularSeason20242025!$E$3:$E$1315, AE$1)</f>
        <v>20</v>
      </c>
      <c r="AF61" s="2">
        <f>SUMIFS(DataRegularSeason20242025!$AA$3:$AA$1315,DataRegularSeason20242025!$B$3:$B$1315, "&lt;=" &amp; $A61, DataRegularSeason20242025!$D$3:$D$1315, AF$1)+SUMIFS(DataRegularSeason20242025!$AB$3:$AB$1315,DataRegularSeason20242025!$B$3:$B$1315, "&lt;=" &amp; $A61, DataRegularSeason20242025!$E$3:$E$1315, AF$1)</f>
        <v>28</v>
      </c>
      <c r="AG61" s="2">
        <f>SUMIFS(DataRegularSeason20242025!$AA$3:$AA$1315,DataRegularSeason20242025!$B$3:$B$1315, "&lt;=" &amp; $A61, DataRegularSeason20242025!$D$3:$D$1315, AG$1)+SUMIFS(DataRegularSeason20242025!$AB$3:$AB$1315,DataRegularSeason20242025!$B$3:$B$1315, "&lt;=" &amp; $A61, DataRegularSeason20242025!$E$3:$E$1315, AG$1)</f>
        <v>20</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16</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16</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15</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22</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15</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14</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14</v>
      </c>
      <c r="X62" s="2">
        <f>SUMIFS(DataRegularSeason20242025!$AA$3:$AA$1315,DataRegularSeason20242025!$B$3:$B$1315, "&lt;=" &amp; $A62, DataRegularSeason20242025!$D$3:$D$1315, X$1)+SUMIFS(DataRegularSeason20242025!$AB$3:$AB$1315,DataRegularSeason20242025!$B$3:$B$1315, "&lt;=" &amp; $A62, DataRegularSeason20242025!$E$3:$E$1315, X$1)</f>
        <v>13</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20</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17</v>
      </c>
      <c r="AE62" s="2">
        <f>SUMIFS(DataRegularSeason20242025!$AA$3:$AA$1315,DataRegularSeason20242025!$B$3:$B$1315, "&lt;=" &amp; $A62, DataRegularSeason20242025!$D$3:$D$1315, AE$1)+SUMIFS(DataRegularSeason20242025!$AB$3:$AB$1315,DataRegularSeason20242025!$B$3:$B$1315, "&lt;=" &amp; $A62, DataRegularSeason20242025!$E$3:$E$1315, AE$1)</f>
        <v>20</v>
      </c>
      <c r="AF62" s="2">
        <f>SUMIFS(DataRegularSeason20242025!$AA$3:$AA$1315,DataRegularSeason20242025!$B$3:$B$1315, "&lt;=" &amp; $A62, DataRegularSeason20242025!$D$3:$D$1315, AF$1)+SUMIFS(DataRegularSeason20242025!$AB$3:$AB$1315,DataRegularSeason20242025!$B$3:$B$1315, "&lt;=" &amp; $A62, DataRegularSeason20242025!$E$3:$E$1315, AF$1)</f>
        <v>28</v>
      </c>
      <c r="AG62" s="2">
        <f>SUMIFS(DataRegularSeason20242025!$AA$3:$AA$1315,DataRegularSeason20242025!$B$3:$B$1315, "&lt;=" &amp; $A62, DataRegularSeason20242025!$D$3:$D$1315, AG$1)+SUMIFS(DataRegularSeason20242025!$AB$3:$AB$1315,DataRegularSeason20242025!$B$3:$B$1315, "&lt;=" &amp; $A62, DataRegularSeason20242025!$E$3:$E$1315, AG$1)</f>
        <v>20</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16</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16</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15</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22</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15</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14</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14</v>
      </c>
      <c r="X63" s="2">
        <f>SUMIFS(DataRegularSeason20242025!$AA$3:$AA$1315,DataRegularSeason20242025!$B$3:$B$1315, "&lt;=" &amp; $A63, DataRegularSeason20242025!$D$3:$D$1315, X$1)+SUMIFS(DataRegularSeason20242025!$AB$3:$AB$1315,DataRegularSeason20242025!$B$3:$B$1315, "&lt;=" &amp; $A63, DataRegularSeason20242025!$E$3:$E$1315, X$1)</f>
        <v>13</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20</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17</v>
      </c>
      <c r="AE63" s="2">
        <f>SUMIFS(DataRegularSeason20242025!$AA$3:$AA$1315,DataRegularSeason20242025!$B$3:$B$1315, "&lt;=" &amp; $A63, DataRegularSeason20242025!$D$3:$D$1315, AE$1)+SUMIFS(DataRegularSeason20242025!$AB$3:$AB$1315,DataRegularSeason20242025!$B$3:$B$1315, "&lt;=" &amp; $A63, DataRegularSeason20242025!$E$3:$E$1315, AE$1)</f>
        <v>20</v>
      </c>
      <c r="AF63" s="2">
        <f>SUMIFS(DataRegularSeason20242025!$AA$3:$AA$1315,DataRegularSeason20242025!$B$3:$B$1315, "&lt;=" &amp; $A63, DataRegularSeason20242025!$D$3:$D$1315, AF$1)+SUMIFS(DataRegularSeason20242025!$AB$3:$AB$1315,DataRegularSeason20242025!$B$3:$B$1315, "&lt;=" &amp; $A63, DataRegularSeason20242025!$E$3:$E$1315, AF$1)</f>
        <v>28</v>
      </c>
      <c r="AG63" s="2">
        <f>SUMIFS(DataRegularSeason20242025!$AA$3:$AA$1315,DataRegularSeason20242025!$B$3:$B$1315, "&lt;=" &amp; $A63, DataRegularSeason20242025!$D$3:$D$1315, AG$1)+SUMIFS(DataRegularSeason20242025!$AB$3:$AB$1315,DataRegularSeason20242025!$B$3:$B$1315, "&lt;=" &amp; $A63, DataRegularSeason20242025!$E$3:$E$1315, AG$1)</f>
        <v>20</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16</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16</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15</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22</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15</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14</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14</v>
      </c>
      <c r="X64" s="2">
        <f>SUMIFS(DataRegularSeason20242025!$AA$3:$AA$1315,DataRegularSeason20242025!$B$3:$B$1315, "&lt;=" &amp; $A64, DataRegularSeason20242025!$D$3:$D$1315, X$1)+SUMIFS(DataRegularSeason20242025!$AB$3:$AB$1315,DataRegularSeason20242025!$B$3:$B$1315, "&lt;=" &amp; $A64, DataRegularSeason20242025!$E$3:$E$1315, X$1)</f>
        <v>13</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20</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17</v>
      </c>
      <c r="AE64" s="2">
        <f>SUMIFS(DataRegularSeason20242025!$AA$3:$AA$1315,DataRegularSeason20242025!$B$3:$B$1315, "&lt;=" &amp; $A64, DataRegularSeason20242025!$D$3:$D$1315, AE$1)+SUMIFS(DataRegularSeason20242025!$AB$3:$AB$1315,DataRegularSeason20242025!$B$3:$B$1315, "&lt;=" &amp; $A64, DataRegularSeason20242025!$E$3:$E$1315, AE$1)</f>
        <v>20</v>
      </c>
      <c r="AF64" s="2">
        <f>SUMIFS(DataRegularSeason20242025!$AA$3:$AA$1315,DataRegularSeason20242025!$B$3:$B$1315, "&lt;=" &amp; $A64, DataRegularSeason20242025!$D$3:$D$1315, AF$1)+SUMIFS(DataRegularSeason20242025!$AB$3:$AB$1315,DataRegularSeason20242025!$B$3:$B$1315, "&lt;=" &amp; $A64, DataRegularSeason20242025!$E$3:$E$1315, AF$1)</f>
        <v>28</v>
      </c>
      <c r="AG64" s="2">
        <f>SUMIFS(DataRegularSeason20242025!$AA$3:$AA$1315,DataRegularSeason20242025!$B$3:$B$1315, "&lt;=" &amp; $A64, DataRegularSeason20242025!$D$3:$D$1315, AG$1)+SUMIFS(DataRegularSeason20242025!$AB$3:$AB$1315,DataRegularSeason20242025!$B$3:$B$1315, "&lt;=" &amp; $A64, DataRegularSeason20242025!$E$3:$E$1315, AG$1)</f>
        <v>20</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16</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16</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15</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22</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15</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14</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14</v>
      </c>
      <c r="X65" s="2">
        <f>SUMIFS(DataRegularSeason20242025!$AA$3:$AA$1315,DataRegularSeason20242025!$B$3:$B$1315, "&lt;=" &amp; $A65, DataRegularSeason20242025!$D$3:$D$1315, X$1)+SUMIFS(DataRegularSeason20242025!$AB$3:$AB$1315,DataRegularSeason20242025!$B$3:$B$1315, "&lt;=" &amp; $A65, DataRegularSeason20242025!$E$3:$E$1315, X$1)</f>
        <v>13</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20</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17</v>
      </c>
      <c r="AE65" s="2">
        <f>SUMIFS(DataRegularSeason20242025!$AA$3:$AA$1315,DataRegularSeason20242025!$B$3:$B$1315, "&lt;=" &amp; $A65, DataRegularSeason20242025!$D$3:$D$1315, AE$1)+SUMIFS(DataRegularSeason20242025!$AB$3:$AB$1315,DataRegularSeason20242025!$B$3:$B$1315, "&lt;=" &amp; $A65, DataRegularSeason20242025!$E$3:$E$1315, AE$1)</f>
        <v>20</v>
      </c>
      <c r="AF65" s="2">
        <f>SUMIFS(DataRegularSeason20242025!$AA$3:$AA$1315,DataRegularSeason20242025!$B$3:$B$1315, "&lt;=" &amp; $A65, DataRegularSeason20242025!$D$3:$D$1315, AF$1)+SUMIFS(DataRegularSeason20242025!$AB$3:$AB$1315,DataRegularSeason20242025!$B$3:$B$1315, "&lt;=" &amp; $A65, DataRegularSeason20242025!$E$3:$E$1315, AF$1)</f>
        <v>28</v>
      </c>
      <c r="AG65" s="2">
        <f>SUMIFS(DataRegularSeason20242025!$AA$3:$AA$1315,DataRegularSeason20242025!$B$3:$B$1315, "&lt;=" &amp; $A65, DataRegularSeason20242025!$D$3:$D$1315, AG$1)+SUMIFS(DataRegularSeason20242025!$AB$3:$AB$1315,DataRegularSeason20242025!$B$3:$B$1315, "&lt;=" &amp; $A65, DataRegularSeason20242025!$E$3:$E$1315, AG$1)</f>
        <v>20</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16</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16</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15</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22</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15</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14</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14</v>
      </c>
      <c r="X66" s="2">
        <f>SUMIFS(DataRegularSeason20242025!$AA$3:$AA$1315,DataRegularSeason20242025!$B$3:$B$1315, "&lt;=" &amp; $A66, DataRegularSeason20242025!$D$3:$D$1315, X$1)+SUMIFS(DataRegularSeason20242025!$AB$3:$AB$1315,DataRegularSeason20242025!$B$3:$B$1315, "&lt;=" &amp; $A66, DataRegularSeason20242025!$E$3:$E$1315, X$1)</f>
        <v>13</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20</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17</v>
      </c>
      <c r="AE66" s="2">
        <f>SUMIFS(DataRegularSeason20242025!$AA$3:$AA$1315,DataRegularSeason20242025!$B$3:$B$1315, "&lt;=" &amp; $A66, DataRegularSeason20242025!$D$3:$D$1315, AE$1)+SUMIFS(DataRegularSeason20242025!$AB$3:$AB$1315,DataRegularSeason20242025!$B$3:$B$1315, "&lt;=" &amp; $A66, DataRegularSeason20242025!$E$3:$E$1315, AE$1)</f>
        <v>20</v>
      </c>
      <c r="AF66" s="2">
        <f>SUMIFS(DataRegularSeason20242025!$AA$3:$AA$1315,DataRegularSeason20242025!$B$3:$B$1315, "&lt;=" &amp; $A66, DataRegularSeason20242025!$D$3:$D$1315, AF$1)+SUMIFS(DataRegularSeason20242025!$AB$3:$AB$1315,DataRegularSeason20242025!$B$3:$B$1315, "&lt;=" &amp; $A66, DataRegularSeason20242025!$E$3:$E$1315, AF$1)</f>
        <v>28</v>
      </c>
      <c r="AG66" s="2">
        <f>SUMIFS(DataRegularSeason20242025!$AA$3:$AA$1315,DataRegularSeason20242025!$B$3:$B$1315, "&lt;=" &amp; $A66, DataRegularSeason20242025!$D$3:$D$1315, AG$1)+SUMIFS(DataRegularSeason20242025!$AB$3:$AB$1315,DataRegularSeason20242025!$B$3:$B$1315, "&lt;=" &amp; $A66, DataRegularSeason20242025!$E$3:$E$1315, AG$1)</f>
        <v>20</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16</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16</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15</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22</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15</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14</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14</v>
      </c>
      <c r="X67" s="2">
        <f>SUMIFS(DataRegularSeason20242025!$AA$3:$AA$1315,DataRegularSeason20242025!$B$3:$B$1315, "&lt;=" &amp; $A67, DataRegularSeason20242025!$D$3:$D$1315, X$1)+SUMIFS(DataRegularSeason20242025!$AB$3:$AB$1315,DataRegularSeason20242025!$B$3:$B$1315, "&lt;=" &amp; $A67, DataRegularSeason20242025!$E$3:$E$1315, X$1)</f>
        <v>13</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20</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17</v>
      </c>
      <c r="AE67" s="2">
        <f>SUMIFS(DataRegularSeason20242025!$AA$3:$AA$1315,DataRegularSeason20242025!$B$3:$B$1315, "&lt;=" &amp; $A67, DataRegularSeason20242025!$D$3:$D$1315, AE$1)+SUMIFS(DataRegularSeason20242025!$AB$3:$AB$1315,DataRegularSeason20242025!$B$3:$B$1315, "&lt;=" &amp; $A67, DataRegularSeason20242025!$E$3:$E$1315, AE$1)</f>
        <v>20</v>
      </c>
      <c r="AF67" s="2">
        <f>SUMIFS(DataRegularSeason20242025!$AA$3:$AA$1315,DataRegularSeason20242025!$B$3:$B$1315, "&lt;=" &amp; $A67, DataRegularSeason20242025!$D$3:$D$1315, AF$1)+SUMIFS(DataRegularSeason20242025!$AB$3:$AB$1315,DataRegularSeason20242025!$B$3:$B$1315, "&lt;=" &amp; $A67, DataRegularSeason20242025!$E$3:$E$1315, AF$1)</f>
        <v>28</v>
      </c>
      <c r="AG67" s="2">
        <f>SUMIFS(DataRegularSeason20242025!$AA$3:$AA$1315,DataRegularSeason20242025!$B$3:$B$1315, "&lt;=" &amp; $A67, DataRegularSeason20242025!$D$3:$D$1315, AG$1)+SUMIFS(DataRegularSeason20242025!$AB$3:$AB$1315,DataRegularSeason20242025!$B$3:$B$1315, "&lt;=" &amp; $A67, DataRegularSeason20242025!$E$3:$E$1315, AG$1)</f>
        <v>20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16</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16</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15</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22</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15</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14</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14</v>
      </c>
      <c r="X68" s="2">
        <f>SUMIFS(DataRegularSeason20242025!$AA$3:$AA$1315,DataRegularSeason20242025!$B$3:$B$1315, "&lt;=" &amp; $A68, DataRegularSeason20242025!$D$3:$D$1315, X$1)+SUMIFS(DataRegularSeason20242025!$AB$3:$AB$1315,DataRegularSeason20242025!$B$3:$B$1315, "&lt;=" &amp; $A68, DataRegularSeason20242025!$E$3:$E$1315, X$1)</f>
        <v>13</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20</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17</v>
      </c>
      <c r="AE68" s="2">
        <f>SUMIFS(DataRegularSeason20242025!$AA$3:$AA$1315,DataRegularSeason20242025!$B$3:$B$1315, "&lt;=" &amp; $A68, DataRegularSeason20242025!$D$3:$D$1315, AE$1)+SUMIFS(DataRegularSeason20242025!$AB$3:$AB$1315,DataRegularSeason20242025!$B$3:$B$1315, "&lt;=" &amp; $A68, DataRegularSeason20242025!$E$3:$E$1315, AE$1)</f>
        <v>20</v>
      </c>
      <c r="AF68" s="2">
        <f>SUMIFS(DataRegularSeason20242025!$AA$3:$AA$1315,DataRegularSeason20242025!$B$3:$B$1315, "&lt;=" &amp; $A68, DataRegularSeason20242025!$D$3:$D$1315, AF$1)+SUMIFS(DataRegularSeason20242025!$AB$3:$AB$1315,DataRegularSeason20242025!$B$3:$B$1315, "&lt;=" &amp; $A68, DataRegularSeason20242025!$E$3:$E$1315, AF$1)</f>
        <v>28</v>
      </c>
      <c r="AG68" s="2">
        <f>SUMIFS(DataRegularSeason20242025!$AA$3:$AA$1315,DataRegularSeason20242025!$B$3:$B$1315, "&lt;=" &amp; $A68, DataRegularSeason20242025!$D$3:$D$1315, AG$1)+SUMIFS(DataRegularSeason20242025!$AB$3:$AB$1315,DataRegularSeason20242025!$B$3:$B$1315, "&lt;=" &amp; $A68, DataRegularSeason20242025!$E$3:$E$1315, AG$1)</f>
        <v>20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16</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16</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15</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22</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15</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14</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14</v>
      </c>
      <c r="X69" s="2">
        <f>SUMIFS(DataRegularSeason20242025!$AA$3:$AA$1315,DataRegularSeason20242025!$B$3:$B$1315, "&lt;=" &amp; $A69, DataRegularSeason20242025!$D$3:$D$1315, X$1)+SUMIFS(DataRegularSeason20242025!$AB$3:$AB$1315,DataRegularSeason20242025!$B$3:$B$1315, "&lt;=" &amp; $A69, DataRegularSeason20242025!$E$3:$E$1315, X$1)</f>
        <v>13</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20</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17</v>
      </c>
      <c r="AE69" s="2">
        <f>SUMIFS(DataRegularSeason20242025!$AA$3:$AA$1315,DataRegularSeason20242025!$B$3:$B$1315, "&lt;=" &amp; $A69, DataRegularSeason20242025!$D$3:$D$1315, AE$1)+SUMIFS(DataRegularSeason20242025!$AB$3:$AB$1315,DataRegularSeason20242025!$B$3:$B$1315, "&lt;=" &amp; $A69, DataRegularSeason20242025!$E$3:$E$1315, AE$1)</f>
        <v>20</v>
      </c>
      <c r="AF69" s="2">
        <f>SUMIFS(DataRegularSeason20242025!$AA$3:$AA$1315,DataRegularSeason20242025!$B$3:$B$1315, "&lt;=" &amp; $A69, DataRegularSeason20242025!$D$3:$D$1315, AF$1)+SUMIFS(DataRegularSeason20242025!$AB$3:$AB$1315,DataRegularSeason20242025!$B$3:$B$1315, "&lt;=" &amp; $A69, DataRegularSeason20242025!$E$3:$E$1315, AF$1)</f>
        <v>28</v>
      </c>
      <c r="AG69" s="2">
        <f>SUMIFS(DataRegularSeason20242025!$AA$3:$AA$1315,DataRegularSeason20242025!$B$3:$B$1315, "&lt;=" &amp; $A69, DataRegularSeason20242025!$D$3:$D$1315, AG$1)+SUMIFS(DataRegularSeason20242025!$AB$3:$AB$1315,DataRegularSeason20242025!$B$3:$B$1315, "&lt;=" &amp; $A69, DataRegularSeason20242025!$E$3:$E$1315, AG$1)</f>
        <v>20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16</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16</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15</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22</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15</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14</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14</v>
      </c>
      <c r="X70" s="2">
        <f>SUMIFS(DataRegularSeason20242025!$AA$3:$AA$1315,DataRegularSeason20242025!$B$3:$B$1315, "&lt;=" &amp; $A70, DataRegularSeason20242025!$D$3:$D$1315, X$1)+SUMIFS(DataRegularSeason20242025!$AB$3:$AB$1315,DataRegularSeason20242025!$B$3:$B$1315, "&lt;=" &amp; $A70, DataRegularSeason20242025!$E$3:$E$1315, X$1)</f>
        <v>13</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20</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17</v>
      </c>
      <c r="AE70" s="2">
        <f>SUMIFS(DataRegularSeason20242025!$AA$3:$AA$1315,DataRegularSeason20242025!$B$3:$B$1315, "&lt;=" &amp; $A70, DataRegularSeason20242025!$D$3:$D$1315, AE$1)+SUMIFS(DataRegularSeason20242025!$AB$3:$AB$1315,DataRegularSeason20242025!$B$3:$B$1315, "&lt;=" &amp; $A70, DataRegularSeason20242025!$E$3:$E$1315, AE$1)</f>
        <v>20</v>
      </c>
      <c r="AF70" s="2">
        <f>SUMIFS(DataRegularSeason20242025!$AA$3:$AA$1315,DataRegularSeason20242025!$B$3:$B$1315, "&lt;=" &amp; $A70, DataRegularSeason20242025!$D$3:$D$1315, AF$1)+SUMIFS(DataRegularSeason20242025!$AB$3:$AB$1315,DataRegularSeason20242025!$B$3:$B$1315, "&lt;=" &amp; $A70, DataRegularSeason20242025!$E$3:$E$1315, AF$1)</f>
        <v>28</v>
      </c>
      <c r="AG70" s="2">
        <f>SUMIFS(DataRegularSeason20242025!$AA$3:$AA$1315,DataRegularSeason20242025!$B$3:$B$1315, "&lt;=" &amp; $A70, DataRegularSeason20242025!$D$3:$D$1315, AG$1)+SUMIFS(DataRegularSeason20242025!$AB$3:$AB$1315,DataRegularSeason20242025!$B$3:$B$1315, "&lt;=" &amp; $A70, DataRegularSeason20242025!$E$3:$E$1315, AG$1)</f>
        <v>20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16</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16</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15</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22</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15</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14</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14</v>
      </c>
      <c r="X71" s="2">
        <f>SUMIFS(DataRegularSeason20242025!$AA$3:$AA$1315,DataRegularSeason20242025!$B$3:$B$1315, "&lt;=" &amp; $A71, DataRegularSeason20242025!$D$3:$D$1315, X$1)+SUMIFS(DataRegularSeason20242025!$AB$3:$AB$1315,DataRegularSeason20242025!$B$3:$B$1315, "&lt;=" &amp; $A71, DataRegularSeason20242025!$E$3:$E$1315, X$1)</f>
        <v>13</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20</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17</v>
      </c>
      <c r="AE71" s="2">
        <f>SUMIFS(DataRegularSeason20242025!$AA$3:$AA$1315,DataRegularSeason20242025!$B$3:$B$1315, "&lt;=" &amp; $A71, DataRegularSeason20242025!$D$3:$D$1315, AE$1)+SUMIFS(DataRegularSeason20242025!$AB$3:$AB$1315,DataRegularSeason20242025!$B$3:$B$1315, "&lt;=" &amp; $A71, DataRegularSeason20242025!$E$3:$E$1315, AE$1)</f>
        <v>20</v>
      </c>
      <c r="AF71" s="2">
        <f>SUMIFS(DataRegularSeason20242025!$AA$3:$AA$1315,DataRegularSeason20242025!$B$3:$B$1315, "&lt;=" &amp; $A71, DataRegularSeason20242025!$D$3:$D$1315, AF$1)+SUMIFS(DataRegularSeason20242025!$AB$3:$AB$1315,DataRegularSeason20242025!$B$3:$B$1315, "&lt;=" &amp; $A71, DataRegularSeason20242025!$E$3:$E$1315, AF$1)</f>
        <v>28</v>
      </c>
      <c r="AG71" s="2">
        <f>SUMIFS(DataRegularSeason20242025!$AA$3:$AA$1315,DataRegularSeason20242025!$B$3:$B$1315, "&lt;=" &amp; $A71, DataRegularSeason20242025!$D$3:$D$1315, AG$1)+SUMIFS(DataRegularSeason20242025!$AB$3:$AB$1315,DataRegularSeason20242025!$B$3:$B$1315, "&lt;=" &amp; $A71, DataRegularSeason20242025!$E$3:$E$1315, AG$1)</f>
        <v>20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16</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16</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15</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22</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15</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14</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14</v>
      </c>
      <c r="X72" s="2">
        <f>SUMIFS(DataRegularSeason20242025!$AA$3:$AA$1315,DataRegularSeason20242025!$B$3:$B$1315, "&lt;=" &amp; $A72, DataRegularSeason20242025!$D$3:$D$1315, X$1)+SUMIFS(DataRegularSeason20242025!$AB$3:$AB$1315,DataRegularSeason20242025!$B$3:$B$1315, "&lt;=" &amp; $A72, DataRegularSeason20242025!$E$3:$E$1315, X$1)</f>
        <v>13</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20</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17</v>
      </c>
      <c r="AE72" s="2">
        <f>SUMIFS(DataRegularSeason20242025!$AA$3:$AA$1315,DataRegularSeason20242025!$B$3:$B$1315, "&lt;=" &amp; $A72, DataRegularSeason20242025!$D$3:$D$1315, AE$1)+SUMIFS(DataRegularSeason20242025!$AB$3:$AB$1315,DataRegularSeason20242025!$B$3:$B$1315, "&lt;=" &amp; $A72, DataRegularSeason20242025!$E$3:$E$1315, AE$1)</f>
        <v>20</v>
      </c>
      <c r="AF72" s="2">
        <f>SUMIFS(DataRegularSeason20242025!$AA$3:$AA$1315,DataRegularSeason20242025!$B$3:$B$1315, "&lt;=" &amp; $A72, DataRegularSeason20242025!$D$3:$D$1315, AF$1)+SUMIFS(DataRegularSeason20242025!$AB$3:$AB$1315,DataRegularSeason20242025!$B$3:$B$1315, "&lt;=" &amp; $A72, DataRegularSeason20242025!$E$3:$E$1315, AF$1)</f>
        <v>28</v>
      </c>
      <c r="AG72" s="2">
        <f>SUMIFS(DataRegularSeason20242025!$AA$3:$AA$1315,DataRegularSeason20242025!$B$3:$B$1315, "&lt;=" &amp; $A72, DataRegularSeason20242025!$D$3:$D$1315, AG$1)+SUMIFS(DataRegularSeason20242025!$AB$3:$AB$1315,DataRegularSeason20242025!$B$3:$B$1315, "&lt;=" &amp; $A72, DataRegularSeason20242025!$E$3:$E$1315, AG$1)</f>
        <v>20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16</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16</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15</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22</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15</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14</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14</v>
      </c>
      <c r="X73" s="2">
        <f>SUMIFS(DataRegularSeason20242025!$AA$3:$AA$1315,DataRegularSeason20242025!$B$3:$B$1315, "&lt;=" &amp; $A73, DataRegularSeason20242025!$D$3:$D$1315, X$1)+SUMIFS(DataRegularSeason20242025!$AB$3:$AB$1315,DataRegularSeason20242025!$B$3:$B$1315, "&lt;=" &amp; $A73, DataRegularSeason20242025!$E$3:$E$1315, X$1)</f>
        <v>13</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20</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17</v>
      </c>
      <c r="AE73" s="2">
        <f>SUMIFS(DataRegularSeason20242025!$AA$3:$AA$1315,DataRegularSeason20242025!$B$3:$B$1315, "&lt;=" &amp; $A73, DataRegularSeason20242025!$D$3:$D$1315, AE$1)+SUMIFS(DataRegularSeason20242025!$AB$3:$AB$1315,DataRegularSeason20242025!$B$3:$B$1315, "&lt;=" &amp; $A73, DataRegularSeason20242025!$E$3:$E$1315, AE$1)</f>
        <v>20</v>
      </c>
      <c r="AF73" s="2">
        <f>SUMIFS(DataRegularSeason20242025!$AA$3:$AA$1315,DataRegularSeason20242025!$B$3:$B$1315, "&lt;=" &amp; $A73, DataRegularSeason20242025!$D$3:$D$1315, AF$1)+SUMIFS(DataRegularSeason20242025!$AB$3:$AB$1315,DataRegularSeason20242025!$B$3:$B$1315, "&lt;=" &amp; $A73, DataRegularSeason20242025!$E$3:$E$1315, AF$1)</f>
        <v>28</v>
      </c>
      <c r="AG73" s="2">
        <f>SUMIFS(DataRegularSeason20242025!$AA$3:$AA$1315,DataRegularSeason20242025!$B$3:$B$1315, "&lt;=" &amp; $A73, DataRegularSeason20242025!$D$3:$D$1315, AG$1)+SUMIFS(DataRegularSeason20242025!$AB$3:$AB$1315,DataRegularSeason20242025!$B$3:$B$1315, "&lt;=" &amp; $A73, DataRegularSeason20242025!$E$3:$E$1315, AG$1)</f>
        <v>20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16</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16</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15</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22</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15</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14</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14</v>
      </c>
      <c r="X74" s="2">
        <f>SUMIFS(DataRegularSeason20242025!$AA$3:$AA$1315,DataRegularSeason20242025!$B$3:$B$1315, "&lt;=" &amp; $A74, DataRegularSeason20242025!$D$3:$D$1315, X$1)+SUMIFS(DataRegularSeason20242025!$AB$3:$AB$1315,DataRegularSeason20242025!$B$3:$B$1315, "&lt;=" &amp; $A74, DataRegularSeason20242025!$E$3:$E$1315, X$1)</f>
        <v>13</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20</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17</v>
      </c>
      <c r="AE74" s="2">
        <f>SUMIFS(DataRegularSeason20242025!$AA$3:$AA$1315,DataRegularSeason20242025!$B$3:$B$1315, "&lt;=" &amp; $A74, DataRegularSeason20242025!$D$3:$D$1315, AE$1)+SUMIFS(DataRegularSeason20242025!$AB$3:$AB$1315,DataRegularSeason20242025!$B$3:$B$1315, "&lt;=" &amp; $A74, DataRegularSeason20242025!$E$3:$E$1315, AE$1)</f>
        <v>20</v>
      </c>
      <c r="AF74" s="2">
        <f>SUMIFS(DataRegularSeason20242025!$AA$3:$AA$1315,DataRegularSeason20242025!$B$3:$B$1315, "&lt;=" &amp; $A74, DataRegularSeason20242025!$D$3:$D$1315, AF$1)+SUMIFS(DataRegularSeason20242025!$AB$3:$AB$1315,DataRegularSeason20242025!$B$3:$B$1315, "&lt;=" &amp; $A74, DataRegularSeason20242025!$E$3:$E$1315, AF$1)</f>
        <v>28</v>
      </c>
      <c r="AG74" s="2">
        <f>SUMIFS(DataRegularSeason20242025!$AA$3:$AA$1315,DataRegularSeason20242025!$B$3:$B$1315, "&lt;=" &amp; $A74, DataRegularSeason20242025!$D$3:$D$1315, AG$1)+SUMIFS(DataRegularSeason20242025!$AB$3:$AB$1315,DataRegularSeason20242025!$B$3:$B$1315, "&lt;=" &amp; $A74, DataRegularSeason20242025!$E$3:$E$1315, AG$1)</f>
        <v>20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16</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16</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15</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22</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15</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14</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14</v>
      </c>
      <c r="X75" s="2">
        <f>SUMIFS(DataRegularSeason20242025!$AA$3:$AA$1315,DataRegularSeason20242025!$B$3:$B$1315, "&lt;=" &amp; $A75, DataRegularSeason20242025!$D$3:$D$1315, X$1)+SUMIFS(DataRegularSeason20242025!$AB$3:$AB$1315,DataRegularSeason20242025!$B$3:$B$1315, "&lt;=" &amp; $A75, DataRegularSeason20242025!$E$3:$E$1315, X$1)</f>
        <v>13</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20</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17</v>
      </c>
      <c r="AE75" s="2">
        <f>SUMIFS(DataRegularSeason20242025!$AA$3:$AA$1315,DataRegularSeason20242025!$B$3:$B$1315, "&lt;=" &amp; $A75, DataRegularSeason20242025!$D$3:$D$1315, AE$1)+SUMIFS(DataRegularSeason20242025!$AB$3:$AB$1315,DataRegularSeason20242025!$B$3:$B$1315, "&lt;=" &amp; $A75, DataRegularSeason20242025!$E$3:$E$1315, AE$1)</f>
        <v>20</v>
      </c>
      <c r="AF75" s="2">
        <f>SUMIFS(DataRegularSeason20242025!$AA$3:$AA$1315,DataRegularSeason20242025!$B$3:$B$1315, "&lt;=" &amp; $A75, DataRegularSeason20242025!$D$3:$D$1315, AF$1)+SUMIFS(DataRegularSeason20242025!$AB$3:$AB$1315,DataRegularSeason20242025!$B$3:$B$1315, "&lt;=" &amp; $A75, DataRegularSeason20242025!$E$3:$E$1315, AF$1)</f>
        <v>28</v>
      </c>
      <c r="AG75" s="2">
        <f>SUMIFS(DataRegularSeason20242025!$AA$3:$AA$1315,DataRegularSeason20242025!$B$3:$B$1315, "&lt;=" &amp; $A75, DataRegularSeason20242025!$D$3:$D$1315, AG$1)+SUMIFS(DataRegularSeason20242025!$AB$3:$AB$1315,DataRegularSeason20242025!$B$3:$B$1315, "&lt;=" &amp; $A75, DataRegularSeason20242025!$E$3:$E$1315, AG$1)</f>
        <v>20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16</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16</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15</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22</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15</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14</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14</v>
      </c>
      <c r="X76" s="2">
        <f>SUMIFS(DataRegularSeason20242025!$AA$3:$AA$1315,DataRegularSeason20242025!$B$3:$B$1315, "&lt;=" &amp; $A76, DataRegularSeason20242025!$D$3:$D$1315, X$1)+SUMIFS(DataRegularSeason20242025!$AB$3:$AB$1315,DataRegularSeason20242025!$B$3:$B$1315, "&lt;=" &amp; $A76, DataRegularSeason20242025!$E$3:$E$1315, X$1)</f>
        <v>13</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20</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17</v>
      </c>
      <c r="AE76" s="2">
        <f>SUMIFS(DataRegularSeason20242025!$AA$3:$AA$1315,DataRegularSeason20242025!$B$3:$B$1315, "&lt;=" &amp; $A76, DataRegularSeason20242025!$D$3:$D$1315, AE$1)+SUMIFS(DataRegularSeason20242025!$AB$3:$AB$1315,DataRegularSeason20242025!$B$3:$B$1315, "&lt;=" &amp; $A76, DataRegularSeason20242025!$E$3:$E$1315, AE$1)</f>
        <v>20</v>
      </c>
      <c r="AF76" s="2">
        <f>SUMIFS(DataRegularSeason20242025!$AA$3:$AA$1315,DataRegularSeason20242025!$B$3:$B$1315, "&lt;=" &amp; $A76, DataRegularSeason20242025!$D$3:$D$1315, AF$1)+SUMIFS(DataRegularSeason20242025!$AB$3:$AB$1315,DataRegularSeason20242025!$B$3:$B$1315, "&lt;=" &amp; $A76, DataRegularSeason20242025!$E$3:$E$1315, AF$1)</f>
        <v>28</v>
      </c>
      <c r="AG76" s="2">
        <f>SUMIFS(DataRegularSeason20242025!$AA$3:$AA$1315,DataRegularSeason20242025!$B$3:$B$1315, "&lt;=" &amp; $A76, DataRegularSeason20242025!$D$3:$D$1315, AG$1)+SUMIFS(DataRegularSeason20242025!$AB$3:$AB$1315,DataRegularSeason20242025!$B$3:$B$1315, "&lt;=" &amp; $A76, DataRegularSeason20242025!$E$3:$E$1315, AG$1)</f>
        <v>20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16</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16</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15</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22</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15</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14</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14</v>
      </c>
      <c r="X77" s="2">
        <f>SUMIFS(DataRegularSeason20242025!$AA$3:$AA$1315,DataRegularSeason20242025!$B$3:$B$1315, "&lt;=" &amp; $A77, DataRegularSeason20242025!$D$3:$D$1315, X$1)+SUMIFS(DataRegularSeason20242025!$AB$3:$AB$1315,DataRegularSeason20242025!$B$3:$B$1315, "&lt;=" &amp; $A77, DataRegularSeason20242025!$E$3:$E$1315, X$1)</f>
        <v>13</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20</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17</v>
      </c>
      <c r="AE77" s="2">
        <f>SUMIFS(DataRegularSeason20242025!$AA$3:$AA$1315,DataRegularSeason20242025!$B$3:$B$1315, "&lt;=" &amp; $A77, DataRegularSeason20242025!$D$3:$D$1315, AE$1)+SUMIFS(DataRegularSeason20242025!$AB$3:$AB$1315,DataRegularSeason20242025!$B$3:$B$1315, "&lt;=" &amp; $A77, DataRegularSeason20242025!$E$3:$E$1315, AE$1)</f>
        <v>20</v>
      </c>
      <c r="AF77" s="2">
        <f>SUMIFS(DataRegularSeason20242025!$AA$3:$AA$1315,DataRegularSeason20242025!$B$3:$B$1315, "&lt;=" &amp; $A77, DataRegularSeason20242025!$D$3:$D$1315, AF$1)+SUMIFS(DataRegularSeason20242025!$AB$3:$AB$1315,DataRegularSeason20242025!$B$3:$B$1315, "&lt;=" &amp; $A77, DataRegularSeason20242025!$E$3:$E$1315, AF$1)</f>
        <v>28</v>
      </c>
      <c r="AG77" s="2">
        <f>SUMIFS(DataRegularSeason20242025!$AA$3:$AA$1315,DataRegularSeason20242025!$B$3:$B$1315, "&lt;=" &amp; $A77, DataRegularSeason20242025!$D$3:$D$1315, AG$1)+SUMIFS(DataRegularSeason20242025!$AB$3:$AB$1315,DataRegularSeason20242025!$B$3:$B$1315, "&lt;=" &amp; $A77, DataRegularSeason20242025!$E$3:$E$1315, AG$1)</f>
        <v>20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16</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16</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15</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22</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15</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14</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14</v>
      </c>
      <c r="X78" s="2">
        <f>SUMIFS(DataRegularSeason20242025!$AA$3:$AA$1315,DataRegularSeason20242025!$B$3:$B$1315, "&lt;=" &amp; $A78, DataRegularSeason20242025!$D$3:$D$1315, X$1)+SUMIFS(DataRegularSeason20242025!$AB$3:$AB$1315,DataRegularSeason20242025!$B$3:$B$1315, "&lt;=" &amp; $A78, DataRegularSeason20242025!$E$3:$E$1315, X$1)</f>
        <v>13</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20</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17</v>
      </c>
      <c r="AE78" s="2">
        <f>SUMIFS(DataRegularSeason20242025!$AA$3:$AA$1315,DataRegularSeason20242025!$B$3:$B$1315, "&lt;=" &amp; $A78, DataRegularSeason20242025!$D$3:$D$1315, AE$1)+SUMIFS(DataRegularSeason20242025!$AB$3:$AB$1315,DataRegularSeason20242025!$B$3:$B$1315, "&lt;=" &amp; $A78, DataRegularSeason20242025!$E$3:$E$1315, AE$1)</f>
        <v>20</v>
      </c>
      <c r="AF78" s="2">
        <f>SUMIFS(DataRegularSeason20242025!$AA$3:$AA$1315,DataRegularSeason20242025!$B$3:$B$1315, "&lt;=" &amp; $A78, DataRegularSeason20242025!$D$3:$D$1315, AF$1)+SUMIFS(DataRegularSeason20242025!$AB$3:$AB$1315,DataRegularSeason20242025!$B$3:$B$1315, "&lt;=" &amp; $A78, DataRegularSeason20242025!$E$3:$E$1315, AF$1)</f>
        <v>28</v>
      </c>
      <c r="AG78" s="2">
        <f>SUMIFS(DataRegularSeason20242025!$AA$3:$AA$1315,DataRegularSeason20242025!$B$3:$B$1315, "&lt;=" &amp; $A78, DataRegularSeason20242025!$D$3:$D$1315, AG$1)+SUMIFS(DataRegularSeason20242025!$AB$3:$AB$1315,DataRegularSeason20242025!$B$3:$B$1315, "&lt;=" &amp; $A78, DataRegularSeason20242025!$E$3:$E$1315, AG$1)</f>
        <v>20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16</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16</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15</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22</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15</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14</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14</v>
      </c>
      <c r="X79" s="2">
        <f>SUMIFS(DataRegularSeason20242025!$AA$3:$AA$1315,DataRegularSeason20242025!$B$3:$B$1315, "&lt;=" &amp; $A79, DataRegularSeason20242025!$D$3:$D$1315, X$1)+SUMIFS(DataRegularSeason20242025!$AB$3:$AB$1315,DataRegularSeason20242025!$B$3:$B$1315, "&lt;=" &amp; $A79, DataRegularSeason20242025!$E$3:$E$1315, X$1)</f>
        <v>13</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20</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17</v>
      </c>
      <c r="AE79" s="2">
        <f>SUMIFS(DataRegularSeason20242025!$AA$3:$AA$1315,DataRegularSeason20242025!$B$3:$B$1315, "&lt;=" &amp; $A79, DataRegularSeason20242025!$D$3:$D$1315, AE$1)+SUMIFS(DataRegularSeason20242025!$AB$3:$AB$1315,DataRegularSeason20242025!$B$3:$B$1315, "&lt;=" &amp; $A79, DataRegularSeason20242025!$E$3:$E$1315, AE$1)</f>
        <v>20</v>
      </c>
      <c r="AF79" s="2">
        <f>SUMIFS(DataRegularSeason20242025!$AA$3:$AA$1315,DataRegularSeason20242025!$B$3:$B$1315, "&lt;=" &amp; $A79, DataRegularSeason20242025!$D$3:$D$1315, AF$1)+SUMIFS(DataRegularSeason20242025!$AB$3:$AB$1315,DataRegularSeason20242025!$B$3:$B$1315, "&lt;=" &amp; $A79, DataRegularSeason20242025!$E$3:$E$1315, AF$1)</f>
        <v>28</v>
      </c>
      <c r="AG79" s="2">
        <f>SUMIFS(DataRegularSeason20242025!$AA$3:$AA$1315,DataRegularSeason20242025!$B$3:$B$1315, "&lt;=" &amp; $A79, DataRegularSeason20242025!$D$3:$D$1315, AG$1)+SUMIFS(DataRegularSeason20242025!$AB$3:$AB$1315,DataRegularSeason20242025!$B$3:$B$1315, "&lt;=" &amp; $A79, DataRegularSeason20242025!$E$3:$E$1315, AG$1)</f>
        <v>20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16</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16</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15</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22</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15</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14</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14</v>
      </c>
      <c r="X80" s="2">
        <f>SUMIFS(DataRegularSeason20242025!$AA$3:$AA$1315,DataRegularSeason20242025!$B$3:$B$1315, "&lt;=" &amp; $A80, DataRegularSeason20242025!$D$3:$D$1315, X$1)+SUMIFS(DataRegularSeason20242025!$AB$3:$AB$1315,DataRegularSeason20242025!$B$3:$B$1315, "&lt;=" &amp; $A80, DataRegularSeason20242025!$E$3:$E$1315, X$1)</f>
        <v>13</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20</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17</v>
      </c>
      <c r="AE80" s="2">
        <f>SUMIFS(DataRegularSeason20242025!$AA$3:$AA$1315,DataRegularSeason20242025!$B$3:$B$1315, "&lt;=" &amp; $A80, DataRegularSeason20242025!$D$3:$D$1315, AE$1)+SUMIFS(DataRegularSeason20242025!$AB$3:$AB$1315,DataRegularSeason20242025!$B$3:$B$1315, "&lt;=" &amp; $A80, DataRegularSeason20242025!$E$3:$E$1315, AE$1)</f>
        <v>20</v>
      </c>
      <c r="AF80" s="2">
        <f>SUMIFS(DataRegularSeason20242025!$AA$3:$AA$1315,DataRegularSeason20242025!$B$3:$B$1315, "&lt;=" &amp; $A80, DataRegularSeason20242025!$D$3:$D$1315, AF$1)+SUMIFS(DataRegularSeason20242025!$AB$3:$AB$1315,DataRegularSeason20242025!$B$3:$B$1315, "&lt;=" &amp; $A80, DataRegularSeason20242025!$E$3:$E$1315, AF$1)</f>
        <v>28</v>
      </c>
      <c r="AG80" s="2">
        <f>SUMIFS(DataRegularSeason20242025!$AA$3:$AA$1315,DataRegularSeason20242025!$B$3:$B$1315, "&lt;=" &amp; $A80, DataRegularSeason20242025!$D$3:$D$1315, AG$1)+SUMIFS(DataRegularSeason20242025!$AB$3:$AB$1315,DataRegularSeason20242025!$B$3:$B$1315, "&lt;=" &amp; $A80, DataRegularSeason20242025!$E$3:$E$1315, AG$1)</f>
        <v>20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16</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16</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15</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22</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15</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14</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14</v>
      </c>
      <c r="X81" s="2">
        <f>SUMIFS(DataRegularSeason20242025!$AA$3:$AA$1315,DataRegularSeason20242025!$B$3:$B$1315, "&lt;=" &amp; $A81, DataRegularSeason20242025!$D$3:$D$1315, X$1)+SUMIFS(DataRegularSeason20242025!$AB$3:$AB$1315,DataRegularSeason20242025!$B$3:$B$1315, "&lt;=" &amp; $A81, DataRegularSeason20242025!$E$3:$E$1315, X$1)</f>
        <v>13</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20</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17</v>
      </c>
      <c r="AE81" s="2">
        <f>SUMIFS(DataRegularSeason20242025!$AA$3:$AA$1315,DataRegularSeason20242025!$B$3:$B$1315, "&lt;=" &amp; $A81, DataRegularSeason20242025!$D$3:$D$1315, AE$1)+SUMIFS(DataRegularSeason20242025!$AB$3:$AB$1315,DataRegularSeason20242025!$B$3:$B$1315, "&lt;=" &amp; $A81, DataRegularSeason20242025!$E$3:$E$1315, AE$1)</f>
        <v>20</v>
      </c>
      <c r="AF81" s="2">
        <f>SUMIFS(DataRegularSeason20242025!$AA$3:$AA$1315,DataRegularSeason20242025!$B$3:$B$1315, "&lt;=" &amp; $A81, DataRegularSeason20242025!$D$3:$D$1315, AF$1)+SUMIFS(DataRegularSeason20242025!$AB$3:$AB$1315,DataRegularSeason20242025!$B$3:$B$1315, "&lt;=" &amp; $A81, DataRegularSeason20242025!$E$3:$E$1315, AF$1)</f>
        <v>28</v>
      </c>
      <c r="AG81" s="2">
        <f>SUMIFS(DataRegularSeason20242025!$AA$3:$AA$1315,DataRegularSeason20242025!$B$3:$B$1315, "&lt;=" &amp; $A81, DataRegularSeason20242025!$D$3:$D$1315, AG$1)+SUMIFS(DataRegularSeason20242025!$AB$3:$AB$1315,DataRegularSeason20242025!$B$3:$B$1315, "&lt;=" &amp; $A81, DataRegularSeason20242025!$E$3:$E$1315, AG$1)</f>
        <v>20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16</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16</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15</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22</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15</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14</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14</v>
      </c>
      <c r="X82" s="2">
        <f>SUMIFS(DataRegularSeason20242025!$AA$3:$AA$1315,DataRegularSeason20242025!$B$3:$B$1315, "&lt;=" &amp; $A82, DataRegularSeason20242025!$D$3:$D$1315, X$1)+SUMIFS(DataRegularSeason20242025!$AB$3:$AB$1315,DataRegularSeason20242025!$B$3:$B$1315, "&lt;=" &amp; $A82, DataRegularSeason20242025!$E$3:$E$1315, X$1)</f>
        <v>13</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20</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17</v>
      </c>
      <c r="AE82" s="2">
        <f>SUMIFS(DataRegularSeason20242025!$AA$3:$AA$1315,DataRegularSeason20242025!$B$3:$B$1315, "&lt;=" &amp; $A82, DataRegularSeason20242025!$D$3:$D$1315, AE$1)+SUMIFS(DataRegularSeason20242025!$AB$3:$AB$1315,DataRegularSeason20242025!$B$3:$B$1315, "&lt;=" &amp; $A82, DataRegularSeason20242025!$E$3:$E$1315, AE$1)</f>
        <v>20</v>
      </c>
      <c r="AF82" s="2">
        <f>SUMIFS(DataRegularSeason20242025!$AA$3:$AA$1315,DataRegularSeason20242025!$B$3:$B$1315, "&lt;=" &amp; $A82, DataRegularSeason20242025!$D$3:$D$1315, AF$1)+SUMIFS(DataRegularSeason20242025!$AB$3:$AB$1315,DataRegularSeason20242025!$B$3:$B$1315, "&lt;=" &amp; $A82, DataRegularSeason20242025!$E$3:$E$1315, AF$1)</f>
        <v>28</v>
      </c>
      <c r="AG82" s="2">
        <f>SUMIFS(DataRegularSeason20242025!$AA$3:$AA$1315,DataRegularSeason20242025!$B$3:$B$1315, "&lt;=" &amp; $A82, DataRegularSeason20242025!$D$3:$D$1315, AG$1)+SUMIFS(DataRegularSeason20242025!$AB$3:$AB$1315,DataRegularSeason20242025!$B$3:$B$1315, "&lt;=" &amp; $A82, DataRegularSeason20242025!$E$3:$E$1315, AG$1)</f>
        <v>20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16</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16</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15</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22</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15</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14</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14</v>
      </c>
      <c r="X83" s="2">
        <f>SUMIFS(DataRegularSeason20242025!$AA$3:$AA$1315,DataRegularSeason20242025!$B$3:$B$1315, "&lt;=" &amp; $A83, DataRegularSeason20242025!$D$3:$D$1315, X$1)+SUMIFS(DataRegularSeason20242025!$AB$3:$AB$1315,DataRegularSeason20242025!$B$3:$B$1315, "&lt;=" &amp; $A83, DataRegularSeason20242025!$E$3:$E$1315, X$1)</f>
        <v>13</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20</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17</v>
      </c>
      <c r="AE83" s="2">
        <f>SUMIFS(DataRegularSeason20242025!$AA$3:$AA$1315,DataRegularSeason20242025!$B$3:$B$1315, "&lt;=" &amp; $A83, DataRegularSeason20242025!$D$3:$D$1315, AE$1)+SUMIFS(DataRegularSeason20242025!$AB$3:$AB$1315,DataRegularSeason20242025!$B$3:$B$1315, "&lt;=" &amp; $A83, DataRegularSeason20242025!$E$3:$E$1315, AE$1)</f>
        <v>20</v>
      </c>
      <c r="AF83" s="2">
        <f>SUMIFS(DataRegularSeason20242025!$AA$3:$AA$1315,DataRegularSeason20242025!$B$3:$B$1315, "&lt;=" &amp; $A83, DataRegularSeason20242025!$D$3:$D$1315, AF$1)+SUMIFS(DataRegularSeason20242025!$AB$3:$AB$1315,DataRegularSeason20242025!$B$3:$B$1315, "&lt;=" &amp; $A83, DataRegularSeason20242025!$E$3:$E$1315, AF$1)</f>
        <v>28</v>
      </c>
      <c r="AG83" s="2">
        <f>SUMIFS(DataRegularSeason20242025!$AA$3:$AA$1315,DataRegularSeason20242025!$B$3:$B$1315, "&lt;=" &amp; $A83, DataRegularSeason20242025!$D$3:$D$1315, AG$1)+SUMIFS(DataRegularSeason20242025!$AB$3:$AB$1315,DataRegularSeason20242025!$B$3:$B$1315, "&lt;=" &amp; $A83, DataRegularSeason20242025!$E$3:$E$1315, AG$1)</f>
        <v>20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16</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16</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15</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22</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15</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14</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14</v>
      </c>
      <c r="X84" s="2">
        <f>SUMIFS(DataRegularSeason20242025!$AA$3:$AA$1315,DataRegularSeason20242025!$B$3:$B$1315, "&lt;=" &amp; $A84, DataRegularSeason20242025!$D$3:$D$1315, X$1)+SUMIFS(DataRegularSeason20242025!$AB$3:$AB$1315,DataRegularSeason20242025!$B$3:$B$1315, "&lt;=" &amp; $A84, DataRegularSeason20242025!$E$3:$E$1315, X$1)</f>
        <v>13</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20</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17</v>
      </c>
      <c r="AE84" s="2">
        <f>SUMIFS(DataRegularSeason20242025!$AA$3:$AA$1315,DataRegularSeason20242025!$B$3:$B$1315, "&lt;=" &amp; $A84, DataRegularSeason20242025!$D$3:$D$1315, AE$1)+SUMIFS(DataRegularSeason20242025!$AB$3:$AB$1315,DataRegularSeason20242025!$B$3:$B$1315, "&lt;=" &amp; $A84, DataRegularSeason20242025!$E$3:$E$1315, AE$1)</f>
        <v>20</v>
      </c>
      <c r="AF84" s="2">
        <f>SUMIFS(DataRegularSeason20242025!$AA$3:$AA$1315,DataRegularSeason20242025!$B$3:$B$1315, "&lt;=" &amp; $A84, DataRegularSeason20242025!$D$3:$D$1315, AF$1)+SUMIFS(DataRegularSeason20242025!$AB$3:$AB$1315,DataRegularSeason20242025!$B$3:$B$1315, "&lt;=" &amp; $A84, DataRegularSeason20242025!$E$3:$E$1315, AF$1)</f>
        <v>28</v>
      </c>
      <c r="AG84" s="2">
        <f>SUMIFS(DataRegularSeason20242025!$AA$3:$AA$1315,DataRegularSeason20242025!$B$3:$B$1315, "&lt;=" &amp; $A84, DataRegularSeason20242025!$D$3:$D$1315, AG$1)+SUMIFS(DataRegularSeason20242025!$AB$3:$AB$1315,DataRegularSeason20242025!$B$3:$B$1315, "&lt;=" &amp; $A84, DataRegularSeason20242025!$E$3:$E$1315, AG$1)</f>
        <v>20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16</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16</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15</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22</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15</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14</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14</v>
      </c>
      <c r="X85" s="2">
        <f>SUMIFS(DataRegularSeason20242025!$AA$3:$AA$1315,DataRegularSeason20242025!$B$3:$B$1315, "&lt;=" &amp; $A85, DataRegularSeason20242025!$D$3:$D$1315, X$1)+SUMIFS(DataRegularSeason20242025!$AB$3:$AB$1315,DataRegularSeason20242025!$B$3:$B$1315, "&lt;=" &amp; $A85, DataRegularSeason20242025!$E$3:$E$1315, X$1)</f>
        <v>13</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20</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17</v>
      </c>
      <c r="AE85" s="2">
        <f>SUMIFS(DataRegularSeason20242025!$AA$3:$AA$1315,DataRegularSeason20242025!$B$3:$B$1315, "&lt;=" &amp; $A85, DataRegularSeason20242025!$D$3:$D$1315, AE$1)+SUMIFS(DataRegularSeason20242025!$AB$3:$AB$1315,DataRegularSeason20242025!$B$3:$B$1315, "&lt;=" &amp; $A85, DataRegularSeason20242025!$E$3:$E$1315, AE$1)</f>
        <v>20</v>
      </c>
      <c r="AF85" s="2">
        <f>SUMIFS(DataRegularSeason20242025!$AA$3:$AA$1315,DataRegularSeason20242025!$B$3:$B$1315, "&lt;=" &amp; $A85, DataRegularSeason20242025!$D$3:$D$1315, AF$1)+SUMIFS(DataRegularSeason20242025!$AB$3:$AB$1315,DataRegularSeason20242025!$B$3:$B$1315, "&lt;=" &amp; $A85, DataRegularSeason20242025!$E$3:$E$1315, AF$1)</f>
        <v>28</v>
      </c>
      <c r="AG85" s="2">
        <f>SUMIFS(DataRegularSeason20242025!$AA$3:$AA$1315,DataRegularSeason20242025!$B$3:$B$1315, "&lt;=" &amp; $A85, DataRegularSeason20242025!$D$3:$D$1315, AG$1)+SUMIFS(DataRegularSeason20242025!$AB$3:$AB$1315,DataRegularSeason20242025!$B$3:$B$1315, "&lt;=" &amp; $A85, DataRegularSeason20242025!$E$3:$E$1315, AG$1)</f>
        <v>20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16</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16</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15</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22</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15</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14</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14</v>
      </c>
      <c r="X86" s="2">
        <f>SUMIFS(DataRegularSeason20242025!$AA$3:$AA$1315,DataRegularSeason20242025!$B$3:$B$1315, "&lt;=" &amp; $A86, DataRegularSeason20242025!$D$3:$D$1315, X$1)+SUMIFS(DataRegularSeason20242025!$AB$3:$AB$1315,DataRegularSeason20242025!$B$3:$B$1315, "&lt;=" &amp; $A86, DataRegularSeason20242025!$E$3:$E$1315, X$1)</f>
        <v>13</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20</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17</v>
      </c>
      <c r="AE86" s="2">
        <f>SUMIFS(DataRegularSeason20242025!$AA$3:$AA$1315,DataRegularSeason20242025!$B$3:$B$1315, "&lt;=" &amp; $A86, DataRegularSeason20242025!$D$3:$D$1315, AE$1)+SUMIFS(DataRegularSeason20242025!$AB$3:$AB$1315,DataRegularSeason20242025!$B$3:$B$1315, "&lt;=" &amp; $A86, DataRegularSeason20242025!$E$3:$E$1315, AE$1)</f>
        <v>20</v>
      </c>
      <c r="AF86" s="2">
        <f>SUMIFS(DataRegularSeason20242025!$AA$3:$AA$1315,DataRegularSeason20242025!$B$3:$B$1315, "&lt;=" &amp; $A86, DataRegularSeason20242025!$D$3:$D$1315, AF$1)+SUMIFS(DataRegularSeason20242025!$AB$3:$AB$1315,DataRegularSeason20242025!$B$3:$B$1315, "&lt;=" &amp; $A86, DataRegularSeason20242025!$E$3:$E$1315, AF$1)</f>
        <v>28</v>
      </c>
      <c r="AG86" s="2">
        <f>SUMIFS(DataRegularSeason20242025!$AA$3:$AA$1315,DataRegularSeason20242025!$B$3:$B$1315, "&lt;=" &amp; $A86, DataRegularSeason20242025!$D$3:$D$1315, AG$1)+SUMIFS(DataRegularSeason20242025!$AB$3:$AB$1315,DataRegularSeason20242025!$B$3:$B$1315, "&lt;=" &amp; $A86, DataRegularSeason20242025!$E$3:$E$1315, AG$1)</f>
        <v>20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16</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16</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15</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22</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15</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14</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14</v>
      </c>
      <c r="X87" s="2">
        <f>SUMIFS(DataRegularSeason20242025!$AA$3:$AA$1315,DataRegularSeason20242025!$B$3:$B$1315, "&lt;=" &amp; $A87, DataRegularSeason20242025!$D$3:$D$1315, X$1)+SUMIFS(DataRegularSeason20242025!$AB$3:$AB$1315,DataRegularSeason20242025!$B$3:$B$1315, "&lt;=" &amp; $A87, DataRegularSeason20242025!$E$3:$E$1315, X$1)</f>
        <v>13</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20</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17</v>
      </c>
      <c r="AE87" s="2">
        <f>SUMIFS(DataRegularSeason20242025!$AA$3:$AA$1315,DataRegularSeason20242025!$B$3:$B$1315, "&lt;=" &amp; $A87, DataRegularSeason20242025!$D$3:$D$1315, AE$1)+SUMIFS(DataRegularSeason20242025!$AB$3:$AB$1315,DataRegularSeason20242025!$B$3:$B$1315, "&lt;=" &amp; $A87, DataRegularSeason20242025!$E$3:$E$1315, AE$1)</f>
        <v>20</v>
      </c>
      <c r="AF87" s="2">
        <f>SUMIFS(DataRegularSeason20242025!$AA$3:$AA$1315,DataRegularSeason20242025!$B$3:$B$1315, "&lt;=" &amp; $A87, DataRegularSeason20242025!$D$3:$D$1315, AF$1)+SUMIFS(DataRegularSeason20242025!$AB$3:$AB$1315,DataRegularSeason20242025!$B$3:$B$1315, "&lt;=" &amp; $A87, DataRegularSeason20242025!$E$3:$E$1315, AF$1)</f>
        <v>28</v>
      </c>
      <c r="AG87" s="2">
        <f>SUMIFS(DataRegularSeason20242025!$AA$3:$AA$1315,DataRegularSeason20242025!$B$3:$B$1315, "&lt;=" &amp; $A87, DataRegularSeason20242025!$D$3:$D$1315, AG$1)+SUMIFS(DataRegularSeason20242025!$AB$3:$AB$1315,DataRegularSeason20242025!$B$3:$B$1315, "&lt;=" &amp; $A87, DataRegularSeason20242025!$E$3:$E$1315, AG$1)</f>
        <v>20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16</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16</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15</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22</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15</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14</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14</v>
      </c>
      <c r="X88" s="2">
        <f>SUMIFS(DataRegularSeason20242025!$AA$3:$AA$1315,DataRegularSeason20242025!$B$3:$B$1315, "&lt;=" &amp; $A88, DataRegularSeason20242025!$D$3:$D$1315, X$1)+SUMIFS(DataRegularSeason20242025!$AB$3:$AB$1315,DataRegularSeason20242025!$B$3:$B$1315, "&lt;=" &amp; $A88, DataRegularSeason20242025!$E$3:$E$1315, X$1)</f>
        <v>13</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20</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17</v>
      </c>
      <c r="AE88" s="2">
        <f>SUMIFS(DataRegularSeason20242025!$AA$3:$AA$1315,DataRegularSeason20242025!$B$3:$B$1315, "&lt;=" &amp; $A88, DataRegularSeason20242025!$D$3:$D$1315, AE$1)+SUMIFS(DataRegularSeason20242025!$AB$3:$AB$1315,DataRegularSeason20242025!$B$3:$B$1315, "&lt;=" &amp; $A88, DataRegularSeason20242025!$E$3:$E$1315, AE$1)</f>
        <v>20</v>
      </c>
      <c r="AF88" s="2">
        <f>SUMIFS(DataRegularSeason20242025!$AA$3:$AA$1315,DataRegularSeason20242025!$B$3:$B$1315, "&lt;=" &amp; $A88, DataRegularSeason20242025!$D$3:$D$1315, AF$1)+SUMIFS(DataRegularSeason20242025!$AB$3:$AB$1315,DataRegularSeason20242025!$B$3:$B$1315, "&lt;=" &amp; $A88, DataRegularSeason20242025!$E$3:$E$1315, AF$1)</f>
        <v>28</v>
      </c>
      <c r="AG88" s="2">
        <f>SUMIFS(DataRegularSeason20242025!$AA$3:$AA$1315,DataRegularSeason20242025!$B$3:$B$1315, "&lt;=" &amp; $A88, DataRegularSeason20242025!$D$3:$D$1315, AG$1)+SUMIFS(DataRegularSeason20242025!$AB$3:$AB$1315,DataRegularSeason20242025!$B$3:$B$1315, "&lt;=" &amp; $A88, DataRegularSeason20242025!$E$3:$E$1315, AG$1)</f>
        <v>20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16</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16</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15</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22</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15</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14</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14</v>
      </c>
      <c r="X89" s="2">
        <f>SUMIFS(DataRegularSeason20242025!$AA$3:$AA$1315,DataRegularSeason20242025!$B$3:$B$1315, "&lt;=" &amp; $A89, DataRegularSeason20242025!$D$3:$D$1315, X$1)+SUMIFS(DataRegularSeason20242025!$AB$3:$AB$1315,DataRegularSeason20242025!$B$3:$B$1315, "&lt;=" &amp; $A89, DataRegularSeason20242025!$E$3:$E$1315, X$1)</f>
        <v>13</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20</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17</v>
      </c>
      <c r="AE89" s="2">
        <f>SUMIFS(DataRegularSeason20242025!$AA$3:$AA$1315,DataRegularSeason20242025!$B$3:$B$1315, "&lt;=" &amp; $A89, DataRegularSeason20242025!$D$3:$D$1315, AE$1)+SUMIFS(DataRegularSeason20242025!$AB$3:$AB$1315,DataRegularSeason20242025!$B$3:$B$1315, "&lt;=" &amp; $A89, DataRegularSeason20242025!$E$3:$E$1315, AE$1)</f>
        <v>20</v>
      </c>
      <c r="AF89" s="2">
        <f>SUMIFS(DataRegularSeason20242025!$AA$3:$AA$1315,DataRegularSeason20242025!$B$3:$B$1315, "&lt;=" &amp; $A89, DataRegularSeason20242025!$D$3:$D$1315, AF$1)+SUMIFS(DataRegularSeason20242025!$AB$3:$AB$1315,DataRegularSeason20242025!$B$3:$B$1315, "&lt;=" &amp; $A89, DataRegularSeason20242025!$E$3:$E$1315, AF$1)</f>
        <v>28</v>
      </c>
      <c r="AG89" s="2">
        <f>SUMIFS(DataRegularSeason20242025!$AA$3:$AA$1315,DataRegularSeason20242025!$B$3:$B$1315, "&lt;=" &amp; $A89, DataRegularSeason20242025!$D$3:$D$1315, AG$1)+SUMIFS(DataRegularSeason20242025!$AB$3:$AB$1315,DataRegularSeason20242025!$B$3:$B$1315, "&lt;=" &amp; $A89, DataRegularSeason20242025!$E$3:$E$1315, AG$1)</f>
        <v>20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16</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16</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15</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22</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15</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14</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14</v>
      </c>
      <c r="X90" s="2">
        <f>SUMIFS(DataRegularSeason20242025!$AA$3:$AA$1315,DataRegularSeason20242025!$B$3:$B$1315, "&lt;=" &amp; $A90, DataRegularSeason20242025!$D$3:$D$1315, X$1)+SUMIFS(DataRegularSeason20242025!$AB$3:$AB$1315,DataRegularSeason20242025!$B$3:$B$1315, "&lt;=" &amp; $A90, DataRegularSeason20242025!$E$3:$E$1315, X$1)</f>
        <v>13</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20</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17</v>
      </c>
      <c r="AE90" s="2">
        <f>SUMIFS(DataRegularSeason20242025!$AA$3:$AA$1315,DataRegularSeason20242025!$B$3:$B$1315, "&lt;=" &amp; $A90, DataRegularSeason20242025!$D$3:$D$1315, AE$1)+SUMIFS(DataRegularSeason20242025!$AB$3:$AB$1315,DataRegularSeason20242025!$B$3:$B$1315, "&lt;=" &amp; $A90, DataRegularSeason20242025!$E$3:$E$1315, AE$1)</f>
        <v>20</v>
      </c>
      <c r="AF90" s="2">
        <f>SUMIFS(DataRegularSeason20242025!$AA$3:$AA$1315,DataRegularSeason20242025!$B$3:$B$1315, "&lt;=" &amp; $A90, DataRegularSeason20242025!$D$3:$D$1315, AF$1)+SUMIFS(DataRegularSeason20242025!$AB$3:$AB$1315,DataRegularSeason20242025!$B$3:$B$1315, "&lt;=" &amp; $A90, DataRegularSeason20242025!$E$3:$E$1315, AF$1)</f>
        <v>28</v>
      </c>
      <c r="AG90" s="2">
        <f>SUMIFS(DataRegularSeason20242025!$AA$3:$AA$1315,DataRegularSeason20242025!$B$3:$B$1315, "&lt;=" &amp; $A90, DataRegularSeason20242025!$D$3:$D$1315, AG$1)+SUMIFS(DataRegularSeason20242025!$AB$3:$AB$1315,DataRegularSeason20242025!$B$3:$B$1315, "&lt;=" &amp; $A90, DataRegularSeason20242025!$E$3:$E$1315, AG$1)</f>
        <v>20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16</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16</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15</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22</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15</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14</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14</v>
      </c>
      <c r="X91" s="2">
        <f>SUMIFS(DataRegularSeason20242025!$AA$3:$AA$1315,DataRegularSeason20242025!$B$3:$B$1315, "&lt;=" &amp; $A91, DataRegularSeason20242025!$D$3:$D$1315, X$1)+SUMIFS(DataRegularSeason20242025!$AB$3:$AB$1315,DataRegularSeason20242025!$B$3:$B$1315, "&lt;=" &amp; $A91, DataRegularSeason20242025!$E$3:$E$1315, X$1)</f>
        <v>13</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20</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17</v>
      </c>
      <c r="AE91" s="2">
        <f>SUMIFS(DataRegularSeason20242025!$AA$3:$AA$1315,DataRegularSeason20242025!$B$3:$B$1315, "&lt;=" &amp; $A91, DataRegularSeason20242025!$D$3:$D$1315, AE$1)+SUMIFS(DataRegularSeason20242025!$AB$3:$AB$1315,DataRegularSeason20242025!$B$3:$B$1315, "&lt;=" &amp; $A91, DataRegularSeason20242025!$E$3:$E$1315, AE$1)</f>
        <v>20</v>
      </c>
      <c r="AF91" s="2">
        <f>SUMIFS(DataRegularSeason20242025!$AA$3:$AA$1315,DataRegularSeason20242025!$B$3:$B$1315, "&lt;=" &amp; $A91, DataRegularSeason20242025!$D$3:$D$1315, AF$1)+SUMIFS(DataRegularSeason20242025!$AB$3:$AB$1315,DataRegularSeason20242025!$B$3:$B$1315, "&lt;=" &amp; $A91, DataRegularSeason20242025!$E$3:$E$1315, AF$1)</f>
        <v>28</v>
      </c>
      <c r="AG91" s="2">
        <f>SUMIFS(DataRegularSeason20242025!$AA$3:$AA$1315,DataRegularSeason20242025!$B$3:$B$1315, "&lt;=" &amp; $A91, DataRegularSeason20242025!$D$3:$D$1315, AG$1)+SUMIFS(DataRegularSeason20242025!$AB$3:$AB$1315,DataRegularSeason20242025!$B$3:$B$1315, "&lt;=" &amp; $A91, DataRegularSeason20242025!$E$3:$E$1315, AG$1)</f>
        <v>20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16</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16</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15</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22</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15</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14</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14</v>
      </c>
      <c r="X92" s="2">
        <f>SUMIFS(DataRegularSeason20242025!$AA$3:$AA$1315,DataRegularSeason20242025!$B$3:$B$1315, "&lt;=" &amp; $A92, DataRegularSeason20242025!$D$3:$D$1315, X$1)+SUMIFS(DataRegularSeason20242025!$AB$3:$AB$1315,DataRegularSeason20242025!$B$3:$B$1315, "&lt;=" &amp; $A92, DataRegularSeason20242025!$E$3:$E$1315, X$1)</f>
        <v>13</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20</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17</v>
      </c>
      <c r="AE92" s="2">
        <f>SUMIFS(DataRegularSeason20242025!$AA$3:$AA$1315,DataRegularSeason20242025!$B$3:$B$1315, "&lt;=" &amp; $A92, DataRegularSeason20242025!$D$3:$D$1315, AE$1)+SUMIFS(DataRegularSeason20242025!$AB$3:$AB$1315,DataRegularSeason20242025!$B$3:$B$1315, "&lt;=" &amp; $A92, DataRegularSeason20242025!$E$3:$E$1315, AE$1)</f>
        <v>20</v>
      </c>
      <c r="AF92" s="2">
        <f>SUMIFS(DataRegularSeason20242025!$AA$3:$AA$1315,DataRegularSeason20242025!$B$3:$B$1315, "&lt;=" &amp; $A92, DataRegularSeason20242025!$D$3:$D$1315, AF$1)+SUMIFS(DataRegularSeason20242025!$AB$3:$AB$1315,DataRegularSeason20242025!$B$3:$B$1315, "&lt;=" &amp; $A92, DataRegularSeason20242025!$E$3:$E$1315, AF$1)</f>
        <v>28</v>
      </c>
      <c r="AG92" s="2">
        <f>SUMIFS(DataRegularSeason20242025!$AA$3:$AA$1315,DataRegularSeason20242025!$B$3:$B$1315, "&lt;=" &amp; $A92, DataRegularSeason20242025!$D$3:$D$1315, AG$1)+SUMIFS(DataRegularSeason20242025!$AB$3:$AB$1315,DataRegularSeason20242025!$B$3:$B$1315, "&lt;=" &amp; $A92, DataRegularSeason20242025!$E$3:$E$1315, AG$1)</f>
        <v>20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16</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16</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15</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22</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15</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14</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14</v>
      </c>
      <c r="X93" s="2">
        <f>SUMIFS(DataRegularSeason20242025!$AA$3:$AA$1315,DataRegularSeason20242025!$B$3:$B$1315, "&lt;=" &amp; $A93, DataRegularSeason20242025!$D$3:$D$1315, X$1)+SUMIFS(DataRegularSeason20242025!$AB$3:$AB$1315,DataRegularSeason20242025!$B$3:$B$1315, "&lt;=" &amp; $A93, DataRegularSeason20242025!$E$3:$E$1315, X$1)</f>
        <v>13</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20</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17</v>
      </c>
      <c r="AE93" s="2">
        <f>SUMIFS(DataRegularSeason20242025!$AA$3:$AA$1315,DataRegularSeason20242025!$B$3:$B$1315, "&lt;=" &amp; $A93, DataRegularSeason20242025!$D$3:$D$1315, AE$1)+SUMIFS(DataRegularSeason20242025!$AB$3:$AB$1315,DataRegularSeason20242025!$B$3:$B$1315, "&lt;=" &amp; $A93, DataRegularSeason20242025!$E$3:$E$1315, AE$1)</f>
        <v>20</v>
      </c>
      <c r="AF93" s="2">
        <f>SUMIFS(DataRegularSeason20242025!$AA$3:$AA$1315,DataRegularSeason20242025!$B$3:$B$1315, "&lt;=" &amp; $A93, DataRegularSeason20242025!$D$3:$D$1315, AF$1)+SUMIFS(DataRegularSeason20242025!$AB$3:$AB$1315,DataRegularSeason20242025!$B$3:$B$1315, "&lt;=" &amp; $A93, DataRegularSeason20242025!$E$3:$E$1315, AF$1)</f>
        <v>28</v>
      </c>
      <c r="AG93" s="2">
        <f>SUMIFS(DataRegularSeason20242025!$AA$3:$AA$1315,DataRegularSeason20242025!$B$3:$B$1315, "&lt;=" &amp; $A93, DataRegularSeason20242025!$D$3:$D$1315, AG$1)+SUMIFS(DataRegularSeason20242025!$AB$3:$AB$1315,DataRegularSeason20242025!$B$3:$B$1315, "&lt;=" &amp; $A93, DataRegularSeason20242025!$E$3:$E$1315, AG$1)</f>
        <v>20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16</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16</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15</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22</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15</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14</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14</v>
      </c>
      <c r="X94" s="2">
        <f>SUMIFS(DataRegularSeason20242025!$AA$3:$AA$1315,DataRegularSeason20242025!$B$3:$B$1315, "&lt;=" &amp; $A94, DataRegularSeason20242025!$D$3:$D$1315, X$1)+SUMIFS(DataRegularSeason20242025!$AB$3:$AB$1315,DataRegularSeason20242025!$B$3:$B$1315, "&lt;=" &amp; $A94, DataRegularSeason20242025!$E$3:$E$1315, X$1)</f>
        <v>13</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20</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17</v>
      </c>
      <c r="AE94" s="2">
        <f>SUMIFS(DataRegularSeason20242025!$AA$3:$AA$1315,DataRegularSeason20242025!$B$3:$B$1315, "&lt;=" &amp; $A94, DataRegularSeason20242025!$D$3:$D$1315, AE$1)+SUMIFS(DataRegularSeason20242025!$AB$3:$AB$1315,DataRegularSeason20242025!$B$3:$B$1315, "&lt;=" &amp; $A94, DataRegularSeason20242025!$E$3:$E$1315, AE$1)</f>
        <v>20</v>
      </c>
      <c r="AF94" s="2">
        <f>SUMIFS(DataRegularSeason20242025!$AA$3:$AA$1315,DataRegularSeason20242025!$B$3:$B$1315, "&lt;=" &amp; $A94, DataRegularSeason20242025!$D$3:$D$1315, AF$1)+SUMIFS(DataRegularSeason20242025!$AB$3:$AB$1315,DataRegularSeason20242025!$B$3:$B$1315, "&lt;=" &amp; $A94, DataRegularSeason20242025!$E$3:$E$1315, AF$1)</f>
        <v>28</v>
      </c>
      <c r="AG94" s="2">
        <f>SUMIFS(DataRegularSeason20242025!$AA$3:$AA$1315,DataRegularSeason20242025!$B$3:$B$1315, "&lt;=" &amp; $A94, DataRegularSeason20242025!$D$3:$D$1315, AG$1)+SUMIFS(DataRegularSeason20242025!$AB$3:$AB$1315,DataRegularSeason20242025!$B$3:$B$1315, "&lt;=" &amp; $A94, DataRegularSeason20242025!$E$3:$E$1315, AG$1)</f>
        <v>20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16</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16</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15</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22</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15</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14</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14</v>
      </c>
      <c r="X95" s="2">
        <f>SUMIFS(DataRegularSeason20242025!$AA$3:$AA$1315,DataRegularSeason20242025!$B$3:$B$1315, "&lt;=" &amp; $A95, DataRegularSeason20242025!$D$3:$D$1315, X$1)+SUMIFS(DataRegularSeason20242025!$AB$3:$AB$1315,DataRegularSeason20242025!$B$3:$B$1315, "&lt;=" &amp; $A95, DataRegularSeason20242025!$E$3:$E$1315, X$1)</f>
        <v>13</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20</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17</v>
      </c>
      <c r="AE95" s="2">
        <f>SUMIFS(DataRegularSeason20242025!$AA$3:$AA$1315,DataRegularSeason20242025!$B$3:$B$1315, "&lt;=" &amp; $A95, DataRegularSeason20242025!$D$3:$D$1315, AE$1)+SUMIFS(DataRegularSeason20242025!$AB$3:$AB$1315,DataRegularSeason20242025!$B$3:$B$1315, "&lt;=" &amp; $A95, DataRegularSeason20242025!$E$3:$E$1315, AE$1)</f>
        <v>20</v>
      </c>
      <c r="AF95" s="2">
        <f>SUMIFS(DataRegularSeason20242025!$AA$3:$AA$1315,DataRegularSeason20242025!$B$3:$B$1315, "&lt;=" &amp; $A95, DataRegularSeason20242025!$D$3:$D$1315, AF$1)+SUMIFS(DataRegularSeason20242025!$AB$3:$AB$1315,DataRegularSeason20242025!$B$3:$B$1315, "&lt;=" &amp; $A95, DataRegularSeason20242025!$E$3:$E$1315, AF$1)</f>
        <v>28</v>
      </c>
      <c r="AG95" s="2">
        <f>SUMIFS(DataRegularSeason20242025!$AA$3:$AA$1315,DataRegularSeason20242025!$B$3:$B$1315, "&lt;=" &amp; $A95, DataRegularSeason20242025!$D$3:$D$1315, AG$1)+SUMIFS(DataRegularSeason20242025!$AB$3:$AB$1315,DataRegularSeason20242025!$B$3:$B$1315, "&lt;=" &amp; $A95, DataRegularSeason20242025!$E$3:$E$1315, AG$1)</f>
        <v>20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16</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16</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15</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22</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15</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14</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14</v>
      </c>
      <c r="X96" s="2">
        <f>SUMIFS(DataRegularSeason20242025!$AA$3:$AA$1315,DataRegularSeason20242025!$B$3:$B$1315, "&lt;=" &amp; $A96, DataRegularSeason20242025!$D$3:$D$1315, X$1)+SUMIFS(DataRegularSeason20242025!$AB$3:$AB$1315,DataRegularSeason20242025!$B$3:$B$1315, "&lt;=" &amp; $A96, DataRegularSeason20242025!$E$3:$E$1315, X$1)</f>
        <v>13</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20</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17</v>
      </c>
      <c r="AE96" s="2">
        <f>SUMIFS(DataRegularSeason20242025!$AA$3:$AA$1315,DataRegularSeason20242025!$B$3:$B$1315, "&lt;=" &amp; $A96, DataRegularSeason20242025!$D$3:$D$1315, AE$1)+SUMIFS(DataRegularSeason20242025!$AB$3:$AB$1315,DataRegularSeason20242025!$B$3:$B$1315, "&lt;=" &amp; $A96, DataRegularSeason20242025!$E$3:$E$1315, AE$1)</f>
        <v>20</v>
      </c>
      <c r="AF96" s="2">
        <f>SUMIFS(DataRegularSeason20242025!$AA$3:$AA$1315,DataRegularSeason20242025!$B$3:$B$1315, "&lt;=" &amp; $A96, DataRegularSeason20242025!$D$3:$D$1315, AF$1)+SUMIFS(DataRegularSeason20242025!$AB$3:$AB$1315,DataRegularSeason20242025!$B$3:$B$1315, "&lt;=" &amp; $A96, DataRegularSeason20242025!$E$3:$E$1315, AF$1)</f>
        <v>28</v>
      </c>
      <c r="AG96" s="2">
        <f>SUMIFS(DataRegularSeason20242025!$AA$3:$AA$1315,DataRegularSeason20242025!$B$3:$B$1315, "&lt;=" &amp; $A96, DataRegularSeason20242025!$D$3:$D$1315, AG$1)+SUMIFS(DataRegularSeason20242025!$AB$3:$AB$1315,DataRegularSeason20242025!$B$3:$B$1315, "&lt;=" &amp; $A96, DataRegularSeason20242025!$E$3:$E$1315, AG$1)</f>
        <v>20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16</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16</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15</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22</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15</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14</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14</v>
      </c>
      <c r="X97" s="2">
        <f>SUMIFS(DataRegularSeason20242025!$AA$3:$AA$1315,DataRegularSeason20242025!$B$3:$B$1315, "&lt;=" &amp; $A97, DataRegularSeason20242025!$D$3:$D$1315, X$1)+SUMIFS(DataRegularSeason20242025!$AB$3:$AB$1315,DataRegularSeason20242025!$B$3:$B$1315, "&lt;=" &amp; $A97, DataRegularSeason20242025!$E$3:$E$1315, X$1)</f>
        <v>13</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20</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17</v>
      </c>
      <c r="AE97" s="2">
        <f>SUMIFS(DataRegularSeason20242025!$AA$3:$AA$1315,DataRegularSeason20242025!$B$3:$B$1315, "&lt;=" &amp; $A97, DataRegularSeason20242025!$D$3:$D$1315, AE$1)+SUMIFS(DataRegularSeason20242025!$AB$3:$AB$1315,DataRegularSeason20242025!$B$3:$B$1315, "&lt;=" &amp; $A97, DataRegularSeason20242025!$E$3:$E$1315, AE$1)</f>
        <v>20</v>
      </c>
      <c r="AF97" s="2">
        <f>SUMIFS(DataRegularSeason20242025!$AA$3:$AA$1315,DataRegularSeason20242025!$B$3:$B$1315, "&lt;=" &amp; $A97, DataRegularSeason20242025!$D$3:$D$1315, AF$1)+SUMIFS(DataRegularSeason20242025!$AB$3:$AB$1315,DataRegularSeason20242025!$B$3:$B$1315, "&lt;=" &amp; $A97, DataRegularSeason20242025!$E$3:$E$1315, AF$1)</f>
        <v>28</v>
      </c>
      <c r="AG97" s="2">
        <f>SUMIFS(DataRegularSeason20242025!$AA$3:$AA$1315,DataRegularSeason20242025!$B$3:$B$1315, "&lt;=" &amp; $A97, DataRegularSeason20242025!$D$3:$D$1315, AG$1)+SUMIFS(DataRegularSeason20242025!$AB$3:$AB$1315,DataRegularSeason20242025!$B$3:$B$1315, "&lt;=" &amp; $A97, DataRegularSeason20242025!$E$3:$E$1315, AG$1)</f>
        <v>20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16</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16</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15</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22</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15</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14</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14</v>
      </c>
      <c r="X98" s="2">
        <f>SUMIFS(DataRegularSeason20242025!$AA$3:$AA$1315,DataRegularSeason20242025!$B$3:$B$1315, "&lt;=" &amp; $A98, DataRegularSeason20242025!$D$3:$D$1315, X$1)+SUMIFS(DataRegularSeason20242025!$AB$3:$AB$1315,DataRegularSeason20242025!$B$3:$B$1315, "&lt;=" &amp; $A98, DataRegularSeason20242025!$E$3:$E$1315, X$1)</f>
        <v>13</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20</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17</v>
      </c>
      <c r="AE98" s="2">
        <f>SUMIFS(DataRegularSeason20242025!$AA$3:$AA$1315,DataRegularSeason20242025!$B$3:$B$1315, "&lt;=" &amp; $A98, DataRegularSeason20242025!$D$3:$D$1315, AE$1)+SUMIFS(DataRegularSeason20242025!$AB$3:$AB$1315,DataRegularSeason20242025!$B$3:$B$1315, "&lt;=" &amp; $A98, DataRegularSeason20242025!$E$3:$E$1315, AE$1)</f>
        <v>20</v>
      </c>
      <c r="AF98" s="2">
        <f>SUMIFS(DataRegularSeason20242025!$AA$3:$AA$1315,DataRegularSeason20242025!$B$3:$B$1315, "&lt;=" &amp; $A98, DataRegularSeason20242025!$D$3:$D$1315, AF$1)+SUMIFS(DataRegularSeason20242025!$AB$3:$AB$1315,DataRegularSeason20242025!$B$3:$B$1315, "&lt;=" &amp; $A98, DataRegularSeason20242025!$E$3:$E$1315, AF$1)</f>
        <v>28</v>
      </c>
      <c r="AG98" s="2">
        <f>SUMIFS(DataRegularSeason20242025!$AA$3:$AA$1315,DataRegularSeason20242025!$B$3:$B$1315, "&lt;=" &amp; $A98, DataRegularSeason20242025!$D$3:$D$1315, AG$1)+SUMIFS(DataRegularSeason20242025!$AB$3:$AB$1315,DataRegularSeason20242025!$B$3:$B$1315, "&lt;=" &amp; $A98, DataRegularSeason20242025!$E$3:$E$1315, AG$1)</f>
        <v>20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16</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16</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15</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22</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15</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14</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14</v>
      </c>
      <c r="X99" s="2">
        <f>SUMIFS(DataRegularSeason20242025!$AA$3:$AA$1315,DataRegularSeason20242025!$B$3:$B$1315, "&lt;=" &amp; $A99, DataRegularSeason20242025!$D$3:$D$1315, X$1)+SUMIFS(DataRegularSeason20242025!$AB$3:$AB$1315,DataRegularSeason20242025!$B$3:$B$1315, "&lt;=" &amp; $A99, DataRegularSeason20242025!$E$3:$E$1315, X$1)</f>
        <v>13</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20</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17</v>
      </c>
      <c r="AE99" s="2">
        <f>SUMIFS(DataRegularSeason20242025!$AA$3:$AA$1315,DataRegularSeason20242025!$B$3:$B$1315, "&lt;=" &amp; $A99, DataRegularSeason20242025!$D$3:$D$1315, AE$1)+SUMIFS(DataRegularSeason20242025!$AB$3:$AB$1315,DataRegularSeason20242025!$B$3:$B$1315, "&lt;=" &amp; $A99, DataRegularSeason20242025!$E$3:$E$1315, AE$1)</f>
        <v>20</v>
      </c>
      <c r="AF99" s="2">
        <f>SUMIFS(DataRegularSeason20242025!$AA$3:$AA$1315,DataRegularSeason20242025!$B$3:$B$1315, "&lt;=" &amp; $A99, DataRegularSeason20242025!$D$3:$D$1315, AF$1)+SUMIFS(DataRegularSeason20242025!$AB$3:$AB$1315,DataRegularSeason20242025!$B$3:$B$1315, "&lt;=" &amp; $A99, DataRegularSeason20242025!$E$3:$E$1315, AF$1)</f>
        <v>28</v>
      </c>
      <c r="AG99" s="2">
        <f>SUMIFS(DataRegularSeason20242025!$AA$3:$AA$1315,DataRegularSeason20242025!$B$3:$B$1315, "&lt;=" &amp; $A99, DataRegularSeason20242025!$D$3:$D$1315, AG$1)+SUMIFS(DataRegularSeason20242025!$AB$3:$AB$1315,DataRegularSeason20242025!$B$3:$B$1315, "&lt;=" &amp; $A99, DataRegularSeason20242025!$E$3:$E$1315, AG$1)</f>
        <v>20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16</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16</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15</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22</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15</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14</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14</v>
      </c>
      <c r="X100" s="2">
        <f>SUMIFS(DataRegularSeason20242025!$AA$3:$AA$1315,DataRegularSeason20242025!$B$3:$B$1315, "&lt;=" &amp; $A100, DataRegularSeason20242025!$D$3:$D$1315, X$1)+SUMIFS(DataRegularSeason20242025!$AB$3:$AB$1315,DataRegularSeason20242025!$B$3:$B$1315, "&lt;=" &amp; $A100, DataRegularSeason20242025!$E$3:$E$1315, X$1)</f>
        <v>13</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20</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17</v>
      </c>
      <c r="AE100" s="2">
        <f>SUMIFS(DataRegularSeason20242025!$AA$3:$AA$1315,DataRegularSeason20242025!$B$3:$B$1315, "&lt;=" &amp; $A100, DataRegularSeason20242025!$D$3:$D$1315, AE$1)+SUMIFS(DataRegularSeason20242025!$AB$3:$AB$1315,DataRegularSeason20242025!$B$3:$B$1315, "&lt;=" &amp; $A100, DataRegularSeason20242025!$E$3:$E$1315, AE$1)</f>
        <v>20</v>
      </c>
      <c r="AF100" s="2">
        <f>SUMIFS(DataRegularSeason20242025!$AA$3:$AA$1315,DataRegularSeason20242025!$B$3:$B$1315, "&lt;=" &amp; $A100, DataRegularSeason20242025!$D$3:$D$1315, AF$1)+SUMIFS(DataRegularSeason20242025!$AB$3:$AB$1315,DataRegularSeason20242025!$B$3:$B$1315, "&lt;=" &amp; $A100, DataRegularSeason20242025!$E$3:$E$1315, AF$1)</f>
        <v>28</v>
      </c>
      <c r="AG100" s="2">
        <f>SUMIFS(DataRegularSeason20242025!$AA$3:$AA$1315,DataRegularSeason20242025!$B$3:$B$1315, "&lt;=" &amp; $A100, DataRegularSeason20242025!$D$3:$D$1315, AG$1)+SUMIFS(DataRegularSeason20242025!$AB$3:$AB$1315,DataRegularSeason20242025!$B$3:$B$1315, "&lt;=" &amp; $A100, DataRegularSeason20242025!$E$3:$E$1315, AG$1)</f>
        <v>20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16</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16</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15</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22</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15</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14</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14</v>
      </c>
      <c r="X101" s="2">
        <f>SUMIFS(DataRegularSeason20242025!$AA$3:$AA$1315,DataRegularSeason20242025!$B$3:$B$1315, "&lt;=" &amp; $A101, DataRegularSeason20242025!$D$3:$D$1315, X$1)+SUMIFS(DataRegularSeason20242025!$AB$3:$AB$1315,DataRegularSeason20242025!$B$3:$B$1315, "&lt;=" &amp; $A101, DataRegularSeason20242025!$E$3:$E$1315, X$1)</f>
        <v>13</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20</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17</v>
      </c>
      <c r="AE101" s="2">
        <f>SUMIFS(DataRegularSeason20242025!$AA$3:$AA$1315,DataRegularSeason20242025!$B$3:$B$1315, "&lt;=" &amp; $A101, DataRegularSeason20242025!$D$3:$D$1315, AE$1)+SUMIFS(DataRegularSeason20242025!$AB$3:$AB$1315,DataRegularSeason20242025!$B$3:$B$1315, "&lt;=" &amp; $A101, DataRegularSeason20242025!$E$3:$E$1315, AE$1)</f>
        <v>20</v>
      </c>
      <c r="AF101" s="2">
        <f>SUMIFS(DataRegularSeason20242025!$AA$3:$AA$1315,DataRegularSeason20242025!$B$3:$B$1315, "&lt;=" &amp; $A101, DataRegularSeason20242025!$D$3:$D$1315, AF$1)+SUMIFS(DataRegularSeason20242025!$AB$3:$AB$1315,DataRegularSeason20242025!$B$3:$B$1315, "&lt;=" &amp; $A101, DataRegularSeason20242025!$E$3:$E$1315, AF$1)</f>
        <v>28</v>
      </c>
      <c r="AG101" s="2">
        <f>SUMIFS(DataRegularSeason20242025!$AA$3:$AA$1315,DataRegularSeason20242025!$B$3:$B$1315, "&lt;=" &amp; $A101, DataRegularSeason20242025!$D$3:$D$1315, AG$1)+SUMIFS(DataRegularSeason20242025!$AB$3:$AB$1315,DataRegularSeason20242025!$B$3:$B$1315, "&lt;=" &amp; $A101, DataRegularSeason20242025!$E$3:$E$1315, AG$1)</f>
        <v>20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16</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16</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15</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22</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15</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14</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14</v>
      </c>
      <c r="X102" s="2">
        <f>SUMIFS(DataRegularSeason20242025!$AA$3:$AA$1315,DataRegularSeason20242025!$B$3:$B$1315, "&lt;=" &amp; $A102, DataRegularSeason20242025!$D$3:$D$1315, X$1)+SUMIFS(DataRegularSeason20242025!$AB$3:$AB$1315,DataRegularSeason20242025!$B$3:$B$1315, "&lt;=" &amp; $A102, DataRegularSeason20242025!$E$3:$E$1315, X$1)</f>
        <v>13</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20</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17</v>
      </c>
      <c r="AE102" s="2">
        <f>SUMIFS(DataRegularSeason20242025!$AA$3:$AA$1315,DataRegularSeason20242025!$B$3:$B$1315, "&lt;=" &amp; $A102, DataRegularSeason20242025!$D$3:$D$1315, AE$1)+SUMIFS(DataRegularSeason20242025!$AB$3:$AB$1315,DataRegularSeason20242025!$B$3:$B$1315, "&lt;=" &amp; $A102, DataRegularSeason20242025!$E$3:$E$1315, AE$1)</f>
        <v>20</v>
      </c>
      <c r="AF102" s="2">
        <f>SUMIFS(DataRegularSeason20242025!$AA$3:$AA$1315,DataRegularSeason20242025!$B$3:$B$1315, "&lt;=" &amp; $A102, DataRegularSeason20242025!$D$3:$D$1315, AF$1)+SUMIFS(DataRegularSeason20242025!$AB$3:$AB$1315,DataRegularSeason20242025!$B$3:$B$1315, "&lt;=" &amp; $A102, DataRegularSeason20242025!$E$3:$E$1315, AF$1)</f>
        <v>28</v>
      </c>
      <c r="AG102" s="2">
        <f>SUMIFS(DataRegularSeason20242025!$AA$3:$AA$1315,DataRegularSeason20242025!$B$3:$B$1315, "&lt;=" &amp; $A102, DataRegularSeason20242025!$D$3:$D$1315, AG$1)+SUMIFS(DataRegularSeason20242025!$AB$3:$AB$1315,DataRegularSeason20242025!$B$3:$B$1315, "&lt;=" &amp; $A102, DataRegularSeason20242025!$E$3:$E$1315, AG$1)</f>
        <v>20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16</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16</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15</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22</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15</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14</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14</v>
      </c>
      <c r="X103" s="2">
        <f>SUMIFS(DataRegularSeason20242025!$AA$3:$AA$1315,DataRegularSeason20242025!$B$3:$B$1315, "&lt;=" &amp; $A103, DataRegularSeason20242025!$D$3:$D$1315, X$1)+SUMIFS(DataRegularSeason20242025!$AB$3:$AB$1315,DataRegularSeason20242025!$B$3:$B$1315, "&lt;=" &amp; $A103, DataRegularSeason20242025!$E$3:$E$1315, X$1)</f>
        <v>13</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20</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17</v>
      </c>
      <c r="AE103" s="2">
        <f>SUMIFS(DataRegularSeason20242025!$AA$3:$AA$1315,DataRegularSeason20242025!$B$3:$B$1315, "&lt;=" &amp; $A103, DataRegularSeason20242025!$D$3:$D$1315, AE$1)+SUMIFS(DataRegularSeason20242025!$AB$3:$AB$1315,DataRegularSeason20242025!$B$3:$B$1315, "&lt;=" &amp; $A103, DataRegularSeason20242025!$E$3:$E$1315, AE$1)</f>
        <v>20</v>
      </c>
      <c r="AF103" s="2">
        <f>SUMIFS(DataRegularSeason20242025!$AA$3:$AA$1315,DataRegularSeason20242025!$B$3:$B$1315, "&lt;=" &amp; $A103, DataRegularSeason20242025!$D$3:$D$1315, AF$1)+SUMIFS(DataRegularSeason20242025!$AB$3:$AB$1315,DataRegularSeason20242025!$B$3:$B$1315, "&lt;=" &amp; $A103, DataRegularSeason20242025!$E$3:$E$1315, AF$1)</f>
        <v>28</v>
      </c>
      <c r="AG103" s="2">
        <f>SUMIFS(DataRegularSeason20242025!$AA$3:$AA$1315,DataRegularSeason20242025!$B$3:$B$1315, "&lt;=" &amp; $A103, DataRegularSeason20242025!$D$3:$D$1315, AG$1)+SUMIFS(DataRegularSeason20242025!$AB$3:$AB$1315,DataRegularSeason20242025!$B$3:$B$1315, "&lt;=" &amp; $A103, DataRegularSeason20242025!$E$3:$E$1315, AG$1)</f>
        <v>20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16</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16</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15</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22</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15</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14</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14</v>
      </c>
      <c r="X104" s="2">
        <f>SUMIFS(DataRegularSeason20242025!$AA$3:$AA$1315,DataRegularSeason20242025!$B$3:$B$1315, "&lt;=" &amp; $A104, DataRegularSeason20242025!$D$3:$D$1315, X$1)+SUMIFS(DataRegularSeason20242025!$AB$3:$AB$1315,DataRegularSeason20242025!$B$3:$B$1315, "&lt;=" &amp; $A104, DataRegularSeason20242025!$E$3:$E$1315, X$1)</f>
        <v>13</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20</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17</v>
      </c>
      <c r="AE104" s="2">
        <f>SUMIFS(DataRegularSeason20242025!$AA$3:$AA$1315,DataRegularSeason20242025!$B$3:$B$1315, "&lt;=" &amp; $A104, DataRegularSeason20242025!$D$3:$D$1315, AE$1)+SUMIFS(DataRegularSeason20242025!$AB$3:$AB$1315,DataRegularSeason20242025!$B$3:$B$1315, "&lt;=" &amp; $A104, DataRegularSeason20242025!$E$3:$E$1315, AE$1)</f>
        <v>20</v>
      </c>
      <c r="AF104" s="2">
        <f>SUMIFS(DataRegularSeason20242025!$AA$3:$AA$1315,DataRegularSeason20242025!$B$3:$B$1315, "&lt;=" &amp; $A104, DataRegularSeason20242025!$D$3:$D$1315, AF$1)+SUMIFS(DataRegularSeason20242025!$AB$3:$AB$1315,DataRegularSeason20242025!$B$3:$B$1315, "&lt;=" &amp; $A104, DataRegularSeason20242025!$E$3:$E$1315, AF$1)</f>
        <v>28</v>
      </c>
      <c r="AG104" s="2">
        <f>SUMIFS(DataRegularSeason20242025!$AA$3:$AA$1315,DataRegularSeason20242025!$B$3:$B$1315, "&lt;=" &amp; $A104, DataRegularSeason20242025!$D$3:$D$1315, AG$1)+SUMIFS(DataRegularSeason20242025!$AB$3:$AB$1315,DataRegularSeason20242025!$B$3:$B$1315, "&lt;=" &amp; $A104, DataRegularSeason20242025!$E$3:$E$1315, AG$1)</f>
        <v>20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16</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16</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15</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22</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15</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14</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14</v>
      </c>
      <c r="X105" s="2">
        <f>SUMIFS(DataRegularSeason20242025!$AA$3:$AA$1315,DataRegularSeason20242025!$B$3:$B$1315, "&lt;=" &amp; $A105, DataRegularSeason20242025!$D$3:$D$1315, X$1)+SUMIFS(DataRegularSeason20242025!$AB$3:$AB$1315,DataRegularSeason20242025!$B$3:$B$1315, "&lt;=" &amp; $A105, DataRegularSeason20242025!$E$3:$E$1315, X$1)</f>
        <v>13</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20</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17</v>
      </c>
      <c r="AE105" s="2">
        <f>SUMIFS(DataRegularSeason20242025!$AA$3:$AA$1315,DataRegularSeason20242025!$B$3:$B$1315, "&lt;=" &amp; $A105, DataRegularSeason20242025!$D$3:$D$1315, AE$1)+SUMIFS(DataRegularSeason20242025!$AB$3:$AB$1315,DataRegularSeason20242025!$B$3:$B$1315, "&lt;=" &amp; $A105, DataRegularSeason20242025!$E$3:$E$1315, AE$1)</f>
        <v>20</v>
      </c>
      <c r="AF105" s="2">
        <f>SUMIFS(DataRegularSeason20242025!$AA$3:$AA$1315,DataRegularSeason20242025!$B$3:$B$1315, "&lt;=" &amp; $A105, DataRegularSeason20242025!$D$3:$D$1315, AF$1)+SUMIFS(DataRegularSeason20242025!$AB$3:$AB$1315,DataRegularSeason20242025!$B$3:$B$1315, "&lt;=" &amp; $A105, DataRegularSeason20242025!$E$3:$E$1315, AF$1)</f>
        <v>28</v>
      </c>
      <c r="AG105" s="2">
        <f>SUMIFS(DataRegularSeason20242025!$AA$3:$AA$1315,DataRegularSeason20242025!$B$3:$B$1315, "&lt;=" &amp; $A105, DataRegularSeason20242025!$D$3:$D$1315, AG$1)+SUMIFS(DataRegularSeason20242025!$AB$3:$AB$1315,DataRegularSeason20242025!$B$3:$B$1315, "&lt;=" &amp; $A105, DataRegularSeason20242025!$E$3:$E$1315, AG$1)</f>
        <v>20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16</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16</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15</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22</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15</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14</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14</v>
      </c>
      <c r="X106" s="2">
        <f>SUMIFS(DataRegularSeason20242025!$AA$3:$AA$1315,DataRegularSeason20242025!$B$3:$B$1315, "&lt;=" &amp; $A106, DataRegularSeason20242025!$D$3:$D$1315, X$1)+SUMIFS(DataRegularSeason20242025!$AB$3:$AB$1315,DataRegularSeason20242025!$B$3:$B$1315, "&lt;=" &amp; $A106, DataRegularSeason20242025!$E$3:$E$1315, X$1)</f>
        <v>13</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20</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17</v>
      </c>
      <c r="AE106" s="2">
        <f>SUMIFS(DataRegularSeason20242025!$AA$3:$AA$1315,DataRegularSeason20242025!$B$3:$B$1315, "&lt;=" &amp; $A106, DataRegularSeason20242025!$D$3:$D$1315, AE$1)+SUMIFS(DataRegularSeason20242025!$AB$3:$AB$1315,DataRegularSeason20242025!$B$3:$B$1315, "&lt;=" &amp; $A106, DataRegularSeason20242025!$E$3:$E$1315, AE$1)</f>
        <v>20</v>
      </c>
      <c r="AF106" s="2">
        <f>SUMIFS(DataRegularSeason20242025!$AA$3:$AA$1315,DataRegularSeason20242025!$B$3:$B$1315, "&lt;=" &amp; $A106, DataRegularSeason20242025!$D$3:$D$1315, AF$1)+SUMIFS(DataRegularSeason20242025!$AB$3:$AB$1315,DataRegularSeason20242025!$B$3:$B$1315, "&lt;=" &amp; $A106, DataRegularSeason20242025!$E$3:$E$1315, AF$1)</f>
        <v>28</v>
      </c>
      <c r="AG106" s="2">
        <f>SUMIFS(DataRegularSeason20242025!$AA$3:$AA$1315,DataRegularSeason20242025!$B$3:$B$1315, "&lt;=" &amp; $A106, DataRegularSeason20242025!$D$3:$D$1315, AG$1)+SUMIFS(DataRegularSeason20242025!$AB$3:$AB$1315,DataRegularSeason20242025!$B$3:$B$1315, "&lt;=" &amp; $A106, DataRegularSeason20242025!$E$3:$E$1315, AG$1)</f>
        <v>20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16</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16</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15</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22</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15</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14</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14</v>
      </c>
      <c r="X107" s="2">
        <f>SUMIFS(DataRegularSeason20242025!$AA$3:$AA$1315,DataRegularSeason20242025!$B$3:$B$1315, "&lt;=" &amp; $A107, DataRegularSeason20242025!$D$3:$D$1315, X$1)+SUMIFS(DataRegularSeason20242025!$AB$3:$AB$1315,DataRegularSeason20242025!$B$3:$B$1315, "&lt;=" &amp; $A107, DataRegularSeason20242025!$E$3:$E$1315, X$1)</f>
        <v>13</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20</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17</v>
      </c>
      <c r="AE107" s="2">
        <f>SUMIFS(DataRegularSeason20242025!$AA$3:$AA$1315,DataRegularSeason20242025!$B$3:$B$1315, "&lt;=" &amp; $A107, DataRegularSeason20242025!$D$3:$D$1315, AE$1)+SUMIFS(DataRegularSeason20242025!$AB$3:$AB$1315,DataRegularSeason20242025!$B$3:$B$1315, "&lt;=" &amp; $A107, DataRegularSeason20242025!$E$3:$E$1315, AE$1)</f>
        <v>20</v>
      </c>
      <c r="AF107" s="2">
        <f>SUMIFS(DataRegularSeason20242025!$AA$3:$AA$1315,DataRegularSeason20242025!$B$3:$B$1315, "&lt;=" &amp; $A107, DataRegularSeason20242025!$D$3:$D$1315, AF$1)+SUMIFS(DataRegularSeason20242025!$AB$3:$AB$1315,DataRegularSeason20242025!$B$3:$B$1315, "&lt;=" &amp; $A107, DataRegularSeason20242025!$E$3:$E$1315, AF$1)</f>
        <v>28</v>
      </c>
      <c r="AG107" s="2">
        <f>SUMIFS(DataRegularSeason20242025!$AA$3:$AA$1315,DataRegularSeason20242025!$B$3:$B$1315, "&lt;=" &amp; $A107, DataRegularSeason20242025!$D$3:$D$1315, AG$1)+SUMIFS(DataRegularSeason20242025!$AB$3:$AB$1315,DataRegularSeason20242025!$B$3:$B$1315, "&lt;=" &amp; $A107, DataRegularSeason20242025!$E$3:$E$1315, AG$1)</f>
        <v>20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16</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16</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15</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22</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15</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14</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14</v>
      </c>
      <c r="X108" s="2">
        <f>SUMIFS(DataRegularSeason20242025!$AA$3:$AA$1315,DataRegularSeason20242025!$B$3:$B$1315, "&lt;=" &amp; $A108, DataRegularSeason20242025!$D$3:$D$1315, X$1)+SUMIFS(DataRegularSeason20242025!$AB$3:$AB$1315,DataRegularSeason20242025!$B$3:$B$1315, "&lt;=" &amp; $A108, DataRegularSeason20242025!$E$3:$E$1315, X$1)</f>
        <v>13</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20</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17</v>
      </c>
      <c r="AE108" s="2">
        <f>SUMIFS(DataRegularSeason20242025!$AA$3:$AA$1315,DataRegularSeason20242025!$B$3:$B$1315, "&lt;=" &amp; $A108, DataRegularSeason20242025!$D$3:$D$1315, AE$1)+SUMIFS(DataRegularSeason20242025!$AB$3:$AB$1315,DataRegularSeason20242025!$B$3:$B$1315, "&lt;=" &amp; $A108, DataRegularSeason20242025!$E$3:$E$1315, AE$1)</f>
        <v>20</v>
      </c>
      <c r="AF108" s="2">
        <f>SUMIFS(DataRegularSeason20242025!$AA$3:$AA$1315,DataRegularSeason20242025!$B$3:$B$1315, "&lt;=" &amp; $A108, DataRegularSeason20242025!$D$3:$D$1315, AF$1)+SUMIFS(DataRegularSeason20242025!$AB$3:$AB$1315,DataRegularSeason20242025!$B$3:$B$1315, "&lt;=" &amp; $A108, DataRegularSeason20242025!$E$3:$E$1315, AF$1)</f>
        <v>28</v>
      </c>
      <c r="AG108" s="2">
        <f>SUMIFS(DataRegularSeason20242025!$AA$3:$AA$1315,DataRegularSeason20242025!$B$3:$B$1315, "&lt;=" &amp; $A108, DataRegularSeason20242025!$D$3:$D$1315, AG$1)+SUMIFS(DataRegularSeason20242025!$AB$3:$AB$1315,DataRegularSeason20242025!$B$3:$B$1315, "&lt;=" &amp; $A108, DataRegularSeason20242025!$E$3:$E$1315, AG$1)</f>
        <v>20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16</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16</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15</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22</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15</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14</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14</v>
      </c>
      <c r="X109" s="2">
        <f>SUMIFS(DataRegularSeason20242025!$AA$3:$AA$1315,DataRegularSeason20242025!$B$3:$B$1315, "&lt;=" &amp; $A109, DataRegularSeason20242025!$D$3:$D$1315, X$1)+SUMIFS(DataRegularSeason20242025!$AB$3:$AB$1315,DataRegularSeason20242025!$B$3:$B$1315, "&lt;=" &amp; $A109, DataRegularSeason20242025!$E$3:$E$1315, X$1)</f>
        <v>13</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20</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17</v>
      </c>
      <c r="AE109" s="2">
        <f>SUMIFS(DataRegularSeason20242025!$AA$3:$AA$1315,DataRegularSeason20242025!$B$3:$B$1315, "&lt;=" &amp; $A109, DataRegularSeason20242025!$D$3:$D$1315, AE$1)+SUMIFS(DataRegularSeason20242025!$AB$3:$AB$1315,DataRegularSeason20242025!$B$3:$B$1315, "&lt;=" &amp; $A109, DataRegularSeason20242025!$E$3:$E$1315, AE$1)</f>
        <v>20</v>
      </c>
      <c r="AF109" s="2">
        <f>SUMIFS(DataRegularSeason20242025!$AA$3:$AA$1315,DataRegularSeason20242025!$B$3:$B$1315, "&lt;=" &amp; $A109, DataRegularSeason20242025!$D$3:$D$1315, AF$1)+SUMIFS(DataRegularSeason20242025!$AB$3:$AB$1315,DataRegularSeason20242025!$B$3:$B$1315, "&lt;=" &amp; $A109, DataRegularSeason20242025!$E$3:$E$1315, AF$1)</f>
        <v>28</v>
      </c>
      <c r="AG109" s="2">
        <f>SUMIFS(DataRegularSeason20242025!$AA$3:$AA$1315,DataRegularSeason20242025!$B$3:$B$1315, "&lt;=" &amp; $A109, DataRegularSeason20242025!$D$3:$D$1315, AG$1)+SUMIFS(DataRegularSeason20242025!$AB$3:$AB$1315,DataRegularSeason20242025!$B$3:$B$1315, "&lt;=" &amp; $A109, DataRegularSeason20242025!$E$3:$E$1315, AG$1)</f>
        <v>20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16</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16</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15</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22</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15</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14</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14</v>
      </c>
      <c r="X110" s="2">
        <f>SUMIFS(DataRegularSeason20242025!$AA$3:$AA$1315,DataRegularSeason20242025!$B$3:$B$1315, "&lt;=" &amp; $A110, DataRegularSeason20242025!$D$3:$D$1315, X$1)+SUMIFS(DataRegularSeason20242025!$AB$3:$AB$1315,DataRegularSeason20242025!$B$3:$B$1315, "&lt;=" &amp; $A110, DataRegularSeason20242025!$E$3:$E$1315, X$1)</f>
        <v>13</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20</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17</v>
      </c>
      <c r="AE110" s="2">
        <f>SUMIFS(DataRegularSeason20242025!$AA$3:$AA$1315,DataRegularSeason20242025!$B$3:$B$1315, "&lt;=" &amp; $A110, DataRegularSeason20242025!$D$3:$D$1315, AE$1)+SUMIFS(DataRegularSeason20242025!$AB$3:$AB$1315,DataRegularSeason20242025!$B$3:$B$1315, "&lt;=" &amp; $A110, DataRegularSeason20242025!$E$3:$E$1315, AE$1)</f>
        <v>20</v>
      </c>
      <c r="AF110" s="2">
        <f>SUMIFS(DataRegularSeason20242025!$AA$3:$AA$1315,DataRegularSeason20242025!$B$3:$B$1315, "&lt;=" &amp; $A110, DataRegularSeason20242025!$D$3:$D$1315, AF$1)+SUMIFS(DataRegularSeason20242025!$AB$3:$AB$1315,DataRegularSeason20242025!$B$3:$B$1315, "&lt;=" &amp; $A110, DataRegularSeason20242025!$E$3:$E$1315, AF$1)</f>
        <v>28</v>
      </c>
      <c r="AG110" s="2">
        <f>SUMIFS(DataRegularSeason20242025!$AA$3:$AA$1315,DataRegularSeason20242025!$B$3:$B$1315, "&lt;=" &amp; $A110, DataRegularSeason20242025!$D$3:$D$1315, AG$1)+SUMIFS(DataRegularSeason20242025!$AB$3:$AB$1315,DataRegularSeason20242025!$B$3:$B$1315, "&lt;=" &amp; $A110, DataRegularSeason20242025!$E$3:$E$1315, AG$1)</f>
        <v>20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16</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16</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15</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22</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15</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14</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14</v>
      </c>
      <c r="X111" s="2">
        <f>SUMIFS(DataRegularSeason20242025!$AA$3:$AA$1315,DataRegularSeason20242025!$B$3:$B$1315, "&lt;=" &amp; $A111, DataRegularSeason20242025!$D$3:$D$1315, X$1)+SUMIFS(DataRegularSeason20242025!$AB$3:$AB$1315,DataRegularSeason20242025!$B$3:$B$1315, "&lt;=" &amp; $A111, DataRegularSeason20242025!$E$3:$E$1315, X$1)</f>
        <v>13</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20</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17</v>
      </c>
      <c r="AE111" s="2">
        <f>SUMIFS(DataRegularSeason20242025!$AA$3:$AA$1315,DataRegularSeason20242025!$B$3:$B$1315, "&lt;=" &amp; $A111, DataRegularSeason20242025!$D$3:$D$1315, AE$1)+SUMIFS(DataRegularSeason20242025!$AB$3:$AB$1315,DataRegularSeason20242025!$B$3:$B$1315, "&lt;=" &amp; $A111, DataRegularSeason20242025!$E$3:$E$1315, AE$1)</f>
        <v>20</v>
      </c>
      <c r="AF111" s="2">
        <f>SUMIFS(DataRegularSeason20242025!$AA$3:$AA$1315,DataRegularSeason20242025!$B$3:$B$1315, "&lt;=" &amp; $A111, DataRegularSeason20242025!$D$3:$D$1315, AF$1)+SUMIFS(DataRegularSeason20242025!$AB$3:$AB$1315,DataRegularSeason20242025!$B$3:$B$1315, "&lt;=" &amp; $A111, DataRegularSeason20242025!$E$3:$E$1315, AF$1)</f>
        <v>28</v>
      </c>
      <c r="AG111" s="2">
        <f>SUMIFS(DataRegularSeason20242025!$AA$3:$AA$1315,DataRegularSeason20242025!$B$3:$B$1315, "&lt;=" &amp; $A111, DataRegularSeason20242025!$D$3:$D$1315, AG$1)+SUMIFS(DataRegularSeason20242025!$AB$3:$AB$1315,DataRegularSeason20242025!$B$3:$B$1315, "&lt;=" &amp; $A111, DataRegularSeason20242025!$E$3:$E$1315, AG$1)</f>
        <v>20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16</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16</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15</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22</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15</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14</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14</v>
      </c>
      <c r="X112" s="2">
        <f>SUMIFS(DataRegularSeason20242025!$AA$3:$AA$1315,DataRegularSeason20242025!$B$3:$B$1315, "&lt;=" &amp; $A112, DataRegularSeason20242025!$D$3:$D$1315, X$1)+SUMIFS(DataRegularSeason20242025!$AB$3:$AB$1315,DataRegularSeason20242025!$B$3:$B$1315, "&lt;=" &amp; $A112, DataRegularSeason20242025!$E$3:$E$1315, X$1)</f>
        <v>13</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20</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17</v>
      </c>
      <c r="AE112" s="2">
        <f>SUMIFS(DataRegularSeason20242025!$AA$3:$AA$1315,DataRegularSeason20242025!$B$3:$B$1315, "&lt;=" &amp; $A112, DataRegularSeason20242025!$D$3:$D$1315, AE$1)+SUMIFS(DataRegularSeason20242025!$AB$3:$AB$1315,DataRegularSeason20242025!$B$3:$B$1315, "&lt;=" &amp; $A112, DataRegularSeason20242025!$E$3:$E$1315, AE$1)</f>
        <v>20</v>
      </c>
      <c r="AF112" s="2">
        <f>SUMIFS(DataRegularSeason20242025!$AA$3:$AA$1315,DataRegularSeason20242025!$B$3:$B$1315, "&lt;=" &amp; $A112, DataRegularSeason20242025!$D$3:$D$1315, AF$1)+SUMIFS(DataRegularSeason20242025!$AB$3:$AB$1315,DataRegularSeason20242025!$B$3:$B$1315, "&lt;=" &amp; $A112, DataRegularSeason20242025!$E$3:$E$1315, AF$1)</f>
        <v>28</v>
      </c>
      <c r="AG112" s="2">
        <f>SUMIFS(DataRegularSeason20242025!$AA$3:$AA$1315,DataRegularSeason20242025!$B$3:$B$1315, "&lt;=" &amp; $A112, DataRegularSeason20242025!$D$3:$D$1315, AG$1)+SUMIFS(DataRegularSeason20242025!$AB$3:$AB$1315,DataRegularSeason20242025!$B$3:$B$1315, "&lt;=" &amp; $A112, DataRegularSeason20242025!$E$3:$E$1315, AG$1)</f>
        <v>20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16</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16</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15</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22</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15</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14</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14</v>
      </c>
      <c r="X113" s="2">
        <f>SUMIFS(DataRegularSeason20242025!$AA$3:$AA$1315,DataRegularSeason20242025!$B$3:$B$1315, "&lt;=" &amp; $A113, DataRegularSeason20242025!$D$3:$D$1315, X$1)+SUMIFS(DataRegularSeason20242025!$AB$3:$AB$1315,DataRegularSeason20242025!$B$3:$B$1315, "&lt;=" &amp; $A113, DataRegularSeason20242025!$E$3:$E$1315, X$1)</f>
        <v>13</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20</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17</v>
      </c>
      <c r="AE113" s="2">
        <f>SUMIFS(DataRegularSeason20242025!$AA$3:$AA$1315,DataRegularSeason20242025!$B$3:$B$1315, "&lt;=" &amp; $A113, DataRegularSeason20242025!$D$3:$D$1315, AE$1)+SUMIFS(DataRegularSeason20242025!$AB$3:$AB$1315,DataRegularSeason20242025!$B$3:$B$1315, "&lt;=" &amp; $A113, DataRegularSeason20242025!$E$3:$E$1315, AE$1)</f>
        <v>20</v>
      </c>
      <c r="AF113" s="2">
        <f>SUMIFS(DataRegularSeason20242025!$AA$3:$AA$1315,DataRegularSeason20242025!$B$3:$B$1315, "&lt;=" &amp; $A113, DataRegularSeason20242025!$D$3:$D$1315, AF$1)+SUMIFS(DataRegularSeason20242025!$AB$3:$AB$1315,DataRegularSeason20242025!$B$3:$B$1315, "&lt;=" &amp; $A113, DataRegularSeason20242025!$E$3:$E$1315, AF$1)</f>
        <v>28</v>
      </c>
      <c r="AG113" s="2">
        <f>SUMIFS(DataRegularSeason20242025!$AA$3:$AA$1315,DataRegularSeason20242025!$B$3:$B$1315, "&lt;=" &amp; $A113, DataRegularSeason20242025!$D$3:$D$1315, AG$1)+SUMIFS(DataRegularSeason20242025!$AB$3:$AB$1315,DataRegularSeason20242025!$B$3:$B$1315, "&lt;=" &amp; $A113, DataRegularSeason20242025!$E$3:$E$1315, AG$1)</f>
        <v>20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16</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16</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15</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22</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15</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14</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14</v>
      </c>
      <c r="X114" s="2">
        <f>SUMIFS(DataRegularSeason20242025!$AA$3:$AA$1315,DataRegularSeason20242025!$B$3:$B$1315, "&lt;=" &amp; $A114, DataRegularSeason20242025!$D$3:$D$1315, X$1)+SUMIFS(DataRegularSeason20242025!$AB$3:$AB$1315,DataRegularSeason20242025!$B$3:$B$1315, "&lt;=" &amp; $A114, DataRegularSeason20242025!$E$3:$E$1315, X$1)</f>
        <v>13</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20</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17</v>
      </c>
      <c r="AE114" s="2">
        <f>SUMIFS(DataRegularSeason20242025!$AA$3:$AA$1315,DataRegularSeason20242025!$B$3:$B$1315, "&lt;=" &amp; $A114, DataRegularSeason20242025!$D$3:$D$1315, AE$1)+SUMIFS(DataRegularSeason20242025!$AB$3:$AB$1315,DataRegularSeason20242025!$B$3:$B$1315, "&lt;=" &amp; $A114, DataRegularSeason20242025!$E$3:$E$1315, AE$1)</f>
        <v>20</v>
      </c>
      <c r="AF114" s="2">
        <f>SUMIFS(DataRegularSeason20242025!$AA$3:$AA$1315,DataRegularSeason20242025!$B$3:$B$1315, "&lt;=" &amp; $A114, DataRegularSeason20242025!$D$3:$D$1315, AF$1)+SUMIFS(DataRegularSeason20242025!$AB$3:$AB$1315,DataRegularSeason20242025!$B$3:$B$1315, "&lt;=" &amp; $A114, DataRegularSeason20242025!$E$3:$E$1315, AF$1)</f>
        <v>28</v>
      </c>
      <c r="AG114" s="2">
        <f>SUMIFS(DataRegularSeason20242025!$AA$3:$AA$1315,DataRegularSeason20242025!$B$3:$B$1315, "&lt;=" &amp; $A114, DataRegularSeason20242025!$D$3:$D$1315, AG$1)+SUMIFS(DataRegularSeason20242025!$AB$3:$AB$1315,DataRegularSeason20242025!$B$3:$B$1315, "&lt;=" &amp; $A114, DataRegularSeason20242025!$E$3:$E$1315, AG$1)</f>
        <v>20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16</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16</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15</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22</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15</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14</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14</v>
      </c>
      <c r="X115" s="2">
        <f>SUMIFS(DataRegularSeason20242025!$AA$3:$AA$1315,DataRegularSeason20242025!$B$3:$B$1315, "&lt;=" &amp; $A115, DataRegularSeason20242025!$D$3:$D$1315, X$1)+SUMIFS(DataRegularSeason20242025!$AB$3:$AB$1315,DataRegularSeason20242025!$B$3:$B$1315, "&lt;=" &amp; $A115, DataRegularSeason20242025!$E$3:$E$1315, X$1)</f>
        <v>13</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20</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17</v>
      </c>
      <c r="AE115" s="2">
        <f>SUMIFS(DataRegularSeason20242025!$AA$3:$AA$1315,DataRegularSeason20242025!$B$3:$B$1315, "&lt;=" &amp; $A115, DataRegularSeason20242025!$D$3:$D$1315, AE$1)+SUMIFS(DataRegularSeason20242025!$AB$3:$AB$1315,DataRegularSeason20242025!$B$3:$B$1315, "&lt;=" &amp; $A115, DataRegularSeason20242025!$E$3:$E$1315, AE$1)</f>
        <v>20</v>
      </c>
      <c r="AF115" s="2">
        <f>SUMIFS(DataRegularSeason20242025!$AA$3:$AA$1315,DataRegularSeason20242025!$B$3:$B$1315, "&lt;=" &amp; $A115, DataRegularSeason20242025!$D$3:$D$1315, AF$1)+SUMIFS(DataRegularSeason20242025!$AB$3:$AB$1315,DataRegularSeason20242025!$B$3:$B$1315, "&lt;=" &amp; $A115, DataRegularSeason20242025!$E$3:$E$1315, AF$1)</f>
        <v>28</v>
      </c>
      <c r="AG115" s="2">
        <f>SUMIFS(DataRegularSeason20242025!$AA$3:$AA$1315,DataRegularSeason20242025!$B$3:$B$1315, "&lt;=" &amp; $A115, DataRegularSeason20242025!$D$3:$D$1315, AG$1)+SUMIFS(DataRegularSeason20242025!$AB$3:$AB$1315,DataRegularSeason20242025!$B$3:$B$1315, "&lt;=" &amp; $A115, DataRegularSeason20242025!$E$3:$E$1315, AG$1)</f>
        <v>20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16</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16</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15</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22</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15</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14</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14</v>
      </c>
      <c r="X116" s="2">
        <f>SUMIFS(DataRegularSeason20242025!$AA$3:$AA$1315,DataRegularSeason20242025!$B$3:$B$1315, "&lt;=" &amp; $A116, DataRegularSeason20242025!$D$3:$D$1315, X$1)+SUMIFS(DataRegularSeason20242025!$AB$3:$AB$1315,DataRegularSeason20242025!$B$3:$B$1315, "&lt;=" &amp; $A116, DataRegularSeason20242025!$E$3:$E$1315, X$1)</f>
        <v>13</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20</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17</v>
      </c>
      <c r="AE116" s="2">
        <f>SUMIFS(DataRegularSeason20242025!$AA$3:$AA$1315,DataRegularSeason20242025!$B$3:$B$1315, "&lt;=" &amp; $A116, DataRegularSeason20242025!$D$3:$D$1315, AE$1)+SUMIFS(DataRegularSeason20242025!$AB$3:$AB$1315,DataRegularSeason20242025!$B$3:$B$1315, "&lt;=" &amp; $A116, DataRegularSeason20242025!$E$3:$E$1315, AE$1)</f>
        <v>20</v>
      </c>
      <c r="AF116" s="2">
        <f>SUMIFS(DataRegularSeason20242025!$AA$3:$AA$1315,DataRegularSeason20242025!$B$3:$B$1315, "&lt;=" &amp; $A116, DataRegularSeason20242025!$D$3:$D$1315, AF$1)+SUMIFS(DataRegularSeason20242025!$AB$3:$AB$1315,DataRegularSeason20242025!$B$3:$B$1315, "&lt;=" &amp; $A116, DataRegularSeason20242025!$E$3:$E$1315, AF$1)</f>
        <v>28</v>
      </c>
      <c r="AG116" s="2">
        <f>SUMIFS(DataRegularSeason20242025!$AA$3:$AA$1315,DataRegularSeason20242025!$B$3:$B$1315, "&lt;=" &amp; $A116, DataRegularSeason20242025!$D$3:$D$1315, AG$1)+SUMIFS(DataRegularSeason20242025!$AB$3:$AB$1315,DataRegularSeason20242025!$B$3:$B$1315, "&lt;=" &amp; $A116, DataRegularSeason20242025!$E$3:$E$1315, AG$1)</f>
        <v>20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16</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16</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15</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22</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15</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14</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14</v>
      </c>
      <c r="X117" s="2">
        <f>SUMIFS(DataRegularSeason20242025!$AA$3:$AA$1315,DataRegularSeason20242025!$B$3:$B$1315, "&lt;=" &amp; $A117, DataRegularSeason20242025!$D$3:$D$1315, X$1)+SUMIFS(DataRegularSeason20242025!$AB$3:$AB$1315,DataRegularSeason20242025!$B$3:$B$1315, "&lt;=" &amp; $A117, DataRegularSeason20242025!$E$3:$E$1315, X$1)</f>
        <v>13</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20</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17</v>
      </c>
      <c r="AE117" s="2">
        <f>SUMIFS(DataRegularSeason20242025!$AA$3:$AA$1315,DataRegularSeason20242025!$B$3:$B$1315, "&lt;=" &amp; $A117, DataRegularSeason20242025!$D$3:$D$1315, AE$1)+SUMIFS(DataRegularSeason20242025!$AB$3:$AB$1315,DataRegularSeason20242025!$B$3:$B$1315, "&lt;=" &amp; $A117, DataRegularSeason20242025!$E$3:$E$1315, AE$1)</f>
        <v>20</v>
      </c>
      <c r="AF117" s="2">
        <f>SUMIFS(DataRegularSeason20242025!$AA$3:$AA$1315,DataRegularSeason20242025!$B$3:$B$1315, "&lt;=" &amp; $A117, DataRegularSeason20242025!$D$3:$D$1315, AF$1)+SUMIFS(DataRegularSeason20242025!$AB$3:$AB$1315,DataRegularSeason20242025!$B$3:$B$1315, "&lt;=" &amp; $A117, DataRegularSeason20242025!$E$3:$E$1315, AF$1)</f>
        <v>28</v>
      </c>
      <c r="AG117" s="2">
        <f>SUMIFS(DataRegularSeason20242025!$AA$3:$AA$1315,DataRegularSeason20242025!$B$3:$B$1315, "&lt;=" &amp; $A117, DataRegularSeason20242025!$D$3:$D$1315, AG$1)+SUMIFS(DataRegularSeason20242025!$AB$3:$AB$1315,DataRegularSeason20242025!$B$3:$B$1315, "&lt;=" &amp; $A117, DataRegularSeason20242025!$E$3:$E$1315, AG$1)</f>
        <v>20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16</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16</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15</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22</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15</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14</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14</v>
      </c>
      <c r="X118" s="2">
        <f>SUMIFS(DataRegularSeason20242025!$AA$3:$AA$1315,DataRegularSeason20242025!$B$3:$B$1315, "&lt;=" &amp; $A118, DataRegularSeason20242025!$D$3:$D$1315, X$1)+SUMIFS(DataRegularSeason20242025!$AB$3:$AB$1315,DataRegularSeason20242025!$B$3:$B$1315, "&lt;=" &amp; $A118, DataRegularSeason20242025!$E$3:$E$1315, X$1)</f>
        <v>13</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20</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17</v>
      </c>
      <c r="AE118" s="2">
        <f>SUMIFS(DataRegularSeason20242025!$AA$3:$AA$1315,DataRegularSeason20242025!$B$3:$B$1315, "&lt;=" &amp; $A118, DataRegularSeason20242025!$D$3:$D$1315, AE$1)+SUMIFS(DataRegularSeason20242025!$AB$3:$AB$1315,DataRegularSeason20242025!$B$3:$B$1315, "&lt;=" &amp; $A118, DataRegularSeason20242025!$E$3:$E$1315, AE$1)</f>
        <v>20</v>
      </c>
      <c r="AF118" s="2">
        <f>SUMIFS(DataRegularSeason20242025!$AA$3:$AA$1315,DataRegularSeason20242025!$B$3:$B$1315, "&lt;=" &amp; $A118, DataRegularSeason20242025!$D$3:$D$1315, AF$1)+SUMIFS(DataRegularSeason20242025!$AB$3:$AB$1315,DataRegularSeason20242025!$B$3:$B$1315, "&lt;=" &amp; $A118, DataRegularSeason20242025!$E$3:$E$1315, AF$1)</f>
        <v>28</v>
      </c>
      <c r="AG118" s="2">
        <f>SUMIFS(DataRegularSeason20242025!$AA$3:$AA$1315,DataRegularSeason20242025!$B$3:$B$1315, "&lt;=" &amp; $A118, DataRegularSeason20242025!$D$3:$D$1315, AG$1)+SUMIFS(DataRegularSeason20242025!$AB$3:$AB$1315,DataRegularSeason20242025!$B$3:$B$1315, "&lt;=" &amp; $A118, DataRegularSeason20242025!$E$3:$E$1315, AG$1)</f>
        <v>20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16</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16</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15</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22</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15</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14</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14</v>
      </c>
      <c r="X119" s="2">
        <f>SUMIFS(DataRegularSeason20242025!$AA$3:$AA$1315,DataRegularSeason20242025!$B$3:$B$1315, "&lt;=" &amp; $A119, DataRegularSeason20242025!$D$3:$D$1315, X$1)+SUMIFS(DataRegularSeason20242025!$AB$3:$AB$1315,DataRegularSeason20242025!$B$3:$B$1315, "&lt;=" &amp; $A119, DataRegularSeason20242025!$E$3:$E$1315, X$1)</f>
        <v>13</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20</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17</v>
      </c>
      <c r="AE119" s="2">
        <f>SUMIFS(DataRegularSeason20242025!$AA$3:$AA$1315,DataRegularSeason20242025!$B$3:$B$1315, "&lt;=" &amp; $A119, DataRegularSeason20242025!$D$3:$D$1315, AE$1)+SUMIFS(DataRegularSeason20242025!$AB$3:$AB$1315,DataRegularSeason20242025!$B$3:$B$1315, "&lt;=" &amp; $A119, DataRegularSeason20242025!$E$3:$E$1315, AE$1)</f>
        <v>20</v>
      </c>
      <c r="AF119" s="2">
        <f>SUMIFS(DataRegularSeason20242025!$AA$3:$AA$1315,DataRegularSeason20242025!$B$3:$B$1315, "&lt;=" &amp; $A119, DataRegularSeason20242025!$D$3:$D$1315, AF$1)+SUMIFS(DataRegularSeason20242025!$AB$3:$AB$1315,DataRegularSeason20242025!$B$3:$B$1315, "&lt;=" &amp; $A119, DataRegularSeason20242025!$E$3:$E$1315, AF$1)</f>
        <v>28</v>
      </c>
      <c r="AG119" s="2">
        <f>SUMIFS(DataRegularSeason20242025!$AA$3:$AA$1315,DataRegularSeason20242025!$B$3:$B$1315, "&lt;=" &amp; $A119, DataRegularSeason20242025!$D$3:$D$1315, AG$1)+SUMIFS(DataRegularSeason20242025!$AB$3:$AB$1315,DataRegularSeason20242025!$B$3:$B$1315, "&lt;=" &amp; $A119, DataRegularSeason20242025!$E$3:$E$1315, AG$1)</f>
        <v>20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16</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16</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15</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22</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15</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14</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14</v>
      </c>
      <c r="X120" s="2">
        <f>SUMIFS(DataRegularSeason20242025!$AA$3:$AA$1315,DataRegularSeason20242025!$B$3:$B$1315, "&lt;=" &amp; $A120, DataRegularSeason20242025!$D$3:$D$1315, X$1)+SUMIFS(DataRegularSeason20242025!$AB$3:$AB$1315,DataRegularSeason20242025!$B$3:$B$1315, "&lt;=" &amp; $A120, DataRegularSeason20242025!$E$3:$E$1315, X$1)</f>
        <v>13</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20</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17</v>
      </c>
      <c r="AE120" s="2">
        <f>SUMIFS(DataRegularSeason20242025!$AA$3:$AA$1315,DataRegularSeason20242025!$B$3:$B$1315, "&lt;=" &amp; $A120, DataRegularSeason20242025!$D$3:$D$1315, AE$1)+SUMIFS(DataRegularSeason20242025!$AB$3:$AB$1315,DataRegularSeason20242025!$B$3:$B$1315, "&lt;=" &amp; $A120, DataRegularSeason20242025!$E$3:$E$1315, AE$1)</f>
        <v>20</v>
      </c>
      <c r="AF120" s="2">
        <f>SUMIFS(DataRegularSeason20242025!$AA$3:$AA$1315,DataRegularSeason20242025!$B$3:$B$1315, "&lt;=" &amp; $A120, DataRegularSeason20242025!$D$3:$D$1315, AF$1)+SUMIFS(DataRegularSeason20242025!$AB$3:$AB$1315,DataRegularSeason20242025!$B$3:$B$1315, "&lt;=" &amp; $A120, DataRegularSeason20242025!$E$3:$E$1315, AF$1)</f>
        <v>28</v>
      </c>
      <c r="AG120" s="2">
        <f>SUMIFS(DataRegularSeason20242025!$AA$3:$AA$1315,DataRegularSeason20242025!$B$3:$B$1315, "&lt;=" &amp; $A120, DataRegularSeason20242025!$D$3:$D$1315, AG$1)+SUMIFS(DataRegularSeason20242025!$AB$3:$AB$1315,DataRegularSeason20242025!$B$3:$B$1315, "&lt;=" &amp; $A120, DataRegularSeason20242025!$E$3:$E$1315, AG$1)</f>
        <v>20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16</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16</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15</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22</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15</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14</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14</v>
      </c>
      <c r="X121" s="2">
        <f>SUMIFS(DataRegularSeason20242025!$AA$3:$AA$1315,DataRegularSeason20242025!$B$3:$B$1315, "&lt;=" &amp; $A121, DataRegularSeason20242025!$D$3:$D$1315, X$1)+SUMIFS(DataRegularSeason20242025!$AB$3:$AB$1315,DataRegularSeason20242025!$B$3:$B$1315, "&lt;=" &amp; $A121, DataRegularSeason20242025!$E$3:$E$1315, X$1)</f>
        <v>13</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20</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17</v>
      </c>
      <c r="AE121" s="2">
        <f>SUMIFS(DataRegularSeason20242025!$AA$3:$AA$1315,DataRegularSeason20242025!$B$3:$B$1315, "&lt;=" &amp; $A121, DataRegularSeason20242025!$D$3:$D$1315, AE$1)+SUMIFS(DataRegularSeason20242025!$AB$3:$AB$1315,DataRegularSeason20242025!$B$3:$B$1315, "&lt;=" &amp; $A121, DataRegularSeason20242025!$E$3:$E$1315, AE$1)</f>
        <v>20</v>
      </c>
      <c r="AF121" s="2">
        <f>SUMIFS(DataRegularSeason20242025!$AA$3:$AA$1315,DataRegularSeason20242025!$B$3:$B$1315, "&lt;=" &amp; $A121, DataRegularSeason20242025!$D$3:$D$1315, AF$1)+SUMIFS(DataRegularSeason20242025!$AB$3:$AB$1315,DataRegularSeason20242025!$B$3:$B$1315, "&lt;=" &amp; $A121, DataRegularSeason20242025!$E$3:$E$1315, AF$1)</f>
        <v>28</v>
      </c>
      <c r="AG121" s="2">
        <f>SUMIFS(DataRegularSeason20242025!$AA$3:$AA$1315,DataRegularSeason20242025!$B$3:$B$1315, "&lt;=" &amp; $A121, DataRegularSeason20242025!$D$3:$D$1315, AG$1)+SUMIFS(DataRegularSeason20242025!$AB$3:$AB$1315,DataRegularSeason20242025!$B$3:$B$1315, "&lt;=" &amp; $A121, DataRegularSeason20242025!$E$3:$E$1315, AG$1)</f>
        <v>20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16</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16</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15</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22</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15</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14</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14</v>
      </c>
      <c r="X122" s="2">
        <f>SUMIFS(DataRegularSeason20242025!$AA$3:$AA$1315,DataRegularSeason20242025!$B$3:$B$1315, "&lt;=" &amp; $A122, DataRegularSeason20242025!$D$3:$D$1315, X$1)+SUMIFS(DataRegularSeason20242025!$AB$3:$AB$1315,DataRegularSeason20242025!$B$3:$B$1315, "&lt;=" &amp; $A122, DataRegularSeason20242025!$E$3:$E$1315, X$1)</f>
        <v>13</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20</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17</v>
      </c>
      <c r="AE122" s="2">
        <f>SUMIFS(DataRegularSeason20242025!$AA$3:$AA$1315,DataRegularSeason20242025!$B$3:$B$1315, "&lt;=" &amp; $A122, DataRegularSeason20242025!$D$3:$D$1315, AE$1)+SUMIFS(DataRegularSeason20242025!$AB$3:$AB$1315,DataRegularSeason20242025!$B$3:$B$1315, "&lt;=" &amp; $A122, DataRegularSeason20242025!$E$3:$E$1315, AE$1)</f>
        <v>20</v>
      </c>
      <c r="AF122" s="2">
        <f>SUMIFS(DataRegularSeason20242025!$AA$3:$AA$1315,DataRegularSeason20242025!$B$3:$B$1315, "&lt;=" &amp; $A122, DataRegularSeason20242025!$D$3:$D$1315, AF$1)+SUMIFS(DataRegularSeason20242025!$AB$3:$AB$1315,DataRegularSeason20242025!$B$3:$B$1315, "&lt;=" &amp; $A122, DataRegularSeason20242025!$E$3:$E$1315, AF$1)</f>
        <v>28</v>
      </c>
      <c r="AG122" s="2">
        <f>SUMIFS(DataRegularSeason20242025!$AA$3:$AA$1315,DataRegularSeason20242025!$B$3:$B$1315, "&lt;=" &amp; $A122, DataRegularSeason20242025!$D$3:$D$1315, AG$1)+SUMIFS(DataRegularSeason20242025!$AB$3:$AB$1315,DataRegularSeason20242025!$B$3:$B$1315, "&lt;=" &amp; $A122, DataRegularSeason20242025!$E$3:$E$1315, AG$1)</f>
        <v>20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16</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16</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15</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22</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15</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14</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14</v>
      </c>
      <c r="X123" s="2">
        <f>SUMIFS(DataRegularSeason20242025!$AA$3:$AA$1315,DataRegularSeason20242025!$B$3:$B$1315, "&lt;=" &amp; $A123, DataRegularSeason20242025!$D$3:$D$1315, X$1)+SUMIFS(DataRegularSeason20242025!$AB$3:$AB$1315,DataRegularSeason20242025!$B$3:$B$1315, "&lt;=" &amp; $A123, DataRegularSeason20242025!$E$3:$E$1315, X$1)</f>
        <v>13</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20</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17</v>
      </c>
      <c r="AE123" s="2">
        <f>SUMIFS(DataRegularSeason20242025!$AA$3:$AA$1315,DataRegularSeason20242025!$B$3:$B$1315, "&lt;=" &amp; $A123, DataRegularSeason20242025!$D$3:$D$1315, AE$1)+SUMIFS(DataRegularSeason20242025!$AB$3:$AB$1315,DataRegularSeason20242025!$B$3:$B$1315, "&lt;=" &amp; $A123, DataRegularSeason20242025!$E$3:$E$1315, AE$1)</f>
        <v>20</v>
      </c>
      <c r="AF123" s="2">
        <f>SUMIFS(DataRegularSeason20242025!$AA$3:$AA$1315,DataRegularSeason20242025!$B$3:$B$1315, "&lt;=" &amp; $A123, DataRegularSeason20242025!$D$3:$D$1315, AF$1)+SUMIFS(DataRegularSeason20242025!$AB$3:$AB$1315,DataRegularSeason20242025!$B$3:$B$1315, "&lt;=" &amp; $A123, DataRegularSeason20242025!$E$3:$E$1315, AF$1)</f>
        <v>28</v>
      </c>
      <c r="AG123" s="2">
        <f>SUMIFS(DataRegularSeason20242025!$AA$3:$AA$1315,DataRegularSeason20242025!$B$3:$B$1315, "&lt;=" &amp; $A123, DataRegularSeason20242025!$D$3:$D$1315, AG$1)+SUMIFS(DataRegularSeason20242025!$AB$3:$AB$1315,DataRegularSeason20242025!$B$3:$B$1315, "&lt;=" &amp; $A123, DataRegularSeason20242025!$E$3:$E$1315, AG$1)</f>
        <v>20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16</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16</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15</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22</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15</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14</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14</v>
      </c>
      <c r="X124" s="2">
        <f>SUMIFS(DataRegularSeason20242025!$AA$3:$AA$1315,DataRegularSeason20242025!$B$3:$B$1315, "&lt;=" &amp; $A124, DataRegularSeason20242025!$D$3:$D$1315, X$1)+SUMIFS(DataRegularSeason20242025!$AB$3:$AB$1315,DataRegularSeason20242025!$B$3:$B$1315, "&lt;=" &amp; $A124, DataRegularSeason20242025!$E$3:$E$1315, X$1)</f>
        <v>13</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20</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17</v>
      </c>
      <c r="AE124" s="2">
        <f>SUMIFS(DataRegularSeason20242025!$AA$3:$AA$1315,DataRegularSeason20242025!$B$3:$B$1315, "&lt;=" &amp; $A124, DataRegularSeason20242025!$D$3:$D$1315, AE$1)+SUMIFS(DataRegularSeason20242025!$AB$3:$AB$1315,DataRegularSeason20242025!$B$3:$B$1315, "&lt;=" &amp; $A124, DataRegularSeason20242025!$E$3:$E$1315, AE$1)</f>
        <v>20</v>
      </c>
      <c r="AF124" s="2">
        <f>SUMIFS(DataRegularSeason20242025!$AA$3:$AA$1315,DataRegularSeason20242025!$B$3:$B$1315, "&lt;=" &amp; $A124, DataRegularSeason20242025!$D$3:$D$1315, AF$1)+SUMIFS(DataRegularSeason20242025!$AB$3:$AB$1315,DataRegularSeason20242025!$B$3:$B$1315, "&lt;=" &amp; $A124, DataRegularSeason20242025!$E$3:$E$1315, AF$1)</f>
        <v>28</v>
      </c>
      <c r="AG124" s="2">
        <f>SUMIFS(DataRegularSeason20242025!$AA$3:$AA$1315,DataRegularSeason20242025!$B$3:$B$1315, "&lt;=" &amp; $A124, DataRegularSeason20242025!$D$3:$D$1315, AG$1)+SUMIFS(DataRegularSeason20242025!$AB$3:$AB$1315,DataRegularSeason20242025!$B$3:$B$1315, "&lt;=" &amp; $A124, DataRegularSeason20242025!$E$3:$E$1315, AG$1)</f>
        <v>20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16</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16</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15</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22</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15</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14</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14</v>
      </c>
      <c r="X125" s="2">
        <f>SUMIFS(DataRegularSeason20242025!$AA$3:$AA$1315,DataRegularSeason20242025!$B$3:$B$1315, "&lt;=" &amp; $A125, DataRegularSeason20242025!$D$3:$D$1315, X$1)+SUMIFS(DataRegularSeason20242025!$AB$3:$AB$1315,DataRegularSeason20242025!$B$3:$B$1315, "&lt;=" &amp; $A125, DataRegularSeason20242025!$E$3:$E$1315, X$1)</f>
        <v>13</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20</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17</v>
      </c>
      <c r="AE125" s="2">
        <f>SUMIFS(DataRegularSeason20242025!$AA$3:$AA$1315,DataRegularSeason20242025!$B$3:$B$1315, "&lt;=" &amp; $A125, DataRegularSeason20242025!$D$3:$D$1315, AE$1)+SUMIFS(DataRegularSeason20242025!$AB$3:$AB$1315,DataRegularSeason20242025!$B$3:$B$1315, "&lt;=" &amp; $A125, DataRegularSeason20242025!$E$3:$E$1315, AE$1)</f>
        <v>20</v>
      </c>
      <c r="AF125" s="2">
        <f>SUMIFS(DataRegularSeason20242025!$AA$3:$AA$1315,DataRegularSeason20242025!$B$3:$B$1315, "&lt;=" &amp; $A125, DataRegularSeason20242025!$D$3:$D$1315, AF$1)+SUMIFS(DataRegularSeason20242025!$AB$3:$AB$1315,DataRegularSeason20242025!$B$3:$B$1315, "&lt;=" &amp; $A125, DataRegularSeason20242025!$E$3:$E$1315, AF$1)</f>
        <v>28</v>
      </c>
      <c r="AG125" s="2">
        <f>SUMIFS(DataRegularSeason20242025!$AA$3:$AA$1315,DataRegularSeason20242025!$B$3:$B$1315, "&lt;=" &amp; $A125, DataRegularSeason20242025!$D$3:$D$1315, AG$1)+SUMIFS(DataRegularSeason20242025!$AB$3:$AB$1315,DataRegularSeason20242025!$B$3:$B$1315, "&lt;=" &amp; $A125, DataRegularSeason20242025!$E$3:$E$1315, AG$1)</f>
        <v>20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16</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16</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15</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22</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15</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14</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14</v>
      </c>
      <c r="X126" s="2">
        <f>SUMIFS(DataRegularSeason20242025!$AA$3:$AA$1315,DataRegularSeason20242025!$B$3:$B$1315, "&lt;=" &amp; $A126, DataRegularSeason20242025!$D$3:$D$1315, X$1)+SUMIFS(DataRegularSeason20242025!$AB$3:$AB$1315,DataRegularSeason20242025!$B$3:$B$1315, "&lt;=" &amp; $A126, DataRegularSeason20242025!$E$3:$E$1315, X$1)</f>
        <v>13</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20</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17</v>
      </c>
      <c r="AE126" s="2">
        <f>SUMIFS(DataRegularSeason20242025!$AA$3:$AA$1315,DataRegularSeason20242025!$B$3:$B$1315, "&lt;=" &amp; $A126, DataRegularSeason20242025!$D$3:$D$1315, AE$1)+SUMIFS(DataRegularSeason20242025!$AB$3:$AB$1315,DataRegularSeason20242025!$B$3:$B$1315, "&lt;=" &amp; $A126, DataRegularSeason20242025!$E$3:$E$1315, AE$1)</f>
        <v>20</v>
      </c>
      <c r="AF126" s="2">
        <f>SUMIFS(DataRegularSeason20242025!$AA$3:$AA$1315,DataRegularSeason20242025!$B$3:$B$1315, "&lt;=" &amp; $A126, DataRegularSeason20242025!$D$3:$D$1315, AF$1)+SUMIFS(DataRegularSeason20242025!$AB$3:$AB$1315,DataRegularSeason20242025!$B$3:$B$1315, "&lt;=" &amp; $A126, DataRegularSeason20242025!$E$3:$E$1315, AF$1)</f>
        <v>28</v>
      </c>
      <c r="AG126" s="2">
        <f>SUMIFS(DataRegularSeason20242025!$AA$3:$AA$1315,DataRegularSeason20242025!$B$3:$B$1315, "&lt;=" &amp; $A126, DataRegularSeason20242025!$D$3:$D$1315, AG$1)+SUMIFS(DataRegularSeason20242025!$AB$3:$AB$1315,DataRegularSeason20242025!$B$3:$B$1315, "&lt;=" &amp; $A126, DataRegularSeason20242025!$E$3:$E$1315, AG$1)</f>
        <v>20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16</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16</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15</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22</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15</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14</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14</v>
      </c>
      <c r="X127" s="2">
        <f>SUMIFS(DataRegularSeason20242025!$AA$3:$AA$1315,DataRegularSeason20242025!$B$3:$B$1315, "&lt;=" &amp; $A127, DataRegularSeason20242025!$D$3:$D$1315, X$1)+SUMIFS(DataRegularSeason20242025!$AB$3:$AB$1315,DataRegularSeason20242025!$B$3:$B$1315, "&lt;=" &amp; $A127, DataRegularSeason20242025!$E$3:$E$1315, X$1)</f>
        <v>13</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20</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17</v>
      </c>
      <c r="AE127" s="2">
        <f>SUMIFS(DataRegularSeason20242025!$AA$3:$AA$1315,DataRegularSeason20242025!$B$3:$B$1315, "&lt;=" &amp; $A127, DataRegularSeason20242025!$D$3:$D$1315, AE$1)+SUMIFS(DataRegularSeason20242025!$AB$3:$AB$1315,DataRegularSeason20242025!$B$3:$B$1315, "&lt;=" &amp; $A127, DataRegularSeason20242025!$E$3:$E$1315, AE$1)</f>
        <v>20</v>
      </c>
      <c r="AF127" s="2">
        <f>SUMIFS(DataRegularSeason20242025!$AA$3:$AA$1315,DataRegularSeason20242025!$B$3:$B$1315, "&lt;=" &amp; $A127, DataRegularSeason20242025!$D$3:$D$1315, AF$1)+SUMIFS(DataRegularSeason20242025!$AB$3:$AB$1315,DataRegularSeason20242025!$B$3:$B$1315, "&lt;=" &amp; $A127, DataRegularSeason20242025!$E$3:$E$1315, AF$1)</f>
        <v>28</v>
      </c>
      <c r="AG127" s="2">
        <f>SUMIFS(DataRegularSeason20242025!$AA$3:$AA$1315,DataRegularSeason20242025!$B$3:$B$1315, "&lt;=" &amp; $A127, DataRegularSeason20242025!$D$3:$D$1315, AG$1)+SUMIFS(DataRegularSeason20242025!$AB$3:$AB$1315,DataRegularSeason20242025!$B$3:$B$1315, "&lt;=" &amp; $A127, DataRegularSeason20242025!$E$3:$E$1315, AG$1)</f>
        <v>20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16</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16</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15</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22</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15</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14</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14</v>
      </c>
      <c r="X128" s="2">
        <f>SUMIFS(DataRegularSeason20242025!$AA$3:$AA$1315,DataRegularSeason20242025!$B$3:$B$1315, "&lt;=" &amp; $A128, DataRegularSeason20242025!$D$3:$D$1315, X$1)+SUMIFS(DataRegularSeason20242025!$AB$3:$AB$1315,DataRegularSeason20242025!$B$3:$B$1315, "&lt;=" &amp; $A128, DataRegularSeason20242025!$E$3:$E$1315, X$1)</f>
        <v>13</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20</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17</v>
      </c>
      <c r="AE128" s="2">
        <f>SUMIFS(DataRegularSeason20242025!$AA$3:$AA$1315,DataRegularSeason20242025!$B$3:$B$1315, "&lt;=" &amp; $A128, DataRegularSeason20242025!$D$3:$D$1315, AE$1)+SUMIFS(DataRegularSeason20242025!$AB$3:$AB$1315,DataRegularSeason20242025!$B$3:$B$1315, "&lt;=" &amp; $A128, DataRegularSeason20242025!$E$3:$E$1315, AE$1)</f>
        <v>20</v>
      </c>
      <c r="AF128" s="2">
        <f>SUMIFS(DataRegularSeason20242025!$AA$3:$AA$1315,DataRegularSeason20242025!$B$3:$B$1315, "&lt;=" &amp; $A128, DataRegularSeason20242025!$D$3:$D$1315, AF$1)+SUMIFS(DataRegularSeason20242025!$AB$3:$AB$1315,DataRegularSeason20242025!$B$3:$B$1315, "&lt;=" &amp; $A128, DataRegularSeason20242025!$E$3:$E$1315, AF$1)</f>
        <v>28</v>
      </c>
      <c r="AG128" s="2">
        <f>SUMIFS(DataRegularSeason20242025!$AA$3:$AA$1315,DataRegularSeason20242025!$B$3:$B$1315, "&lt;=" &amp; $A128, DataRegularSeason20242025!$D$3:$D$1315, AG$1)+SUMIFS(DataRegularSeason20242025!$AB$3:$AB$1315,DataRegularSeason20242025!$B$3:$B$1315, "&lt;=" &amp; $A128, DataRegularSeason20242025!$E$3:$E$1315, AG$1)</f>
        <v>20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16</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16</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15</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22</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15</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14</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14</v>
      </c>
      <c r="X129" s="2">
        <f>SUMIFS(DataRegularSeason20242025!$AA$3:$AA$1315,DataRegularSeason20242025!$B$3:$B$1315, "&lt;=" &amp; $A129, DataRegularSeason20242025!$D$3:$D$1315, X$1)+SUMIFS(DataRegularSeason20242025!$AB$3:$AB$1315,DataRegularSeason20242025!$B$3:$B$1315, "&lt;=" &amp; $A129, DataRegularSeason20242025!$E$3:$E$1315, X$1)</f>
        <v>13</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20</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17</v>
      </c>
      <c r="AE129" s="2">
        <f>SUMIFS(DataRegularSeason20242025!$AA$3:$AA$1315,DataRegularSeason20242025!$B$3:$B$1315, "&lt;=" &amp; $A129, DataRegularSeason20242025!$D$3:$D$1315, AE$1)+SUMIFS(DataRegularSeason20242025!$AB$3:$AB$1315,DataRegularSeason20242025!$B$3:$B$1315, "&lt;=" &amp; $A129, DataRegularSeason20242025!$E$3:$E$1315, AE$1)</f>
        <v>20</v>
      </c>
      <c r="AF129" s="2">
        <f>SUMIFS(DataRegularSeason20242025!$AA$3:$AA$1315,DataRegularSeason20242025!$B$3:$B$1315, "&lt;=" &amp; $A129, DataRegularSeason20242025!$D$3:$D$1315, AF$1)+SUMIFS(DataRegularSeason20242025!$AB$3:$AB$1315,DataRegularSeason20242025!$B$3:$B$1315, "&lt;=" &amp; $A129, DataRegularSeason20242025!$E$3:$E$1315, AF$1)</f>
        <v>28</v>
      </c>
      <c r="AG129" s="2">
        <f>SUMIFS(DataRegularSeason20242025!$AA$3:$AA$1315,DataRegularSeason20242025!$B$3:$B$1315, "&lt;=" &amp; $A129, DataRegularSeason20242025!$D$3:$D$1315, AG$1)+SUMIFS(DataRegularSeason20242025!$AB$3:$AB$1315,DataRegularSeason20242025!$B$3:$B$1315, "&lt;=" &amp; $A129, DataRegularSeason20242025!$E$3:$E$1315, AG$1)</f>
        <v>20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16</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16</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15</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22</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15</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14</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14</v>
      </c>
      <c r="X130" s="2">
        <f>SUMIFS(DataRegularSeason20242025!$AA$3:$AA$1315,DataRegularSeason20242025!$B$3:$B$1315, "&lt;=" &amp; $A130, DataRegularSeason20242025!$D$3:$D$1315, X$1)+SUMIFS(DataRegularSeason20242025!$AB$3:$AB$1315,DataRegularSeason20242025!$B$3:$B$1315, "&lt;=" &amp; $A130, DataRegularSeason20242025!$E$3:$E$1315, X$1)</f>
        <v>13</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20</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17</v>
      </c>
      <c r="AE130" s="2">
        <f>SUMIFS(DataRegularSeason20242025!$AA$3:$AA$1315,DataRegularSeason20242025!$B$3:$B$1315, "&lt;=" &amp; $A130, DataRegularSeason20242025!$D$3:$D$1315, AE$1)+SUMIFS(DataRegularSeason20242025!$AB$3:$AB$1315,DataRegularSeason20242025!$B$3:$B$1315, "&lt;=" &amp; $A130, DataRegularSeason20242025!$E$3:$E$1315, AE$1)</f>
        <v>20</v>
      </c>
      <c r="AF130" s="2">
        <f>SUMIFS(DataRegularSeason20242025!$AA$3:$AA$1315,DataRegularSeason20242025!$B$3:$B$1315, "&lt;=" &amp; $A130, DataRegularSeason20242025!$D$3:$D$1315, AF$1)+SUMIFS(DataRegularSeason20242025!$AB$3:$AB$1315,DataRegularSeason20242025!$B$3:$B$1315, "&lt;=" &amp; $A130, DataRegularSeason20242025!$E$3:$E$1315, AF$1)</f>
        <v>28</v>
      </c>
      <c r="AG130" s="2">
        <f>SUMIFS(DataRegularSeason20242025!$AA$3:$AA$1315,DataRegularSeason20242025!$B$3:$B$1315, "&lt;=" &amp; $A130, DataRegularSeason20242025!$D$3:$D$1315, AG$1)+SUMIFS(DataRegularSeason20242025!$AB$3:$AB$1315,DataRegularSeason20242025!$B$3:$B$1315, "&lt;=" &amp; $A130, DataRegularSeason20242025!$E$3:$E$1315, AG$1)</f>
        <v>20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16</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16</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15</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22</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15</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14</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14</v>
      </c>
      <c r="X131" s="2">
        <f>SUMIFS(DataRegularSeason20242025!$AA$3:$AA$1315,DataRegularSeason20242025!$B$3:$B$1315, "&lt;=" &amp; $A131, DataRegularSeason20242025!$D$3:$D$1315, X$1)+SUMIFS(DataRegularSeason20242025!$AB$3:$AB$1315,DataRegularSeason20242025!$B$3:$B$1315, "&lt;=" &amp; $A131, DataRegularSeason20242025!$E$3:$E$1315, X$1)</f>
        <v>13</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20</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17</v>
      </c>
      <c r="AE131" s="2">
        <f>SUMIFS(DataRegularSeason20242025!$AA$3:$AA$1315,DataRegularSeason20242025!$B$3:$B$1315, "&lt;=" &amp; $A131, DataRegularSeason20242025!$D$3:$D$1315, AE$1)+SUMIFS(DataRegularSeason20242025!$AB$3:$AB$1315,DataRegularSeason20242025!$B$3:$B$1315, "&lt;=" &amp; $A131, DataRegularSeason20242025!$E$3:$E$1315, AE$1)</f>
        <v>20</v>
      </c>
      <c r="AF131" s="2">
        <f>SUMIFS(DataRegularSeason20242025!$AA$3:$AA$1315,DataRegularSeason20242025!$B$3:$B$1315, "&lt;=" &amp; $A131, DataRegularSeason20242025!$D$3:$D$1315, AF$1)+SUMIFS(DataRegularSeason20242025!$AB$3:$AB$1315,DataRegularSeason20242025!$B$3:$B$1315, "&lt;=" &amp; $A131, DataRegularSeason20242025!$E$3:$E$1315, AF$1)</f>
        <v>28</v>
      </c>
      <c r="AG131" s="2">
        <f>SUMIFS(DataRegularSeason20242025!$AA$3:$AA$1315,DataRegularSeason20242025!$B$3:$B$1315, "&lt;=" &amp; $A131, DataRegularSeason20242025!$D$3:$D$1315, AG$1)+SUMIFS(DataRegularSeason20242025!$AB$3:$AB$1315,DataRegularSeason20242025!$B$3:$B$1315, "&lt;=" &amp; $A131, DataRegularSeason20242025!$E$3:$E$1315, AG$1)</f>
        <v>20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16</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16</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15</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22</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15</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14</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14</v>
      </c>
      <c r="X132" s="2">
        <f>SUMIFS(DataRegularSeason20242025!$AA$3:$AA$1315,DataRegularSeason20242025!$B$3:$B$1315, "&lt;=" &amp; $A132, DataRegularSeason20242025!$D$3:$D$1315, X$1)+SUMIFS(DataRegularSeason20242025!$AB$3:$AB$1315,DataRegularSeason20242025!$B$3:$B$1315, "&lt;=" &amp; $A132, DataRegularSeason20242025!$E$3:$E$1315, X$1)</f>
        <v>13</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20</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17</v>
      </c>
      <c r="AE132" s="2">
        <f>SUMIFS(DataRegularSeason20242025!$AA$3:$AA$1315,DataRegularSeason20242025!$B$3:$B$1315, "&lt;=" &amp; $A132, DataRegularSeason20242025!$D$3:$D$1315, AE$1)+SUMIFS(DataRegularSeason20242025!$AB$3:$AB$1315,DataRegularSeason20242025!$B$3:$B$1315, "&lt;=" &amp; $A132, DataRegularSeason20242025!$E$3:$E$1315, AE$1)</f>
        <v>20</v>
      </c>
      <c r="AF132" s="2">
        <f>SUMIFS(DataRegularSeason20242025!$AA$3:$AA$1315,DataRegularSeason20242025!$B$3:$B$1315, "&lt;=" &amp; $A132, DataRegularSeason20242025!$D$3:$D$1315, AF$1)+SUMIFS(DataRegularSeason20242025!$AB$3:$AB$1315,DataRegularSeason20242025!$B$3:$B$1315, "&lt;=" &amp; $A132, DataRegularSeason20242025!$E$3:$E$1315, AF$1)</f>
        <v>28</v>
      </c>
      <c r="AG132" s="2">
        <f>SUMIFS(DataRegularSeason20242025!$AA$3:$AA$1315,DataRegularSeason20242025!$B$3:$B$1315, "&lt;=" &amp; $A132, DataRegularSeason20242025!$D$3:$D$1315, AG$1)+SUMIFS(DataRegularSeason20242025!$AB$3:$AB$1315,DataRegularSeason20242025!$B$3:$B$1315, "&lt;=" &amp; $A132, DataRegularSeason20242025!$E$3:$E$1315, AG$1)</f>
        <v>20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16</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16</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15</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22</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15</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14</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14</v>
      </c>
      <c r="X133" s="2">
        <f>SUMIFS(DataRegularSeason20242025!$AA$3:$AA$1315,DataRegularSeason20242025!$B$3:$B$1315, "&lt;=" &amp; $A133, DataRegularSeason20242025!$D$3:$D$1315, X$1)+SUMIFS(DataRegularSeason20242025!$AB$3:$AB$1315,DataRegularSeason20242025!$B$3:$B$1315, "&lt;=" &amp; $A133, DataRegularSeason20242025!$E$3:$E$1315, X$1)</f>
        <v>13</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20</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17</v>
      </c>
      <c r="AE133" s="2">
        <f>SUMIFS(DataRegularSeason20242025!$AA$3:$AA$1315,DataRegularSeason20242025!$B$3:$B$1315, "&lt;=" &amp; $A133, DataRegularSeason20242025!$D$3:$D$1315, AE$1)+SUMIFS(DataRegularSeason20242025!$AB$3:$AB$1315,DataRegularSeason20242025!$B$3:$B$1315, "&lt;=" &amp; $A133, DataRegularSeason20242025!$E$3:$E$1315, AE$1)</f>
        <v>20</v>
      </c>
      <c r="AF133" s="2">
        <f>SUMIFS(DataRegularSeason20242025!$AA$3:$AA$1315,DataRegularSeason20242025!$B$3:$B$1315, "&lt;=" &amp; $A133, DataRegularSeason20242025!$D$3:$D$1315, AF$1)+SUMIFS(DataRegularSeason20242025!$AB$3:$AB$1315,DataRegularSeason20242025!$B$3:$B$1315, "&lt;=" &amp; $A133, DataRegularSeason20242025!$E$3:$E$1315, AF$1)</f>
        <v>28</v>
      </c>
      <c r="AG133" s="2">
        <f>SUMIFS(DataRegularSeason20242025!$AA$3:$AA$1315,DataRegularSeason20242025!$B$3:$B$1315, "&lt;=" &amp; $A133, DataRegularSeason20242025!$D$3:$D$1315, AG$1)+SUMIFS(DataRegularSeason20242025!$AB$3:$AB$1315,DataRegularSeason20242025!$B$3:$B$1315, "&lt;=" &amp; $A133, DataRegularSeason20242025!$E$3:$E$1315, AG$1)</f>
        <v>20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16</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16</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15</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22</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15</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14</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14</v>
      </c>
      <c r="X134" s="2">
        <f>SUMIFS(DataRegularSeason20242025!$AA$3:$AA$1315,DataRegularSeason20242025!$B$3:$B$1315, "&lt;=" &amp; $A134, DataRegularSeason20242025!$D$3:$D$1315, X$1)+SUMIFS(DataRegularSeason20242025!$AB$3:$AB$1315,DataRegularSeason20242025!$B$3:$B$1315, "&lt;=" &amp; $A134, DataRegularSeason20242025!$E$3:$E$1315, X$1)</f>
        <v>13</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20</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17</v>
      </c>
      <c r="AE134" s="2">
        <f>SUMIFS(DataRegularSeason20242025!$AA$3:$AA$1315,DataRegularSeason20242025!$B$3:$B$1315, "&lt;=" &amp; $A134, DataRegularSeason20242025!$D$3:$D$1315, AE$1)+SUMIFS(DataRegularSeason20242025!$AB$3:$AB$1315,DataRegularSeason20242025!$B$3:$B$1315, "&lt;=" &amp; $A134, DataRegularSeason20242025!$E$3:$E$1315, AE$1)</f>
        <v>20</v>
      </c>
      <c r="AF134" s="2">
        <f>SUMIFS(DataRegularSeason20242025!$AA$3:$AA$1315,DataRegularSeason20242025!$B$3:$B$1315, "&lt;=" &amp; $A134, DataRegularSeason20242025!$D$3:$D$1315, AF$1)+SUMIFS(DataRegularSeason20242025!$AB$3:$AB$1315,DataRegularSeason20242025!$B$3:$B$1315, "&lt;=" &amp; $A134, DataRegularSeason20242025!$E$3:$E$1315, AF$1)</f>
        <v>28</v>
      </c>
      <c r="AG134" s="2">
        <f>SUMIFS(DataRegularSeason20242025!$AA$3:$AA$1315,DataRegularSeason20242025!$B$3:$B$1315, "&lt;=" &amp; $A134, DataRegularSeason20242025!$D$3:$D$1315, AG$1)+SUMIFS(DataRegularSeason20242025!$AB$3:$AB$1315,DataRegularSeason20242025!$B$3:$B$1315, "&lt;=" &amp; $A134, DataRegularSeason20242025!$E$3:$E$1315, AG$1)</f>
        <v>20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16</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16</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15</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22</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15</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14</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14</v>
      </c>
      <c r="X135" s="2">
        <f>SUMIFS(DataRegularSeason20242025!$AA$3:$AA$1315,DataRegularSeason20242025!$B$3:$B$1315, "&lt;=" &amp; $A135, DataRegularSeason20242025!$D$3:$D$1315, X$1)+SUMIFS(DataRegularSeason20242025!$AB$3:$AB$1315,DataRegularSeason20242025!$B$3:$B$1315, "&lt;=" &amp; $A135, DataRegularSeason20242025!$E$3:$E$1315, X$1)</f>
        <v>13</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20</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17</v>
      </c>
      <c r="AE135" s="2">
        <f>SUMIFS(DataRegularSeason20242025!$AA$3:$AA$1315,DataRegularSeason20242025!$B$3:$B$1315, "&lt;=" &amp; $A135, DataRegularSeason20242025!$D$3:$D$1315, AE$1)+SUMIFS(DataRegularSeason20242025!$AB$3:$AB$1315,DataRegularSeason20242025!$B$3:$B$1315, "&lt;=" &amp; $A135, DataRegularSeason20242025!$E$3:$E$1315, AE$1)</f>
        <v>20</v>
      </c>
      <c r="AF135" s="2">
        <f>SUMIFS(DataRegularSeason20242025!$AA$3:$AA$1315,DataRegularSeason20242025!$B$3:$B$1315, "&lt;=" &amp; $A135, DataRegularSeason20242025!$D$3:$D$1315, AF$1)+SUMIFS(DataRegularSeason20242025!$AB$3:$AB$1315,DataRegularSeason20242025!$B$3:$B$1315, "&lt;=" &amp; $A135, DataRegularSeason20242025!$E$3:$E$1315, AF$1)</f>
        <v>28</v>
      </c>
      <c r="AG135" s="2">
        <f>SUMIFS(DataRegularSeason20242025!$AA$3:$AA$1315,DataRegularSeason20242025!$B$3:$B$1315, "&lt;=" &amp; $A135, DataRegularSeason20242025!$D$3:$D$1315, AG$1)+SUMIFS(DataRegularSeason20242025!$AB$3:$AB$1315,DataRegularSeason20242025!$B$3:$B$1315, "&lt;=" &amp; $A135, DataRegularSeason20242025!$E$3:$E$1315, AG$1)</f>
        <v>20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16</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16</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15</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22</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15</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14</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14</v>
      </c>
      <c r="X136" s="2">
        <f>SUMIFS(DataRegularSeason20242025!$AA$3:$AA$1315,DataRegularSeason20242025!$B$3:$B$1315, "&lt;=" &amp; $A136, DataRegularSeason20242025!$D$3:$D$1315, X$1)+SUMIFS(DataRegularSeason20242025!$AB$3:$AB$1315,DataRegularSeason20242025!$B$3:$B$1315, "&lt;=" &amp; $A136, DataRegularSeason20242025!$E$3:$E$1315, X$1)</f>
        <v>13</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20</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17</v>
      </c>
      <c r="AE136" s="2">
        <f>SUMIFS(DataRegularSeason20242025!$AA$3:$AA$1315,DataRegularSeason20242025!$B$3:$B$1315, "&lt;=" &amp; $A136, DataRegularSeason20242025!$D$3:$D$1315, AE$1)+SUMIFS(DataRegularSeason20242025!$AB$3:$AB$1315,DataRegularSeason20242025!$B$3:$B$1315, "&lt;=" &amp; $A136, DataRegularSeason20242025!$E$3:$E$1315, AE$1)</f>
        <v>20</v>
      </c>
      <c r="AF136" s="2">
        <f>SUMIFS(DataRegularSeason20242025!$AA$3:$AA$1315,DataRegularSeason20242025!$B$3:$B$1315, "&lt;=" &amp; $A136, DataRegularSeason20242025!$D$3:$D$1315, AF$1)+SUMIFS(DataRegularSeason20242025!$AB$3:$AB$1315,DataRegularSeason20242025!$B$3:$B$1315, "&lt;=" &amp; $A136, DataRegularSeason20242025!$E$3:$E$1315, AF$1)</f>
        <v>28</v>
      </c>
      <c r="AG136" s="2">
        <f>SUMIFS(DataRegularSeason20242025!$AA$3:$AA$1315,DataRegularSeason20242025!$B$3:$B$1315, "&lt;=" &amp; $A136, DataRegularSeason20242025!$D$3:$D$1315, AG$1)+SUMIFS(DataRegularSeason20242025!$AB$3:$AB$1315,DataRegularSeason20242025!$B$3:$B$1315, "&lt;=" &amp; $A136, DataRegularSeason20242025!$E$3:$E$1315, AG$1)</f>
        <v>20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16</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16</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15</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22</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15</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14</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14</v>
      </c>
      <c r="X137" s="2">
        <f>SUMIFS(DataRegularSeason20242025!$AA$3:$AA$1315,DataRegularSeason20242025!$B$3:$B$1315, "&lt;=" &amp; $A137, DataRegularSeason20242025!$D$3:$D$1315, X$1)+SUMIFS(DataRegularSeason20242025!$AB$3:$AB$1315,DataRegularSeason20242025!$B$3:$B$1315, "&lt;=" &amp; $A137, DataRegularSeason20242025!$E$3:$E$1315, X$1)</f>
        <v>13</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20</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17</v>
      </c>
      <c r="AE137" s="2">
        <f>SUMIFS(DataRegularSeason20242025!$AA$3:$AA$1315,DataRegularSeason20242025!$B$3:$B$1315, "&lt;=" &amp; $A137, DataRegularSeason20242025!$D$3:$D$1315, AE$1)+SUMIFS(DataRegularSeason20242025!$AB$3:$AB$1315,DataRegularSeason20242025!$B$3:$B$1315, "&lt;=" &amp; $A137, DataRegularSeason20242025!$E$3:$E$1315, AE$1)</f>
        <v>20</v>
      </c>
      <c r="AF137" s="2">
        <f>SUMIFS(DataRegularSeason20242025!$AA$3:$AA$1315,DataRegularSeason20242025!$B$3:$B$1315, "&lt;=" &amp; $A137, DataRegularSeason20242025!$D$3:$D$1315, AF$1)+SUMIFS(DataRegularSeason20242025!$AB$3:$AB$1315,DataRegularSeason20242025!$B$3:$B$1315, "&lt;=" &amp; $A137, DataRegularSeason20242025!$E$3:$E$1315, AF$1)</f>
        <v>28</v>
      </c>
      <c r="AG137" s="2">
        <f>SUMIFS(DataRegularSeason20242025!$AA$3:$AA$1315,DataRegularSeason20242025!$B$3:$B$1315, "&lt;=" &amp; $A137, DataRegularSeason20242025!$D$3:$D$1315, AG$1)+SUMIFS(DataRegularSeason20242025!$AB$3:$AB$1315,DataRegularSeason20242025!$B$3:$B$1315, "&lt;=" &amp; $A137, DataRegularSeason20242025!$E$3:$E$1315, AG$1)</f>
        <v>20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16</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16</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15</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22</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15</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14</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14</v>
      </c>
      <c r="X138" s="2">
        <f>SUMIFS(DataRegularSeason20242025!$AA$3:$AA$1315,DataRegularSeason20242025!$B$3:$B$1315, "&lt;=" &amp; $A138, DataRegularSeason20242025!$D$3:$D$1315, X$1)+SUMIFS(DataRegularSeason20242025!$AB$3:$AB$1315,DataRegularSeason20242025!$B$3:$B$1315, "&lt;=" &amp; $A138, DataRegularSeason20242025!$E$3:$E$1315, X$1)</f>
        <v>13</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20</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17</v>
      </c>
      <c r="AE138" s="2">
        <f>SUMIFS(DataRegularSeason20242025!$AA$3:$AA$1315,DataRegularSeason20242025!$B$3:$B$1315, "&lt;=" &amp; $A138, DataRegularSeason20242025!$D$3:$D$1315, AE$1)+SUMIFS(DataRegularSeason20242025!$AB$3:$AB$1315,DataRegularSeason20242025!$B$3:$B$1315, "&lt;=" &amp; $A138, DataRegularSeason20242025!$E$3:$E$1315, AE$1)</f>
        <v>20</v>
      </c>
      <c r="AF138" s="2">
        <f>SUMIFS(DataRegularSeason20242025!$AA$3:$AA$1315,DataRegularSeason20242025!$B$3:$B$1315, "&lt;=" &amp; $A138, DataRegularSeason20242025!$D$3:$D$1315, AF$1)+SUMIFS(DataRegularSeason20242025!$AB$3:$AB$1315,DataRegularSeason20242025!$B$3:$B$1315, "&lt;=" &amp; $A138, DataRegularSeason20242025!$E$3:$E$1315, AF$1)</f>
        <v>28</v>
      </c>
      <c r="AG138" s="2">
        <f>SUMIFS(DataRegularSeason20242025!$AA$3:$AA$1315,DataRegularSeason20242025!$B$3:$B$1315, "&lt;=" &amp; $A138, DataRegularSeason20242025!$D$3:$D$1315, AG$1)+SUMIFS(DataRegularSeason20242025!$AB$3:$AB$1315,DataRegularSeason20242025!$B$3:$B$1315, "&lt;=" &amp; $A138, DataRegularSeason20242025!$E$3:$E$1315, AG$1)</f>
        <v>20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16</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16</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15</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22</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15</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14</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14</v>
      </c>
      <c r="X139" s="2">
        <f>SUMIFS(DataRegularSeason20242025!$AA$3:$AA$1315,DataRegularSeason20242025!$B$3:$B$1315, "&lt;=" &amp; $A139, DataRegularSeason20242025!$D$3:$D$1315, X$1)+SUMIFS(DataRegularSeason20242025!$AB$3:$AB$1315,DataRegularSeason20242025!$B$3:$B$1315, "&lt;=" &amp; $A139, DataRegularSeason20242025!$E$3:$E$1315, X$1)</f>
        <v>13</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20</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17</v>
      </c>
      <c r="AE139" s="2">
        <f>SUMIFS(DataRegularSeason20242025!$AA$3:$AA$1315,DataRegularSeason20242025!$B$3:$B$1315, "&lt;=" &amp; $A139, DataRegularSeason20242025!$D$3:$D$1315, AE$1)+SUMIFS(DataRegularSeason20242025!$AB$3:$AB$1315,DataRegularSeason20242025!$B$3:$B$1315, "&lt;=" &amp; $A139, DataRegularSeason20242025!$E$3:$E$1315, AE$1)</f>
        <v>20</v>
      </c>
      <c r="AF139" s="2">
        <f>SUMIFS(DataRegularSeason20242025!$AA$3:$AA$1315,DataRegularSeason20242025!$B$3:$B$1315, "&lt;=" &amp; $A139, DataRegularSeason20242025!$D$3:$D$1315, AF$1)+SUMIFS(DataRegularSeason20242025!$AB$3:$AB$1315,DataRegularSeason20242025!$B$3:$B$1315, "&lt;=" &amp; $A139, DataRegularSeason20242025!$E$3:$E$1315, AF$1)</f>
        <v>28</v>
      </c>
      <c r="AG139" s="2">
        <f>SUMIFS(DataRegularSeason20242025!$AA$3:$AA$1315,DataRegularSeason20242025!$B$3:$B$1315, "&lt;=" &amp; $A139, DataRegularSeason20242025!$D$3:$D$1315, AG$1)+SUMIFS(DataRegularSeason20242025!$AB$3:$AB$1315,DataRegularSeason20242025!$B$3:$B$1315, "&lt;=" &amp; $A139, DataRegularSeason20242025!$E$3:$E$1315, AG$1)</f>
        <v>20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16</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16</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15</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22</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15</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14</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14</v>
      </c>
      <c r="X140" s="2">
        <f>SUMIFS(DataRegularSeason20242025!$AA$3:$AA$1315,DataRegularSeason20242025!$B$3:$B$1315, "&lt;=" &amp; $A140, DataRegularSeason20242025!$D$3:$D$1315, X$1)+SUMIFS(DataRegularSeason20242025!$AB$3:$AB$1315,DataRegularSeason20242025!$B$3:$B$1315, "&lt;=" &amp; $A140, DataRegularSeason20242025!$E$3:$E$1315, X$1)</f>
        <v>13</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20</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17</v>
      </c>
      <c r="AE140" s="2">
        <f>SUMIFS(DataRegularSeason20242025!$AA$3:$AA$1315,DataRegularSeason20242025!$B$3:$B$1315, "&lt;=" &amp; $A140, DataRegularSeason20242025!$D$3:$D$1315, AE$1)+SUMIFS(DataRegularSeason20242025!$AB$3:$AB$1315,DataRegularSeason20242025!$B$3:$B$1315, "&lt;=" &amp; $A140, DataRegularSeason20242025!$E$3:$E$1315, AE$1)</f>
        <v>20</v>
      </c>
      <c r="AF140" s="2">
        <f>SUMIFS(DataRegularSeason20242025!$AA$3:$AA$1315,DataRegularSeason20242025!$B$3:$B$1315, "&lt;=" &amp; $A140, DataRegularSeason20242025!$D$3:$D$1315, AF$1)+SUMIFS(DataRegularSeason20242025!$AB$3:$AB$1315,DataRegularSeason20242025!$B$3:$B$1315, "&lt;=" &amp; $A140, DataRegularSeason20242025!$E$3:$E$1315, AF$1)</f>
        <v>28</v>
      </c>
      <c r="AG140" s="2">
        <f>SUMIFS(DataRegularSeason20242025!$AA$3:$AA$1315,DataRegularSeason20242025!$B$3:$B$1315, "&lt;=" &amp; $A140, DataRegularSeason20242025!$D$3:$D$1315, AG$1)+SUMIFS(DataRegularSeason20242025!$AB$3:$AB$1315,DataRegularSeason20242025!$B$3:$B$1315, "&lt;=" &amp; $A140, DataRegularSeason20242025!$E$3:$E$1315, AG$1)</f>
        <v>20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16</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16</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15</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22</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15</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14</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14</v>
      </c>
      <c r="X141" s="2">
        <f>SUMIFS(DataRegularSeason20242025!$AA$3:$AA$1315,DataRegularSeason20242025!$B$3:$B$1315, "&lt;=" &amp; $A141, DataRegularSeason20242025!$D$3:$D$1315, X$1)+SUMIFS(DataRegularSeason20242025!$AB$3:$AB$1315,DataRegularSeason20242025!$B$3:$B$1315, "&lt;=" &amp; $A141, DataRegularSeason20242025!$E$3:$E$1315, X$1)</f>
        <v>13</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20</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17</v>
      </c>
      <c r="AE141" s="2">
        <f>SUMIFS(DataRegularSeason20242025!$AA$3:$AA$1315,DataRegularSeason20242025!$B$3:$B$1315, "&lt;=" &amp; $A141, DataRegularSeason20242025!$D$3:$D$1315, AE$1)+SUMIFS(DataRegularSeason20242025!$AB$3:$AB$1315,DataRegularSeason20242025!$B$3:$B$1315, "&lt;=" &amp; $A141, DataRegularSeason20242025!$E$3:$E$1315, AE$1)</f>
        <v>20</v>
      </c>
      <c r="AF141" s="2">
        <f>SUMIFS(DataRegularSeason20242025!$AA$3:$AA$1315,DataRegularSeason20242025!$B$3:$B$1315, "&lt;=" &amp; $A141, DataRegularSeason20242025!$D$3:$D$1315, AF$1)+SUMIFS(DataRegularSeason20242025!$AB$3:$AB$1315,DataRegularSeason20242025!$B$3:$B$1315, "&lt;=" &amp; $A141, DataRegularSeason20242025!$E$3:$E$1315, AF$1)</f>
        <v>28</v>
      </c>
      <c r="AG141" s="2">
        <f>SUMIFS(DataRegularSeason20242025!$AA$3:$AA$1315,DataRegularSeason20242025!$B$3:$B$1315, "&lt;=" &amp; $A141, DataRegularSeason20242025!$D$3:$D$1315, AG$1)+SUMIFS(DataRegularSeason20242025!$AB$3:$AB$1315,DataRegularSeason20242025!$B$3:$B$1315, "&lt;=" &amp; $A141, DataRegularSeason20242025!$E$3:$E$1315, AG$1)</f>
        <v>20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16</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16</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15</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22</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15</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14</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14</v>
      </c>
      <c r="X142" s="2">
        <f>SUMIFS(DataRegularSeason20242025!$AA$3:$AA$1315,DataRegularSeason20242025!$B$3:$B$1315, "&lt;=" &amp; $A142, DataRegularSeason20242025!$D$3:$D$1315, X$1)+SUMIFS(DataRegularSeason20242025!$AB$3:$AB$1315,DataRegularSeason20242025!$B$3:$B$1315, "&lt;=" &amp; $A142, DataRegularSeason20242025!$E$3:$E$1315, X$1)</f>
        <v>13</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20</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17</v>
      </c>
      <c r="AE142" s="2">
        <f>SUMIFS(DataRegularSeason20242025!$AA$3:$AA$1315,DataRegularSeason20242025!$B$3:$B$1315, "&lt;=" &amp; $A142, DataRegularSeason20242025!$D$3:$D$1315, AE$1)+SUMIFS(DataRegularSeason20242025!$AB$3:$AB$1315,DataRegularSeason20242025!$B$3:$B$1315, "&lt;=" &amp; $A142, DataRegularSeason20242025!$E$3:$E$1315, AE$1)</f>
        <v>20</v>
      </c>
      <c r="AF142" s="2">
        <f>SUMIFS(DataRegularSeason20242025!$AA$3:$AA$1315,DataRegularSeason20242025!$B$3:$B$1315, "&lt;=" &amp; $A142, DataRegularSeason20242025!$D$3:$D$1315, AF$1)+SUMIFS(DataRegularSeason20242025!$AB$3:$AB$1315,DataRegularSeason20242025!$B$3:$B$1315, "&lt;=" &amp; $A142, DataRegularSeason20242025!$E$3:$E$1315, AF$1)</f>
        <v>28</v>
      </c>
      <c r="AG142" s="2">
        <f>SUMIFS(DataRegularSeason20242025!$AA$3:$AA$1315,DataRegularSeason20242025!$B$3:$B$1315, "&lt;=" &amp; $A142, DataRegularSeason20242025!$D$3:$D$1315, AG$1)+SUMIFS(DataRegularSeason20242025!$AB$3:$AB$1315,DataRegularSeason20242025!$B$3:$B$1315, "&lt;=" &amp; $A142, DataRegularSeason20242025!$E$3:$E$1315, AG$1)</f>
        <v>20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16</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16</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15</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22</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15</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14</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14</v>
      </c>
      <c r="X143" s="2">
        <f>SUMIFS(DataRegularSeason20242025!$AA$3:$AA$1315,DataRegularSeason20242025!$B$3:$B$1315, "&lt;=" &amp; $A143, DataRegularSeason20242025!$D$3:$D$1315, X$1)+SUMIFS(DataRegularSeason20242025!$AB$3:$AB$1315,DataRegularSeason20242025!$B$3:$B$1315, "&lt;=" &amp; $A143, DataRegularSeason20242025!$E$3:$E$1315, X$1)</f>
        <v>13</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20</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17</v>
      </c>
      <c r="AE143" s="2">
        <f>SUMIFS(DataRegularSeason20242025!$AA$3:$AA$1315,DataRegularSeason20242025!$B$3:$B$1315, "&lt;=" &amp; $A143, DataRegularSeason20242025!$D$3:$D$1315, AE$1)+SUMIFS(DataRegularSeason20242025!$AB$3:$AB$1315,DataRegularSeason20242025!$B$3:$B$1315, "&lt;=" &amp; $A143, DataRegularSeason20242025!$E$3:$E$1315, AE$1)</f>
        <v>20</v>
      </c>
      <c r="AF143" s="2">
        <f>SUMIFS(DataRegularSeason20242025!$AA$3:$AA$1315,DataRegularSeason20242025!$B$3:$B$1315, "&lt;=" &amp; $A143, DataRegularSeason20242025!$D$3:$D$1315, AF$1)+SUMIFS(DataRegularSeason20242025!$AB$3:$AB$1315,DataRegularSeason20242025!$B$3:$B$1315, "&lt;=" &amp; $A143, DataRegularSeason20242025!$E$3:$E$1315, AF$1)</f>
        <v>28</v>
      </c>
      <c r="AG143" s="2">
        <f>SUMIFS(DataRegularSeason20242025!$AA$3:$AA$1315,DataRegularSeason20242025!$B$3:$B$1315, "&lt;=" &amp; $A143, DataRegularSeason20242025!$D$3:$D$1315, AG$1)+SUMIFS(DataRegularSeason20242025!$AB$3:$AB$1315,DataRegularSeason20242025!$B$3:$B$1315, "&lt;=" &amp; $A143, DataRegularSeason20242025!$E$3:$E$1315, AG$1)</f>
        <v>20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16</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16</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15</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22</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15</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14</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14</v>
      </c>
      <c r="X144" s="2">
        <f>SUMIFS(DataRegularSeason20242025!$AA$3:$AA$1315,DataRegularSeason20242025!$B$3:$B$1315, "&lt;=" &amp; $A144, DataRegularSeason20242025!$D$3:$D$1315, X$1)+SUMIFS(DataRegularSeason20242025!$AB$3:$AB$1315,DataRegularSeason20242025!$B$3:$B$1315, "&lt;=" &amp; $A144, DataRegularSeason20242025!$E$3:$E$1315, X$1)</f>
        <v>13</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20</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17</v>
      </c>
      <c r="AE144" s="2">
        <f>SUMIFS(DataRegularSeason20242025!$AA$3:$AA$1315,DataRegularSeason20242025!$B$3:$B$1315, "&lt;=" &amp; $A144, DataRegularSeason20242025!$D$3:$D$1315, AE$1)+SUMIFS(DataRegularSeason20242025!$AB$3:$AB$1315,DataRegularSeason20242025!$B$3:$B$1315, "&lt;=" &amp; $A144, DataRegularSeason20242025!$E$3:$E$1315, AE$1)</f>
        <v>20</v>
      </c>
      <c r="AF144" s="2">
        <f>SUMIFS(DataRegularSeason20242025!$AA$3:$AA$1315,DataRegularSeason20242025!$B$3:$B$1315, "&lt;=" &amp; $A144, DataRegularSeason20242025!$D$3:$D$1315, AF$1)+SUMIFS(DataRegularSeason20242025!$AB$3:$AB$1315,DataRegularSeason20242025!$B$3:$B$1315, "&lt;=" &amp; $A144, DataRegularSeason20242025!$E$3:$E$1315, AF$1)</f>
        <v>28</v>
      </c>
      <c r="AG144" s="2">
        <f>SUMIFS(DataRegularSeason20242025!$AA$3:$AA$1315,DataRegularSeason20242025!$B$3:$B$1315, "&lt;=" &amp; $A144, DataRegularSeason20242025!$D$3:$D$1315, AG$1)+SUMIFS(DataRegularSeason20242025!$AB$3:$AB$1315,DataRegularSeason20242025!$B$3:$B$1315, "&lt;=" &amp; $A144, DataRegularSeason20242025!$E$3:$E$1315, AG$1)</f>
        <v>20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16</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16</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15</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22</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15</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14</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14</v>
      </c>
      <c r="X145" s="2">
        <f>SUMIFS(DataRegularSeason20242025!$AA$3:$AA$1315,DataRegularSeason20242025!$B$3:$B$1315, "&lt;=" &amp; $A145, DataRegularSeason20242025!$D$3:$D$1315, X$1)+SUMIFS(DataRegularSeason20242025!$AB$3:$AB$1315,DataRegularSeason20242025!$B$3:$B$1315, "&lt;=" &amp; $A145, DataRegularSeason20242025!$E$3:$E$1315, X$1)</f>
        <v>13</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20</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17</v>
      </c>
      <c r="AE145" s="2">
        <f>SUMIFS(DataRegularSeason20242025!$AA$3:$AA$1315,DataRegularSeason20242025!$B$3:$B$1315, "&lt;=" &amp; $A145, DataRegularSeason20242025!$D$3:$D$1315, AE$1)+SUMIFS(DataRegularSeason20242025!$AB$3:$AB$1315,DataRegularSeason20242025!$B$3:$B$1315, "&lt;=" &amp; $A145, DataRegularSeason20242025!$E$3:$E$1315, AE$1)</f>
        <v>20</v>
      </c>
      <c r="AF145" s="2">
        <f>SUMIFS(DataRegularSeason20242025!$AA$3:$AA$1315,DataRegularSeason20242025!$B$3:$B$1315, "&lt;=" &amp; $A145, DataRegularSeason20242025!$D$3:$D$1315, AF$1)+SUMIFS(DataRegularSeason20242025!$AB$3:$AB$1315,DataRegularSeason20242025!$B$3:$B$1315, "&lt;=" &amp; $A145, DataRegularSeason20242025!$E$3:$E$1315, AF$1)</f>
        <v>28</v>
      </c>
      <c r="AG145" s="2">
        <f>SUMIFS(DataRegularSeason20242025!$AA$3:$AA$1315,DataRegularSeason20242025!$B$3:$B$1315, "&lt;=" &amp; $A145, DataRegularSeason20242025!$D$3:$D$1315, AG$1)+SUMIFS(DataRegularSeason20242025!$AB$3:$AB$1315,DataRegularSeason20242025!$B$3:$B$1315, "&lt;=" &amp; $A145, DataRegularSeason20242025!$E$3:$E$1315, AG$1)</f>
        <v>20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16</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16</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15</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22</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15</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14</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14</v>
      </c>
      <c r="X146" s="2">
        <f>SUMIFS(DataRegularSeason20242025!$AA$3:$AA$1315,DataRegularSeason20242025!$B$3:$B$1315, "&lt;=" &amp; $A146, DataRegularSeason20242025!$D$3:$D$1315, X$1)+SUMIFS(DataRegularSeason20242025!$AB$3:$AB$1315,DataRegularSeason20242025!$B$3:$B$1315, "&lt;=" &amp; $A146, DataRegularSeason20242025!$E$3:$E$1315, X$1)</f>
        <v>13</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20</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17</v>
      </c>
      <c r="AE146" s="2">
        <f>SUMIFS(DataRegularSeason20242025!$AA$3:$AA$1315,DataRegularSeason20242025!$B$3:$B$1315, "&lt;=" &amp; $A146, DataRegularSeason20242025!$D$3:$D$1315, AE$1)+SUMIFS(DataRegularSeason20242025!$AB$3:$AB$1315,DataRegularSeason20242025!$B$3:$B$1315, "&lt;=" &amp; $A146, DataRegularSeason20242025!$E$3:$E$1315, AE$1)</f>
        <v>20</v>
      </c>
      <c r="AF146" s="2">
        <f>SUMIFS(DataRegularSeason20242025!$AA$3:$AA$1315,DataRegularSeason20242025!$B$3:$B$1315, "&lt;=" &amp; $A146, DataRegularSeason20242025!$D$3:$D$1315, AF$1)+SUMIFS(DataRegularSeason20242025!$AB$3:$AB$1315,DataRegularSeason20242025!$B$3:$B$1315, "&lt;=" &amp; $A146, DataRegularSeason20242025!$E$3:$E$1315, AF$1)</f>
        <v>28</v>
      </c>
      <c r="AG146" s="2">
        <f>SUMIFS(DataRegularSeason20242025!$AA$3:$AA$1315,DataRegularSeason20242025!$B$3:$B$1315, "&lt;=" &amp; $A146, DataRegularSeason20242025!$D$3:$D$1315, AG$1)+SUMIFS(DataRegularSeason20242025!$AB$3:$AB$1315,DataRegularSeason20242025!$B$3:$B$1315, "&lt;=" &amp; $A146, DataRegularSeason20242025!$E$3:$E$1315, AG$1)</f>
        <v>20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16</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16</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15</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22</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15</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14</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14</v>
      </c>
      <c r="X147" s="2">
        <f>SUMIFS(DataRegularSeason20242025!$AA$3:$AA$1315,DataRegularSeason20242025!$B$3:$B$1315, "&lt;=" &amp; $A147, DataRegularSeason20242025!$D$3:$D$1315, X$1)+SUMIFS(DataRegularSeason20242025!$AB$3:$AB$1315,DataRegularSeason20242025!$B$3:$B$1315, "&lt;=" &amp; $A147, DataRegularSeason20242025!$E$3:$E$1315, X$1)</f>
        <v>13</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20</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17</v>
      </c>
      <c r="AE147" s="2">
        <f>SUMIFS(DataRegularSeason20242025!$AA$3:$AA$1315,DataRegularSeason20242025!$B$3:$B$1315, "&lt;=" &amp; $A147, DataRegularSeason20242025!$D$3:$D$1315, AE$1)+SUMIFS(DataRegularSeason20242025!$AB$3:$AB$1315,DataRegularSeason20242025!$B$3:$B$1315, "&lt;=" &amp; $A147, DataRegularSeason20242025!$E$3:$E$1315, AE$1)</f>
        <v>20</v>
      </c>
      <c r="AF147" s="2">
        <f>SUMIFS(DataRegularSeason20242025!$AA$3:$AA$1315,DataRegularSeason20242025!$B$3:$B$1315, "&lt;=" &amp; $A147, DataRegularSeason20242025!$D$3:$D$1315, AF$1)+SUMIFS(DataRegularSeason20242025!$AB$3:$AB$1315,DataRegularSeason20242025!$B$3:$B$1315, "&lt;=" &amp; $A147, DataRegularSeason20242025!$E$3:$E$1315, AF$1)</f>
        <v>28</v>
      </c>
      <c r="AG147" s="2">
        <f>SUMIFS(DataRegularSeason20242025!$AA$3:$AA$1315,DataRegularSeason20242025!$B$3:$B$1315, "&lt;=" &amp; $A147, DataRegularSeason20242025!$D$3:$D$1315, AG$1)+SUMIFS(DataRegularSeason20242025!$AB$3:$AB$1315,DataRegularSeason20242025!$B$3:$B$1315, "&lt;=" &amp; $A147, DataRegularSeason20242025!$E$3:$E$1315, AG$1)</f>
        <v>20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16</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16</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15</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22</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15</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14</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14</v>
      </c>
      <c r="X148" s="2">
        <f>SUMIFS(DataRegularSeason20242025!$AA$3:$AA$1315,DataRegularSeason20242025!$B$3:$B$1315, "&lt;=" &amp; $A148, DataRegularSeason20242025!$D$3:$D$1315, X$1)+SUMIFS(DataRegularSeason20242025!$AB$3:$AB$1315,DataRegularSeason20242025!$B$3:$B$1315, "&lt;=" &amp; $A148, DataRegularSeason20242025!$E$3:$E$1315, X$1)</f>
        <v>13</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20</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17</v>
      </c>
      <c r="AE148" s="2">
        <f>SUMIFS(DataRegularSeason20242025!$AA$3:$AA$1315,DataRegularSeason20242025!$B$3:$B$1315, "&lt;=" &amp; $A148, DataRegularSeason20242025!$D$3:$D$1315, AE$1)+SUMIFS(DataRegularSeason20242025!$AB$3:$AB$1315,DataRegularSeason20242025!$B$3:$B$1315, "&lt;=" &amp; $A148, DataRegularSeason20242025!$E$3:$E$1315, AE$1)</f>
        <v>20</v>
      </c>
      <c r="AF148" s="2">
        <f>SUMIFS(DataRegularSeason20242025!$AA$3:$AA$1315,DataRegularSeason20242025!$B$3:$B$1315, "&lt;=" &amp; $A148, DataRegularSeason20242025!$D$3:$D$1315, AF$1)+SUMIFS(DataRegularSeason20242025!$AB$3:$AB$1315,DataRegularSeason20242025!$B$3:$B$1315, "&lt;=" &amp; $A148, DataRegularSeason20242025!$E$3:$E$1315, AF$1)</f>
        <v>28</v>
      </c>
      <c r="AG148" s="2">
        <f>SUMIFS(DataRegularSeason20242025!$AA$3:$AA$1315,DataRegularSeason20242025!$B$3:$B$1315, "&lt;=" &amp; $A148, DataRegularSeason20242025!$D$3:$D$1315, AG$1)+SUMIFS(DataRegularSeason20242025!$AB$3:$AB$1315,DataRegularSeason20242025!$B$3:$B$1315, "&lt;=" &amp; $A148, DataRegularSeason20242025!$E$3:$E$1315, AG$1)</f>
        <v>20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16</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16</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15</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22</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15</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14</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14</v>
      </c>
      <c r="X149" s="2">
        <f>SUMIFS(DataRegularSeason20242025!$AA$3:$AA$1315,DataRegularSeason20242025!$B$3:$B$1315, "&lt;=" &amp; $A149, DataRegularSeason20242025!$D$3:$D$1315, X$1)+SUMIFS(DataRegularSeason20242025!$AB$3:$AB$1315,DataRegularSeason20242025!$B$3:$B$1315, "&lt;=" &amp; $A149, DataRegularSeason20242025!$E$3:$E$1315, X$1)</f>
        <v>13</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20</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17</v>
      </c>
      <c r="AE149" s="2">
        <f>SUMIFS(DataRegularSeason20242025!$AA$3:$AA$1315,DataRegularSeason20242025!$B$3:$B$1315, "&lt;=" &amp; $A149, DataRegularSeason20242025!$D$3:$D$1315, AE$1)+SUMIFS(DataRegularSeason20242025!$AB$3:$AB$1315,DataRegularSeason20242025!$B$3:$B$1315, "&lt;=" &amp; $A149, DataRegularSeason20242025!$E$3:$E$1315, AE$1)</f>
        <v>20</v>
      </c>
      <c r="AF149" s="2">
        <f>SUMIFS(DataRegularSeason20242025!$AA$3:$AA$1315,DataRegularSeason20242025!$B$3:$B$1315, "&lt;=" &amp; $A149, DataRegularSeason20242025!$D$3:$D$1315, AF$1)+SUMIFS(DataRegularSeason20242025!$AB$3:$AB$1315,DataRegularSeason20242025!$B$3:$B$1315, "&lt;=" &amp; $A149, DataRegularSeason20242025!$E$3:$E$1315, AF$1)</f>
        <v>28</v>
      </c>
      <c r="AG149" s="2">
        <f>SUMIFS(DataRegularSeason20242025!$AA$3:$AA$1315,DataRegularSeason20242025!$B$3:$B$1315, "&lt;=" &amp; $A149, DataRegularSeason20242025!$D$3:$D$1315, AG$1)+SUMIFS(DataRegularSeason20242025!$AB$3:$AB$1315,DataRegularSeason20242025!$B$3:$B$1315, "&lt;=" &amp; $A149, DataRegularSeason20242025!$E$3:$E$1315, AG$1)</f>
        <v>20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16</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16</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15</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22</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15</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14</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14</v>
      </c>
      <c r="X150" s="2">
        <f>SUMIFS(DataRegularSeason20242025!$AA$3:$AA$1315,DataRegularSeason20242025!$B$3:$B$1315, "&lt;=" &amp; $A150, DataRegularSeason20242025!$D$3:$D$1315, X$1)+SUMIFS(DataRegularSeason20242025!$AB$3:$AB$1315,DataRegularSeason20242025!$B$3:$B$1315, "&lt;=" &amp; $A150, DataRegularSeason20242025!$E$3:$E$1315, X$1)</f>
        <v>13</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20</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17</v>
      </c>
      <c r="AE150" s="2">
        <f>SUMIFS(DataRegularSeason20242025!$AA$3:$AA$1315,DataRegularSeason20242025!$B$3:$B$1315, "&lt;=" &amp; $A150, DataRegularSeason20242025!$D$3:$D$1315, AE$1)+SUMIFS(DataRegularSeason20242025!$AB$3:$AB$1315,DataRegularSeason20242025!$B$3:$B$1315, "&lt;=" &amp; $A150, DataRegularSeason20242025!$E$3:$E$1315, AE$1)</f>
        <v>20</v>
      </c>
      <c r="AF150" s="2">
        <f>SUMIFS(DataRegularSeason20242025!$AA$3:$AA$1315,DataRegularSeason20242025!$B$3:$B$1315, "&lt;=" &amp; $A150, DataRegularSeason20242025!$D$3:$D$1315, AF$1)+SUMIFS(DataRegularSeason20242025!$AB$3:$AB$1315,DataRegularSeason20242025!$B$3:$B$1315, "&lt;=" &amp; $A150, DataRegularSeason20242025!$E$3:$E$1315, AF$1)</f>
        <v>28</v>
      </c>
      <c r="AG150" s="2">
        <f>SUMIFS(DataRegularSeason20242025!$AA$3:$AA$1315,DataRegularSeason20242025!$B$3:$B$1315, "&lt;=" &amp; $A150, DataRegularSeason20242025!$D$3:$D$1315, AG$1)+SUMIFS(DataRegularSeason20242025!$AB$3:$AB$1315,DataRegularSeason20242025!$B$3:$B$1315, "&lt;=" &amp; $A150, DataRegularSeason20242025!$E$3:$E$1315, AG$1)</f>
        <v>20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16</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16</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15</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22</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15</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14</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14</v>
      </c>
      <c r="X151" s="2">
        <f>SUMIFS(DataRegularSeason20242025!$AA$3:$AA$1315,DataRegularSeason20242025!$B$3:$B$1315, "&lt;=" &amp; $A151, DataRegularSeason20242025!$D$3:$D$1315, X$1)+SUMIFS(DataRegularSeason20242025!$AB$3:$AB$1315,DataRegularSeason20242025!$B$3:$B$1315, "&lt;=" &amp; $A151, DataRegularSeason20242025!$E$3:$E$1315, X$1)</f>
        <v>13</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20</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17</v>
      </c>
      <c r="AE151" s="2">
        <f>SUMIFS(DataRegularSeason20242025!$AA$3:$AA$1315,DataRegularSeason20242025!$B$3:$B$1315, "&lt;=" &amp; $A151, DataRegularSeason20242025!$D$3:$D$1315, AE$1)+SUMIFS(DataRegularSeason20242025!$AB$3:$AB$1315,DataRegularSeason20242025!$B$3:$B$1315, "&lt;=" &amp; $A151, DataRegularSeason20242025!$E$3:$E$1315, AE$1)</f>
        <v>20</v>
      </c>
      <c r="AF151" s="2">
        <f>SUMIFS(DataRegularSeason20242025!$AA$3:$AA$1315,DataRegularSeason20242025!$B$3:$B$1315, "&lt;=" &amp; $A151, DataRegularSeason20242025!$D$3:$D$1315, AF$1)+SUMIFS(DataRegularSeason20242025!$AB$3:$AB$1315,DataRegularSeason20242025!$B$3:$B$1315, "&lt;=" &amp; $A151, DataRegularSeason20242025!$E$3:$E$1315, AF$1)</f>
        <v>28</v>
      </c>
      <c r="AG151" s="2">
        <f>SUMIFS(DataRegularSeason20242025!$AA$3:$AA$1315,DataRegularSeason20242025!$B$3:$B$1315, "&lt;=" &amp; $A151, DataRegularSeason20242025!$D$3:$D$1315, AG$1)+SUMIFS(DataRegularSeason20242025!$AB$3:$AB$1315,DataRegularSeason20242025!$B$3:$B$1315, "&lt;=" &amp; $A151, DataRegularSeason20242025!$E$3:$E$1315, AG$1)</f>
        <v>20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16</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16</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15</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22</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15</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14</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14</v>
      </c>
      <c r="X152" s="2">
        <f>SUMIFS(DataRegularSeason20242025!$AA$3:$AA$1315,DataRegularSeason20242025!$B$3:$B$1315, "&lt;=" &amp; $A152, DataRegularSeason20242025!$D$3:$D$1315, X$1)+SUMIFS(DataRegularSeason20242025!$AB$3:$AB$1315,DataRegularSeason20242025!$B$3:$B$1315, "&lt;=" &amp; $A152, DataRegularSeason20242025!$E$3:$E$1315, X$1)</f>
        <v>13</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20</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17</v>
      </c>
      <c r="AE152" s="2">
        <f>SUMIFS(DataRegularSeason20242025!$AA$3:$AA$1315,DataRegularSeason20242025!$B$3:$B$1315, "&lt;=" &amp; $A152, DataRegularSeason20242025!$D$3:$D$1315, AE$1)+SUMIFS(DataRegularSeason20242025!$AB$3:$AB$1315,DataRegularSeason20242025!$B$3:$B$1315, "&lt;=" &amp; $A152, DataRegularSeason20242025!$E$3:$E$1315, AE$1)</f>
        <v>20</v>
      </c>
      <c r="AF152" s="2">
        <f>SUMIFS(DataRegularSeason20242025!$AA$3:$AA$1315,DataRegularSeason20242025!$B$3:$B$1315, "&lt;=" &amp; $A152, DataRegularSeason20242025!$D$3:$D$1315, AF$1)+SUMIFS(DataRegularSeason20242025!$AB$3:$AB$1315,DataRegularSeason20242025!$B$3:$B$1315, "&lt;=" &amp; $A152, DataRegularSeason20242025!$E$3:$E$1315, AF$1)</f>
        <v>28</v>
      </c>
      <c r="AG152" s="2">
        <f>SUMIFS(DataRegularSeason20242025!$AA$3:$AA$1315,DataRegularSeason20242025!$B$3:$B$1315, "&lt;=" &amp; $A152, DataRegularSeason20242025!$D$3:$D$1315, AG$1)+SUMIFS(DataRegularSeason20242025!$AB$3:$AB$1315,DataRegularSeason20242025!$B$3:$B$1315, "&lt;=" &amp; $A152, DataRegularSeason20242025!$E$3:$E$1315, AG$1)</f>
        <v>20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16</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16</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15</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22</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15</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14</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14</v>
      </c>
      <c r="X153" s="2">
        <f>SUMIFS(DataRegularSeason20242025!$AA$3:$AA$1315,DataRegularSeason20242025!$B$3:$B$1315, "&lt;=" &amp; $A153, DataRegularSeason20242025!$D$3:$D$1315, X$1)+SUMIFS(DataRegularSeason20242025!$AB$3:$AB$1315,DataRegularSeason20242025!$B$3:$B$1315, "&lt;=" &amp; $A153, DataRegularSeason20242025!$E$3:$E$1315, X$1)</f>
        <v>13</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20</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17</v>
      </c>
      <c r="AE153" s="2">
        <f>SUMIFS(DataRegularSeason20242025!$AA$3:$AA$1315,DataRegularSeason20242025!$B$3:$B$1315, "&lt;=" &amp; $A153, DataRegularSeason20242025!$D$3:$D$1315, AE$1)+SUMIFS(DataRegularSeason20242025!$AB$3:$AB$1315,DataRegularSeason20242025!$B$3:$B$1315, "&lt;=" &amp; $A153, DataRegularSeason20242025!$E$3:$E$1315, AE$1)</f>
        <v>20</v>
      </c>
      <c r="AF153" s="2">
        <f>SUMIFS(DataRegularSeason20242025!$AA$3:$AA$1315,DataRegularSeason20242025!$B$3:$B$1315, "&lt;=" &amp; $A153, DataRegularSeason20242025!$D$3:$D$1315, AF$1)+SUMIFS(DataRegularSeason20242025!$AB$3:$AB$1315,DataRegularSeason20242025!$B$3:$B$1315, "&lt;=" &amp; $A153, DataRegularSeason20242025!$E$3:$E$1315, AF$1)</f>
        <v>28</v>
      </c>
      <c r="AG153" s="2">
        <f>SUMIFS(DataRegularSeason20242025!$AA$3:$AA$1315,DataRegularSeason20242025!$B$3:$B$1315, "&lt;=" &amp; $A153, DataRegularSeason20242025!$D$3:$D$1315, AG$1)+SUMIFS(DataRegularSeason20242025!$AB$3:$AB$1315,DataRegularSeason20242025!$B$3:$B$1315, "&lt;=" &amp; $A153, DataRegularSeason20242025!$E$3:$E$1315, AG$1)</f>
        <v>20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16</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16</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15</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22</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15</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14</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14</v>
      </c>
      <c r="X154" s="2">
        <f>SUMIFS(DataRegularSeason20242025!$AA$3:$AA$1315,DataRegularSeason20242025!$B$3:$B$1315, "&lt;=" &amp; $A154, DataRegularSeason20242025!$D$3:$D$1315, X$1)+SUMIFS(DataRegularSeason20242025!$AB$3:$AB$1315,DataRegularSeason20242025!$B$3:$B$1315, "&lt;=" &amp; $A154, DataRegularSeason20242025!$E$3:$E$1315, X$1)</f>
        <v>13</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20</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17</v>
      </c>
      <c r="AE154" s="2">
        <f>SUMIFS(DataRegularSeason20242025!$AA$3:$AA$1315,DataRegularSeason20242025!$B$3:$B$1315, "&lt;=" &amp; $A154, DataRegularSeason20242025!$D$3:$D$1315, AE$1)+SUMIFS(DataRegularSeason20242025!$AB$3:$AB$1315,DataRegularSeason20242025!$B$3:$B$1315, "&lt;=" &amp; $A154, DataRegularSeason20242025!$E$3:$E$1315, AE$1)</f>
        <v>20</v>
      </c>
      <c r="AF154" s="2">
        <f>SUMIFS(DataRegularSeason20242025!$AA$3:$AA$1315,DataRegularSeason20242025!$B$3:$B$1315, "&lt;=" &amp; $A154, DataRegularSeason20242025!$D$3:$D$1315, AF$1)+SUMIFS(DataRegularSeason20242025!$AB$3:$AB$1315,DataRegularSeason20242025!$B$3:$B$1315, "&lt;=" &amp; $A154, DataRegularSeason20242025!$E$3:$E$1315, AF$1)</f>
        <v>28</v>
      </c>
      <c r="AG154" s="2">
        <f>SUMIFS(DataRegularSeason20242025!$AA$3:$AA$1315,DataRegularSeason20242025!$B$3:$B$1315, "&lt;=" &amp; $A154, DataRegularSeason20242025!$D$3:$D$1315, AG$1)+SUMIFS(DataRegularSeason20242025!$AB$3:$AB$1315,DataRegularSeason20242025!$B$3:$B$1315, "&lt;=" &amp; $A154, DataRegularSeason20242025!$E$3:$E$1315, AG$1)</f>
        <v>20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16</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16</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15</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22</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15</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14</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14</v>
      </c>
      <c r="X155" s="2">
        <f>SUMIFS(DataRegularSeason20242025!$AA$3:$AA$1315,DataRegularSeason20242025!$B$3:$B$1315, "&lt;=" &amp; $A155, DataRegularSeason20242025!$D$3:$D$1315, X$1)+SUMIFS(DataRegularSeason20242025!$AB$3:$AB$1315,DataRegularSeason20242025!$B$3:$B$1315, "&lt;=" &amp; $A155, DataRegularSeason20242025!$E$3:$E$1315, X$1)</f>
        <v>13</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20</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17</v>
      </c>
      <c r="AE155" s="2">
        <f>SUMIFS(DataRegularSeason20242025!$AA$3:$AA$1315,DataRegularSeason20242025!$B$3:$B$1315, "&lt;=" &amp; $A155, DataRegularSeason20242025!$D$3:$D$1315, AE$1)+SUMIFS(DataRegularSeason20242025!$AB$3:$AB$1315,DataRegularSeason20242025!$B$3:$B$1315, "&lt;=" &amp; $A155, DataRegularSeason20242025!$E$3:$E$1315, AE$1)</f>
        <v>20</v>
      </c>
      <c r="AF155" s="2">
        <f>SUMIFS(DataRegularSeason20242025!$AA$3:$AA$1315,DataRegularSeason20242025!$B$3:$B$1315, "&lt;=" &amp; $A155, DataRegularSeason20242025!$D$3:$D$1315, AF$1)+SUMIFS(DataRegularSeason20242025!$AB$3:$AB$1315,DataRegularSeason20242025!$B$3:$B$1315, "&lt;=" &amp; $A155, DataRegularSeason20242025!$E$3:$E$1315, AF$1)</f>
        <v>28</v>
      </c>
      <c r="AG155" s="2">
        <f>SUMIFS(DataRegularSeason20242025!$AA$3:$AA$1315,DataRegularSeason20242025!$B$3:$B$1315, "&lt;=" &amp; $A155, DataRegularSeason20242025!$D$3:$D$1315, AG$1)+SUMIFS(DataRegularSeason20242025!$AB$3:$AB$1315,DataRegularSeason20242025!$B$3:$B$1315, "&lt;=" &amp; $A155, DataRegularSeason20242025!$E$3:$E$1315, AG$1)</f>
        <v>20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16</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16</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15</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22</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15</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14</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14</v>
      </c>
      <c r="X156" s="2">
        <f>SUMIFS(DataRegularSeason20242025!$AA$3:$AA$1315,DataRegularSeason20242025!$B$3:$B$1315, "&lt;=" &amp; $A156, DataRegularSeason20242025!$D$3:$D$1315, X$1)+SUMIFS(DataRegularSeason20242025!$AB$3:$AB$1315,DataRegularSeason20242025!$B$3:$B$1315, "&lt;=" &amp; $A156, DataRegularSeason20242025!$E$3:$E$1315, X$1)</f>
        <v>13</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20</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17</v>
      </c>
      <c r="AE156" s="2">
        <f>SUMIFS(DataRegularSeason20242025!$AA$3:$AA$1315,DataRegularSeason20242025!$B$3:$B$1315, "&lt;=" &amp; $A156, DataRegularSeason20242025!$D$3:$D$1315, AE$1)+SUMIFS(DataRegularSeason20242025!$AB$3:$AB$1315,DataRegularSeason20242025!$B$3:$B$1315, "&lt;=" &amp; $A156, DataRegularSeason20242025!$E$3:$E$1315, AE$1)</f>
        <v>20</v>
      </c>
      <c r="AF156" s="2">
        <f>SUMIFS(DataRegularSeason20242025!$AA$3:$AA$1315,DataRegularSeason20242025!$B$3:$B$1315, "&lt;=" &amp; $A156, DataRegularSeason20242025!$D$3:$D$1315, AF$1)+SUMIFS(DataRegularSeason20242025!$AB$3:$AB$1315,DataRegularSeason20242025!$B$3:$B$1315, "&lt;=" &amp; $A156, DataRegularSeason20242025!$E$3:$E$1315, AF$1)</f>
        <v>28</v>
      </c>
      <c r="AG156" s="2">
        <f>SUMIFS(DataRegularSeason20242025!$AA$3:$AA$1315,DataRegularSeason20242025!$B$3:$B$1315, "&lt;=" &amp; $A156, DataRegularSeason20242025!$D$3:$D$1315, AG$1)+SUMIFS(DataRegularSeason20242025!$AB$3:$AB$1315,DataRegularSeason20242025!$B$3:$B$1315, "&lt;=" &amp; $A156, DataRegularSeason20242025!$E$3:$E$1315, AG$1)</f>
        <v>20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16</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16</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15</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22</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15</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14</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14</v>
      </c>
      <c r="X157" s="2">
        <f>SUMIFS(DataRegularSeason20242025!$AA$3:$AA$1315,DataRegularSeason20242025!$B$3:$B$1315, "&lt;=" &amp; $A157, DataRegularSeason20242025!$D$3:$D$1315, X$1)+SUMIFS(DataRegularSeason20242025!$AB$3:$AB$1315,DataRegularSeason20242025!$B$3:$B$1315, "&lt;=" &amp; $A157, DataRegularSeason20242025!$E$3:$E$1315, X$1)</f>
        <v>13</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20</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17</v>
      </c>
      <c r="AE157" s="2">
        <f>SUMIFS(DataRegularSeason20242025!$AA$3:$AA$1315,DataRegularSeason20242025!$B$3:$B$1315, "&lt;=" &amp; $A157, DataRegularSeason20242025!$D$3:$D$1315, AE$1)+SUMIFS(DataRegularSeason20242025!$AB$3:$AB$1315,DataRegularSeason20242025!$B$3:$B$1315, "&lt;=" &amp; $A157, DataRegularSeason20242025!$E$3:$E$1315, AE$1)</f>
        <v>20</v>
      </c>
      <c r="AF157" s="2">
        <f>SUMIFS(DataRegularSeason20242025!$AA$3:$AA$1315,DataRegularSeason20242025!$B$3:$B$1315, "&lt;=" &amp; $A157, DataRegularSeason20242025!$D$3:$D$1315, AF$1)+SUMIFS(DataRegularSeason20242025!$AB$3:$AB$1315,DataRegularSeason20242025!$B$3:$B$1315, "&lt;=" &amp; $A157, DataRegularSeason20242025!$E$3:$E$1315, AF$1)</f>
        <v>28</v>
      </c>
      <c r="AG157" s="2">
        <f>SUMIFS(DataRegularSeason20242025!$AA$3:$AA$1315,DataRegularSeason20242025!$B$3:$B$1315, "&lt;=" &amp; $A157, DataRegularSeason20242025!$D$3:$D$1315, AG$1)+SUMIFS(DataRegularSeason20242025!$AB$3:$AB$1315,DataRegularSeason20242025!$B$3:$B$1315, "&lt;=" &amp; $A157, DataRegularSeason20242025!$E$3:$E$1315, AG$1)</f>
        <v>20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16</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16</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15</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22</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15</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14</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14</v>
      </c>
      <c r="X158" s="2">
        <f>SUMIFS(DataRegularSeason20242025!$AA$3:$AA$1315,DataRegularSeason20242025!$B$3:$B$1315, "&lt;=" &amp; $A158, DataRegularSeason20242025!$D$3:$D$1315, X$1)+SUMIFS(DataRegularSeason20242025!$AB$3:$AB$1315,DataRegularSeason20242025!$B$3:$B$1315, "&lt;=" &amp; $A158, DataRegularSeason20242025!$E$3:$E$1315, X$1)</f>
        <v>13</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20</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17</v>
      </c>
      <c r="AE158" s="2">
        <f>SUMIFS(DataRegularSeason20242025!$AA$3:$AA$1315,DataRegularSeason20242025!$B$3:$B$1315, "&lt;=" &amp; $A158, DataRegularSeason20242025!$D$3:$D$1315, AE$1)+SUMIFS(DataRegularSeason20242025!$AB$3:$AB$1315,DataRegularSeason20242025!$B$3:$B$1315, "&lt;=" &amp; $A158, DataRegularSeason20242025!$E$3:$E$1315, AE$1)</f>
        <v>20</v>
      </c>
      <c r="AF158" s="2">
        <f>SUMIFS(DataRegularSeason20242025!$AA$3:$AA$1315,DataRegularSeason20242025!$B$3:$B$1315, "&lt;=" &amp; $A158, DataRegularSeason20242025!$D$3:$D$1315, AF$1)+SUMIFS(DataRegularSeason20242025!$AB$3:$AB$1315,DataRegularSeason20242025!$B$3:$B$1315, "&lt;=" &amp; $A158, DataRegularSeason20242025!$E$3:$E$1315, AF$1)</f>
        <v>28</v>
      </c>
      <c r="AG158" s="2">
        <f>SUMIFS(DataRegularSeason20242025!$AA$3:$AA$1315,DataRegularSeason20242025!$B$3:$B$1315, "&lt;=" &amp; $A158, DataRegularSeason20242025!$D$3:$D$1315, AG$1)+SUMIFS(DataRegularSeason20242025!$AB$3:$AB$1315,DataRegularSeason20242025!$B$3:$B$1315, "&lt;=" &amp; $A158, DataRegularSeason20242025!$E$3:$E$1315, AG$1)</f>
        <v>20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16</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16</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15</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22</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15</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14</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14</v>
      </c>
      <c r="X159" s="2">
        <f>SUMIFS(DataRegularSeason20242025!$AA$3:$AA$1315,DataRegularSeason20242025!$B$3:$B$1315, "&lt;=" &amp; $A159, DataRegularSeason20242025!$D$3:$D$1315, X$1)+SUMIFS(DataRegularSeason20242025!$AB$3:$AB$1315,DataRegularSeason20242025!$B$3:$B$1315, "&lt;=" &amp; $A159, DataRegularSeason20242025!$E$3:$E$1315, X$1)</f>
        <v>13</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20</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17</v>
      </c>
      <c r="AE159" s="2">
        <f>SUMIFS(DataRegularSeason20242025!$AA$3:$AA$1315,DataRegularSeason20242025!$B$3:$B$1315, "&lt;=" &amp; $A159, DataRegularSeason20242025!$D$3:$D$1315, AE$1)+SUMIFS(DataRegularSeason20242025!$AB$3:$AB$1315,DataRegularSeason20242025!$B$3:$B$1315, "&lt;=" &amp; $A159, DataRegularSeason20242025!$E$3:$E$1315, AE$1)</f>
        <v>20</v>
      </c>
      <c r="AF159" s="2">
        <f>SUMIFS(DataRegularSeason20242025!$AA$3:$AA$1315,DataRegularSeason20242025!$B$3:$B$1315, "&lt;=" &amp; $A159, DataRegularSeason20242025!$D$3:$D$1315, AF$1)+SUMIFS(DataRegularSeason20242025!$AB$3:$AB$1315,DataRegularSeason20242025!$B$3:$B$1315, "&lt;=" &amp; $A159, DataRegularSeason20242025!$E$3:$E$1315, AF$1)</f>
        <v>28</v>
      </c>
      <c r="AG159" s="2">
        <f>SUMIFS(DataRegularSeason20242025!$AA$3:$AA$1315,DataRegularSeason20242025!$B$3:$B$1315, "&lt;=" &amp; $A159, DataRegularSeason20242025!$D$3:$D$1315, AG$1)+SUMIFS(DataRegularSeason20242025!$AB$3:$AB$1315,DataRegularSeason20242025!$B$3:$B$1315, "&lt;=" &amp; $A159, DataRegularSeason20242025!$E$3:$E$1315, AG$1)</f>
        <v>20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16</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16</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15</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22</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15</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14</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14</v>
      </c>
      <c r="X160" s="2">
        <f>SUMIFS(DataRegularSeason20242025!$AA$3:$AA$1315,DataRegularSeason20242025!$B$3:$B$1315, "&lt;=" &amp; $A160, DataRegularSeason20242025!$D$3:$D$1315, X$1)+SUMIFS(DataRegularSeason20242025!$AB$3:$AB$1315,DataRegularSeason20242025!$B$3:$B$1315, "&lt;=" &amp; $A160, DataRegularSeason20242025!$E$3:$E$1315, X$1)</f>
        <v>13</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20</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17</v>
      </c>
      <c r="AE160" s="2">
        <f>SUMIFS(DataRegularSeason20242025!$AA$3:$AA$1315,DataRegularSeason20242025!$B$3:$B$1315, "&lt;=" &amp; $A160, DataRegularSeason20242025!$D$3:$D$1315, AE$1)+SUMIFS(DataRegularSeason20242025!$AB$3:$AB$1315,DataRegularSeason20242025!$B$3:$B$1315, "&lt;=" &amp; $A160, DataRegularSeason20242025!$E$3:$E$1315, AE$1)</f>
        <v>20</v>
      </c>
      <c r="AF160" s="2">
        <f>SUMIFS(DataRegularSeason20242025!$AA$3:$AA$1315,DataRegularSeason20242025!$B$3:$B$1315, "&lt;=" &amp; $A160, DataRegularSeason20242025!$D$3:$D$1315, AF$1)+SUMIFS(DataRegularSeason20242025!$AB$3:$AB$1315,DataRegularSeason20242025!$B$3:$B$1315, "&lt;=" &amp; $A160, DataRegularSeason20242025!$E$3:$E$1315, AF$1)</f>
        <v>28</v>
      </c>
      <c r="AG160" s="2">
        <f>SUMIFS(DataRegularSeason20242025!$AA$3:$AA$1315,DataRegularSeason20242025!$B$3:$B$1315, "&lt;=" &amp; $A160, DataRegularSeason20242025!$D$3:$D$1315, AG$1)+SUMIFS(DataRegularSeason20242025!$AB$3:$AB$1315,DataRegularSeason20242025!$B$3:$B$1315, "&lt;=" &amp; $A160, DataRegularSeason20242025!$E$3:$E$1315, AG$1)</f>
        <v>20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16</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16</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15</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22</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15</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14</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14</v>
      </c>
      <c r="X161" s="2">
        <f>SUMIFS(DataRegularSeason20242025!$AA$3:$AA$1315,DataRegularSeason20242025!$B$3:$B$1315, "&lt;=" &amp; $A161, DataRegularSeason20242025!$D$3:$D$1315, X$1)+SUMIFS(DataRegularSeason20242025!$AB$3:$AB$1315,DataRegularSeason20242025!$B$3:$B$1315, "&lt;=" &amp; $A161, DataRegularSeason20242025!$E$3:$E$1315, X$1)</f>
        <v>13</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20</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17</v>
      </c>
      <c r="AE161" s="2">
        <f>SUMIFS(DataRegularSeason20242025!$AA$3:$AA$1315,DataRegularSeason20242025!$B$3:$B$1315, "&lt;=" &amp; $A161, DataRegularSeason20242025!$D$3:$D$1315, AE$1)+SUMIFS(DataRegularSeason20242025!$AB$3:$AB$1315,DataRegularSeason20242025!$B$3:$B$1315, "&lt;=" &amp; $A161, DataRegularSeason20242025!$E$3:$E$1315, AE$1)</f>
        <v>20</v>
      </c>
      <c r="AF161" s="2">
        <f>SUMIFS(DataRegularSeason20242025!$AA$3:$AA$1315,DataRegularSeason20242025!$B$3:$B$1315, "&lt;=" &amp; $A161, DataRegularSeason20242025!$D$3:$D$1315, AF$1)+SUMIFS(DataRegularSeason20242025!$AB$3:$AB$1315,DataRegularSeason20242025!$B$3:$B$1315, "&lt;=" &amp; $A161, DataRegularSeason20242025!$E$3:$E$1315, AF$1)</f>
        <v>28</v>
      </c>
      <c r="AG161" s="2">
        <f>SUMIFS(DataRegularSeason20242025!$AA$3:$AA$1315,DataRegularSeason20242025!$B$3:$B$1315, "&lt;=" &amp; $A161, DataRegularSeason20242025!$D$3:$D$1315, AG$1)+SUMIFS(DataRegularSeason20242025!$AB$3:$AB$1315,DataRegularSeason20242025!$B$3:$B$1315, "&lt;=" &amp; $A161, DataRegularSeason20242025!$E$3:$E$1315, AG$1)</f>
        <v>20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16</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16</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15</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22</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15</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14</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14</v>
      </c>
      <c r="X162" s="2">
        <f>SUMIFS(DataRegularSeason20242025!$AA$3:$AA$1315,DataRegularSeason20242025!$B$3:$B$1315, "&lt;=" &amp; $A162, DataRegularSeason20242025!$D$3:$D$1315, X$1)+SUMIFS(DataRegularSeason20242025!$AB$3:$AB$1315,DataRegularSeason20242025!$B$3:$B$1315, "&lt;=" &amp; $A162, DataRegularSeason20242025!$E$3:$E$1315, X$1)</f>
        <v>13</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20</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17</v>
      </c>
      <c r="AE162" s="2">
        <f>SUMIFS(DataRegularSeason20242025!$AA$3:$AA$1315,DataRegularSeason20242025!$B$3:$B$1315, "&lt;=" &amp; $A162, DataRegularSeason20242025!$D$3:$D$1315, AE$1)+SUMIFS(DataRegularSeason20242025!$AB$3:$AB$1315,DataRegularSeason20242025!$B$3:$B$1315, "&lt;=" &amp; $A162, DataRegularSeason20242025!$E$3:$E$1315, AE$1)</f>
        <v>20</v>
      </c>
      <c r="AF162" s="2">
        <f>SUMIFS(DataRegularSeason20242025!$AA$3:$AA$1315,DataRegularSeason20242025!$B$3:$B$1315, "&lt;=" &amp; $A162, DataRegularSeason20242025!$D$3:$D$1315, AF$1)+SUMIFS(DataRegularSeason20242025!$AB$3:$AB$1315,DataRegularSeason20242025!$B$3:$B$1315, "&lt;=" &amp; $A162, DataRegularSeason20242025!$E$3:$E$1315, AF$1)</f>
        <v>28</v>
      </c>
      <c r="AG162" s="2">
        <f>SUMIFS(DataRegularSeason20242025!$AA$3:$AA$1315,DataRegularSeason20242025!$B$3:$B$1315, "&lt;=" &amp; $A162, DataRegularSeason20242025!$D$3:$D$1315, AG$1)+SUMIFS(DataRegularSeason20242025!$AB$3:$AB$1315,DataRegularSeason20242025!$B$3:$B$1315, "&lt;=" &amp; $A162, DataRegularSeason20242025!$E$3:$E$1315, AG$1)</f>
        <v>20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16</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16</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15</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22</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15</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14</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14</v>
      </c>
      <c r="X163" s="2">
        <f>SUMIFS(DataRegularSeason20242025!$AA$3:$AA$1315,DataRegularSeason20242025!$B$3:$B$1315, "&lt;=" &amp; $A163, DataRegularSeason20242025!$D$3:$D$1315, X$1)+SUMIFS(DataRegularSeason20242025!$AB$3:$AB$1315,DataRegularSeason20242025!$B$3:$B$1315, "&lt;=" &amp; $A163, DataRegularSeason20242025!$E$3:$E$1315, X$1)</f>
        <v>13</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20</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17</v>
      </c>
      <c r="AE163" s="2">
        <f>SUMIFS(DataRegularSeason20242025!$AA$3:$AA$1315,DataRegularSeason20242025!$B$3:$B$1315, "&lt;=" &amp; $A163, DataRegularSeason20242025!$D$3:$D$1315, AE$1)+SUMIFS(DataRegularSeason20242025!$AB$3:$AB$1315,DataRegularSeason20242025!$B$3:$B$1315, "&lt;=" &amp; $A163, DataRegularSeason20242025!$E$3:$E$1315, AE$1)</f>
        <v>20</v>
      </c>
      <c r="AF163" s="2">
        <f>SUMIFS(DataRegularSeason20242025!$AA$3:$AA$1315,DataRegularSeason20242025!$B$3:$B$1315, "&lt;=" &amp; $A163, DataRegularSeason20242025!$D$3:$D$1315, AF$1)+SUMIFS(DataRegularSeason20242025!$AB$3:$AB$1315,DataRegularSeason20242025!$B$3:$B$1315, "&lt;=" &amp; $A163, DataRegularSeason20242025!$E$3:$E$1315, AF$1)</f>
        <v>28</v>
      </c>
      <c r="AG163" s="2">
        <f>SUMIFS(DataRegularSeason20242025!$AA$3:$AA$1315,DataRegularSeason20242025!$B$3:$B$1315, "&lt;=" &amp; $A163, DataRegularSeason20242025!$D$3:$D$1315, AG$1)+SUMIFS(DataRegularSeason20242025!$AB$3:$AB$1315,DataRegularSeason20242025!$B$3:$B$1315, "&lt;=" &amp; $A163, DataRegularSeason20242025!$E$3:$E$1315, AG$1)</f>
        <v>20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16</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16</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15</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22</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15</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14</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14</v>
      </c>
      <c r="X164" s="2">
        <f>SUMIFS(DataRegularSeason20242025!$AA$3:$AA$1315,DataRegularSeason20242025!$B$3:$B$1315, "&lt;=" &amp; $A164, DataRegularSeason20242025!$D$3:$D$1315, X$1)+SUMIFS(DataRegularSeason20242025!$AB$3:$AB$1315,DataRegularSeason20242025!$B$3:$B$1315, "&lt;=" &amp; $A164, DataRegularSeason20242025!$E$3:$E$1315, X$1)</f>
        <v>13</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20</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17</v>
      </c>
      <c r="AE164" s="2">
        <f>SUMIFS(DataRegularSeason20242025!$AA$3:$AA$1315,DataRegularSeason20242025!$B$3:$B$1315, "&lt;=" &amp; $A164, DataRegularSeason20242025!$D$3:$D$1315, AE$1)+SUMIFS(DataRegularSeason20242025!$AB$3:$AB$1315,DataRegularSeason20242025!$B$3:$B$1315, "&lt;=" &amp; $A164, DataRegularSeason20242025!$E$3:$E$1315, AE$1)</f>
        <v>20</v>
      </c>
      <c r="AF164" s="2">
        <f>SUMIFS(DataRegularSeason20242025!$AA$3:$AA$1315,DataRegularSeason20242025!$B$3:$B$1315, "&lt;=" &amp; $A164, DataRegularSeason20242025!$D$3:$D$1315, AF$1)+SUMIFS(DataRegularSeason20242025!$AB$3:$AB$1315,DataRegularSeason20242025!$B$3:$B$1315, "&lt;=" &amp; $A164, DataRegularSeason20242025!$E$3:$E$1315, AF$1)</f>
        <v>28</v>
      </c>
      <c r="AG164" s="2">
        <f>SUMIFS(DataRegularSeason20242025!$AA$3:$AA$1315,DataRegularSeason20242025!$B$3:$B$1315, "&lt;=" &amp; $A164, DataRegularSeason20242025!$D$3:$D$1315, AG$1)+SUMIFS(DataRegularSeason20242025!$AB$3:$AB$1315,DataRegularSeason20242025!$B$3:$B$1315, "&lt;=" &amp; $A164, DataRegularSeason20242025!$E$3:$E$1315, AG$1)</f>
        <v>20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16</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16</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15</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22</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15</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14</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14</v>
      </c>
      <c r="X165" s="2">
        <f>SUMIFS(DataRegularSeason20242025!$AA$3:$AA$1315,DataRegularSeason20242025!$B$3:$B$1315, "&lt;=" &amp; $A165, DataRegularSeason20242025!$D$3:$D$1315, X$1)+SUMIFS(DataRegularSeason20242025!$AB$3:$AB$1315,DataRegularSeason20242025!$B$3:$B$1315, "&lt;=" &amp; $A165, DataRegularSeason20242025!$E$3:$E$1315, X$1)</f>
        <v>13</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20</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17</v>
      </c>
      <c r="AE165" s="2">
        <f>SUMIFS(DataRegularSeason20242025!$AA$3:$AA$1315,DataRegularSeason20242025!$B$3:$B$1315, "&lt;=" &amp; $A165, DataRegularSeason20242025!$D$3:$D$1315, AE$1)+SUMIFS(DataRegularSeason20242025!$AB$3:$AB$1315,DataRegularSeason20242025!$B$3:$B$1315, "&lt;=" &amp; $A165, DataRegularSeason20242025!$E$3:$E$1315, AE$1)</f>
        <v>20</v>
      </c>
      <c r="AF165" s="2">
        <f>SUMIFS(DataRegularSeason20242025!$AA$3:$AA$1315,DataRegularSeason20242025!$B$3:$B$1315, "&lt;=" &amp; $A165, DataRegularSeason20242025!$D$3:$D$1315, AF$1)+SUMIFS(DataRegularSeason20242025!$AB$3:$AB$1315,DataRegularSeason20242025!$B$3:$B$1315, "&lt;=" &amp; $A165, DataRegularSeason20242025!$E$3:$E$1315, AF$1)</f>
        <v>28</v>
      </c>
      <c r="AG165" s="2">
        <f>SUMIFS(DataRegularSeason20242025!$AA$3:$AA$1315,DataRegularSeason20242025!$B$3:$B$1315, "&lt;=" &amp; $A165, DataRegularSeason20242025!$D$3:$D$1315, AG$1)+SUMIFS(DataRegularSeason20242025!$AB$3:$AB$1315,DataRegularSeason20242025!$B$3:$B$1315, "&lt;=" &amp; $A165, DataRegularSeason20242025!$E$3:$E$1315, AG$1)</f>
        <v>20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16</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16</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15</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22</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15</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14</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14</v>
      </c>
      <c r="X166" s="2">
        <f>SUMIFS(DataRegularSeason20242025!$AA$3:$AA$1315,DataRegularSeason20242025!$B$3:$B$1315, "&lt;=" &amp; $A166, DataRegularSeason20242025!$D$3:$D$1315, X$1)+SUMIFS(DataRegularSeason20242025!$AB$3:$AB$1315,DataRegularSeason20242025!$B$3:$B$1315, "&lt;=" &amp; $A166, DataRegularSeason20242025!$E$3:$E$1315, X$1)</f>
        <v>13</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20</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17</v>
      </c>
      <c r="AE166" s="2">
        <f>SUMIFS(DataRegularSeason20242025!$AA$3:$AA$1315,DataRegularSeason20242025!$B$3:$B$1315, "&lt;=" &amp; $A166, DataRegularSeason20242025!$D$3:$D$1315, AE$1)+SUMIFS(DataRegularSeason20242025!$AB$3:$AB$1315,DataRegularSeason20242025!$B$3:$B$1315, "&lt;=" &amp; $A166, DataRegularSeason20242025!$E$3:$E$1315, AE$1)</f>
        <v>20</v>
      </c>
      <c r="AF166" s="2">
        <f>SUMIFS(DataRegularSeason20242025!$AA$3:$AA$1315,DataRegularSeason20242025!$B$3:$B$1315, "&lt;=" &amp; $A166, DataRegularSeason20242025!$D$3:$D$1315, AF$1)+SUMIFS(DataRegularSeason20242025!$AB$3:$AB$1315,DataRegularSeason20242025!$B$3:$B$1315, "&lt;=" &amp; $A166, DataRegularSeason20242025!$E$3:$E$1315, AF$1)</f>
        <v>28</v>
      </c>
      <c r="AG166" s="2">
        <f>SUMIFS(DataRegularSeason20242025!$AA$3:$AA$1315,DataRegularSeason20242025!$B$3:$B$1315, "&lt;=" &amp; $A166, DataRegularSeason20242025!$D$3:$D$1315, AG$1)+SUMIFS(DataRegularSeason20242025!$AB$3:$AB$1315,DataRegularSeason20242025!$B$3:$B$1315, "&lt;=" &amp; $A166, DataRegularSeason20242025!$E$3:$E$1315, AG$1)</f>
        <v>20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16</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16</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15</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22</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15</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14</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14</v>
      </c>
      <c r="X167" s="2">
        <f>SUMIFS(DataRegularSeason20242025!$AA$3:$AA$1315,DataRegularSeason20242025!$B$3:$B$1315, "&lt;=" &amp; $A167, DataRegularSeason20242025!$D$3:$D$1315, X$1)+SUMIFS(DataRegularSeason20242025!$AB$3:$AB$1315,DataRegularSeason20242025!$B$3:$B$1315, "&lt;=" &amp; $A167, DataRegularSeason20242025!$E$3:$E$1315, X$1)</f>
        <v>13</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20</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17</v>
      </c>
      <c r="AE167" s="2">
        <f>SUMIFS(DataRegularSeason20242025!$AA$3:$AA$1315,DataRegularSeason20242025!$B$3:$B$1315, "&lt;=" &amp; $A167, DataRegularSeason20242025!$D$3:$D$1315, AE$1)+SUMIFS(DataRegularSeason20242025!$AB$3:$AB$1315,DataRegularSeason20242025!$B$3:$B$1315, "&lt;=" &amp; $A167, DataRegularSeason20242025!$E$3:$E$1315, AE$1)</f>
        <v>20</v>
      </c>
      <c r="AF167" s="2">
        <f>SUMIFS(DataRegularSeason20242025!$AA$3:$AA$1315,DataRegularSeason20242025!$B$3:$B$1315, "&lt;=" &amp; $A167, DataRegularSeason20242025!$D$3:$D$1315, AF$1)+SUMIFS(DataRegularSeason20242025!$AB$3:$AB$1315,DataRegularSeason20242025!$B$3:$B$1315, "&lt;=" &amp; $A167, DataRegularSeason20242025!$E$3:$E$1315, AF$1)</f>
        <v>28</v>
      </c>
      <c r="AG167" s="2">
        <f>SUMIFS(DataRegularSeason20242025!$AA$3:$AA$1315,DataRegularSeason20242025!$B$3:$B$1315, "&lt;=" &amp; $A167, DataRegularSeason20242025!$D$3:$D$1315, AG$1)+SUMIFS(DataRegularSeason20242025!$AB$3:$AB$1315,DataRegularSeason20242025!$B$3:$B$1315, "&lt;=" &amp; $A167, DataRegularSeason20242025!$E$3:$E$1315, AG$1)</f>
        <v>20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16</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16</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15</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22</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15</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14</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14</v>
      </c>
      <c r="X168" s="2">
        <f>SUMIFS(DataRegularSeason20242025!$AA$3:$AA$1315,DataRegularSeason20242025!$B$3:$B$1315, "&lt;=" &amp; $A168, DataRegularSeason20242025!$D$3:$D$1315, X$1)+SUMIFS(DataRegularSeason20242025!$AB$3:$AB$1315,DataRegularSeason20242025!$B$3:$B$1315, "&lt;=" &amp; $A168, DataRegularSeason20242025!$E$3:$E$1315, X$1)</f>
        <v>13</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20</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17</v>
      </c>
      <c r="AE168" s="2">
        <f>SUMIFS(DataRegularSeason20242025!$AA$3:$AA$1315,DataRegularSeason20242025!$B$3:$B$1315, "&lt;=" &amp; $A168, DataRegularSeason20242025!$D$3:$D$1315, AE$1)+SUMIFS(DataRegularSeason20242025!$AB$3:$AB$1315,DataRegularSeason20242025!$B$3:$B$1315, "&lt;=" &amp; $A168, DataRegularSeason20242025!$E$3:$E$1315, AE$1)</f>
        <v>20</v>
      </c>
      <c r="AF168" s="2">
        <f>SUMIFS(DataRegularSeason20242025!$AA$3:$AA$1315,DataRegularSeason20242025!$B$3:$B$1315, "&lt;=" &amp; $A168, DataRegularSeason20242025!$D$3:$D$1315, AF$1)+SUMIFS(DataRegularSeason20242025!$AB$3:$AB$1315,DataRegularSeason20242025!$B$3:$B$1315, "&lt;=" &amp; $A168, DataRegularSeason20242025!$E$3:$E$1315, AF$1)</f>
        <v>28</v>
      </c>
      <c r="AG168" s="2">
        <f>SUMIFS(DataRegularSeason20242025!$AA$3:$AA$1315,DataRegularSeason20242025!$B$3:$B$1315, "&lt;=" &amp; $A168, DataRegularSeason20242025!$D$3:$D$1315, AG$1)+SUMIFS(DataRegularSeason20242025!$AB$3:$AB$1315,DataRegularSeason20242025!$B$3:$B$1315, "&lt;=" &amp; $A168, DataRegularSeason20242025!$E$3:$E$1315, AG$1)</f>
        <v>20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16</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16</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15</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22</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15</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14</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14</v>
      </c>
      <c r="X169" s="2">
        <f>SUMIFS(DataRegularSeason20242025!$AA$3:$AA$1315,DataRegularSeason20242025!$B$3:$B$1315, "&lt;=" &amp; $A169, DataRegularSeason20242025!$D$3:$D$1315, X$1)+SUMIFS(DataRegularSeason20242025!$AB$3:$AB$1315,DataRegularSeason20242025!$B$3:$B$1315, "&lt;=" &amp; $A169, DataRegularSeason20242025!$E$3:$E$1315, X$1)</f>
        <v>13</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20</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17</v>
      </c>
      <c r="AE169" s="2">
        <f>SUMIFS(DataRegularSeason20242025!$AA$3:$AA$1315,DataRegularSeason20242025!$B$3:$B$1315, "&lt;=" &amp; $A169, DataRegularSeason20242025!$D$3:$D$1315, AE$1)+SUMIFS(DataRegularSeason20242025!$AB$3:$AB$1315,DataRegularSeason20242025!$B$3:$B$1315, "&lt;=" &amp; $A169, DataRegularSeason20242025!$E$3:$E$1315, AE$1)</f>
        <v>20</v>
      </c>
      <c r="AF169" s="2">
        <f>SUMIFS(DataRegularSeason20242025!$AA$3:$AA$1315,DataRegularSeason20242025!$B$3:$B$1315, "&lt;=" &amp; $A169, DataRegularSeason20242025!$D$3:$D$1315, AF$1)+SUMIFS(DataRegularSeason20242025!$AB$3:$AB$1315,DataRegularSeason20242025!$B$3:$B$1315, "&lt;=" &amp; $A169, DataRegularSeason20242025!$E$3:$E$1315, AF$1)</f>
        <v>28</v>
      </c>
      <c r="AG169" s="2">
        <f>SUMIFS(DataRegularSeason20242025!$AA$3:$AA$1315,DataRegularSeason20242025!$B$3:$B$1315, "&lt;=" &amp; $A169, DataRegularSeason20242025!$D$3:$D$1315, AG$1)+SUMIFS(DataRegularSeason20242025!$AB$3:$AB$1315,DataRegularSeason20242025!$B$3:$B$1315, "&lt;=" &amp; $A169, DataRegularSeason20242025!$E$3:$E$1315, AG$1)</f>
        <v>20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16</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16</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15</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22</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15</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14</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14</v>
      </c>
      <c r="X170" s="2">
        <f>SUMIFS(DataRegularSeason20242025!$AA$3:$AA$1315,DataRegularSeason20242025!$B$3:$B$1315, "&lt;=" &amp; $A170, DataRegularSeason20242025!$D$3:$D$1315, X$1)+SUMIFS(DataRegularSeason20242025!$AB$3:$AB$1315,DataRegularSeason20242025!$B$3:$B$1315, "&lt;=" &amp; $A170, DataRegularSeason20242025!$E$3:$E$1315, X$1)</f>
        <v>13</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20</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17</v>
      </c>
      <c r="AE170" s="2">
        <f>SUMIFS(DataRegularSeason20242025!$AA$3:$AA$1315,DataRegularSeason20242025!$B$3:$B$1315, "&lt;=" &amp; $A170, DataRegularSeason20242025!$D$3:$D$1315, AE$1)+SUMIFS(DataRegularSeason20242025!$AB$3:$AB$1315,DataRegularSeason20242025!$B$3:$B$1315, "&lt;=" &amp; $A170, DataRegularSeason20242025!$E$3:$E$1315, AE$1)</f>
        <v>20</v>
      </c>
      <c r="AF170" s="2">
        <f>SUMIFS(DataRegularSeason20242025!$AA$3:$AA$1315,DataRegularSeason20242025!$B$3:$B$1315, "&lt;=" &amp; $A170, DataRegularSeason20242025!$D$3:$D$1315, AF$1)+SUMIFS(DataRegularSeason20242025!$AB$3:$AB$1315,DataRegularSeason20242025!$B$3:$B$1315, "&lt;=" &amp; $A170, DataRegularSeason20242025!$E$3:$E$1315, AF$1)</f>
        <v>28</v>
      </c>
      <c r="AG170" s="2">
        <f>SUMIFS(DataRegularSeason20242025!$AA$3:$AA$1315,DataRegularSeason20242025!$B$3:$B$1315, "&lt;=" &amp; $A170, DataRegularSeason20242025!$D$3:$D$1315, AG$1)+SUMIFS(DataRegularSeason20242025!$AB$3:$AB$1315,DataRegularSeason20242025!$B$3:$B$1315, "&lt;=" &amp; $A170, DataRegularSeason20242025!$E$3:$E$1315, AG$1)</f>
        <v>20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16</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16</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15</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22</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15</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14</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14</v>
      </c>
      <c r="X171" s="2">
        <f>SUMIFS(DataRegularSeason20242025!$AA$3:$AA$1315,DataRegularSeason20242025!$B$3:$B$1315, "&lt;=" &amp; $A171, DataRegularSeason20242025!$D$3:$D$1315, X$1)+SUMIFS(DataRegularSeason20242025!$AB$3:$AB$1315,DataRegularSeason20242025!$B$3:$B$1315, "&lt;=" &amp; $A171, DataRegularSeason20242025!$E$3:$E$1315, X$1)</f>
        <v>13</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20</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17</v>
      </c>
      <c r="AE171" s="2">
        <f>SUMIFS(DataRegularSeason20242025!$AA$3:$AA$1315,DataRegularSeason20242025!$B$3:$B$1315, "&lt;=" &amp; $A171, DataRegularSeason20242025!$D$3:$D$1315, AE$1)+SUMIFS(DataRegularSeason20242025!$AB$3:$AB$1315,DataRegularSeason20242025!$B$3:$B$1315, "&lt;=" &amp; $A171, DataRegularSeason20242025!$E$3:$E$1315, AE$1)</f>
        <v>20</v>
      </c>
      <c r="AF171" s="2">
        <f>SUMIFS(DataRegularSeason20242025!$AA$3:$AA$1315,DataRegularSeason20242025!$B$3:$B$1315, "&lt;=" &amp; $A171, DataRegularSeason20242025!$D$3:$D$1315, AF$1)+SUMIFS(DataRegularSeason20242025!$AB$3:$AB$1315,DataRegularSeason20242025!$B$3:$B$1315, "&lt;=" &amp; $A171, DataRegularSeason20242025!$E$3:$E$1315, AF$1)</f>
        <v>28</v>
      </c>
      <c r="AG171" s="2">
        <f>SUMIFS(DataRegularSeason20242025!$AA$3:$AA$1315,DataRegularSeason20242025!$B$3:$B$1315, "&lt;=" &amp; $A171, DataRegularSeason20242025!$D$3:$D$1315, AG$1)+SUMIFS(DataRegularSeason20242025!$AB$3:$AB$1315,DataRegularSeason20242025!$B$3:$B$1315, "&lt;=" &amp; $A171, DataRegularSeason20242025!$E$3:$E$1315, AG$1)</f>
        <v>20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16</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16</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15</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22</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15</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14</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14</v>
      </c>
      <c r="X172" s="2">
        <f>SUMIFS(DataRegularSeason20242025!$AA$3:$AA$1315,DataRegularSeason20242025!$B$3:$B$1315, "&lt;=" &amp; $A172, DataRegularSeason20242025!$D$3:$D$1315, X$1)+SUMIFS(DataRegularSeason20242025!$AB$3:$AB$1315,DataRegularSeason20242025!$B$3:$B$1315, "&lt;=" &amp; $A172, DataRegularSeason20242025!$E$3:$E$1315, X$1)</f>
        <v>13</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20</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17</v>
      </c>
      <c r="AE172" s="2">
        <f>SUMIFS(DataRegularSeason20242025!$AA$3:$AA$1315,DataRegularSeason20242025!$B$3:$B$1315, "&lt;=" &amp; $A172, DataRegularSeason20242025!$D$3:$D$1315, AE$1)+SUMIFS(DataRegularSeason20242025!$AB$3:$AB$1315,DataRegularSeason20242025!$B$3:$B$1315, "&lt;=" &amp; $A172, DataRegularSeason20242025!$E$3:$E$1315, AE$1)</f>
        <v>20</v>
      </c>
      <c r="AF172" s="2">
        <f>SUMIFS(DataRegularSeason20242025!$AA$3:$AA$1315,DataRegularSeason20242025!$B$3:$B$1315, "&lt;=" &amp; $A172, DataRegularSeason20242025!$D$3:$D$1315, AF$1)+SUMIFS(DataRegularSeason20242025!$AB$3:$AB$1315,DataRegularSeason20242025!$B$3:$B$1315, "&lt;=" &amp; $A172, DataRegularSeason20242025!$E$3:$E$1315, AF$1)</f>
        <v>28</v>
      </c>
      <c r="AG172" s="2">
        <f>SUMIFS(DataRegularSeason20242025!$AA$3:$AA$1315,DataRegularSeason20242025!$B$3:$B$1315, "&lt;=" &amp; $A172, DataRegularSeason20242025!$D$3:$D$1315, AG$1)+SUMIFS(DataRegularSeason20242025!$AB$3:$AB$1315,DataRegularSeason20242025!$B$3:$B$1315, "&lt;=" &amp; $A172, DataRegularSeason20242025!$E$3:$E$1315, AG$1)</f>
        <v>20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16</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16</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15</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22</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15</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14</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14</v>
      </c>
      <c r="X173" s="2">
        <f>SUMIFS(DataRegularSeason20242025!$AA$3:$AA$1315,DataRegularSeason20242025!$B$3:$B$1315, "&lt;=" &amp; $A173, DataRegularSeason20242025!$D$3:$D$1315, X$1)+SUMIFS(DataRegularSeason20242025!$AB$3:$AB$1315,DataRegularSeason20242025!$B$3:$B$1315, "&lt;=" &amp; $A173, DataRegularSeason20242025!$E$3:$E$1315, X$1)</f>
        <v>13</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20</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17</v>
      </c>
      <c r="AE173" s="2">
        <f>SUMIFS(DataRegularSeason20242025!$AA$3:$AA$1315,DataRegularSeason20242025!$B$3:$B$1315, "&lt;=" &amp; $A173, DataRegularSeason20242025!$D$3:$D$1315, AE$1)+SUMIFS(DataRegularSeason20242025!$AB$3:$AB$1315,DataRegularSeason20242025!$B$3:$B$1315, "&lt;=" &amp; $A173, DataRegularSeason20242025!$E$3:$E$1315, AE$1)</f>
        <v>20</v>
      </c>
      <c r="AF173" s="2">
        <f>SUMIFS(DataRegularSeason20242025!$AA$3:$AA$1315,DataRegularSeason20242025!$B$3:$B$1315, "&lt;=" &amp; $A173, DataRegularSeason20242025!$D$3:$D$1315, AF$1)+SUMIFS(DataRegularSeason20242025!$AB$3:$AB$1315,DataRegularSeason20242025!$B$3:$B$1315, "&lt;=" &amp; $A173, DataRegularSeason20242025!$E$3:$E$1315, AF$1)</f>
        <v>28</v>
      </c>
      <c r="AG173" s="2">
        <f>SUMIFS(DataRegularSeason20242025!$AA$3:$AA$1315,DataRegularSeason20242025!$B$3:$B$1315, "&lt;=" &amp; $A173, DataRegularSeason20242025!$D$3:$D$1315, AG$1)+SUMIFS(DataRegularSeason20242025!$AB$3:$AB$1315,DataRegularSeason20242025!$B$3:$B$1315, "&lt;=" &amp; $A173, DataRegularSeason20242025!$E$3:$E$1315, AG$1)</f>
        <v>20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16</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16</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15</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22</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15</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14</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14</v>
      </c>
      <c r="X174" s="2">
        <f>SUMIFS(DataRegularSeason20242025!$AA$3:$AA$1315,DataRegularSeason20242025!$B$3:$B$1315, "&lt;=" &amp; $A174, DataRegularSeason20242025!$D$3:$D$1315, X$1)+SUMIFS(DataRegularSeason20242025!$AB$3:$AB$1315,DataRegularSeason20242025!$B$3:$B$1315, "&lt;=" &amp; $A174, DataRegularSeason20242025!$E$3:$E$1315, X$1)</f>
        <v>13</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20</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17</v>
      </c>
      <c r="AE174" s="2">
        <f>SUMIFS(DataRegularSeason20242025!$AA$3:$AA$1315,DataRegularSeason20242025!$B$3:$B$1315, "&lt;=" &amp; $A174, DataRegularSeason20242025!$D$3:$D$1315, AE$1)+SUMIFS(DataRegularSeason20242025!$AB$3:$AB$1315,DataRegularSeason20242025!$B$3:$B$1315, "&lt;=" &amp; $A174, DataRegularSeason20242025!$E$3:$E$1315, AE$1)</f>
        <v>20</v>
      </c>
      <c r="AF174" s="2">
        <f>SUMIFS(DataRegularSeason20242025!$AA$3:$AA$1315,DataRegularSeason20242025!$B$3:$B$1315, "&lt;=" &amp; $A174, DataRegularSeason20242025!$D$3:$D$1315, AF$1)+SUMIFS(DataRegularSeason20242025!$AB$3:$AB$1315,DataRegularSeason20242025!$B$3:$B$1315, "&lt;=" &amp; $A174, DataRegularSeason20242025!$E$3:$E$1315, AF$1)</f>
        <v>28</v>
      </c>
      <c r="AG174" s="2">
        <f>SUMIFS(DataRegularSeason20242025!$AA$3:$AA$1315,DataRegularSeason20242025!$B$3:$B$1315, "&lt;=" &amp; $A174, DataRegularSeason20242025!$D$3:$D$1315, AG$1)+SUMIFS(DataRegularSeason20242025!$AB$3:$AB$1315,DataRegularSeason20242025!$B$3:$B$1315, "&lt;=" &amp; $A174, DataRegularSeason20242025!$E$3:$E$1315, AG$1)</f>
        <v>20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16</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16</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15</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22</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15</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14</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14</v>
      </c>
      <c r="X175" s="2">
        <f>SUMIFS(DataRegularSeason20242025!$AA$3:$AA$1315,DataRegularSeason20242025!$B$3:$B$1315, "&lt;=" &amp; $A175, DataRegularSeason20242025!$D$3:$D$1315, X$1)+SUMIFS(DataRegularSeason20242025!$AB$3:$AB$1315,DataRegularSeason20242025!$B$3:$B$1315, "&lt;=" &amp; $A175, DataRegularSeason20242025!$E$3:$E$1315, X$1)</f>
        <v>13</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20</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17</v>
      </c>
      <c r="AE175" s="2">
        <f>SUMIFS(DataRegularSeason20242025!$AA$3:$AA$1315,DataRegularSeason20242025!$B$3:$B$1315, "&lt;=" &amp; $A175, DataRegularSeason20242025!$D$3:$D$1315, AE$1)+SUMIFS(DataRegularSeason20242025!$AB$3:$AB$1315,DataRegularSeason20242025!$B$3:$B$1315, "&lt;=" &amp; $A175, DataRegularSeason20242025!$E$3:$E$1315, AE$1)</f>
        <v>20</v>
      </c>
      <c r="AF175" s="2">
        <f>SUMIFS(DataRegularSeason20242025!$AA$3:$AA$1315,DataRegularSeason20242025!$B$3:$B$1315, "&lt;=" &amp; $A175, DataRegularSeason20242025!$D$3:$D$1315, AF$1)+SUMIFS(DataRegularSeason20242025!$AB$3:$AB$1315,DataRegularSeason20242025!$B$3:$B$1315, "&lt;=" &amp; $A175, DataRegularSeason20242025!$E$3:$E$1315, AF$1)</f>
        <v>28</v>
      </c>
      <c r="AG175" s="2">
        <f>SUMIFS(DataRegularSeason20242025!$AA$3:$AA$1315,DataRegularSeason20242025!$B$3:$B$1315, "&lt;=" &amp; $A175, DataRegularSeason20242025!$D$3:$D$1315, AG$1)+SUMIFS(DataRegularSeason20242025!$AB$3:$AB$1315,DataRegularSeason20242025!$B$3:$B$1315, "&lt;=" &amp; $A175, DataRegularSeason20242025!$E$3:$E$1315, AG$1)</f>
        <v>20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16</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16</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15</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22</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15</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14</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14</v>
      </c>
      <c r="X176" s="2">
        <f>SUMIFS(DataRegularSeason20242025!$AA$3:$AA$1315,DataRegularSeason20242025!$B$3:$B$1315, "&lt;=" &amp; $A176, DataRegularSeason20242025!$D$3:$D$1315, X$1)+SUMIFS(DataRegularSeason20242025!$AB$3:$AB$1315,DataRegularSeason20242025!$B$3:$B$1315, "&lt;=" &amp; $A176, DataRegularSeason20242025!$E$3:$E$1315, X$1)</f>
        <v>13</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20</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17</v>
      </c>
      <c r="AE176" s="2">
        <f>SUMIFS(DataRegularSeason20242025!$AA$3:$AA$1315,DataRegularSeason20242025!$B$3:$B$1315, "&lt;=" &amp; $A176, DataRegularSeason20242025!$D$3:$D$1315, AE$1)+SUMIFS(DataRegularSeason20242025!$AB$3:$AB$1315,DataRegularSeason20242025!$B$3:$B$1315, "&lt;=" &amp; $A176, DataRegularSeason20242025!$E$3:$E$1315, AE$1)</f>
        <v>20</v>
      </c>
      <c r="AF176" s="2">
        <f>SUMIFS(DataRegularSeason20242025!$AA$3:$AA$1315,DataRegularSeason20242025!$B$3:$B$1315, "&lt;=" &amp; $A176, DataRegularSeason20242025!$D$3:$D$1315, AF$1)+SUMIFS(DataRegularSeason20242025!$AB$3:$AB$1315,DataRegularSeason20242025!$B$3:$B$1315, "&lt;=" &amp; $A176, DataRegularSeason20242025!$E$3:$E$1315, AF$1)</f>
        <v>28</v>
      </c>
      <c r="AG176" s="2">
        <f>SUMIFS(DataRegularSeason20242025!$AA$3:$AA$1315,DataRegularSeason20242025!$B$3:$B$1315, "&lt;=" &amp; $A176, DataRegularSeason20242025!$D$3:$D$1315, AG$1)+SUMIFS(DataRegularSeason20242025!$AB$3:$AB$1315,DataRegularSeason20242025!$B$3:$B$1315, "&lt;=" &amp; $A176, DataRegularSeason20242025!$E$3:$E$1315, AG$1)</f>
        <v>20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16</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16</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15</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22</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15</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14</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14</v>
      </c>
      <c r="X177" s="2">
        <f>SUMIFS(DataRegularSeason20242025!$AA$3:$AA$1315,DataRegularSeason20242025!$B$3:$B$1315, "&lt;=" &amp; $A177, DataRegularSeason20242025!$D$3:$D$1315, X$1)+SUMIFS(DataRegularSeason20242025!$AB$3:$AB$1315,DataRegularSeason20242025!$B$3:$B$1315, "&lt;=" &amp; $A177, DataRegularSeason20242025!$E$3:$E$1315, X$1)</f>
        <v>13</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20</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17</v>
      </c>
      <c r="AE177" s="2">
        <f>SUMIFS(DataRegularSeason20242025!$AA$3:$AA$1315,DataRegularSeason20242025!$B$3:$B$1315, "&lt;=" &amp; $A177, DataRegularSeason20242025!$D$3:$D$1315, AE$1)+SUMIFS(DataRegularSeason20242025!$AB$3:$AB$1315,DataRegularSeason20242025!$B$3:$B$1315, "&lt;=" &amp; $A177, DataRegularSeason20242025!$E$3:$E$1315, AE$1)</f>
        <v>20</v>
      </c>
      <c r="AF177" s="2">
        <f>SUMIFS(DataRegularSeason20242025!$AA$3:$AA$1315,DataRegularSeason20242025!$B$3:$B$1315, "&lt;=" &amp; $A177, DataRegularSeason20242025!$D$3:$D$1315, AF$1)+SUMIFS(DataRegularSeason20242025!$AB$3:$AB$1315,DataRegularSeason20242025!$B$3:$B$1315, "&lt;=" &amp; $A177, DataRegularSeason20242025!$E$3:$E$1315, AF$1)</f>
        <v>28</v>
      </c>
      <c r="AG177" s="2">
        <f>SUMIFS(DataRegularSeason20242025!$AA$3:$AA$1315,DataRegularSeason20242025!$B$3:$B$1315, "&lt;=" &amp; $A177, DataRegularSeason20242025!$D$3:$D$1315, AG$1)+SUMIFS(DataRegularSeason20242025!$AB$3:$AB$1315,DataRegularSeason20242025!$B$3:$B$1315, "&lt;=" &amp; $A177, DataRegularSeason20242025!$E$3:$E$1315, AG$1)</f>
        <v>20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16</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16</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15</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22</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15</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14</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14</v>
      </c>
      <c r="X178" s="2">
        <f>SUMIFS(DataRegularSeason20242025!$AA$3:$AA$1315,DataRegularSeason20242025!$B$3:$B$1315, "&lt;=" &amp; $A178, DataRegularSeason20242025!$D$3:$D$1315, X$1)+SUMIFS(DataRegularSeason20242025!$AB$3:$AB$1315,DataRegularSeason20242025!$B$3:$B$1315, "&lt;=" &amp; $A178, DataRegularSeason20242025!$E$3:$E$1315, X$1)</f>
        <v>13</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20</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17</v>
      </c>
      <c r="AE178" s="2">
        <f>SUMIFS(DataRegularSeason20242025!$AA$3:$AA$1315,DataRegularSeason20242025!$B$3:$B$1315, "&lt;=" &amp; $A178, DataRegularSeason20242025!$D$3:$D$1315, AE$1)+SUMIFS(DataRegularSeason20242025!$AB$3:$AB$1315,DataRegularSeason20242025!$B$3:$B$1315, "&lt;=" &amp; $A178, DataRegularSeason20242025!$E$3:$E$1315, AE$1)</f>
        <v>20</v>
      </c>
      <c r="AF178" s="2">
        <f>SUMIFS(DataRegularSeason20242025!$AA$3:$AA$1315,DataRegularSeason20242025!$B$3:$B$1315, "&lt;=" &amp; $A178, DataRegularSeason20242025!$D$3:$D$1315, AF$1)+SUMIFS(DataRegularSeason20242025!$AB$3:$AB$1315,DataRegularSeason20242025!$B$3:$B$1315, "&lt;=" &amp; $A178, DataRegularSeason20242025!$E$3:$E$1315, AF$1)</f>
        <v>28</v>
      </c>
      <c r="AG178" s="2">
        <f>SUMIFS(DataRegularSeason20242025!$AA$3:$AA$1315,DataRegularSeason20242025!$B$3:$B$1315, "&lt;=" &amp; $A178, DataRegularSeason20242025!$D$3:$D$1315, AG$1)+SUMIFS(DataRegularSeason20242025!$AB$3:$AB$1315,DataRegularSeason20242025!$B$3:$B$1315, "&lt;=" &amp; $A178, DataRegularSeason20242025!$E$3:$E$1315, AG$1)</f>
        <v>20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16</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16</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15</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22</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15</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14</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14</v>
      </c>
      <c r="X179" s="2">
        <f>SUMIFS(DataRegularSeason20242025!$AA$3:$AA$1315,DataRegularSeason20242025!$B$3:$B$1315, "&lt;=" &amp; $A179, DataRegularSeason20242025!$D$3:$D$1315, X$1)+SUMIFS(DataRegularSeason20242025!$AB$3:$AB$1315,DataRegularSeason20242025!$B$3:$B$1315, "&lt;=" &amp; $A179, DataRegularSeason20242025!$E$3:$E$1315, X$1)</f>
        <v>13</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20</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17</v>
      </c>
      <c r="AE179" s="2">
        <f>SUMIFS(DataRegularSeason20242025!$AA$3:$AA$1315,DataRegularSeason20242025!$B$3:$B$1315, "&lt;=" &amp; $A179, DataRegularSeason20242025!$D$3:$D$1315, AE$1)+SUMIFS(DataRegularSeason20242025!$AB$3:$AB$1315,DataRegularSeason20242025!$B$3:$B$1315, "&lt;=" &amp; $A179, DataRegularSeason20242025!$E$3:$E$1315, AE$1)</f>
        <v>20</v>
      </c>
      <c r="AF179" s="2">
        <f>SUMIFS(DataRegularSeason20242025!$AA$3:$AA$1315,DataRegularSeason20242025!$B$3:$B$1315, "&lt;=" &amp; $A179, DataRegularSeason20242025!$D$3:$D$1315, AF$1)+SUMIFS(DataRegularSeason20242025!$AB$3:$AB$1315,DataRegularSeason20242025!$B$3:$B$1315, "&lt;=" &amp; $A179, DataRegularSeason20242025!$E$3:$E$1315, AF$1)</f>
        <v>28</v>
      </c>
      <c r="AG179" s="2">
        <f>SUMIFS(DataRegularSeason20242025!$AA$3:$AA$1315,DataRegularSeason20242025!$B$3:$B$1315, "&lt;=" &amp; $A179, DataRegularSeason20242025!$D$3:$D$1315, AG$1)+SUMIFS(DataRegularSeason20242025!$AB$3:$AB$1315,DataRegularSeason20242025!$B$3:$B$1315, "&lt;=" &amp; $A179, DataRegularSeason20242025!$E$3:$E$1315, AG$1)</f>
        <v>20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16</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16</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15</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22</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15</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14</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14</v>
      </c>
      <c r="X180" s="2">
        <f>SUMIFS(DataRegularSeason20242025!$AA$3:$AA$1315,DataRegularSeason20242025!$B$3:$B$1315, "&lt;=" &amp; $A180, DataRegularSeason20242025!$D$3:$D$1315, X$1)+SUMIFS(DataRegularSeason20242025!$AB$3:$AB$1315,DataRegularSeason20242025!$B$3:$B$1315, "&lt;=" &amp; $A180, DataRegularSeason20242025!$E$3:$E$1315, X$1)</f>
        <v>13</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20</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17</v>
      </c>
      <c r="AE180" s="2">
        <f>SUMIFS(DataRegularSeason20242025!$AA$3:$AA$1315,DataRegularSeason20242025!$B$3:$B$1315, "&lt;=" &amp; $A180, DataRegularSeason20242025!$D$3:$D$1315, AE$1)+SUMIFS(DataRegularSeason20242025!$AB$3:$AB$1315,DataRegularSeason20242025!$B$3:$B$1315, "&lt;=" &amp; $A180, DataRegularSeason20242025!$E$3:$E$1315, AE$1)</f>
        <v>20</v>
      </c>
      <c r="AF180" s="2">
        <f>SUMIFS(DataRegularSeason20242025!$AA$3:$AA$1315,DataRegularSeason20242025!$B$3:$B$1315, "&lt;=" &amp; $A180, DataRegularSeason20242025!$D$3:$D$1315, AF$1)+SUMIFS(DataRegularSeason20242025!$AB$3:$AB$1315,DataRegularSeason20242025!$B$3:$B$1315, "&lt;=" &amp; $A180, DataRegularSeason20242025!$E$3:$E$1315, AF$1)</f>
        <v>28</v>
      </c>
      <c r="AG180" s="2">
        <f>SUMIFS(DataRegularSeason20242025!$AA$3:$AA$1315,DataRegularSeason20242025!$B$3:$B$1315, "&lt;=" &amp; $A180, DataRegularSeason20242025!$D$3:$D$1315, AG$1)+SUMIFS(DataRegularSeason20242025!$AB$3:$AB$1315,DataRegularSeason20242025!$B$3:$B$1315, "&lt;=" &amp; $A180, DataRegularSeason20242025!$E$3:$E$1315, AG$1)</f>
        <v>20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16</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16</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15</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22</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15</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14</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14</v>
      </c>
      <c r="X181" s="2">
        <f>SUMIFS(DataRegularSeason20242025!$AA$3:$AA$1315,DataRegularSeason20242025!$B$3:$B$1315, "&lt;=" &amp; $A181, DataRegularSeason20242025!$D$3:$D$1315, X$1)+SUMIFS(DataRegularSeason20242025!$AB$3:$AB$1315,DataRegularSeason20242025!$B$3:$B$1315, "&lt;=" &amp; $A181, DataRegularSeason20242025!$E$3:$E$1315, X$1)</f>
        <v>13</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20</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17</v>
      </c>
      <c r="AE181" s="2">
        <f>SUMIFS(DataRegularSeason20242025!$AA$3:$AA$1315,DataRegularSeason20242025!$B$3:$B$1315, "&lt;=" &amp; $A181, DataRegularSeason20242025!$D$3:$D$1315, AE$1)+SUMIFS(DataRegularSeason20242025!$AB$3:$AB$1315,DataRegularSeason20242025!$B$3:$B$1315, "&lt;=" &amp; $A181, DataRegularSeason20242025!$E$3:$E$1315, AE$1)</f>
        <v>20</v>
      </c>
      <c r="AF181" s="2">
        <f>SUMIFS(DataRegularSeason20242025!$AA$3:$AA$1315,DataRegularSeason20242025!$B$3:$B$1315, "&lt;=" &amp; $A181, DataRegularSeason20242025!$D$3:$D$1315, AF$1)+SUMIFS(DataRegularSeason20242025!$AB$3:$AB$1315,DataRegularSeason20242025!$B$3:$B$1315, "&lt;=" &amp; $A181, DataRegularSeason20242025!$E$3:$E$1315, AF$1)</f>
        <v>28</v>
      </c>
      <c r="AG181" s="2">
        <f>SUMIFS(DataRegularSeason20242025!$AA$3:$AA$1315,DataRegularSeason20242025!$B$3:$B$1315, "&lt;=" &amp; $A181, DataRegularSeason20242025!$D$3:$D$1315, AG$1)+SUMIFS(DataRegularSeason20242025!$AB$3:$AB$1315,DataRegularSeason20242025!$B$3:$B$1315, "&lt;=" &amp; $A181, DataRegularSeason20242025!$E$3:$E$1315, AG$1)</f>
        <v>20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16</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16</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15</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22</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15</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14</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14</v>
      </c>
      <c r="X182" s="2">
        <f>SUMIFS(DataRegularSeason20242025!$AA$3:$AA$1315,DataRegularSeason20242025!$B$3:$B$1315, "&lt;=" &amp; $A182, DataRegularSeason20242025!$D$3:$D$1315, X$1)+SUMIFS(DataRegularSeason20242025!$AB$3:$AB$1315,DataRegularSeason20242025!$B$3:$B$1315, "&lt;=" &amp; $A182, DataRegularSeason20242025!$E$3:$E$1315, X$1)</f>
        <v>13</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20</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17</v>
      </c>
      <c r="AE182" s="2">
        <f>SUMIFS(DataRegularSeason20242025!$AA$3:$AA$1315,DataRegularSeason20242025!$B$3:$B$1315, "&lt;=" &amp; $A182, DataRegularSeason20242025!$D$3:$D$1315, AE$1)+SUMIFS(DataRegularSeason20242025!$AB$3:$AB$1315,DataRegularSeason20242025!$B$3:$B$1315, "&lt;=" &amp; $A182, DataRegularSeason20242025!$E$3:$E$1315, AE$1)</f>
        <v>20</v>
      </c>
      <c r="AF182" s="2">
        <f>SUMIFS(DataRegularSeason20242025!$AA$3:$AA$1315,DataRegularSeason20242025!$B$3:$B$1315, "&lt;=" &amp; $A182, DataRegularSeason20242025!$D$3:$D$1315, AF$1)+SUMIFS(DataRegularSeason20242025!$AB$3:$AB$1315,DataRegularSeason20242025!$B$3:$B$1315, "&lt;=" &amp; $A182, DataRegularSeason20242025!$E$3:$E$1315, AF$1)</f>
        <v>28</v>
      </c>
      <c r="AG182" s="2">
        <f>SUMIFS(DataRegularSeason20242025!$AA$3:$AA$1315,DataRegularSeason20242025!$B$3:$B$1315, "&lt;=" &amp; $A182, DataRegularSeason20242025!$D$3:$D$1315, AG$1)+SUMIFS(DataRegularSeason20242025!$AB$3:$AB$1315,DataRegularSeason20242025!$B$3:$B$1315, "&lt;=" &amp; $A182, DataRegularSeason20242025!$E$3:$E$1315, AG$1)</f>
        <v>20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16</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16</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15</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22</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15</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14</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14</v>
      </c>
      <c r="X183" s="2">
        <f>SUMIFS(DataRegularSeason20242025!$AA$3:$AA$1315,DataRegularSeason20242025!$B$3:$B$1315, "&lt;=" &amp; $A183, DataRegularSeason20242025!$D$3:$D$1315, X$1)+SUMIFS(DataRegularSeason20242025!$AB$3:$AB$1315,DataRegularSeason20242025!$B$3:$B$1315, "&lt;=" &amp; $A183, DataRegularSeason20242025!$E$3:$E$1315, X$1)</f>
        <v>13</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20</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17</v>
      </c>
      <c r="AE183" s="2">
        <f>SUMIFS(DataRegularSeason20242025!$AA$3:$AA$1315,DataRegularSeason20242025!$B$3:$B$1315, "&lt;=" &amp; $A183, DataRegularSeason20242025!$D$3:$D$1315, AE$1)+SUMIFS(DataRegularSeason20242025!$AB$3:$AB$1315,DataRegularSeason20242025!$B$3:$B$1315, "&lt;=" &amp; $A183, DataRegularSeason20242025!$E$3:$E$1315, AE$1)</f>
        <v>20</v>
      </c>
      <c r="AF183" s="2">
        <f>SUMIFS(DataRegularSeason20242025!$AA$3:$AA$1315,DataRegularSeason20242025!$B$3:$B$1315, "&lt;=" &amp; $A183, DataRegularSeason20242025!$D$3:$D$1315, AF$1)+SUMIFS(DataRegularSeason20242025!$AB$3:$AB$1315,DataRegularSeason20242025!$B$3:$B$1315, "&lt;=" &amp; $A183, DataRegularSeason20242025!$E$3:$E$1315, AF$1)</f>
        <v>28</v>
      </c>
      <c r="AG183" s="2">
        <f>SUMIFS(DataRegularSeason20242025!$AA$3:$AA$1315,DataRegularSeason20242025!$B$3:$B$1315, "&lt;=" &amp; $A183, DataRegularSeason20242025!$D$3:$D$1315, AG$1)+SUMIFS(DataRegularSeason20242025!$AB$3:$AB$1315,DataRegularSeason20242025!$B$3:$B$1315, "&lt;=" &amp; $A183, DataRegularSeason20242025!$E$3:$E$1315, AG$1)</f>
        <v>20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16</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16</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15</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22</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15</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14</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14</v>
      </c>
      <c r="X184" s="2">
        <f>SUMIFS(DataRegularSeason20242025!$AA$3:$AA$1315,DataRegularSeason20242025!$B$3:$B$1315, "&lt;=" &amp; $A184, DataRegularSeason20242025!$D$3:$D$1315, X$1)+SUMIFS(DataRegularSeason20242025!$AB$3:$AB$1315,DataRegularSeason20242025!$B$3:$B$1315, "&lt;=" &amp; $A184, DataRegularSeason20242025!$E$3:$E$1315, X$1)</f>
        <v>13</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20</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17</v>
      </c>
      <c r="AE184" s="2">
        <f>SUMIFS(DataRegularSeason20242025!$AA$3:$AA$1315,DataRegularSeason20242025!$B$3:$B$1315, "&lt;=" &amp; $A184, DataRegularSeason20242025!$D$3:$D$1315, AE$1)+SUMIFS(DataRegularSeason20242025!$AB$3:$AB$1315,DataRegularSeason20242025!$B$3:$B$1315, "&lt;=" &amp; $A184, DataRegularSeason20242025!$E$3:$E$1315, AE$1)</f>
        <v>20</v>
      </c>
      <c r="AF184" s="2">
        <f>SUMIFS(DataRegularSeason20242025!$AA$3:$AA$1315,DataRegularSeason20242025!$B$3:$B$1315, "&lt;=" &amp; $A184, DataRegularSeason20242025!$D$3:$D$1315, AF$1)+SUMIFS(DataRegularSeason20242025!$AB$3:$AB$1315,DataRegularSeason20242025!$B$3:$B$1315, "&lt;=" &amp; $A184, DataRegularSeason20242025!$E$3:$E$1315, AF$1)</f>
        <v>28</v>
      </c>
      <c r="AG184" s="2">
        <f>SUMIFS(DataRegularSeason20242025!$AA$3:$AA$1315,DataRegularSeason20242025!$B$3:$B$1315, "&lt;=" &amp; $A184, DataRegularSeason20242025!$D$3:$D$1315, AG$1)+SUMIFS(DataRegularSeason20242025!$AB$3:$AB$1315,DataRegularSeason20242025!$B$3:$B$1315, "&lt;=" &amp; $A184, DataRegularSeason20242025!$E$3:$E$1315, AG$1)</f>
        <v>20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16</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16</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15</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22</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15</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14</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14</v>
      </c>
      <c r="X185" s="2">
        <f>SUMIFS(DataRegularSeason20242025!$AA$3:$AA$1315,DataRegularSeason20242025!$B$3:$B$1315, "&lt;=" &amp; $A185, DataRegularSeason20242025!$D$3:$D$1315, X$1)+SUMIFS(DataRegularSeason20242025!$AB$3:$AB$1315,DataRegularSeason20242025!$B$3:$B$1315, "&lt;=" &amp; $A185, DataRegularSeason20242025!$E$3:$E$1315, X$1)</f>
        <v>13</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20</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17</v>
      </c>
      <c r="AE185" s="2">
        <f>SUMIFS(DataRegularSeason20242025!$AA$3:$AA$1315,DataRegularSeason20242025!$B$3:$B$1315, "&lt;=" &amp; $A185, DataRegularSeason20242025!$D$3:$D$1315, AE$1)+SUMIFS(DataRegularSeason20242025!$AB$3:$AB$1315,DataRegularSeason20242025!$B$3:$B$1315, "&lt;=" &amp; $A185, DataRegularSeason20242025!$E$3:$E$1315, AE$1)</f>
        <v>20</v>
      </c>
      <c r="AF185" s="2">
        <f>SUMIFS(DataRegularSeason20242025!$AA$3:$AA$1315,DataRegularSeason20242025!$B$3:$B$1315, "&lt;=" &amp; $A185, DataRegularSeason20242025!$D$3:$D$1315, AF$1)+SUMIFS(DataRegularSeason20242025!$AB$3:$AB$1315,DataRegularSeason20242025!$B$3:$B$1315, "&lt;=" &amp; $A185, DataRegularSeason20242025!$E$3:$E$1315, AF$1)</f>
        <v>28</v>
      </c>
      <c r="AG185" s="2">
        <f>SUMIFS(DataRegularSeason20242025!$AA$3:$AA$1315,DataRegularSeason20242025!$B$3:$B$1315, "&lt;=" &amp; $A185, DataRegularSeason20242025!$D$3:$D$1315, AG$1)+SUMIFS(DataRegularSeason20242025!$AB$3:$AB$1315,DataRegularSeason20242025!$B$3:$B$1315, "&lt;=" &amp; $A185, DataRegularSeason20242025!$E$3:$E$1315, AG$1)</f>
        <v>20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16</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16</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15</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22</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15</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14</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14</v>
      </c>
      <c r="X186" s="2">
        <f>SUMIFS(DataRegularSeason20242025!$AA$3:$AA$1315,DataRegularSeason20242025!$B$3:$B$1315, "&lt;=" &amp; $A186, DataRegularSeason20242025!$D$3:$D$1315, X$1)+SUMIFS(DataRegularSeason20242025!$AB$3:$AB$1315,DataRegularSeason20242025!$B$3:$B$1315, "&lt;=" &amp; $A186, DataRegularSeason20242025!$E$3:$E$1315, X$1)</f>
        <v>13</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20</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17</v>
      </c>
      <c r="AE186" s="2">
        <f>SUMIFS(DataRegularSeason20242025!$AA$3:$AA$1315,DataRegularSeason20242025!$B$3:$B$1315, "&lt;=" &amp; $A186, DataRegularSeason20242025!$D$3:$D$1315, AE$1)+SUMIFS(DataRegularSeason20242025!$AB$3:$AB$1315,DataRegularSeason20242025!$B$3:$B$1315, "&lt;=" &amp; $A186, DataRegularSeason20242025!$E$3:$E$1315, AE$1)</f>
        <v>20</v>
      </c>
      <c r="AF186" s="2">
        <f>SUMIFS(DataRegularSeason20242025!$AA$3:$AA$1315,DataRegularSeason20242025!$B$3:$B$1315, "&lt;=" &amp; $A186, DataRegularSeason20242025!$D$3:$D$1315, AF$1)+SUMIFS(DataRegularSeason20242025!$AB$3:$AB$1315,DataRegularSeason20242025!$B$3:$B$1315, "&lt;=" &amp; $A186, DataRegularSeason20242025!$E$3:$E$1315, AF$1)</f>
        <v>28</v>
      </c>
      <c r="AG186" s="2">
        <f>SUMIFS(DataRegularSeason20242025!$AA$3:$AA$1315,DataRegularSeason20242025!$B$3:$B$1315, "&lt;=" &amp; $A186, DataRegularSeason20242025!$D$3:$D$1315, AG$1)+SUMIFS(DataRegularSeason20242025!$AB$3:$AB$1315,DataRegularSeason20242025!$B$3:$B$1315, "&lt;=" &amp; $A186, DataRegularSeason20242025!$E$3:$E$1315, AG$1)</f>
        <v>20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16</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16</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15</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22</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15</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14</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14</v>
      </c>
      <c r="X187" s="2">
        <f>SUMIFS(DataRegularSeason20242025!$AA$3:$AA$1315,DataRegularSeason20242025!$B$3:$B$1315, "&lt;=" &amp; $A187, DataRegularSeason20242025!$D$3:$D$1315, X$1)+SUMIFS(DataRegularSeason20242025!$AB$3:$AB$1315,DataRegularSeason20242025!$B$3:$B$1315, "&lt;=" &amp; $A187, DataRegularSeason20242025!$E$3:$E$1315, X$1)</f>
        <v>13</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20</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17</v>
      </c>
      <c r="AE187" s="2">
        <f>SUMIFS(DataRegularSeason20242025!$AA$3:$AA$1315,DataRegularSeason20242025!$B$3:$B$1315, "&lt;=" &amp; $A187, DataRegularSeason20242025!$D$3:$D$1315, AE$1)+SUMIFS(DataRegularSeason20242025!$AB$3:$AB$1315,DataRegularSeason20242025!$B$3:$B$1315, "&lt;=" &amp; $A187, DataRegularSeason20242025!$E$3:$E$1315, AE$1)</f>
        <v>20</v>
      </c>
      <c r="AF187" s="2">
        <f>SUMIFS(DataRegularSeason20242025!$AA$3:$AA$1315,DataRegularSeason20242025!$B$3:$B$1315, "&lt;=" &amp; $A187, DataRegularSeason20242025!$D$3:$D$1315, AF$1)+SUMIFS(DataRegularSeason20242025!$AB$3:$AB$1315,DataRegularSeason20242025!$B$3:$B$1315, "&lt;=" &amp; $A187, DataRegularSeason20242025!$E$3:$E$1315, AF$1)</f>
        <v>28</v>
      </c>
      <c r="AG187" s="2">
        <f>SUMIFS(DataRegularSeason20242025!$AA$3:$AA$1315,DataRegularSeason20242025!$B$3:$B$1315, "&lt;=" &amp; $A187, DataRegularSeason20242025!$D$3:$D$1315, AG$1)+SUMIFS(DataRegularSeason20242025!$AB$3:$AB$1315,DataRegularSeason20242025!$B$3:$B$1315, "&lt;=" &amp; $A187, DataRegularSeason20242025!$E$3:$E$1315, AG$1)</f>
        <v>20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16</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16</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15</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22</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15</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14</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14</v>
      </c>
      <c r="X188" s="2">
        <f>SUMIFS(DataRegularSeason20242025!$AA$3:$AA$1315,DataRegularSeason20242025!$B$3:$B$1315, "&lt;=" &amp; $A188, DataRegularSeason20242025!$D$3:$D$1315, X$1)+SUMIFS(DataRegularSeason20242025!$AB$3:$AB$1315,DataRegularSeason20242025!$B$3:$B$1315, "&lt;=" &amp; $A188, DataRegularSeason20242025!$E$3:$E$1315, X$1)</f>
        <v>13</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20</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17</v>
      </c>
      <c r="AE188" s="2">
        <f>SUMIFS(DataRegularSeason20242025!$AA$3:$AA$1315,DataRegularSeason20242025!$B$3:$B$1315, "&lt;=" &amp; $A188, DataRegularSeason20242025!$D$3:$D$1315, AE$1)+SUMIFS(DataRegularSeason20242025!$AB$3:$AB$1315,DataRegularSeason20242025!$B$3:$B$1315, "&lt;=" &amp; $A188, DataRegularSeason20242025!$E$3:$E$1315, AE$1)</f>
        <v>20</v>
      </c>
      <c r="AF188" s="2">
        <f>SUMIFS(DataRegularSeason20242025!$AA$3:$AA$1315,DataRegularSeason20242025!$B$3:$B$1315, "&lt;=" &amp; $A188, DataRegularSeason20242025!$D$3:$D$1315, AF$1)+SUMIFS(DataRegularSeason20242025!$AB$3:$AB$1315,DataRegularSeason20242025!$B$3:$B$1315, "&lt;=" &amp; $A188, DataRegularSeason20242025!$E$3:$E$1315, AF$1)</f>
        <v>28</v>
      </c>
      <c r="AG188" s="2">
        <f>SUMIFS(DataRegularSeason20242025!$AA$3:$AA$1315,DataRegularSeason20242025!$B$3:$B$1315, "&lt;=" &amp; $A188, DataRegularSeason20242025!$D$3:$D$1315, AG$1)+SUMIFS(DataRegularSeason20242025!$AB$3:$AB$1315,DataRegularSeason20242025!$B$3:$B$1315, "&lt;=" &amp; $A188, DataRegularSeason20242025!$E$3:$E$1315, AG$1)</f>
        <v>20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16</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16</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15</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22</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15</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14</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14</v>
      </c>
      <c r="X189" s="2">
        <f>SUMIFS(DataRegularSeason20242025!$AA$3:$AA$1315,DataRegularSeason20242025!$B$3:$B$1315, "&lt;=" &amp; $A189, DataRegularSeason20242025!$D$3:$D$1315, X$1)+SUMIFS(DataRegularSeason20242025!$AB$3:$AB$1315,DataRegularSeason20242025!$B$3:$B$1315, "&lt;=" &amp; $A189, DataRegularSeason20242025!$E$3:$E$1315, X$1)</f>
        <v>13</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20</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17</v>
      </c>
      <c r="AE189" s="2">
        <f>SUMIFS(DataRegularSeason20242025!$AA$3:$AA$1315,DataRegularSeason20242025!$B$3:$B$1315, "&lt;=" &amp; $A189, DataRegularSeason20242025!$D$3:$D$1315, AE$1)+SUMIFS(DataRegularSeason20242025!$AB$3:$AB$1315,DataRegularSeason20242025!$B$3:$B$1315, "&lt;=" &amp; $A189, DataRegularSeason20242025!$E$3:$E$1315, AE$1)</f>
        <v>20</v>
      </c>
      <c r="AF189" s="2">
        <f>SUMIFS(DataRegularSeason20242025!$AA$3:$AA$1315,DataRegularSeason20242025!$B$3:$B$1315, "&lt;=" &amp; $A189, DataRegularSeason20242025!$D$3:$D$1315, AF$1)+SUMIFS(DataRegularSeason20242025!$AB$3:$AB$1315,DataRegularSeason20242025!$B$3:$B$1315, "&lt;=" &amp; $A189, DataRegularSeason20242025!$E$3:$E$1315, AF$1)</f>
        <v>28</v>
      </c>
      <c r="AG189" s="2">
        <f>SUMIFS(DataRegularSeason20242025!$AA$3:$AA$1315,DataRegularSeason20242025!$B$3:$B$1315, "&lt;=" &amp; $A189, DataRegularSeason20242025!$D$3:$D$1315, AG$1)+SUMIFS(DataRegularSeason20242025!$AB$3:$AB$1315,DataRegularSeason20242025!$B$3:$B$1315, "&lt;=" &amp; $A189, DataRegularSeason20242025!$E$3:$E$1315, AG$1)</f>
        <v>20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16</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16</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15</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22</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15</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14</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14</v>
      </c>
      <c r="X190" s="2">
        <f>SUMIFS(DataRegularSeason20242025!$AA$3:$AA$1315,DataRegularSeason20242025!$B$3:$B$1315, "&lt;=" &amp; $A190, DataRegularSeason20242025!$D$3:$D$1315, X$1)+SUMIFS(DataRegularSeason20242025!$AB$3:$AB$1315,DataRegularSeason20242025!$B$3:$B$1315, "&lt;=" &amp; $A190, DataRegularSeason20242025!$E$3:$E$1315, X$1)</f>
        <v>13</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20</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17</v>
      </c>
      <c r="AE190" s="2">
        <f>SUMIFS(DataRegularSeason20242025!$AA$3:$AA$1315,DataRegularSeason20242025!$B$3:$B$1315, "&lt;=" &amp; $A190, DataRegularSeason20242025!$D$3:$D$1315, AE$1)+SUMIFS(DataRegularSeason20242025!$AB$3:$AB$1315,DataRegularSeason20242025!$B$3:$B$1315, "&lt;=" &amp; $A190, DataRegularSeason20242025!$E$3:$E$1315, AE$1)</f>
        <v>20</v>
      </c>
      <c r="AF190" s="2">
        <f>SUMIFS(DataRegularSeason20242025!$AA$3:$AA$1315,DataRegularSeason20242025!$B$3:$B$1315, "&lt;=" &amp; $A190, DataRegularSeason20242025!$D$3:$D$1315, AF$1)+SUMIFS(DataRegularSeason20242025!$AB$3:$AB$1315,DataRegularSeason20242025!$B$3:$B$1315, "&lt;=" &amp; $A190, DataRegularSeason20242025!$E$3:$E$1315, AF$1)</f>
        <v>28</v>
      </c>
      <c r="AG190" s="2">
        <f>SUMIFS(DataRegularSeason20242025!$AA$3:$AA$1315,DataRegularSeason20242025!$B$3:$B$1315, "&lt;=" &amp; $A190, DataRegularSeason20242025!$D$3:$D$1315, AG$1)+SUMIFS(DataRegularSeason20242025!$AB$3:$AB$1315,DataRegularSeason20242025!$B$3:$B$1315, "&lt;=" &amp; $A190, DataRegularSeason20242025!$E$3:$E$1315, AG$1)</f>
        <v>20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16</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16</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15</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22</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15</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14</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14</v>
      </c>
      <c r="X191" s="2">
        <f>SUMIFS(DataRegularSeason20242025!$AA$3:$AA$1315,DataRegularSeason20242025!$B$3:$B$1315, "&lt;=" &amp; $A191, DataRegularSeason20242025!$D$3:$D$1315, X$1)+SUMIFS(DataRegularSeason20242025!$AB$3:$AB$1315,DataRegularSeason20242025!$B$3:$B$1315, "&lt;=" &amp; $A191, DataRegularSeason20242025!$E$3:$E$1315, X$1)</f>
        <v>13</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20</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17</v>
      </c>
      <c r="AE191" s="2">
        <f>SUMIFS(DataRegularSeason20242025!$AA$3:$AA$1315,DataRegularSeason20242025!$B$3:$B$1315, "&lt;=" &amp; $A191, DataRegularSeason20242025!$D$3:$D$1315, AE$1)+SUMIFS(DataRegularSeason20242025!$AB$3:$AB$1315,DataRegularSeason20242025!$B$3:$B$1315, "&lt;=" &amp; $A191, DataRegularSeason20242025!$E$3:$E$1315, AE$1)</f>
        <v>20</v>
      </c>
      <c r="AF191" s="2">
        <f>SUMIFS(DataRegularSeason20242025!$AA$3:$AA$1315,DataRegularSeason20242025!$B$3:$B$1315, "&lt;=" &amp; $A191, DataRegularSeason20242025!$D$3:$D$1315, AF$1)+SUMIFS(DataRegularSeason20242025!$AB$3:$AB$1315,DataRegularSeason20242025!$B$3:$B$1315, "&lt;=" &amp; $A191, DataRegularSeason20242025!$E$3:$E$1315, AF$1)</f>
        <v>28</v>
      </c>
      <c r="AG191" s="2">
        <f>SUMIFS(DataRegularSeason20242025!$AA$3:$AA$1315,DataRegularSeason20242025!$B$3:$B$1315, "&lt;=" &amp; $A191, DataRegularSeason20242025!$D$3:$D$1315, AG$1)+SUMIFS(DataRegularSeason20242025!$AB$3:$AB$1315,DataRegularSeason20242025!$B$3:$B$1315, "&lt;=" &amp; $A191, DataRegularSeason20242025!$E$3:$E$1315, AG$1)</f>
        <v>20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16</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16</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15</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22</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15</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14</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14</v>
      </c>
      <c r="X192" s="2">
        <f>SUMIFS(DataRegularSeason20242025!$AA$3:$AA$1315,DataRegularSeason20242025!$B$3:$B$1315, "&lt;=" &amp; $A192, DataRegularSeason20242025!$D$3:$D$1315, X$1)+SUMIFS(DataRegularSeason20242025!$AB$3:$AB$1315,DataRegularSeason20242025!$B$3:$B$1315, "&lt;=" &amp; $A192, DataRegularSeason20242025!$E$3:$E$1315, X$1)</f>
        <v>13</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20</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17</v>
      </c>
      <c r="AE192" s="2">
        <f>SUMIFS(DataRegularSeason20242025!$AA$3:$AA$1315,DataRegularSeason20242025!$B$3:$B$1315, "&lt;=" &amp; $A192, DataRegularSeason20242025!$D$3:$D$1315, AE$1)+SUMIFS(DataRegularSeason20242025!$AB$3:$AB$1315,DataRegularSeason20242025!$B$3:$B$1315, "&lt;=" &amp; $A192, DataRegularSeason20242025!$E$3:$E$1315, AE$1)</f>
        <v>20</v>
      </c>
      <c r="AF192" s="2">
        <f>SUMIFS(DataRegularSeason20242025!$AA$3:$AA$1315,DataRegularSeason20242025!$B$3:$B$1315, "&lt;=" &amp; $A192, DataRegularSeason20242025!$D$3:$D$1315, AF$1)+SUMIFS(DataRegularSeason20242025!$AB$3:$AB$1315,DataRegularSeason20242025!$B$3:$B$1315, "&lt;=" &amp; $A192, DataRegularSeason20242025!$E$3:$E$1315, AF$1)</f>
        <v>28</v>
      </c>
      <c r="AG192" s="2">
        <f>SUMIFS(DataRegularSeason20242025!$AA$3:$AA$1315,DataRegularSeason20242025!$B$3:$B$1315, "&lt;=" &amp; $A192, DataRegularSeason20242025!$D$3:$D$1315, AG$1)+SUMIFS(DataRegularSeason20242025!$AB$3:$AB$1315,DataRegularSeason20242025!$B$3:$B$1315, "&lt;=" &amp; $A192, DataRegularSeason20242025!$E$3:$E$1315, AG$1)</f>
        <v>20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16</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16</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15</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22</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15</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14</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14</v>
      </c>
      <c r="X193" s="2">
        <f>SUMIFS(DataRegularSeason20242025!$AA$3:$AA$1315,DataRegularSeason20242025!$B$3:$B$1315, "&lt;=" &amp; $A193, DataRegularSeason20242025!$D$3:$D$1315, X$1)+SUMIFS(DataRegularSeason20242025!$AB$3:$AB$1315,DataRegularSeason20242025!$B$3:$B$1315, "&lt;=" &amp; $A193, DataRegularSeason20242025!$E$3:$E$1315, X$1)</f>
        <v>13</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20</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17</v>
      </c>
      <c r="AE193" s="2">
        <f>SUMIFS(DataRegularSeason20242025!$AA$3:$AA$1315,DataRegularSeason20242025!$B$3:$B$1315, "&lt;=" &amp; $A193, DataRegularSeason20242025!$D$3:$D$1315, AE$1)+SUMIFS(DataRegularSeason20242025!$AB$3:$AB$1315,DataRegularSeason20242025!$B$3:$B$1315, "&lt;=" &amp; $A193, DataRegularSeason20242025!$E$3:$E$1315, AE$1)</f>
        <v>20</v>
      </c>
      <c r="AF193" s="2">
        <f>SUMIFS(DataRegularSeason20242025!$AA$3:$AA$1315,DataRegularSeason20242025!$B$3:$B$1315, "&lt;=" &amp; $A193, DataRegularSeason20242025!$D$3:$D$1315, AF$1)+SUMIFS(DataRegularSeason20242025!$AB$3:$AB$1315,DataRegularSeason20242025!$B$3:$B$1315, "&lt;=" &amp; $A193, DataRegularSeason20242025!$E$3:$E$1315, AF$1)</f>
        <v>28</v>
      </c>
      <c r="AG193" s="2">
        <f>SUMIFS(DataRegularSeason20242025!$AA$3:$AA$1315,DataRegularSeason20242025!$B$3:$B$1315, "&lt;=" &amp; $A193, DataRegularSeason20242025!$D$3:$D$1315, AG$1)+SUMIFS(DataRegularSeason20242025!$AB$3:$AB$1315,DataRegularSeason20242025!$B$3:$B$1315, "&lt;=" &amp; $A193, DataRegularSeason20242025!$E$3:$E$1315, AG$1)</f>
        <v>20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16</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16</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15</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22</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15</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14</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14</v>
      </c>
      <c r="X194" s="2">
        <f>SUMIFS(DataRegularSeason20242025!$AA$3:$AA$1315,DataRegularSeason20242025!$B$3:$B$1315, "&lt;=" &amp; $A194, DataRegularSeason20242025!$D$3:$D$1315, X$1)+SUMIFS(DataRegularSeason20242025!$AB$3:$AB$1315,DataRegularSeason20242025!$B$3:$B$1315, "&lt;=" &amp; $A194, DataRegularSeason20242025!$E$3:$E$1315, X$1)</f>
        <v>13</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20</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17</v>
      </c>
      <c r="AE194" s="2">
        <f>SUMIFS(DataRegularSeason20242025!$AA$3:$AA$1315,DataRegularSeason20242025!$B$3:$B$1315, "&lt;=" &amp; $A194, DataRegularSeason20242025!$D$3:$D$1315, AE$1)+SUMIFS(DataRegularSeason20242025!$AB$3:$AB$1315,DataRegularSeason20242025!$B$3:$B$1315, "&lt;=" &amp; $A194, DataRegularSeason20242025!$E$3:$E$1315, AE$1)</f>
        <v>20</v>
      </c>
      <c r="AF194" s="2">
        <f>SUMIFS(DataRegularSeason20242025!$AA$3:$AA$1315,DataRegularSeason20242025!$B$3:$B$1315, "&lt;=" &amp; $A194, DataRegularSeason20242025!$D$3:$D$1315, AF$1)+SUMIFS(DataRegularSeason20242025!$AB$3:$AB$1315,DataRegularSeason20242025!$B$3:$B$1315, "&lt;=" &amp; $A194, DataRegularSeason20242025!$E$3:$E$1315, AF$1)</f>
        <v>28</v>
      </c>
      <c r="AG194" s="2">
        <f>SUMIFS(DataRegularSeason20242025!$AA$3:$AA$1315,DataRegularSeason20242025!$B$3:$B$1315, "&lt;=" &amp; $A194, DataRegularSeason20242025!$D$3:$D$1315, AG$1)+SUMIFS(DataRegularSeason20242025!$AB$3:$AB$1315,DataRegularSeason20242025!$B$3:$B$1315, "&lt;=" &amp; $A194, DataRegularSeason20242025!$E$3:$E$1315, AG$1)</f>
        <v>20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16</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16</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15</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22</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15</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14</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14</v>
      </c>
      <c r="X195" s="2">
        <f>SUMIFS(DataRegularSeason20242025!$AA$3:$AA$1315,DataRegularSeason20242025!$B$3:$B$1315, "&lt;=" &amp; $A195, DataRegularSeason20242025!$D$3:$D$1315, X$1)+SUMIFS(DataRegularSeason20242025!$AB$3:$AB$1315,DataRegularSeason20242025!$B$3:$B$1315, "&lt;=" &amp; $A195, DataRegularSeason20242025!$E$3:$E$1315, X$1)</f>
        <v>13</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20</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17</v>
      </c>
      <c r="AE195" s="2">
        <f>SUMIFS(DataRegularSeason20242025!$AA$3:$AA$1315,DataRegularSeason20242025!$B$3:$B$1315, "&lt;=" &amp; $A195, DataRegularSeason20242025!$D$3:$D$1315, AE$1)+SUMIFS(DataRegularSeason20242025!$AB$3:$AB$1315,DataRegularSeason20242025!$B$3:$B$1315, "&lt;=" &amp; $A195, DataRegularSeason20242025!$E$3:$E$1315, AE$1)</f>
        <v>20</v>
      </c>
      <c r="AF195" s="2">
        <f>SUMIFS(DataRegularSeason20242025!$AA$3:$AA$1315,DataRegularSeason20242025!$B$3:$B$1315, "&lt;=" &amp; $A195, DataRegularSeason20242025!$D$3:$D$1315, AF$1)+SUMIFS(DataRegularSeason20242025!$AB$3:$AB$1315,DataRegularSeason20242025!$B$3:$B$1315, "&lt;=" &amp; $A195, DataRegularSeason20242025!$E$3:$E$1315, AF$1)</f>
        <v>28</v>
      </c>
      <c r="AG195" s="2">
        <f>SUMIFS(DataRegularSeason20242025!$AA$3:$AA$1315,DataRegularSeason20242025!$B$3:$B$1315, "&lt;=" &amp; $A195, DataRegularSeason20242025!$D$3:$D$1315, AG$1)+SUMIFS(DataRegularSeason20242025!$AB$3:$AB$1315,DataRegularSeason20242025!$B$3:$B$1315, "&lt;=" &amp; $A195, DataRegularSeason20242025!$E$3:$E$1315, AG$1)</f>
        <v>20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16</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16</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15</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22</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15</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14</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14</v>
      </c>
      <c r="X196" s="2">
        <f>SUMIFS(DataRegularSeason20242025!$AA$3:$AA$1315,DataRegularSeason20242025!$B$3:$B$1315, "&lt;=" &amp; $A196, DataRegularSeason20242025!$D$3:$D$1315, X$1)+SUMIFS(DataRegularSeason20242025!$AB$3:$AB$1315,DataRegularSeason20242025!$B$3:$B$1315, "&lt;=" &amp; $A196, DataRegularSeason20242025!$E$3:$E$1315, X$1)</f>
        <v>13</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20</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17</v>
      </c>
      <c r="AE196" s="2">
        <f>SUMIFS(DataRegularSeason20242025!$AA$3:$AA$1315,DataRegularSeason20242025!$B$3:$B$1315, "&lt;=" &amp; $A196, DataRegularSeason20242025!$D$3:$D$1315, AE$1)+SUMIFS(DataRegularSeason20242025!$AB$3:$AB$1315,DataRegularSeason20242025!$B$3:$B$1315, "&lt;=" &amp; $A196, DataRegularSeason20242025!$E$3:$E$1315, AE$1)</f>
        <v>20</v>
      </c>
      <c r="AF196" s="2">
        <f>SUMIFS(DataRegularSeason20242025!$AA$3:$AA$1315,DataRegularSeason20242025!$B$3:$B$1315, "&lt;=" &amp; $A196, DataRegularSeason20242025!$D$3:$D$1315, AF$1)+SUMIFS(DataRegularSeason20242025!$AB$3:$AB$1315,DataRegularSeason20242025!$B$3:$B$1315, "&lt;=" &amp; $A196, DataRegularSeason20242025!$E$3:$E$1315, AF$1)</f>
        <v>28</v>
      </c>
      <c r="AG196" s="2">
        <f>SUMIFS(DataRegularSeason20242025!$AA$3:$AA$1315,DataRegularSeason20242025!$B$3:$B$1315, "&lt;=" &amp; $A196, DataRegularSeason20242025!$D$3:$D$1315, AG$1)+SUMIFS(DataRegularSeason20242025!$AB$3:$AB$1315,DataRegularSeason20242025!$B$3:$B$1315, "&lt;=" &amp; $A196, DataRegularSeason20242025!$E$3:$E$1315, AG$1)</f>
        <v>20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16</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16</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15</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22</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15</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14</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14</v>
      </c>
      <c r="X197" s="2">
        <f>SUMIFS(DataRegularSeason20242025!$AA$3:$AA$1315,DataRegularSeason20242025!$B$3:$B$1315, "&lt;=" &amp; $A197, DataRegularSeason20242025!$D$3:$D$1315, X$1)+SUMIFS(DataRegularSeason20242025!$AB$3:$AB$1315,DataRegularSeason20242025!$B$3:$B$1315, "&lt;=" &amp; $A197, DataRegularSeason20242025!$E$3:$E$1315, X$1)</f>
        <v>13</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20</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17</v>
      </c>
      <c r="AE197" s="2">
        <f>SUMIFS(DataRegularSeason20242025!$AA$3:$AA$1315,DataRegularSeason20242025!$B$3:$B$1315, "&lt;=" &amp; $A197, DataRegularSeason20242025!$D$3:$D$1315, AE$1)+SUMIFS(DataRegularSeason20242025!$AB$3:$AB$1315,DataRegularSeason20242025!$B$3:$B$1315, "&lt;=" &amp; $A197, DataRegularSeason20242025!$E$3:$E$1315, AE$1)</f>
        <v>20</v>
      </c>
      <c r="AF197" s="2">
        <f>SUMIFS(DataRegularSeason20242025!$AA$3:$AA$1315,DataRegularSeason20242025!$B$3:$B$1315, "&lt;=" &amp; $A197, DataRegularSeason20242025!$D$3:$D$1315, AF$1)+SUMIFS(DataRegularSeason20242025!$AB$3:$AB$1315,DataRegularSeason20242025!$B$3:$B$1315, "&lt;=" &amp; $A197, DataRegularSeason20242025!$E$3:$E$1315, AF$1)</f>
        <v>28</v>
      </c>
      <c r="AG197" s="2">
        <f>SUMIFS(DataRegularSeason20242025!$AA$3:$AA$1315,DataRegularSeason20242025!$B$3:$B$1315, "&lt;=" &amp; $A197, DataRegularSeason20242025!$D$3:$D$1315, AG$1)+SUMIFS(DataRegularSeason20242025!$AB$3:$AB$1315,DataRegularSeason20242025!$B$3:$B$1315, "&lt;=" &amp; $A197, DataRegularSeason20242025!$E$3:$E$1315, AG$1)</f>
        <v>20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16</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16</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15</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22</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15</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14</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14</v>
      </c>
      <c r="X198" s="2">
        <f>SUMIFS(DataRegularSeason20242025!$AA$3:$AA$1315,DataRegularSeason20242025!$B$3:$B$1315, "&lt;=" &amp; $A198, DataRegularSeason20242025!$D$3:$D$1315, X$1)+SUMIFS(DataRegularSeason20242025!$AB$3:$AB$1315,DataRegularSeason20242025!$B$3:$B$1315, "&lt;=" &amp; $A198, DataRegularSeason20242025!$E$3:$E$1315, X$1)</f>
        <v>13</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20</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17</v>
      </c>
      <c r="AE198" s="2">
        <f>SUMIFS(DataRegularSeason20242025!$AA$3:$AA$1315,DataRegularSeason20242025!$B$3:$B$1315, "&lt;=" &amp; $A198, DataRegularSeason20242025!$D$3:$D$1315, AE$1)+SUMIFS(DataRegularSeason20242025!$AB$3:$AB$1315,DataRegularSeason20242025!$B$3:$B$1315, "&lt;=" &amp; $A198, DataRegularSeason20242025!$E$3:$E$1315, AE$1)</f>
        <v>20</v>
      </c>
      <c r="AF198" s="2">
        <f>SUMIFS(DataRegularSeason20242025!$AA$3:$AA$1315,DataRegularSeason20242025!$B$3:$B$1315, "&lt;=" &amp; $A198, DataRegularSeason20242025!$D$3:$D$1315, AF$1)+SUMIFS(DataRegularSeason20242025!$AB$3:$AB$1315,DataRegularSeason20242025!$B$3:$B$1315, "&lt;=" &amp; $A198, DataRegularSeason20242025!$E$3:$E$1315, AF$1)</f>
        <v>28</v>
      </c>
      <c r="AG198" s="2">
        <f>SUMIFS(DataRegularSeason20242025!$AA$3:$AA$1315,DataRegularSeason20242025!$B$3:$B$1315, "&lt;=" &amp; $A198, DataRegularSeason20242025!$D$3:$D$1315, AG$1)+SUMIFS(DataRegularSeason20242025!$AB$3:$AB$1315,DataRegularSeason20242025!$B$3:$B$1315, "&lt;=" &amp; $A198, DataRegularSeason20242025!$E$3:$E$1315, AG$1)</f>
        <v>20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16</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16</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15</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22</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15</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14</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14</v>
      </c>
      <c r="X199" s="2">
        <f>SUMIFS(DataRegularSeason20242025!$AA$3:$AA$1315,DataRegularSeason20242025!$B$3:$B$1315, "&lt;=" &amp; $A199, DataRegularSeason20242025!$D$3:$D$1315, X$1)+SUMIFS(DataRegularSeason20242025!$AB$3:$AB$1315,DataRegularSeason20242025!$B$3:$B$1315, "&lt;=" &amp; $A199, DataRegularSeason20242025!$E$3:$E$1315, X$1)</f>
        <v>13</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20</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17</v>
      </c>
      <c r="AE199" s="2">
        <f>SUMIFS(DataRegularSeason20242025!$AA$3:$AA$1315,DataRegularSeason20242025!$B$3:$B$1315, "&lt;=" &amp; $A199, DataRegularSeason20242025!$D$3:$D$1315, AE$1)+SUMIFS(DataRegularSeason20242025!$AB$3:$AB$1315,DataRegularSeason20242025!$B$3:$B$1315, "&lt;=" &amp; $A199, DataRegularSeason20242025!$E$3:$E$1315, AE$1)</f>
        <v>20</v>
      </c>
      <c r="AF199" s="2">
        <f>SUMIFS(DataRegularSeason20242025!$AA$3:$AA$1315,DataRegularSeason20242025!$B$3:$B$1315, "&lt;=" &amp; $A199, DataRegularSeason20242025!$D$3:$D$1315, AF$1)+SUMIFS(DataRegularSeason20242025!$AB$3:$AB$1315,DataRegularSeason20242025!$B$3:$B$1315, "&lt;=" &amp; $A199, DataRegularSeason20242025!$E$3:$E$1315, AF$1)</f>
        <v>28</v>
      </c>
      <c r="AG199" s="2">
        <f>SUMIFS(DataRegularSeason20242025!$AA$3:$AA$1315,DataRegularSeason20242025!$B$3:$B$1315, "&lt;=" &amp; $A199, DataRegularSeason20242025!$D$3:$D$1315, AG$1)+SUMIFS(DataRegularSeason20242025!$AB$3:$AB$1315,DataRegularSeason20242025!$B$3:$B$1315, "&lt;=" &amp; $A199, DataRegularSeason20242025!$E$3:$E$1315, AG$1)</f>
        <v>20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16</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16</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15</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22</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15</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14</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14</v>
      </c>
      <c r="X200" s="2">
        <f>SUMIFS(DataRegularSeason20242025!$AA$3:$AA$1315,DataRegularSeason20242025!$B$3:$B$1315, "&lt;=" &amp; $A200, DataRegularSeason20242025!$D$3:$D$1315, X$1)+SUMIFS(DataRegularSeason20242025!$AB$3:$AB$1315,DataRegularSeason20242025!$B$3:$B$1315, "&lt;=" &amp; $A200, DataRegularSeason20242025!$E$3:$E$1315, X$1)</f>
        <v>13</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20</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17</v>
      </c>
      <c r="AE200" s="2">
        <f>SUMIFS(DataRegularSeason20242025!$AA$3:$AA$1315,DataRegularSeason20242025!$B$3:$B$1315, "&lt;=" &amp; $A200, DataRegularSeason20242025!$D$3:$D$1315, AE$1)+SUMIFS(DataRegularSeason20242025!$AB$3:$AB$1315,DataRegularSeason20242025!$B$3:$B$1315, "&lt;=" &amp; $A200, DataRegularSeason20242025!$E$3:$E$1315, AE$1)</f>
        <v>20</v>
      </c>
      <c r="AF200" s="2">
        <f>SUMIFS(DataRegularSeason20242025!$AA$3:$AA$1315,DataRegularSeason20242025!$B$3:$B$1315, "&lt;=" &amp; $A200, DataRegularSeason20242025!$D$3:$D$1315, AF$1)+SUMIFS(DataRegularSeason20242025!$AB$3:$AB$1315,DataRegularSeason20242025!$B$3:$B$1315, "&lt;=" &amp; $A200, DataRegularSeason20242025!$E$3:$E$1315, AF$1)</f>
        <v>28</v>
      </c>
      <c r="AG200" s="2">
        <f>SUMIFS(DataRegularSeason20242025!$AA$3:$AA$1315,DataRegularSeason20242025!$B$3:$B$1315, "&lt;=" &amp; $A200, DataRegularSeason20242025!$D$3:$D$1315, AG$1)+SUMIFS(DataRegularSeason20242025!$AB$3:$AB$1315,DataRegularSeason20242025!$B$3:$B$1315, "&lt;=" &amp; $A200, DataRegularSeason20242025!$E$3:$E$1315, AG$1)</f>
        <v>20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16</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16</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15</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22</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15</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14</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14</v>
      </c>
      <c r="X201" s="2">
        <f>SUMIFS(DataRegularSeason20242025!$AA$3:$AA$1315,DataRegularSeason20242025!$B$3:$B$1315, "&lt;=" &amp; $A201, DataRegularSeason20242025!$D$3:$D$1315, X$1)+SUMIFS(DataRegularSeason20242025!$AB$3:$AB$1315,DataRegularSeason20242025!$B$3:$B$1315, "&lt;=" &amp; $A201, DataRegularSeason20242025!$E$3:$E$1315, X$1)</f>
        <v>13</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20</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17</v>
      </c>
      <c r="AE201" s="2">
        <f>SUMIFS(DataRegularSeason20242025!$AA$3:$AA$1315,DataRegularSeason20242025!$B$3:$B$1315, "&lt;=" &amp; $A201, DataRegularSeason20242025!$D$3:$D$1315, AE$1)+SUMIFS(DataRegularSeason20242025!$AB$3:$AB$1315,DataRegularSeason20242025!$B$3:$B$1315, "&lt;=" &amp; $A201, DataRegularSeason20242025!$E$3:$E$1315, AE$1)</f>
        <v>20</v>
      </c>
      <c r="AF201" s="2">
        <f>SUMIFS(DataRegularSeason20242025!$AA$3:$AA$1315,DataRegularSeason20242025!$B$3:$B$1315, "&lt;=" &amp; $A201, DataRegularSeason20242025!$D$3:$D$1315, AF$1)+SUMIFS(DataRegularSeason20242025!$AB$3:$AB$1315,DataRegularSeason20242025!$B$3:$B$1315, "&lt;=" &amp; $A201, DataRegularSeason20242025!$E$3:$E$1315, AF$1)</f>
        <v>28</v>
      </c>
      <c r="AG201" s="2">
        <f>SUMIFS(DataRegularSeason20242025!$AA$3:$AA$1315,DataRegularSeason20242025!$B$3:$B$1315, "&lt;=" &amp; $A201, DataRegularSeason20242025!$D$3:$D$1315, AG$1)+SUMIFS(DataRegularSeason20242025!$AB$3:$AB$1315,DataRegularSeason20242025!$B$3:$B$1315, "&lt;=" &amp; $A201, DataRegularSeason20242025!$E$3:$E$1315, AG$1)</f>
        <v>20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J11" sqref="AJ11"/>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20</v>
      </c>
      <c r="AT3">
        <f>SUMIFS(DataRegularSeason20242025!$AA$3:$AA$1315,DataRegularSeason20242025!$B$3:$B$1315, "&lt;=" &amp; AT$1, DataRegularSeason20242025!$D$3:$D$1315, $A3)+SUMIFS(DataRegularSeason20242025!$AB$3:$AB$1315,DataRegularSeason20242025!$B$3:$B$1315, "&lt;=" &amp; AT$1, DataRegularSeason20242025!$E$3:$E$1315, $A3)</f>
        <v>20</v>
      </c>
      <c r="AU3">
        <f>SUMIFS(DataRegularSeason20242025!$AA$3:$AA$1315,DataRegularSeason20242025!$B$3:$B$1315, "&lt;=" &amp; AU$1, DataRegularSeason20242025!$D$3:$D$1315, $A3)+SUMIFS(DataRegularSeason20242025!$AB$3:$AB$1315,DataRegularSeason20242025!$B$3:$B$1315, "&lt;=" &amp; AU$1, DataRegularSeason20242025!$E$3:$E$1315, $A3)</f>
        <v>20</v>
      </c>
      <c r="AV3">
        <f>SUMIFS(DataRegularSeason20242025!$AA$3:$AA$1315,DataRegularSeason20242025!$B$3:$B$1315, "&lt;=" &amp; AV$1, DataRegularSeason20242025!$D$3:$D$1315, $A3)+SUMIFS(DataRegularSeason20242025!$AB$3:$AB$1315,DataRegularSeason20242025!$B$3:$B$1315, "&lt;=" &amp; AV$1, DataRegularSeason20242025!$E$3:$E$1315, $A3)</f>
        <v>20</v>
      </c>
      <c r="AW3">
        <f>SUMIFS(DataRegularSeason20242025!$AA$3:$AA$1315,DataRegularSeason20242025!$B$3:$B$1315, "&lt;=" &amp; AW$1, DataRegularSeason20242025!$D$3:$D$1315, $A3)+SUMIFS(DataRegularSeason20242025!$AB$3:$AB$1315,DataRegularSeason20242025!$B$3:$B$1315, "&lt;=" &amp; AW$1, DataRegularSeason20242025!$E$3:$E$1315, $A3)</f>
        <v>20</v>
      </c>
      <c r="AX3">
        <f>SUMIFS(DataRegularSeason20242025!$AA$3:$AA$1315,DataRegularSeason20242025!$B$3:$B$1315, "&lt;=" &amp; AX$1, DataRegularSeason20242025!$D$3:$D$1315, $A3)+SUMIFS(DataRegularSeason20242025!$AB$3:$AB$1315,DataRegularSeason20242025!$B$3:$B$1315, "&lt;=" &amp; AX$1, DataRegularSeason20242025!$E$3:$E$1315, $A3)</f>
        <v>20</v>
      </c>
      <c r="AY3">
        <f>SUMIFS(DataRegularSeason20242025!$AA$3:$AA$1315,DataRegularSeason20242025!$B$3:$B$1315, "&lt;=" &amp; AY$1, DataRegularSeason20242025!$D$3:$D$1315, $A3)+SUMIFS(DataRegularSeason20242025!$AB$3:$AB$1315,DataRegularSeason20242025!$B$3:$B$1315, "&lt;=" &amp; AY$1, DataRegularSeason20242025!$E$3:$E$1315, $A3)</f>
        <v>20</v>
      </c>
      <c r="AZ3">
        <f>SUMIFS(DataRegularSeason20242025!$AA$3:$AA$1315,DataRegularSeason20242025!$B$3:$B$1315, "&lt;=" &amp; AZ$1, DataRegularSeason20242025!$D$3:$D$1315, $A3)+SUMIFS(DataRegularSeason20242025!$AB$3:$AB$1315,DataRegularSeason20242025!$B$3:$B$1315, "&lt;=" &amp; AZ$1, DataRegularSeason20242025!$E$3:$E$1315, $A3)</f>
        <v>20</v>
      </c>
      <c r="BA3">
        <f>SUMIFS(DataRegularSeason20242025!$AA$3:$AA$1315,DataRegularSeason20242025!$B$3:$B$1315, "&lt;=" &amp; BA$1, DataRegularSeason20242025!$D$3:$D$1315, $A3)+SUMIFS(DataRegularSeason20242025!$AB$3:$AB$1315,DataRegularSeason20242025!$B$3:$B$1315, "&lt;=" &amp; BA$1, DataRegularSeason20242025!$E$3:$E$1315, $A3)</f>
        <v>20</v>
      </c>
      <c r="BB3">
        <f>SUMIFS(DataRegularSeason20242025!$AA$3:$AA$1315,DataRegularSeason20242025!$B$3:$B$1315, "&lt;=" &amp; BB$1, DataRegularSeason20242025!$D$3:$D$1315, $A3)+SUMIFS(DataRegularSeason20242025!$AB$3:$AB$1315,DataRegularSeason20242025!$B$3:$B$1315, "&lt;=" &amp; BB$1, DataRegularSeason20242025!$E$3:$E$1315, $A3)</f>
        <v>20</v>
      </c>
      <c r="BC3">
        <f>SUMIFS(DataRegularSeason20242025!$AA$3:$AA$1315,DataRegularSeason20242025!$B$3:$B$1315, "&lt;=" &amp; BC$1, DataRegularSeason20242025!$D$3:$D$1315, $A3)+SUMIFS(DataRegularSeason20242025!$AB$3:$AB$1315,DataRegularSeason20242025!$B$3:$B$1315, "&lt;=" &amp; BC$1, DataRegularSeason20242025!$E$3:$E$1315, $A3)</f>
        <v>20</v>
      </c>
      <c r="BD3">
        <f>SUMIFS(DataRegularSeason20242025!$AA$3:$AA$1315,DataRegularSeason20242025!$B$3:$B$1315, "&lt;=" &amp; BD$1, DataRegularSeason20242025!$D$3:$D$1315, $A3)+SUMIFS(DataRegularSeason20242025!$AB$3:$AB$1315,DataRegularSeason20242025!$B$3:$B$1315, "&lt;=" &amp; BD$1, DataRegularSeason20242025!$E$3:$E$1315, $A3)</f>
        <v>20</v>
      </c>
      <c r="BE3">
        <f>SUMIFS(DataRegularSeason20242025!$AA$3:$AA$1315,DataRegularSeason20242025!$B$3:$B$1315, "&lt;=" &amp; BE$1, DataRegularSeason20242025!$D$3:$D$1315, $A3)+SUMIFS(DataRegularSeason20242025!$AB$3:$AB$1315,DataRegularSeason20242025!$B$3:$B$1315, "&lt;=" &amp; BE$1, DataRegularSeason20242025!$E$3:$E$1315, $A3)</f>
        <v>20</v>
      </c>
      <c r="BF3">
        <f>SUMIFS(DataRegularSeason20242025!$AA$3:$AA$1315,DataRegularSeason20242025!$B$3:$B$1315, "&lt;=" &amp; BF$1, DataRegularSeason20242025!$D$3:$D$1315, $A3)+SUMIFS(DataRegularSeason20242025!$AB$3:$AB$1315,DataRegularSeason20242025!$B$3:$B$1315, "&lt;=" &amp; BF$1, DataRegularSeason20242025!$E$3:$E$1315, $A3)</f>
        <v>20</v>
      </c>
      <c r="BG3">
        <f>SUMIFS(DataRegularSeason20242025!$AA$3:$AA$1315,DataRegularSeason20242025!$B$3:$B$1315, "&lt;=" &amp; BG$1, DataRegularSeason20242025!$D$3:$D$1315, $A3)+SUMIFS(DataRegularSeason20242025!$AB$3:$AB$1315,DataRegularSeason20242025!$B$3:$B$1315, "&lt;=" &amp; BG$1, DataRegularSeason20242025!$E$3:$E$1315, $A3)</f>
        <v>20</v>
      </c>
      <c r="BH3">
        <f>SUMIFS(DataRegularSeason20242025!$AA$3:$AA$1315,DataRegularSeason20242025!$B$3:$B$1315, "&lt;=" &amp; BH$1, DataRegularSeason20242025!$D$3:$D$1315, $A3)+SUMIFS(DataRegularSeason20242025!$AB$3:$AB$1315,DataRegularSeason20242025!$B$3:$B$1315, "&lt;=" &amp; BH$1, DataRegularSeason20242025!$E$3:$E$1315, $A3)</f>
        <v>20</v>
      </c>
      <c r="BI3">
        <f>SUMIFS(DataRegularSeason20242025!$AA$3:$AA$1315,DataRegularSeason20242025!$B$3:$B$1315, "&lt;=" &amp; BI$1, DataRegularSeason20242025!$D$3:$D$1315, $A3)+SUMIFS(DataRegularSeason20242025!$AB$3:$AB$1315,DataRegularSeason20242025!$B$3:$B$1315, "&lt;=" &amp; BI$1, DataRegularSeason20242025!$E$3:$E$1315, $A3)</f>
        <v>20</v>
      </c>
      <c r="BJ3">
        <f>SUMIFS(DataRegularSeason20242025!$AA$3:$AA$1315,DataRegularSeason20242025!$B$3:$B$1315, "&lt;=" &amp; BJ$1, DataRegularSeason20242025!$D$3:$D$1315, $A3)+SUMIFS(DataRegularSeason20242025!$AB$3:$AB$1315,DataRegularSeason20242025!$B$3:$B$1315, "&lt;=" &amp; BJ$1, DataRegularSeason20242025!$E$3:$E$1315, $A3)</f>
        <v>20</v>
      </c>
      <c r="BK3">
        <f>SUMIFS(DataRegularSeason20242025!$AA$3:$AA$1315,DataRegularSeason20242025!$B$3:$B$1315, "&lt;=" &amp; BK$1, DataRegularSeason20242025!$D$3:$D$1315, $A3)+SUMIFS(DataRegularSeason20242025!$AB$3:$AB$1315,DataRegularSeason20242025!$B$3:$B$1315, "&lt;=" &amp; BK$1, DataRegularSeason20242025!$E$3:$E$1315, $A3)</f>
        <v>20</v>
      </c>
      <c r="BL3">
        <f>SUMIFS(DataRegularSeason20242025!$AA$3:$AA$1315,DataRegularSeason20242025!$B$3:$B$1315, "&lt;=" &amp; BL$1, DataRegularSeason20242025!$D$3:$D$1315, $A3)+SUMIFS(DataRegularSeason20242025!$AB$3:$AB$1315,DataRegularSeason20242025!$B$3:$B$1315, "&lt;=" &amp; BL$1, DataRegularSeason20242025!$E$3:$E$1315, $A3)</f>
        <v>20</v>
      </c>
      <c r="BM3">
        <f>SUMIFS(DataRegularSeason20242025!$AA$3:$AA$1315,DataRegularSeason20242025!$B$3:$B$1315, "&lt;=" &amp; BM$1, DataRegularSeason20242025!$D$3:$D$1315, $A3)+SUMIFS(DataRegularSeason20242025!$AB$3:$AB$1315,DataRegularSeason20242025!$B$3:$B$1315, "&lt;=" &amp; BM$1, DataRegularSeason20242025!$E$3:$E$1315, $A3)</f>
        <v>20</v>
      </c>
      <c r="BN3">
        <f>SUMIFS(DataRegularSeason20242025!$AA$3:$AA$1315,DataRegularSeason20242025!$B$3:$B$1315, "&lt;=" &amp; BN$1, DataRegularSeason20242025!$D$3:$D$1315, $A3)+SUMIFS(DataRegularSeason20242025!$AB$3:$AB$1315,DataRegularSeason20242025!$B$3:$B$1315, "&lt;=" &amp; BN$1, DataRegularSeason20242025!$E$3:$E$1315, $A3)</f>
        <v>20</v>
      </c>
      <c r="BO3">
        <f>SUMIFS(DataRegularSeason20242025!$AA$3:$AA$1315,DataRegularSeason20242025!$B$3:$B$1315, "&lt;=" &amp; BO$1, DataRegularSeason20242025!$D$3:$D$1315, $A3)+SUMIFS(DataRegularSeason20242025!$AB$3:$AB$1315,DataRegularSeason20242025!$B$3:$B$1315, "&lt;=" &amp; BO$1, DataRegularSeason20242025!$E$3:$E$1315, $A3)</f>
        <v>20</v>
      </c>
      <c r="BP3">
        <f>SUMIFS(DataRegularSeason20242025!$AA$3:$AA$1315,DataRegularSeason20242025!$B$3:$B$1315, "&lt;=" &amp; BP$1, DataRegularSeason20242025!$D$3:$D$1315, $A3)+SUMIFS(DataRegularSeason20242025!$AB$3:$AB$1315,DataRegularSeason20242025!$B$3:$B$1315, "&lt;=" &amp; BP$1, DataRegularSeason20242025!$E$3:$E$1315, $A3)</f>
        <v>20</v>
      </c>
      <c r="BQ3">
        <f>SUMIFS(DataRegularSeason20242025!$AA$3:$AA$1315,DataRegularSeason20242025!$B$3:$B$1315, "&lt;=" &amp; BQ$1, DataRegularSeason20242025!$D$3:$D$1315, $A3)+SUMIFS(DataRegularSeason20242025!$AB$3:$AB$1315,DataRegularSeason20242025!$B$3:$B$1315, "&lt;=" &amp; BQ$1, DataRegularSeason20242025!$E$3:$E$1315, $A3)</f>
        <v>20</v>
      </c>
      <c r="BR3">
        <f>SUMIFS(DataRegularSeason20242025!$AA$3:$AA$1315,DataRegularSeason20242025!$B$3:$B$1315, "&lt;=" &amp; BR$1, DataRegularSeason20242025!$D$3:$D$1315, $A3)+SUMIFS(DataRegularSeason20242025!$AB$3:$AB$1315,DataRegularSeason20242025!$B$3:$B$1315, "&lt;=" &amp; BR$1, DataRegularSeason20242025!$E$3:$E$1315, $A3)</f>
        <v>20</v>
      </c>
      <c r="BS3">
        <f>SUMIFS(DataRegularSeason20242025!$AA$3:$AA$1315,DataRegularSeason20242025!$B$3:$B$1315, "&lt;=" &amp; BS$1, DataRegularSeason20242025!$D$3:$D$1315, $A3)+SUMIFS(DataRegularSeason20242025!$AB$3:$AB$1315,DataRegularSeason20242025!$B$3:$B$1315, "&lt;=" &amp; BS$1, DataRegularSeason20242025!$E$3:$E$1315, $A3)</f>
        <v>20</v>
      </c>
      <c r="BT3">
        <f>SUMIFS(DataRegularSeason20242025!$AA$3:$AA$1315,DataRegularSeason20242025!$B$3:$B$1315, "&lt;=" &amp; BT$1, DataRegularSeason20242025!$D$3:$D$1315, $A3)+SUMIFS(DataRegularSeason20242025!$AB$3:$AB$1315,DataRegularSeason20242025!$B$3:$B$1315, "&lt;=" &amp; BT$1, DataRegularSeason20242025!$E$3:$E$1315, $A3)</f>
        <v>20</v>
      </c>
      <c r="BU3">
        <f>SUMIFS(DataRegularSeason20242025!$AA$3:$AA$1315,DataRegularSeason20242025!$B$3:$B$1315, "&lt;=" &amp; BU$1, DataRegularSeason20242025!$D$3:$D$1315, $A3)+SUMIFS(DataRegularSeason20242025!$AB$3:$AB$1315,DataRegularSeason20242025!$B$3:$B$1315, "&lt;=" &amp; BU$1, DataRegularSeason20242025!$E$3:$E$1315, $A3)</f>
        <v>20</v>
      </c>
      <c r="BV3">
        <f>SUMIFS(DataRegularSeason20242025!$AA$3:$AA$1315,DataRegularSeason20242025!$B$3:$B$1315, "&lt;=" &amp; BV$1, DataRegularSeason20242025!$D$3:$D$1315, $A3)+SUMIFS(DataRegularSeason20242025!$AB$3:$AB$1315,DataRegularSeason20242025!$B$3:$B$1315, "&lt;=" &amp; BV$1, DataRegularSeason20242025!$E$3:$E$1315, $A3)</f>
        <v>20</v>
      </c>
      <c r="BW3">
        <f>SUMIFS(DataRegularSeason20242025!$AA$3:$AA$1315,DataRegularSeason20242025!$B$3:$B$1315, "&lt;=" &amp; BW$1, DataRegularSeason20242025!$D$3:$D$1315, $A3)+SUMIFS(DataRegularSeason20242025!$AB$3:$AB$1315,DataRegularSeason20242025!$B$3:$B$1315, "&lt;=" &amp; BW$1, DataRegularSeason20242025!$E$3:$E$1315, $A3)</f>
        <v>20</v>
      </c>
      <c r="BX3">
        <f>SUMIFS(DataRegularSeason20242025!$AA$3:$AA$1315,DataRegularSeason20242025!$B$3:$B$1315, "&lt;=" &amp; BX$1, DataRegularSeason20242025!$D$3:$D$1315, $A3)+SUMIFS(DataRegularSeason20242025!$AB$3:$AB$1315,DataRegularSeason20242025!$B$3:$B$1315, "&lt;=" &amp; BX$1, DataRegularSeason20242025!$E$3:$E$1315, $A3)</f>
        <v>20</v>
      </c>
      <c r="BY3">
        <f>SUMIFS(DataRegularSeason20242025!$AA$3:$AA$1315,DataRegularSeason20242025!$B$3:$B$1315, "&lt;=" &amp; BY$1, DataRegularSeason20242025!$D$3:$D$1315, $A3)+SUMIFS(DataRegularSeason20242025!$AB$3:$AB$1315,DataRegularSeason20242025!$B$3:$B$1315, "&lt;=" &amp; BY$1, DataRegularSeason20242025!$E$3:$E$1315, $A3)</f>
        <v>20</v>
      </c>
      <c r="BZ3">
        <f>SUMIFS(DataRegularSeason20242025!$AA$3:$AA$1315,DataRegularSeason20242025!$B$3:$B$1315, "&lt;=" &amp; BZ$1, DataRegularSeason20242025!$D$3:$D$1315, $A3)+SUMIFS(DataRegularSeason20242025!$AB$3:$AB$1315,DataRegularSeason20242025!$B$3:$B$1315, "&lt;=" &amp; BZ$1, DataRegularSeason20242025!$E$3:$E$1315, $A3)</f>
        <v>20</v>
      </c>
      <c r="CA3">
        <f>SUMIFS(DataRegularSeason20242025!$AA$3:$AA$1315,DataRegularSeason20242025!$B$3:$B$1315, "&lt;=" &amp; CA$1, DataRegularSeason20242025!$D$3:$D$1315, $A3)+SUMIFS(DataRegularSeason20242025!$AB$3:$AB$1315,DataRegularSeason20242025!$B$3:$B$1315, "&lt;=" &amp; CA$1, DataRegularSeason20242025!$E$3:$E$1315, $A3)</f>
        <v>20</v>
      </c>
      <c r="CB3">
        <f>SUMIFS(DataRegularSeason20242025!$AA$3:$AA$1315,DataRegularSeason20242025!$B$3:$B$1315, "&lt;=" &amp; CB$1, DataRegularSeason20242025!$D$3:$D$1315, $A3)+SUMIFS(DataRegularSeason20242025!$AB$3:$AB$1315,DataRegularSeason20242025!$B$3:$B$1315, "&lt;=" &amp; CB$1, DataRegularSeason20242025!$E$3:$E$1315, $A3)</f>
        <v>20</v>
      </c>
      <c r="CC3">
        <f>SUMIFS(DataRegularSeason20242025!$AA$3:$AA$1315,DataRegularSeason20242025!$B$3:$B$1315, "&lt;=" &amp; CC$1, DataRegularSeason20242025!$D$3:$D$1315, $A3)+SUMIFS(DataRegularSeason20242025!$AB$3:$AB$1315,DataRegularSeason20242025!$B$3:$B$1315, "&lt;=" &amp; CC$1, DataRegularSeason20242025!$E$3:$E$1315, $A3)</f>
        <v>20</v>
      </c>
      <c r="CD3">
        <f>SUMIFS(DataRegularSeason20242025!$AA$3:$AA$1315,DataRegularSeason20242025!$B$3:$B$1315, "&lt;=" &amp; CD$1, DataRegularSeason20242025!$D$3:$D$1315, $A3)+SUMIFS(DataRegularSeason20242025!$AB$3:$AB$1315,DataRegularSeason20242025!$B$3:$B$1315, "&lt;=" &amp; CD$1, DataRegularSeason20242025!$E$3:$E$1315, $A3)</f>
        <v>20</v>
      </c>
      <c r="CE3">
        <f>SUMIFS(DataRegularSeason20242025!$AA$3:$AA$1315,DataRegularSeason20242025!$B$3:$B$1315, "&lt;=" &amp; CE$1, DataRegularSeason20242025!$D$3:$D$1315, $A3)+SUMIFS(DataRegularSeason20242025!$AB$3:$AB$1315,DataRegularSeason20242025!$B$3:$B$1315, "&lt;=" &amp; CE$1, DataRegularSeason20242025!$E$3:$E$1315, $A3)</f>
        <v>20</v>
      </c>
      <c r="CF3">
        <f>SUMIFS(DataRegularSeason20242025!$AA$3:$AA$1315,DataRegularSeason20242025!$B$3:$B$1315, "&lt;=" &amp; CF$1, DataRegularSeason20242025!$D$3:$D$1315, $A3)+SUMIFS(DataRegularSeason20242025!$AB$3:$AB$1315,DataRegularSeason20242025!$B$3:$B$1315, "&lt;=" &amp; CF$1, DataRegularSeason20242025!$E$3:$E$1315, $A3)</f>
        <v>20</v>
      </c>
      <c r="CG3">
        <f>SUMIFS(DataRegularSeason20242025!$AA$3:$AA$1315,DataRegularSeason20242025!$B$3:$B$1315, "&lt;=" &amp; CG$1, DataRegularSeason20242025!$D$3:$D$1315, $A3)+SUMIFS(DataRegularSeason20242025!$AB$3:$AB$1315,DataRegularSeason20242025!$B$3:$B$1315, "&lt;=" &amp; CG$1, DataRegularSeason20242025!$E$3:$E$1315, $A3)</f>
        <v>20</v>
      </c>
      <c r="CH3">
        <f>SUMIFS(DataRegularSeason20242025!$AA$3:$AA$1315,DataRegularSeason20242025!$B$3:$B$1315, "&lt;=" &amp; CH$1, DataRegularSeason20242025!$D$3:$D$1315, $A3)+SUMIFS(DataRegularSeason20242025!$AB$3:$AB$1315,DataRegularSeason20242025!$B$3:$B$1315, "&lt;=" &amp; CH$1, DataRegularSeason20242025!$E$3:$E$1315, $A3)</f>
        <v>20</v>
      </c>
      <c r="CI3">
        <f>SUMIFS(DataRegularSeason20242025!$AA$3:$AA$1315,DataRegularSeason20242025!$B$3:$B$1315, "&lt;=" &amp; CI$1, DataRegularSeason20242025!$D$3:$D$1315, $A3)+SUMIFS(DataRegularSeason20242025!$AB$3:$AB$1315,DataRegularSeason20242025!$B$3:$B$1315, "&lt;=" &amp; CI$1, DataRegularSeason20242025!$E$3:$E$1315, $A3)</f>
        <v>20</v>
      </c>
      <c r="CJ3">
        <f>SUMIFS(DataRegularSeason20242025!$AA$3:$AA$1315,DataRegularSeason20242025!$B$3:$B$1315, "&lt;=" &amp; CJ$1, DataRegularSeason20242025!$D$3:$D$1315, $A3)+SUMIFS(DataRegularSeason20242025!$AB$3:$AB$1315,DataRegularSeason20242025!$B$3:$B$1315, "&lt;=" &amp; CJ$1, DataRegularSeason20242025!$E$3:$E$1315, $A3)</f>
        <v>20</v>
      </c>
      <c r="CK3">
        <f>SUMIFS(DataRegularSeason20242025!$AA$3:$AA$1315,DataRegularSeason20242025!$B$3:$B$1315, "&lt;=" &amp; CK$1, DataRegularSeason20242025!$D$3:$D$1315, $A3)+SUMIFS(DataRegularSeason20242025!$AB$3:$AB$1315,DataRegularSeason20242025!$B$3:$B$1315, "&lt;=" &amp; CK$1, DataRegularSeason20242025!$E$3:$E$1315, $A3)</f>
        <v>20</v>
      </c>
      <c r="CL3">
        <f>SUMIFS(DataRegularSeason20242025!$AA$3:$AA$1315,DataRegularSeason20242025!$B$3:$B$1315, "&lt;=" &amp; CL$1, DataRegularSeason20242025!$D$3:$D$1315, $A3)+SUMIFS(DataRegularSeason20242025!$AB$3:$AB$1315,DataRegularSeason20242025!$B$3:$B$1315, "&lt;=" &amp; CL$1, DataRegularSeason20242025!$E$3:$E$1315, $A3)</f>
        <v>20</v>
      </c>
      <c r="CM3">
        <f>SUMIFS(DataRegularSeason20242025!$AA$3:$AA$1315,DataRegularSeason20242025!$B$3:$B$1315, "&lt;=" &amp; CM$1, DataRegularSeason20242025!$D$3:$D$1315, $A3)+SUMIFS(DataRegularSeason20242025!$AB$3:$AB$1315,DataRegularSeason20242025!$B$3:$B$1315, "&lt;=" &amp; CM$1, DataRegularSeason20242025!$E$3:$E$1315, $A3)</f>
        <v>20</v>
      </c>
      <c r="CN3">
        <f>SUMIFS(DataRegularSeason20242025!$AA$3:$AA$1315,DataRegularSeason20242025!$B$3:$B$1315, "&lt;=" &amp; CN$1, DataRegularSeason20242025!$D$3:$D$1315, $A3)+SUMIFS(DataRegularSeason20242025!$AB$3:$AB$1315,DataRegularSeason20242025!$B$3:$B$1315, "&lt;=" &amp; CN$1, DataRegularSeason20242025!$E$3:$E$1315, $A3)</f>
        <v>20</v>
      </c>
      <c r="CO3">
        <f>SUMIFS(DataRegularSeason20242025!$AA$3:$AA$1315,DataRegularSeason20242025!$B$3:$B$1315, "&lt;=" &amp; CO$1, DataRegularSeason20242025!$D$3:$D$1315, $A3)+SUMIFS(DataRegularSeason20242025!$AB$3:$AB$1315,DataRegularSeason20242025!$B$3:$B$1315, "&lt;=" &amp; CO$1, DataRegularSeason20242025!$E$3:$E$1315, $A3)</f>
        <v>20</v>
      </c>
      <c r="CP3">
        <f>SUMIFS(DataRegularSeason20242025!$AA$3:$AA$1315,DataRegularSeason20242025!$B$3:$B$1315, "&lt;=" &amp; CP$1, DataRegularSeason20242025!$D$3:$D$1315, $A3)+SUMIFS(DataRegularSeason20242025!$AB$3:$AB$1315,DataRegularSeason20242025!$B$3:$B$1315, "&lt;=" &amp; CP$1, DataRegularSeason20242025!$E$3:$E$1315, $A3)</f>
        <v>20</v>
      </c>
      <c r="CQ3">
        <f>SUMIFS(DataRegularSeason20242025!$AA$3:$AA$1315,DataRegularSeason20242025!$B$3:$B$1315, "&lt;=" &amp; CQ$1, DataRegularSeason20242025!$D$3:$D$1315, $A3)+SUMIFS(DataRegularSeason20242025!$AB$3:$AB$1315,DataRegularSeason20242025!$B$3:$B$1315, "&lt;=" &amp; CQ$1, DataRegularSeason20242025!$E$3:$E$1315, $A3)</f>
        <v>20</v>
      </c>
      <c r="CR3">
        <f>SUMIFS(DataRegularSeason20242025!$AA$3:$AA$1315,DataRegularSeason20242025!$B$3:$B$1315, "&lt;=" &amp; CR$1, DataRegularSeason20242025!$D$3:$D$1315, $A3)+SUMIFS(DataRegularSeason20242025!$AB$3:$AB$1315,DataRegularSeason20242025!$B$3:$B$1315, "&lt;=" &amp; CR$1, DataRegularSeason20242025!$E$3:$E$1315, $A3)</f>
        <v>20</v>
      </c>
      <c r="CS3">
        <f>SUMIFS(DataRegularSeason20242025!$AA$3:$AA$1315,DataRegularSeason20242025!$B$3:$B$1315, "&lt;=" &amp; CS$1, DataRegularSeason20242025!$D$3:$D$1315, $A3)+SUMIFS(DataRegularSeason20242025!$AB$3:$AB$1315,DataRegularSeason20242025!$B$3:$B$1315, "&lt;=" &amp; CS$1, DataRegularSeason20242025!$E$3:$E$1315, $A3)</f>
        <v>20</v>
      </c>
      <c r="CT3">
        <f>SUMIFS(DataRegularSeason20242025!$AA$3:$AA$1315,DataRegularSeason20242025!$B$3:$B$1315, "&lt;=" &amp; CT$1, DataRegularSeason20242025!$D$3:$D$1315, $A3)+SUMIFS(DataRegularSeason20242025!$AB$3:$AB$1315,DataRegularSeason20242025!$B$3:$B$1315, "&lt;=" &amp; CT$1, DataRegularSeason20242025!$E$3:$E$1315, $A3)</f>
        <v>20</v>
      </c>
      <c r="CU3">
        <f>SUMIFS(DataRegularSeason20242025!$AA$3:$AA$1315,DataRegularSeason20242025!$B$3:$B$1315, "&lt;=" &amp; CU$1, DataRegularSeason20242025!$D$3:$D$1315, $A3)+SUMIFS(DataRegularSeason20242025!$AB$3:$AB$1315,DataRegularSeason20242025!$B$3:$B$1315, "&lt;=" &amp; CU$1, DataRegularSeason20242025!$E$3:$E$1315, $A3)</f>
        <v>20</v>
      </c>
      <c r="CV3">
        <f>SUMIFS(DataRegularSeason20242025!$AA$3:$AA$1315,DataRegularSeason20242025!$B$3:$B$1315, "&lt;=" &amp; CV$1, DataRegularSeason20242025!$D$3:$D$1315, $A3)+SUMIFS(DataRegularSeason20242025!$AB$3:$AB$1315,DataRegularSeason20242025!$B$3:$B$1315, "&lt;=" &amp; CV$1, DataRegularSeason20242025!$E$3:$E$1315, $A3)</f>
        <v>20</v>
      </c>
      <c r="CW3">
        <f>SUMIFS(DataRegularSeason20242025!$AA$3:$AA$1315,DataRegularSeason20242025!$B$3:$B$1315, "&lt;=" &amp; CW$1, DataRegularSeason20242025!$D$3:$D$1315, $A3)+SUMIFS(DataRegularSeason20242025!$AB$3:$AB$1315,DataRegularSeason20242025!$B$3:$B$1315, "&lt;=" &amp; CW$1, DataRegularSeason20242025!$E$3:$E$1315, $A3)</f>
        <v>20</v>
      </c>
      <c r="CX3">
        <f>SUMIFS(DataRegularSeason20242025!$AA$3:$AA$1315,DataRegularSeason20242025!$B$3:$B$1315, "&lt;=" &amp; CX$1, DataRegularSeason20242025!$D$3:$D$1315, $A3)+SUMIFS(DataRegularSeason20242025!$AB$3:$AB$1315,DataRegularSeason20242025!$B$3:$B$1315, "&lt;=" &amp; CX$1, DataRegularSeason20242025!$E$3:$E$1315, $A3)</f>
        <v>20</v>
      </c>
      <c r="CY3">
        <f>SUMIFS(DataRegularSeason20242025!$AA$3:$AA$1315,DataRegularSeason20242025!$B$3:$B$1315, "&lt;=" &amp; CY$1, DataRegularSeason20242025!$D$3:$D$1315, $A3)+SUMIFS(DataRegularSeason20242025!$AB$3:$AB$1315,DataRegularSeason20242025!$B$3:$B$1315, "&lt;=" &amp; CY$1, DataRegularSeason20242025!$E$3:$E$1315, $A3)</f>
        <v>20</v>
      </c>
      <c r="CZ3">
        <f>SUMIFS(DataRegularSeason20242025!$AA$3:$AA$1315,DataRegularSeason20242025!$B$3:$B$1315, "&lt;=" &amp; CZ$1, DataRegularSeason20242025!$D$3:$D$1315, $A3)+SUMIFS(DataRegularSeason20242025!$AB$3:$AB$1315,DataRegularSeason20242025!$B$3:$B$1315, "&lt;=" &amp; CZ$1, DataRegularSeason20242025!$E$3:$E$1315, $A3)</f>
        <v>20</v>
      </c>
      <c r="DA3">
        <f>SUMIFS(DataRegularSeason20242025!$AA$3:$AA$1315,DataRegularSeason20242025!$B$3:$B$1315, "&lt;=" &amp; DA$1, DataRegularSeason20242025!$D$3:$D$1315, $A3)+SUMIFS(DataRegularSeason20242025!$AB$3:$AB$1315,DataRegularSeason20242025!$B$3:$B$1315, "&lt;=" &amp; DA$1, DataRegularSeason20242025!$E$3:$E$1315, $A3)</f>
        <v>20</v>
      </c>
      <c r="DB3">
        <f>SUMIFS(DataRegularSeason20242025!$AA$3:$AA$1315,DataRegularSeason20242025!$B$3:$B$1315, "&lt;=" &amp; DB$1, DataRegularSeason20242025!$D$3:$D$1315, $A3)+SUMIFS(DataRegularSeason20242025!$AB$3:$AB$1315,DataRegularSeason20242025!$B$3:$B$1315, "&lt;=" &amp; DB$1, DataRegularSeason20242025!$E$3:$E$1315, $A3)</f>
        <v>20</v>
      </c>
      <c r="DC3">
        <f>SUMIFS(DataRegularSeason20242025!$AA$3:$AA$1315,DataRegularSeason20242025!$B$3:$B$1315, "&lt;=" &amp; DC$1, DataRegularSeason20242025!$D$3:$D$1315, $A3)+SUMIFS(DataRegularSeason20242025!$AB$3:$AB$1315,DataRegularSeason20242025!$B$3:$B$1315, "&lt;=" &amp; DC$1, DataRegularSeason20242025!$E$3:$E$1315, $A3)</f>
        <v>20</v>
      </c>
      <c r="DD3">
        <f>SUMIFS(DataRegularSeason20242025!$AA$3:$AA$1315,DataRegularSeason20242025!$B$3:$B$1315, "&lt;=" &amp; DD$1, DataRegularSeason20242025!$D$3:$D$1315, $A3)+SUMIFS(DataRegularSeason20242025!$AB$3:$AB$1315,DataRegularSeason20242025!$B$3:$B$1315, "&lt;=" &amp; DD$1, DataRegularSeason20242025!$E$3:$E$1315, $A3)</f>
        <v>20</v>
      </c>
      <c r="DE3">
        <f>SUMIFS(DataRegularSeason20242025!$AA$3:$AA$1315,DataRegularSeason20242025!$B$3:$B$1315, "&lt;=" &amp; DE$1, DataRegularSeason20242025!$D$3:$D$1315, $A3)+SUMIFS(DataRegularSeason20242025!$AB$3:$AB$1315,DataRegularSeason20242025!$B$3:$B$1315, "&lt;=" &amp; DE$1, DataRegularSeason20242025!$E$3:$E$1315, $A3)</f>
        <v>20</v>
      </c>
      <c r="DF3">
        <f>SUMIFS(DataRegularSeason20242025!$AA$3:$AA$1315,DataRegularSeason20242025!$B$3:$B$1315, "&lt;=" &amp; DF$1, DataRegularSeason20242025!$D$3:$D$1315, $A3)+SUMIFS(DataRegularSeason20242025!$AB$3:$AB$1315,DataRegularSeason20242025!$B$3:$B$1315, "&lt;=" &amp; DF$1, DataRegularSeason20242025!$E$3:$E$1315, $A3)</f>
        <v>20</v>
      </c>
      <c r="DG3">
        <f>SUMIFS(DataRegularSeason20242025!$AA$3:$AA$1315,DataRegularSeason20242025!$B$3:$B$1315, "&lt;=" &amp; DG$1, DataRegularSeason20242025!$D$3:$D$1315, $A3)+SUMIFS(DataRegularSeason20242025!$AB$3:$AB$1315,DataRegularSeason20242025!$B$3:$B$1315, "&lt;=" &amp; DG$1, DataRegularSeason20242025!$E$3:$E$1315, $A3)</f>
        <v>20</v>
      </c>
      <c r="DH3">
        <f>SUMIFS(DataRegularSeason20242025!$AA$3:$AA$1315,DataRegularSeason20242025!$B$3:$B$1315, "&lt;=" &amp; DH$1, DataRegularSeason20242025!$D$3:$D$1315, $A3)+SUMIFS(DataRegularSeason20242025!$AB$3:$AB$1315,DataRegularSeason20242025!$B$3:$B$1315, "&lt;=" &amp; DH$1, DataRegularSeason20242025!$E$3:$E$1315, $A3)</f>
        <v>20</v>
      </c>
      <c r="DI3">
        <f>SUMIFS(DataRegularSeason20242025!$AA$3:$AA$1315,DataRegularSeason20242025!$B$3:$B$1315, "&lt;=" &amp; DI$1, DataRegularSeason20242025!$D$3:$D$1315, $A3)+SUMIFS(DataRegularSeason20242025!$AB$3:$AB$1315,DataRegularSeason20242025!$B$3:$B$1315, "&lt;=" &amp; DI$1, DataRegularSeason20242025!$E$3:$E$1315, $A3)</f>
        <v>20</v>
      </c>
      <c r="DJ3">
        <f>SUMIFS(DataRegularSeason20242025!$AA$3:$AA$1315,DataRegularSeason20242025!$B$3:$B$1315, "&lt;=" &amp; DJ$1, DataRegularSeason20242025!$D$3:$D$1315, $A3)+SUMIFS(DataRegularSeason20242025!$AB$3:$AB$1315,DataRegularSeason20242025!$B$3:$B$1315, "&lt;=" &amp; DJ$1, DataRegularSeason20242025!$E$3:$E$1315, $A3)</f>
        <v>20</v>
      </c>
      <c r="DK3">
        <f>SUMIFS(DataRegularSeason20242025!$AA$3:$AA$1315,DataRegularSeason20242025!$B$3:$B$1315, "&lt;=" &amp; DK$1, DataRegularSeason20242025!$D$3:$D$1315, $A3)+SUMIFS(DataRegularSeason20242025!$AB$3:$AB$1315,DataRegularSeason20242025!$B$3:$B$1315, "&lt;=" &amp; DK$1, DataRegularSeason20242025!$E$3:$E$1315, $A3)</f>
        <v>20</v>
      </c>
      <c r="DL3">
        <f>SUMIFS(DataRegularSeason20242025!$AA$3:$AA$1315,DataRegularSeason20242025!$B$3:$B$1315, "&lt;=" &amp; DL$1, DataRegularSeason20242025!$D$3:$D$1315, $A3)+SUMIFS(DataRegularSeason20242025!$AB$3:$AB$1315,DataRegularSeason20242025!$B$3:$B$1315, "&lt;=" &amp; DL$1, DataRegularSeason20242025!$E$3:$E$1315, $A3)</f>
        <v>20</v>
      </c>
      <c r="DM3">
        <f>SUMIFS(DataRegularSeason20242025!$AA$3:$AA$1315,DataRegularSeason20242025!$B$3:$B$1315, "&lt;=" &amp; DM$1, DataRegularSeason20242025!$D$3:$D$1315, $A3)+SUMIFS(DataRegularSeason20242025!$AB$3:$AB$1315,DataRegularSeason20242025!$B$3:$B$1315, "&lt;=" &amp; DM$1, DataRegularSeason20242025!$E$3:$E$1315, $A3)</f>
        <v>20</v>
      </c>
      <c r="DN3">
        <f>SUMIFS(DataRegularSeason20242025!$AA$3:$AA$1315,DataRegularSeason20242025!$B$3:$B$1315, "&lt;=" &amp; DN$1, DataRegularSeason20242025!$D$3:$D$1315, $A3)+SUMIFS(DataRegularSeason20242025!$AB$3:$AB$1315,DataRegularSeason20242025!$B$3:$B$1315, "&lt;=" &amp; DN$1, DataRegularSeason20242025!$E$3:$E$1315, $A3)</f>
        <v>20</v>
      </c>
      <c r="DO3">
        <f>SUMIFS(DataRegularSeason20242025!$AA$3:$AA$1315,DataRegularSeason20242025!$B$3:$B$1315, "&lt;=" &amp; DO$1, DataRegularSeason20242025!$D$3:$D$1315, $A3)+SUMIFS(DataRegularSeason20242025!$AB$3:$AB$1315,DataRegularSeason20242025!$B$3:$B$1315, "&lt;=" &amp; DO$1, DataRegularSeason20242025!$E$3:$E$1315, $A3)</f>
        <v>20</v>
      </c>
      <c r="DP3">
        <f>SUMIFS(DataRegularSeason20242025!$AA$3:$AA$1315,DataRegularSeason20242025!$B$3:$B$1315, "&lt;=" &amp; DP$1, DataRegularSeason20242025!$D$3:$D$1315, $A3)+SUMIFS(DataRegularSeason20242025!$AB$3:$AB$1315,DataRegularSeason20242025!$B$3:$B$1315, "&lt;=" &amp; DP$1, DataRegularSeason20242025!$E$3:$E$1315, $A3)</f>
        <v>20</v>
      </c>
      <c r="DQ3">
        <f>SUMIFS(DataRegularSeason20242025!$AA$3:$AA$1315,DataRegularSeason20242025!$B$3:$B$1315, "&lt;=" &amp; DQ$1, DataRegularSeason20242025!$D$3:$D$1315, $A3)+SUMIFS(DataRegularSeason20242025!$AB$3:$AB$1315,DataRegularSeason20242025!$B$3:$B$1315, "&lt;=" &amp; DQ$1, DataRegularSeason20242025!$E$3:$E$1315, $A3)</f>
        <v>20</v>
      </c>
      <c r="DR3">
        <f>SUMIFS(DataRegularSeason20242025!$AA$3:$AA$1315,DataRegularSeason20242025!$B$3:$B$1315, "&lt;=" &amp; DR$1, DataRegularSeason20242025!$D$3:$D$1315, $A3)+SUMIFS(DataRegularSeason20242025!$AB$3:$AB$1315,DataRegularSeason20242025!$B$3:$B$1315, "&lt;=" &amp; DR$1, DataRegularSeason20242025!$E$3:$E$1315, $A3)</f>
        <v>20</v>
      </c>
      <c r="DS3">
        <f>SUMIFS(DataRegularSeason20242025!$AA$3:$AA$1315,DataRegularSeason20242025!$B$3:$B$1315, "&lt;=" &amp; DS$1, DataRegularSeason20242025!$D$3:$D$1315, $A3)+SUMIFS(DataRegularSeason20242025!$AB$3:$AB$1315,DataRegularSeason20242025!$B$3:$B$1315, "&lt;=" &amp; DS$1, DataRegularSeason20242025!$E$3:$E$1315, $A3)</f>
        <v>20</v>
      </c>
      <c r="DT3">
        <f>SUMIFS(DataRegularSeason20242025!$AA$3:$AA$1315,DataRegularSeason20242025!$B$3:$B$1315, "&lt;=" &amp; DT$1, DataRegularSeason20242025!$D$3:$D$1315, $A3)+SUMIFS(DataRegularSeason20242025!$AB$3:$AB$1315,DataRegularSeason20242025!$B$3:$B$1315, "&lt;=" &amp; DT$1, DataRegularSeason20242025!$E$3:$E$1315, $A3)</f>
        <v>20</v>
      </c>
      <c r="DU3">
        <f>SUMIFS(DataRegularSeason20242025!$AA$3:$AA$1315,DataRegularSeason20242025!$B$3:$B$1315, "&lt;=" &amp; DU$1, DataRegularSeason20242025!$D$3:$D$1315, $A3)+SUMIFS(DataRegularSeason20242025!$AB$3:$AB$1315,DataRegularSeason20242025!$B$3:$B$1315, "&lt;=" &amp; DU$1, DataRegularSeason20242025!$E$3:$E$1315, $A3)</f>
        <v>20</v>
      </c>
      <c r="DV3">
        <f>SUMIFS(DataRegularSeason20242025!$AA$3:$AA$1315,DataRegularSeason20242025!$B$3:$B$1315, "&lt;=" &amp; DV$1, DataRegularSeason20242025!$D$3:$D$1315, $A3)+SUMIFS(DataRegularSeason20242025!$AB$3:$AB$1315,DataRegularSeason20242025!$B$3:$B$1315, "&lt;=" &amp; DV$1, DataRegularSeason20242025!$E$3:$E$1315, $A3)</f>
        <v>20</v>
      </c>
      <c r="DW3">
        <f>SUMIFS(DataRegularSeason20242025!$AA$3:$AA$1315,DataRegularSeason20242025!$B$3:$B$1315, "&lt;=" &amp; DW$1, DataRegularSeason20242025!$D$3:$D$1315, $A3)+SUMIFS(DataRegularSeason20242025!$AB$3:$AB$1315,DataRegularSeason20242025!$B$3:$B$1315, "&lt;=" &amp; DW$1, DataRegularSeason20242025!$E$3:$E$1315, $A3)</f>
        <v>20</v>
      </c>
      <c r="DX3">
        <f>SUMIFS(DataRegularSeason20242025!$AA$3:$AA$1315,DataRegularSeason20242025!$B$3:$B$1315, "&lt;=" &amp; DX$1, DataRegularSeason20242025!$D$3:$D$1315, $A3)+SUMIFS(DataRegularSeason20242025!$AB$3:$AB$1315,DataRegularSeason20242025!$B$3:$B$1315, "&lt;=" &amp; DX$1, DataRegularSeason20242025!$E$3:$E$1315, $A3)</f>
        <v>20</v>
      </c>
      <c r="DY3">
        <f>SUMIFS(DataRegularSeason20242025!$AA$3:$AA$1315,DataRegularSeason20242025!$B$3:$B$1315, "&lt;=" &amp; DY$1, DataRegularSeason20242025!$D$3:$D$1315, $A3)+SUMIFS(DataRegularSeason20242025!$AB$3:$AB$1315,DataRegularSeason20242025!$B$3:$B$1315, "&lt;=" &amp; DY$1, DataRegularSeason20242025!$E$3:$E$1315, $A3)</f>
        <v>20</v>
      </c>
      <c r="DZ3">
        <f>SUMIFS(DataRegularSeason20242025!$AA$3:$AA$1315,DataRegularSeason20242025!$B$3:$B$1315, "&lt;=" &amp; DZ$1, DataRegularSeason20242025!$D$3:$D$1315, $A3)+SUMIFS(DataRegularSeason20242025!$AB$3:$AB$1315,DataRegularSeason20242025!$B$3:$B$1315, "&lt;=" &amp; DZ$1, DataRegularSeason20242025!$E$3:$E$1315, $A3)</f>
        <v>20</v>
      </c>
      <c r="EA3">
        <f>SUMIFS(DataRegularSeason20242025!$AA$3:$AA$1315,DataRegularSeason20242025!$B$3:$B$1315, "&lt;=" &amp; EA$1, DataRegularSeason20242025!$D$3:$D$1315, $A3)+SUMIFS(DataRegularSeason20242025!$AB$3:$AB$1315,DataRegularSeason20242025!$B$3:$B$1315, "&lt;=" &amp; EA$1, DataRegularSeason20242025!$E$3:$E$1315, $A3)</f>
        <v>20</v>
      </c>
      <c r="EB3">
        <f>SUMIFS(DataRegularSeason20242025!$AA$3:$AA$1315,DataRegularSeason20242025!$B$3:$B$1315, "&lt;=" &amp; EB$1, DataRegularSeason20242025!$D$3:$D$1315, $A3)+SUMIFS(DataRegularSeason20242025!$AB$3:$AB$1315,DataRegularSeason20242025!$B$3:$B$1315, "&lt;=" &amp; EB$1, DataRegularSeason20242025!$E$3:$E$1315, $A3)</f>
        <v>20</v>
      </c>
      <c r="EC3">
        <f>SUMIFS(DataRegularSeason20242025!$AA$3:$AA$1315,DataRegularSeason20242025!$B$3:$B$1315, "&lt;=" &amp; EC$1, DataRegularSeason20242025!$D$3:$D$1315, $A3)+SUMIFS(DataRegularSeason20242025!$AB$3:$AB$1315,DataRegularSeason20242025!$B$3:$B$1315, "&lt;=" &amp; EC$1, DataRegularSeason20242025!$E$3:$E$1315, $A3)</f>
        <v>20</v>
      </c>
      <c r="ED3">
        <f>SUMIFS(DataRegularSeason20242025!$AA$3:$AA$1315,DataRegularSeason20242025!$B$3:$B$1315, "&lt;=" &amp; ED$1, DataRegularSeason20242025!$D$3:$D$1315, $A3)+SUMIFS(DataRegularSeason20242025!$AB$3:$AB$1315,DataRegularSeason20242025!$B$3:$B$1315, "&lt;=" &amp; ED$1, DataRegularSeason20242025!$E$3:$E$1315, $A3)</f>
        <v>20</v>
      </c>
      <c r="EE3">
        <f>SUMIFS(DataRegularSeason20242025!$AA$3:$AA$1315,DataRegularSeason20242025!$B$3:$B$1315, "&lt;=" &amp; EE$1, DataRegularSeason20242025!$D$3:$D$1315, $A3)+SUMIFS(DataRegularSeason20242025!$AB$3:$AB$1315,DataRegularSeason20242025!$B$3:$B$1315, "&lt;=" &amp; EE$1, DataRegularSeason20242025!$E$3:$E$1315, $A3)</f>
        <v>20</v>
      </c>
      <c r="EF3">
        <f>SUMIFS(DataRegularSeason20242025!$AA$3:$AA$1315,DataRegularSeason20242025!$B$3:$B$1315, "&lt;=" &amp; EF$1, DataRegularSeason20242025!$D$3:$D$1315, $A3)+SUMIFS(DataRegularSeason20242025!$AB$3:$AB$1315,DataRegularSeason20242025!$B$3:$B$1315, "&lt;=" &amp; EF$1, DataRegularSeason20242025!$E$3:$E$1315, $A3)</f>
        <v>20</v>
      </c>
      <c r="EG3">
        <f>SUMIFS(DataRegularSeason20242025!$AA$3:$AA$1315,DataRegularSeason20242025!$B$3:$B$1315, "&lt;=" &amp; EG$1, DataRegularSeason20242025!$D$3:$D$1315, $A3)+SUMIFS(DataRegularSeason20242025!$AB$3:$AB$1315,DataRegularSeason20242025!$B$3:$B$1315, "&lt;=" &amp; EG$1, DataRegularSeason20242025!$E$3:$E$1315, $A3)</f>
        <v>20</v>
      </c>
      <c r="EH3">
        <f>SUMIFS(DataRegularSeason20242025!$AA$3:$AA$1315,DataRegularSeason20242025!$B$3:$B$1315, "&lt;=" &amp; EH$1, DataRegularSeason20242025!$D$3:$D$1315, $A3)+SUMIFS(DataRegularSeason20242025!$AB$3:$AB$1315,DataRegularSeason20242025!$B$3:$B$1315, "&lt;=" &amp; EH$1, DataRegularSeason20242025!$E$3:$E$1315, $A3)</f>
        <v>20</v>
      </c>
      <c r="EI3">
        <f>SUMIFS(DataRegularSeason20242025!$AA$3:$AA$1315,DataRegularSeason20242025!$B$3:$B$1315, "&lt;=" &amp; EI$1, DataRegularSeason20242025!$D$3:$D$1315, $A3)+SUMIFS(DataRegularSeason20242025!$AB$3:$AB$1315,DataRegularSeason20242025!$B$3:$B$1315, "&lt;=" &amp; EI$1, DataRegularSeason20242025!$E$3:$E$1315, $A3)</f>
        <v>20</v>
      </c>
      <c r="EJ3">
        <f>SUMIFS(DataRegularSeason20242025!$AA$3:$AA$1315,DataRegularSeason20242025!$B$3:$B$1315, "&lt;=" &amp; EJ$1, DataRegularSeason20242025!$D$3:$D$1315, $A3)+SUMIFS(DataRegularSeason20242025!$AB$3:$AB$1315,DataRegularSeason20242025!$B$3:$B$1315, "&lt;=" &amp; EJ$1, DataRegularSeason20242025!$E$3:$E$1315, $A3)</f>
        <v>20</v>
      </c>
      <c r="EK3">
        <f>SUMIFS(DataRegularSeason20242025!$AA$3:$AA$1315,DataRegularSeason20242025!$B$3:$B$1315, "&lt;=" &amp; EK$1, DataRegularSeason20242025!$D$3:$D$1315, $A3)+SUMIFS(DataRegularSeason20242025!$AB$3:$AB$1315,DataRegularSeason20242025!$B$3:$B$1315, "&lt;=" &amp; EK$1, DataRegularSeason20242025!$E$3:$E$1315, $A3)</f>
        <v>20</v>
      </c>
      <c r="EL3">
        <f>SUMIFS(DataRegularSeason20242025!$AA$3:$AA$1315,DataRegularSeason20242025!$B$3:$B$1315, "&lt;=" &amp; EL$1, DataRegularSeason20242025!$D$3:$D$1315, $A3)+SUMIFS(DataRegularSeason20242025!$AB$3:$AB$1315,DataRegularSeason20242025!$B$3:$B$1315, "&lt;=" &amp; EL$1, DataRegularSeason20242025!$E$3:$E$1315, $A3)</f>
        <v>20</v>
      </c>
      <c r="EM3">
        <f>SUMIFS(DataRegularSeason20242025!$AA$3:$AA$1315,DataRegularSeason20242025!$B$3:$B$1315, "&lt;=" &amp; EM$1, DataRegularSeason20242025!$D$3:$D$1315, $A3)+SUMIFS(DataRegularSeason20242025!$AB$3:$AB$1315,DataRegularSeason20242025!$B$3:$B$1315, "&lt;=" &amp; EM$1, DataRegularSeason20242025!$E$3:$E$1315, $A3)</f>
        <v>20</v>
      </c>
      <c r="EN3">
        <f>SUMIFS(DataRegularSeason20242025!$AA$3:$AA$1315,DataRegularSeason20242025!$B$3:$B$1315, "&lt;=" &amp; EN$1, DataRegularSeason20242025!$D$3:$D$1315, $A3)+SUMIFS(DataRegularSeason20242025!$AB$3:$AB$1315,DataRegularSeason20242025!$B$3:$B$1315, "&lt;=" &amp; EN$1, DataRegularSeason20242025!$E$3:$E$1315, $A3)</f>
        <v>20</v>
      </c>
      <c r="EO3">
        <f>SUMIFS(DataRegularSeason20242025!$AA$3:$AA$1315,DataRegularSeason20242025!$B$3:$B$1315, "&lt;=" &amp; EO$1, DataRegularSeason20242025!$D$3:$D$1315, $A3)+SUMIFS(DataRegularSeason20242025!$AB$3:$AB$1315,DataRegularSeason20242025!$B$3:$B$1315, "&lt;=" &amp; EO$1, DataRegularSeason20242025!$E$3:$E$1315, $A3)</f>
        <v>20</v>
      </c>
      <c r="EP3">
        <f>SUMIFS(DataRegularSeason20242025!$AA$3:$AA$1315,DataRegularSeason20242025!$B$3:$B$1315, "&lt;=" &amp; EP$1, DataRegularSeason20242025!$D$3:$D$1315, $A3)+SUMIFS(DataRegularSeason20242025!$AB$3:$AB$1315,DataRegularSeason20242025!$B$3:$B$1315, "&lt;=" &amp; EP$1, DataRegularSeason20242025!$E$3:$E$1315, $A3)</f>
        <v>20</v>
      </c>
      <c r="EQ3">
        <f>SUMIFS(DataRegularSeason20242025!$AA$3:$AA$1315,DataRegularSeason20242025!$B$3:$B$1315, "&lt;=" &amp; EQ$1, DataRegularSeason20242025!$D$3:$D$1315, $A3)+SUMIFS(DataRegularSeason20242025!$AB$3:$AB$1315,DataRegularSeason20242025!$B$3:$B$1315, "&lt;=" &amp; EQ$1, DataRegularSeason20242025!$E$3:$E$1315, $A3)</f>
        <v>20</v>
      </c>
      <c r="ER3">
        <f>SUMIFS(DataRegularSeason20242025!$AA$3:$AA$1315,DataRegularSeason20242025!$B$3:$B$1315, "&lt;=" &amp; ER$1, DataRegularSeason20242025!$D$3:$D$1315, $A3)+SUMIFS(DataRegularSeason20242025!$AB$3:$AB$1315,DataRegularSeason20242025!$B$3:$B$1315, "&lt;=" &amp; ER$1, DataRegularSeason20242025!$E$3:$E$1315, $A3)</f>
        <v>20</v>
      </c>
      <c r="ES3">
        <f>SUMIFS(DataRegularSeason20242025!$AA$3:$AA$1315,DataRegularSeason20242025!$B$3:$B$1315, "&lt;=" &amp; ES$1, DataRegularSeason20242025!$D$3:$D$1315, $A3)+SUMIFS(DataRegularSeason20242025!$AB$3:$AB$1315,DataRegularSeason20242025!$B$3:$B$1315, "&lt;=" &amp; ES$1, DataRegularSeason20242025!$E$3:$E$1315, $A3)</f>
        <v>20</v>
      </c>
      <c r="ET3">
        <f>SUMIFS(DataRegularSeason20242025!$AA$3:$AA$1315,DataRegularSeason20242025!$B$3:$B$1315, "&lt;=" &amp; ET$1, DataRegularSeason20242025!$D$3:$D$1315, $A3)+SUMIFS(DataRegularSeason20242025!$AB$3:$AB$1315,DataRegularSeason20242025!$B$3:$B$1315, "&lt;=" &amp; ET$1, DataRegularSeason20242025!$E$3:$E$1315, $A3)</f>
        <v>20</v>
      </c>
      <c r="EU3">
        <f>SUMIFS(DataRegularSeason20242025!$AA$3:$AA$1315,DataRegularSeason20242025!$B$3:$B$1315, "&lt;=" &amp; EU$1, DataRegularSeason20242025!$D$3:$D$1315, $A3)+SUMIFS(DataRegularSeason20242025!$AB$3:$AB$1315,DataRegularSeason20242025!$B$3:$B$1315, "&lt;=" &amp; EU$1, DataRegularSeason20242025!$E$3:$E$1315, $A3)</f>
        <v>20</v>
      </c>
      <c r="EV3">
        <f>SUMIFS(DataRegularSeason20242025!$AA$3:$AA$1315,DataRegularSeason20242025!$B$3:$B$1315, "&lt;=" &amp; EV$1, DataRegularSeason20242025!$D$3:$D$1315, $A3)+SUMIFS(DataRegularSeason20242025!$AB$3:$AB$1315,DataRegularSeason20242025!$B$3:$B$1315, "&lt;=" &amp; EV$1, DataRegularSeason20242025!$E$3:$E$1315, $A3)</f>
        <v>20</v>
      </c>
      <c r="EW3">
        <f>SUMIFS(DataRegularSeason20242025!$AA$3:$AA$1315,DataRegularSeason20242025!$B$3:$B$1315, "&lt;=" &amp; EW$1, DataRegularSeason20242025!$D$3:$D$1315, $A3)+SUMIFS(DataRegularSeason20242025!$AB$3:$AB$1315,DataRegularSeason20242025!$B$3:$B$1315, "&lt;=" &amp; EW$1, DataRegularSeason20242025!$E$3:$E$1315, $A3)</f>
        <v>20</v>
      </c>
      <c r="EX3">
        <f>SUMIFS(DataRegularSeason20242025!$AA$3:$AA$1315,DataRegularSeason20242025!$B$3:$B$1315, "&lt;=" &amp; EX$1, DataRegularSeason20242025!$D$3:$D$1315, $A3)+SUMIFS(DataRegularSeason20242025!$AB$3:$AB$1315,DataRegularSeason20242025!$B$3:$B$1315, "&lt;=" &amp; EX$1, DataRegularSeason20242025!$E$3:$E$1315, $A3)</f>
        <v>20</v>
      </c>
      <c r="EY3">
        <f>SUMIFS(DataRegularSeason20242025!$AA$3:$AA$1315,DataRegularSeason20242025!$B$3:$B$1315, "&lt;=" &amp; EY$1, DataRegularSeason20242025!$D$3:$D$1315, $A3)+SUMIFS(DataRegularSeason20242025!$AB$3:$AB$1315,DataRegularSeason20242025!$B$3:$B$1315, "&lt;=" &amp; EY$1, DataRegularSeason20242025!$E$3:$E$1315, $A3)</f>
        <v>20</v>
      </c>
      <c r="EZ3">
        <f>SUMIFS(DataRegularSeason20242025!$AA$3:$AA$1315,DataRegularSeason20242025!$B$3:$B$1315, "&lt;=" &amp; EZ$1, DataRegularSeason20242025!$D$3:$D$1315, $A3)+SUMIFS(DataRegularSeason20242025!$AB$3:$AB$1315,DataRegularSeason20242025!$B$3:$B$1315, "&lt;=" &amp; EZ$1, DataRegularSeason20242025!$E$3:$E$1315, $A3)</f>
        <v>20</v>
      </c>
      <c r="FA3">
        <f>SUMIFS(DataRegularSeason20242025!$AA$3:$AA$1315,DataRegularSeason20242025!$B$3:$B$1315, "&lt;=" &amp; FA$1, DataRegularSeason20242025!$D$3:$D$1315, $A3)+SUMIFS(DataRegularSeason20242025!$AB$3:$AB$1315,DataRegularSeason20242025!$B$3:$B$1315, "&lt;=" &amp; FA$1, DataRegularSeason20242025!$E$3:$E$1315, $A3)</f>
        <v>20</v>
      </c>
      <c r="FB3">
        <f>SUMIFS(DataRegularSeason20242025!$AA$3:$AA$1315,DataRegularSeason20242025!$B$3:$B$1315, "&lt;=" &amp; FB$1, DataRegularSeason20242025!$D$3:$D$1315, $A3)+SUMIFS(DataRegularSeason20242025!$AB$3:$AB$1315,DataRegularSeason20242025!$B$3:$B$1315, "&lt;=" &amp; FB$1, DataRegularSeason20242025!$E$3:$E$1315, $A3)</f>
        <v>20</v>
      </c>
      <c r="FC3">
        <f>SUMIFS(DataRegularSeason20242025!$AA$3:$AA$1315,DataRegularSeason20242025!$B$3:$B$1315, "&lt;=" &amp; FC$1, DataRegularSeason20242025!$D$3:$D$1315, $A3)+SUMIFS(DataRegularSeason20242025!$AB$3:$AB$1315,DataRegularSeason20242025!$B$3:$B$1315, "&lt;=" &amp; FC$1, DataRegularSeason20242025!$E$3:$E$1315, $A3)</f>
        <v>20</v>
      </c>
      <c r="FD3">
        <f>SUMIFS(DataRegularSeason20242025!$AA$3:$AA$1315,DataRegularSeason20242025!$B$3:$B$1315, "&lt;=" &amp; FD$1, DataRegularSeason20242025!$D$3:$D$1315, $A3)+SUMIFS(DataRegularSeason20242025!$AB$3:$AB$1315,DataRegularSeason20242025!$B$3:$B$1315, "&lt;=" &amp; FD$1, DataRegularSeason20242025!$E$3:$E$1315, $A3)</f>
        <v>20</v>
      </c>
      <c r="FE3">
        <f>SUMIFS(DataRegularSeason20242025!$AA$3:$AA$1315,DataRegularSeason20242025!$B$3:$B$1315, "&lt;=" &amp; FE$1, DataRegularSeason20242025!$D$3:$D$1315, $A3)+SUMIFS(DataRegularSeason20242025!$AB$3:$AB$1315,DataRegularSeason20242025!$B$3:$B$1315, "&lt;=" &amp; FE$1, DataRegularSeason20242025!$E$3:$E$1315, $A3)</f>
        <v>20</v>
      </c>
      <c r="FF3">
        <f>SUMIFS(DataRegularSeason20242025!$AA$3:$AA$1315,DataRegularSeason20242025!$B$3:$B$1315, "&lt;=" &amp; FF$1, DataRegularSeason20242025!$D$3:$D$1315, $A3)+SUMIFS(DataRegularSeason20242025!$AB$3:$AB$1315,DataRegularSeason20242025!$B$3:$B$1315, "&lt;=" &amp; FF$1, DataRegularSeason20242025!$E$3:$E$1315, $A3)</f>
        <v>20</v>
      </c>
      <c r="FG3">
        <f>SUMIFS(DataRegularSeason20242025!$AA$3:$AA$1315,DataRegularSeason20242025!$B$3:$B$1315, "&lt;=" &amp; FG$1, DataRegularSeason20242025!$D$3:$D$1315, $A3)+SUMIFS(DataRegularSeason20242025!$AB$3:$AB$1315,DataRegularSeason20242025!$B$3:$B$1315, "&lt;=" &amp; FG$1, DataRegularSeason20242025!$E$3:$E$1315, $A3)</f>
        <v>20</v>
      </c>
      <c r="FH3">
        <f>SUMIFS(DataRegularSeason20242025!$AA$3:$AA$1315,DataRegularSeason20242025!$B$3:$B$1315, "&lt;=" &amp; FH$1, DataRegularSeason20242025!$D$3:$D$1315, $A3)+SUMIFS(DataRegularSeason20242025!$AB$3:$AB$1315,DataRegularSeason20242025!$B$3:$B$1315, "&lt;=" &amp; FH$1, DataRegularSeason20242025!$E$3:$E$1315, $A3)</f>
        <v>20</v>
      </c>
      <c r="FI3">
        <f>SUMIFS(DataRegularSeason20242025!$AA$3:$AA$1315,DataRegularSeason20242025!$B$3:$B$1315, "&lt;=" &amp; FI$1, DataRegularSeason20242025!$D$3:$D$1315, $A3)+SUMIFS(DataRegularSeason20242025!$AB$3:$AB$1315,DataRegularSeason20242025!$B$3:$B$1315, "&lt;=" &amp; FI$1, DataRegularSeason20242025!$E$3:$E$1315, $A3)</f>
        <v>20</v>
      </c>
      <c r="FJ3">
        <f>SUMIFS(DataRegularSeason20242025!$AA$3:$AA$1315,DataRegularSeason20242025!$B$3:$B$1315, "&lt;=" &amp; FJ$1, DataRegularSeason20242025!$D$3:$D$1315, $A3)+SUMIFS(DataRegularSeason20242025!$AB$3:$AB$1315,DataRegularSeason20242025!$B$3:$B$1315, "&lt;=" &amp; FJ$1, DataRegularSeason20242025!$E$3:$E$1315, $A3)</f>
        <v>20</v>
      </c>
      <c r="FK3">
        <f>SUMIFS(DataRegularSeason20242025!$AA$3:$AA$1315,DataRegularSeason20242025!$B$3:$B$1315, "&lt;=" &amp; FK$1, DataRegularSeason20242025!$D$3:$D$1315, $A3)+SUMIFS(DataRegularSeason20242025!$AB$3:$AB$1315,DataRegularSeason20242025!$B$3:$B$1315, "&lt;=" &amp; FK$1, DataRegularSeason20242025!$E$3:$E$1315, $A3)</f>
        <v>20</v>
      </c>
      <c r="FL3">
        <f>SUMIFS(DataRegularSeason20242025!$AA$3:$AA$1315,DataRegularSeason20242025!$B$3:$B$1315, "&lt;=" &amp; FL$1, DataRegularSeason20242025!$D$3:$D$1315, $A3)+SUMIFS(DataRegularSeason20242025!$AB$3:$AB$1315,DataRegularSeason20242025!$B$3:$B$1315, "&lt;=" &amp; FL$1, DataRegularSeason20242025!$E$3:$E$1315, $A3)</f>
        <v>20</v>
      </c>
      <c r="FM3">
        <f>SUMIFS(DataRegularSeason20242025!$AA$3:$AA$1315,DataRegularSeason20242025!$B$3:$B$1315, "&lt;=" &amp; FM$1, DataRegularSeason20242025!$D$3:$D$1315, $A3)+SUMIFS(DataRegularSeason20242025!$AB$3:$AB$1315,DataRegularSeason20242025!$B$3:$B$1315, "&lt;=" &amp; FM$1, DataRegularSeason20242025!$E$3:$E$1315, $A3)</f>
        <v>20</v>
      </c>
      <c r="FN3">
        <f>SUMIFS(DataRegularSeason20242025!$AA$3:$AA$1315,DataRegularSeason20242025!$B$3:$B$1315, "&lt;=" &amp; FN$1, DataRegularSeason20242025!$D$3:$D$1315, $A3)+SUMIFS(DataRegularSeason20242025!$AB$3:$AB$1315,DataRegularSeason20242025!$B$3:$B$1315, "&lt;=" &amp; FN$1, DataRegularSeason20242025!$E$3:$E$1315, $A3)</f>
        <v>20</v>
      </c>
      <c r="FO3">
        <f>SUMIFS(DataRegularSeason20242025!$AA$3:$AA$1315,DataRegularSeason20242025!$B$3:$B$1315, "&lt;=" &amp; FO$1, DataRegularSeason20242025!$D$3:$D$1315, $A3)+SUMIFS(DataRegularSeason20242025!$AB$3:$AB$1315,DataRegularSeason20242025!$B$3:$B$1315, "&lt;=" &amp; FO$1, DataRegularSeason20242025!$E$3:$E$1315, $A3)</f>
        <v>20</v>
      </c>
      <c r="FP3">
        <f>SUMIFS(DataRegularSeason20242025!$AA$3:$AA$1315,DataRegularSeason20242025!$B$3:$B$1315, "&lt;=" &amp; FP$1, DataRegularSeason20242025!$D$3:$D$1315, $A3)+SUMIFS(DataRegularSeason20242025!$AB$3:$AB$1315,DataRegularSeason20242025!$B$3:$B$1315, "&lt;=" &amp; FP$1, DataRegularSeason20242025!$E$3:$E$1315, $A3)</f>
        <v>20</v>
      </c>
      <c r="FQ3">
        <f>SUMIFS(DataRegularSeason20242025!$AA$3:$AA$1315,DataRegularSeason20242025!$B$3:$B$1315, "&lt;=" &amp; FQ$1, DataRegularSeason20242025!$D$3:$D$1315, $A3)+SUMIFS(DataRegularSeason20242025!$AB$3:$AB$1315,DataRegularSeason20242025!$B$3:$B$1315, "&lt;=" &amp; FQ$1, DataRegularSeason20242025!$E$3:$E$1315, $A3)</f>
        <v>20</v>
      </c>
      <c r="FR3">
        <f>SUMIFS(DataRegularSeason20242025!$AA$3:$AA$1315,DataRegularSeason20242025!$B$3:$B$1315, "&lt;=" &amp; FR$1, DataRegularSeason20242025!$D$3:$D$1315, $A3)+SUMIFS(DataRegularSeason20242025!$AB$3:$AB$1315,DataRegularSeason20242025!$B$3:$B$1315, "&lt;=" &amp; FR$1, DataRegularSeason20242025!$E$3:$E$1315, $A3)</f>
        <v>20</v>
      </c>
      <c r="FS3">
        <f>SUMIFS(DataRegularSeason20242025!$AA$3:$AA$1315,DataRegularSeason20242025!$B$3:$B$1315, "&lt;=" &amp; FS$1, DataRegularSeason20242025!$D$3:$D$1315, $A3)+SUMIFS(DataRegularSeason20242025!$AB$3:$AB$1315,DataRegularSeason20242025!$B$3:$B$1315, "&lt;=" &amp; FS$1, DataRegularSeason20242025!$E$3:$E$1315, $A3)</f>
        <v>20</v>
      </c>
      <c r="FT3">
        <f>SUMIFS(DataRegularSeason20242025!$AA$3:$AA$1315,DataRegularSeason20242025!$B$3:$B$1315, "&lt;=" &amp; FT$1, DataRegularSeason20242025!$D$3:$D$1315, $A3)+SUMIFS(DataRegularSeason20242025!$AB$3:$AB$1315,DataRegularSeason20242025!$B$3:$B$1315, "&lt;=" &amp; FT$1, DataRegularSeason20242025!$E$3:$E$1315, $A3)</f>
        <v>20</v>
      </c>
      <c r="FU3">
        <f>SUMIFS(DataRegularSeason20242025!$AA$3:$AA$1315,DataRegularSeason20242025!$B$3:$B$1315, "&lt;=" &amp; FU$1, DataRegularSeason20242025!$D$3:$D$1315, $A3)+SUMIFS(DataRegularSeason20242025!$AB$3:$AB$1315,DataRegularSeason20242025!$B$3:$B$1315, "&lt;=" &amp; FU$1, DataRegularSeason20242025!$E$3:$E$1315, $A3)</f>
        <v>20</v>
      </c>
      <c r="FV3">
        <f>SUMIFS(DataRegularSeason20242025!$AA$3:$AA$1315,DataRegularSeason20242025!$B$3:$B$1315, "&lt;=" &amp; FV$1, DataRegularSeason20242025!$D$3:$D$1315, $A3)+SUMIFS(DataRegularSeason20242025!$AB$3:$AB$1315,DataRegularSeason20242025!$B$3:$B$1315, "&lt;=" &amp; FV$1, DataRegularSeason20242025!$E$3:$E$1315, $A3)</f>
        <v>20</v>
      </c>
      <c r="FW3">
        <f>SUMIFS(DataRegularSeason20242025!$AA$3:$AA$1315,DataRegularSeason20242025!$B$3:$B$1315, "&lt;=" &amp; FW$1, DataRegularSeason20242025!$D$3:$D$1315, $A3)+SUMIFS(DataRegularSeason20242025!$AB$3:$AB$1315,DataRegularSeason20242025!$B$3:$B$1315, "&lt;=" &amp; FW$1, DataRegularSeason20242025!$E$3:$E$1315, $A3)</f>
        <v>20</v>
      </c>
      <c r="FX3">
        <f>SUMIFS(DataRegularSeason20242025!$AA$3:$AA$1315,DataRegularSeason20242025!$B$3:$B$1315, "&lt;=" &amp; FX$1, DataRegularSeason20242025!$D$3:$D$1315, $A3)+SUMIFS(DataRegularSeason20242025!$AB$3:$AB$1315,DataRegularSeason20242025!$B$3:$B$1315, "&lt;=" &amp; FX$1, DataRegularSeason20242025!$E$3:$E$1315, $A3)</f>
        <v>20</v>
      </c>
      <c r="FY3">
        <f>SUMIFS(DataRegularSeason20242025!$AA$3:$AA$1315,DataRegularSeason20242025!$B$3:$B$1315, "&lt;=" &amp; FY$1, DataRegularSeason20242025!$D$3:$D$1315, $A3)+SUMIFS(DataRegularSeason20242025!$AB$3:$AB$1315,DataRegularSeason20242025!$B$3:$B$1315, "&lt;=" &amp; FY$1, DataRegularSeason20242025!$E$3:$E$1315, $A3)</f>
        <v>20</v>
      </c>
      <c r="FZ3">
        <f>SUMIFS(DataRegularSeason20242025!$AA$3:$AA$1315,DataRegularSeason20242025!$B$3:$B$1315, "&lt;=" &amp; FZ$1, DataRegularSeason20242025!$D$3:$D$1315, $A3)+SUMIFS(DataRegularSeason20242025!$AB$3:$AB$1315,DataRegularSeason20242025!$B$3:$B$1315, "&lt;=" &amp; FZ$1, DataRegularSeason20242025!$E$3:$E$1315, $A3)</f>
        <v>20</v>
      </c>
      <c r="GA3">
        <f>SUMIFS(DataRegularSeason20242025!$AA$3:$AA$1315,DataRegularSeason20242025!$B$3:$B$1315, "&lt;=" &amp; GA$1, DataRegularSeason20242025!$D$3:$D$1315, $A3)+SUMIFS(DataRegularSeason20242025!$AB$3:$AB$1315,DataRegularSeason20242025!$B$3:$B$1315, "&lt;=" &amp; GA$1, DataRegularSeason20242025!$E$3:$E$1315, $A3)</f>
        <v>20</v>
      </c>
      <c r="GB3">
        <f>SUMIFS(DataRegularSeason20242025!$AA$3:$AA$1315,DataRegularSeason20242025!$B$3:$B$1315, "&lt;=" &amp; GB$1, DataRegularSeason20242025!$D$3:$D$1315, $A3)+SUMIFS(DataRegularSeason20242025!$AB$3:$AB$1315,DataRegularSeason20242025!$B$3:$B$1315, "&lt;=" &amp; GB$1, DataRegularSeason20242025!$E$3:$E$1315, $A3)</f>
        <v>20</v>
      </c>
      <c r="GC3">
        <f>SUMIFS(DataRegularSeason20242025!$AA$3:$AA$1315,DataRegularSeason20242025!$B$3:$B$1315, "&lt;=" &amp; GC$1, DataRegularSeason20242025!$D$3:$D$1315, $A3)+SUMIFS(DataRegularSeason20242025!$AB$3:$AB$1315,DataRegularSeason20242025!$B$3:$B$1315, "&lt;=" &amp; GC$1, DataRegularSeason20242025!$E$3:$E$1315, $A3)</f>
        <v>20</v>
      </c>
      <c r="GD3">
        <f>SUMIFS(DataRegularSeason20242025!$AA$3:$AA$1315,DataRegularSeason20242025!$B$3:$B$1315, "&lt;=" &amp; GD$1, DataRegularSeason20242025!$D$3:$D$1315, $A3)+SUMIFS(DataRegularSeason20242025!$AB$3:$AB$1315,DataRegularSeason20242025!$B$3:$B$1315, "&lt;=" &amp; GD$1, DataRegularSeason20242025!$E$3:$E$1315, $A3)</f>
        <v>20</v>
      </c>
      <c r="GE3">
        <f>SUMIFS(DataRegularSeason20242025!$AA$3:$AA$1315,DataRegularSeason20242025!$B$3:$B$1315, "&lt;=" &amp; GE$1, DataRegularSeason20242025!$D$3:$D$1315, $A3)+SUMIFS(DataRegularSeason20242025!$AB$3:$AB$1315,DataRegularSeason20242025!$B$3:$B$1315, "&lt;=" &amp; GE$1, DataRegularSeason20242025!$E$3:$E$1315, $A3)</f>
        <v>20</v>
      </c>
      <c r="GF3">
        <f>SUMIFS(DataRegularSeason20242025!$AA$3:$AA$1315,DataRegularSeason20242025!$B$3:$B$1315, "&lt;=" &amp; GF$1, DataRegularSeason20242025!$D$3:$D$1315, $A3)+SUMIFS(DataRegularSeason20242025!$AB$3:$AB$1315,DataRegularSeason20242025!$B$3:$B$1315, "&lt;=" &amp; GF$1, DataRegularSeason20242025!$E$3:$E$1315, $A3)</f>
        <v>20</v>
      </c>
      <c r="GG3">
        <f>SUMIFS(DataRegularSeason20242025!$AA$3:$AA$1315,DataRegularSeason20242025!$B$3:$B$1315, "&lt;=" &amp; GG$1, DataRegularSeason20242025!$D$3:$D$1315, $A3)+SUMIFS(DataRegularSeason20242025!$AB$3:$AB$1315,DataRegularSeason20242025!$B$3:$B$1315, "&lt;=" &amp; GG$1, DataRegularSeason20242025!$E$3:$E$1315, $A3)</f>
        <v>20</v>
      </c>
      <c r="GH3">
        <f>SUMIFS(DataRegularSeason20242025!$AA$3:$AA$1315,DataRegularSeason20242025!$B$3:$B$1315, "&lt;=" &amp; GH$1, DataRegularSeason20242025!$D$3:$D$1315, $A3)+SUMIFS(DataRegularSeason20242025!$AB$3:$AB$1315,DataRegularSeason20242025!$B$3:$B$1315, "&lt;=" &amp; GH$1, DataRegularSeason20242025!$E$3:$E$1315, $A3)</f>
        <v>20</v>
      </c>
      <c r="GI3">
        <f>SUMIFS(DataRegularSeason20242025!$AA$3:$AA$1315,DataRegularSeason20242025!$B$3:$B$1315, "&lt;=" &amp; GI$1, DataRegularSeason20242025!$D$3:$D$1315, $A3)+SUMIFS(DataRegularSeason20242025!$AB$3:$AB$1315,DataRegularSeason20242025!$B$3:$B$1315, "&lt;=" &amp; GI$1, DataRegularSeason20242025!$E$3:$E$1315, $A3)</f>
        <v>20</v>
      </c>
      <c r="GJ3">
        <f>SUMIFS(DataRegularSeason20242025!$AA$3:$AA$1315,DataRegularSeason20242025!$B$3:$B$1315, "&lt;=" &amp; GJ$1, DataRegularSeason20242025!$D$3:$D$1315, $A3)+SUMIFS(DataRegularSeason20242025!$AB$3:$AB$1315,DataRegularSeason20242025!$B$3:$B$1315, "&lt;=" &amp; GJ$1, DataRegularSeason20242025!$E$3:$E$1315, $A3)</f>
        <v>20</v>
      </c>
      <c r="GK3">
        <f>SUMIFS(DataRegularSeason20242025!$AA$3:$AA$1315,DataRegularSeason20242025!$B$3:$B$1315, "&lt;=" &amp; GK$1, DataRegularSeason20242025!$D$3:$D$1315, $A3)+SUMIFS(DataRegularSeason20242025!$AB$3:$AB$1315,DataRegularSeason20242025!$B$3:$B$1315, "&lt;=" &amp; GK$1, DataRegularSeason20242025!$E$3:$E$1315, $A3)</f>
        <v>20</v>
      </c>
      <c r="GL3">
        <f>SUMIFS(DataRegularSeason20242025!$AA$3:$AA$1315,DataRegularSeason20242025!$B$3:$B$1315, "&lt;=" &amp; GL$1, DataRegularSeason20242025!$D$3:$D$1315, $A3)+SUMIFS(DataRegularSeason20242025!$AB$3:$AB$1315,DataRegularSeason20242025!$B$3:$B$1315, "&lt;=" &amp; GL$1, DataRegularSeason20242025!$E$3:$E$1315, $A3)</f>
        <v>20</v>
      </c>
      <c r="GM3">
        <f>SUMIFS(DataRegularSeason20242025!$AA$3:$AA$1315,DataRegularSeason20242025!$B$3:$B$1315, "&lt;=" &amp; GM$1, DataRegularSeason20242025!$D$3:$D$1315, $A3)+SUMIFS(DataRegularSeason20242025!$AB$3:$AB$1315,DataRegularSeason20242025!$B$3:$B$1315, "&lt;=" &amp; GM$1, DataRegularSeason20242025!$E$3:$E$1315, $A3)</f>
        <v>20</v>
      </c>
      <c r="GN3">
        <f>SUMIFS(DataRegularSeason20242025!$AA$3:$AA$1315,DataRegularSeason20242025!$B$3:$B$1315, "&lt;=" &amp; GN$1, DataRegularSeason20242025!$D$3:$D$1315, $A3)+SUMIFS(DataRegularSeason20242025!$AB$3:$AB$1315,DataRegularSeason20242025!$B$3:$B$1315, "&lt;=" &amp; GN$1, DataRegularSeason20242025!$E$3:$E$1315, $A3)</f>
        <v>20</v>
      </c>
      <c r="GO3">
        <f>SUMIFS(DataRegularSeason20242025!$AA$3:$AA$1315,DataRegularSeason20242025!$B$3:$B$1315, "&lt;=" &amp; GO$1, DataRegularSeason20242025!$D$3:$D$1315, $A3)+SUMIFS(DataRegularSeason20242025!$AB$3:$AB$1315,DataRegularSeason20242025!$B$3:$B$1315, "&lt;=" &amp; GO$1, DataRegularSeason20242025!$E$3:$E$1315, $A3)</f>
        <v>20</v>
      </c>
      <c r="GP3">
        <f>SUMIFS(DataRegularSeason20242025!$AA$3:$AA$1315,DataRegularSeason20242025!$B$3:$B$1315, "&lt;=" &amp; GP$1, DataRegularSeason20242025!$D$3:$D$1315, $A3)+SUMIFS(DataRegularSeason20242025!$AB$3:$AB$1315,DataRegularSeason20242025!$B$3:$B$1315, "&lt;=" &amp; GP$1, DataRegularSeason20242025!$E$3:$E$1315, $A3)</f>
        <v>20</v>
      </c>
      <c r="GQ3">
        <f>SUMIFS(DataRegularSeason20242025!$AA$3:$AA$1315,DataRegularSeason20242025!$B$3:$B$1315, "&lt;=" &amp; GQ$1, DataRegularSeason20242025!$D$3:$D$1315, $A3)+SUMIFS(DataRegularSeason20242025!$AB$3:$AB$1315,DataRegularSeason20242025!$B$3:$B$1315, "&lt;=" &amp; GQ$1, DataRegularSeason20242025!$E$3:$E$1315, $A3)</f>
        <v>20</v>
      </c>
      <c r="GR3">
        <f>SUMIFS(DataRegularSeason20242025!$AA$3:$AA$1315,DataRegularSeason20242025!$B$3:$B$1315, "&lt;=" &amp; GR$1, DataRegularSeason20242025!$D$3:$D$1315, $A3)+SUMIFS(DataRegularSeason20242025!$AB$3:$AB$1315,DataRegularSeason20242025!$B$3:$B$1315, "&lt;=" &amp; GR$1, DataRegularSeason20242025!$E$3:$E$1315, $A3)</f>
        <v>20</v>
      </c>
      <c r="GS3">
        <f>SUMIFS(DataRegularSeason20242025!$AA$3:$AA$1315,DataRegularSeason20242025!$B$3:$B$1315, "&lt;=" &amp; GS$1, DataRegularSeason20242025!$D$3:$D$1315, $A3)+SUMIFS(DataRegularSeason20242025!$AB$3:$AB$1315,DataRegularSeason20242025!$B$3:$B$1315, "&lt;=" &amp; GS$1, DataRegularSeason20242025!$E$3:$E$1315, $A3)</f>
        <v>20</v>
      </c>
      <c r="GT3">
        <f>SUMIFS(DataRegularSeason20242025!$AA$3:$AA$1315,DataRegularSeason20242025!$B$3:$B$1315, "&lt;=" &amp; GT$1, DataRegularSeason20242025!$D$3:$D$1315, $A3)+SUMIFS(DataRegularSeason20242025!$AB$3:$AB$1315,DataRegularSeason20242025!$B$3:$B$1315, "&lt;=" &amp; GT$1, DataRegularSeason20242025!$E$3:$E$1315, $A3)</f>
        <v>20</v>
      </c>
      <c r="GU3">
        <f>SUMIFS(DataRegularSeason20242025!$AA$3:$AA$1315,DataRegularSeason20242025!$B$3:$B$1315, "&lt;=" &amp; GU$1, DataRegularSeason20242025!$D$3:$D$1315, $A3)+SUMIFS(DataRegularSeason20242025!$AB$3:$AB$1315,DataRegularSeason20242025!$B$3:$B$1315, "&lt;=" &amp; GU$1, DataRegularSeason20242025!$E$3:$E$1315, $A3)</f>
        <v>20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16</v>
      </c>
      <c r="AS4">
        <f>SUMIFS(DataRegularSeason20242025!$AA$3:$AA$1315,DataRegularSeason20242025!$B$3:$B$1315, "&lt;=" &amp; AS$1, DataRegularSeason20242025!$D$3:$D$1315, $A4)+SUMIFS(DataRegularSeason20242025!$AB$3:$AB$1315,DataRegularSeason20242025!$B$3:$B$1315, "&lt;=" &amp; AS$1, DataRegularSeason20242025!$E$3:$E$1315, $A4)</f>
        <v>16</v>
      </c>
      <c r="AT4">
        <f>SUMIFS(DataRegularSeason20242025!$AA$3:$AA$1315,DataRegularSeason20242025!$B$3:$B$1315, "&lt;=" &amp; AT$1, DataRegularSeason20242025!$D$3:$D$1315, $A4)+SUMIFS(DataRegularSeason20242025!$AB$3:$AB$1315,DataRegularSeason20242025!$B$3:$B$1315, "&lt;=" &amp; AT$1, DataRegularSeason20242025!$E$3:$E$1315, $A4)</f>
        <v>16</v>
      </c>
      <c r="AU4">
        <f>SUMIFS(DataRegularSeason20242025!$AA$3:$AA$1315,DataRegularSeason20242025!$B$3:$B$1315, "&lt;=" &amp; AU$1, DataRegularSeason20242025!$D$3:$D$1315, $A4)+SUMIFS(DataRegularSeason20242025!$AB$3:$AB$1315,DataRegularSeason20242025!$B$3:$B$1315, "&lt;=" &amp; AU$1, DataRegularSeason20242025!$E$3:$E$1315, $A4)</f>
        <v>16</v>
      </c>
      <c r="AV4">
        <f>SUMIFS(DataRegularSeason20242025!$AA$3:$AA$1315,DataRegularSeason20242025!$B$3:$B$1315, "&lt;=" &amp; AV$1, DataRegularSeason20242025!$D$3:$D$1315, $A4)+SUMIFS(DataRegularSeason20242025!$AB$3:$AB$1315,DataRegularSeason20242025!$B$3:$B$1315, "&lt;=" &amp; AV$1, DataRegularSeason20242025!$E$3:$E$1315, $A4)</f>
        <v>16</v>
      </c>
      <c r="AW4">
        <f>SUMIFS(DataRegularSeason20242025!$AA$3:$AA$1315,DataRegularSeason20242025!$B$3:$B$1315, "&lt;=" &amp; AW$1, DataRegularSeason20242025!$D$3:$D$1315, $A4)+SUMIFS(DataRegularSeason20242025!$AB$3:$AB$1315,DataRegularSeason20242025!$B$3:$B$1315, "&lt;=" &amp; AW$1, DataRegularSeason20242025!$E$3:$E$1315, $A4)</f>
        <v>16</v>
      </c>
      <c r="AX4">
        <f>SUMIFS(DataRegularSeason20242025!$AA$3:$AA$1315,DataRegularSeason20242025!$B$3:$B$1315, "&lt;=" &amp; AX$1, DataRegularSeason20242025!$D$3:$D$1315, $A4)+SUMIFS(DataRegularSeason20242025!$AB$3:$AB$1315,DataRegularSeason20242025!$B$3:$B$1315, "&lt;=" &amp; AX$1, DataRegularSeason20242025!$E$3:$E$1315, $A4)</f>
        <v>16</v>
      </c>
      <c r="AY4">
        <f>SUMIFS(DataRegularSeason20242025!$AA$3:$AA$1315,DataRegularSeason20242025!$B$3:$B$1315, "&lt;=" &amp; AY$1, DataRegularSeason20242025!$D$3:$D$1315, $A4)+SUMIFS(DataRegularSeason20242025!$AB$3:$AB$1315,DataRegularSeason20242025!$B$3:$B$1315, "&lt;=" &amp; AY$1, DataRegularSeason20242025!$E$3:$E$1315, $A4)</f>
        <v>16</v>
      </c>
      <c r="AZ4">
        <f>SUMIFS(DataRegularSeason20242025!$AA$3:$AA$1315,DataRegularSeason20242025!$B$3:$B$1315, "&lt;=" &amp; AZ$1, DataRegularSeason20242025!$D$3:$D$1315, $A4)+SUMIFS(DataRegularSeason20242025!$AB$3:$AB$1315,DataRegularSeason20242025!$B$3:$B$1315, "&lt;=" &amp; AZ$1, DataRegularSeason20242025!$E$3:$E$1315, $A4)</f>
        <v>16</v>
      </c>
      <c r="BA4">
        <f>SUMIFS(DataRegularSeason20242025!$AA$3:$AA$1315,DataRegularSeason20242025!$B$3:$B$1315, "&lt;=" &amp; BA$1, DataRegularSeason20242025!$D$3:$D$1315, $A4)+SUMIFS(DataRegularSeason20242025!$AB$3:$AB$1315,DataRegularSeason20242025!$B$3:$B$1315, "&lt;=" &amp; BA$1, DataRegularSeason20242025!$E$3:$E$1315, $A4)</f>
        <v>16</v>
      </c>
      <c r="BB4">
        <f>SUMIFS(DataRegularSeason20242025!$AA$3:$AA$1315,DataRegularSeason20242025!$B$3:$B$1315, "&lt;=" &amp; BB$1, DataRegularSeason20242025!$D$3:$D$1315, $A4)+SUMIFS(DataRegularSeason20242025!$AB$3:$AB$1315,DataRegularSeason20242025!$B$3:$B$1315, "&lt;=" &amp; BB$1, DataRegularSeason20242025!$E$3:$E$1315, $A4)</f>
        <v>16</v>
      </c>
      <c r="BC4">
        <f>SUMIFS(DataRegularSeason20242025!$AA$3:$AA$1315,DataRegularSeason20242025!$B$3:$B$1315, "&lt;=" &amp; BC$1, DataRegularSeason20242025!$D$3:$D$1315, $A4)+SUMIFS(DataRegularSeason20242025!$AB$3:$AB$1315,DataRegularSeason20242025!$B$3:$B$1315, "&lt;=" &amp; BC$1, DataRegularSeason20242025!$E$3:$E$1315, $A4)</f>
        <v>16</v>
      </c>
      <c r="BD4">
        <f>SUMIFS(DataRegularSeason20242025!$AA$3:$AA$1315,DataRegularSeason20242025!$B$3:$B$1315, "&lt;=" &amp; BD$1, DataRegularSeason20242025!$D$3:$D$1315, $A4)+SUMIFS(DataRegularSeason20242025!$AB$3:$AB$1315,DataRegularSeason20242025!$B$3:$B$1315, "&lt;=" &amp; BD$1, DataRegularSeason20242025!$E$3:$E$1315, $A4)</f>
        <v>16</v>
      </c>
      <c r="BE4">
        <f>SUMIFS(DataRegularSeason20242025!$AA$3:$AA$1315,DataRegularSeason20242025!$B$3:$B$1315, "&lt;=" &amp; BE$1, DataRegularSeason20242025!$D$3:$D$1315, $A4)+SUMIFS(DataRegularSeason20242025!$AB$3:$AB$1315,DataRegularSeason20242025!$B$3:$B$1315, "&lt;=" &amp; BE$1, DataRegularSeason20242025!$E$3:$E$1315, $A4)</f>
        <v>16</v>
      </c>
      <c r="BF4">
        <f>SUMIFS(DataRegularSeason20242025!$AA$3:$AA$1315,DataRegularSeason20242025!$B$3:$B$1315, "&lt;=" &amp; BF$1, DataRegularSeason20242025!$D$3:$D$1315, $A4)+SUMIFS(DataRegularSeason20242025!$AB$3:$AB$1315,DataRegularSeason20242025!$B$3:$B$1315, "&lt;=" &amp; BF$1, DataRegularSeason20242025!$E$3:$E$1315, $A4)</f>
        <v>16</v>
      </c>
      <c r="BG4">
        <f>SUMIFS(DataRegularSeason20242025!$AA$3:$AA$1315,DataRegularSeason20242025!$B$3:$B$1315, "&lt;=" &amp; BG$1, DataRegularSeason20242025!$D$3:$D$1315, $A4)+SUMIFS(DataRegularSeason20242025!$AB$3:$AB$1315,DataRegularSeason20242025!$B$3:$B$1315, "&lt;=" &amp; BG$1, DataRegularSeason20242025!$E$3:$E$1315, $A4)</f>
        <v>16</v>
      </c>
      <c r="BH4">
        <f>SUMIFS(DataRegularSeason20242025!$AA$3:$AA$1315,DataRegularSeason20242025!$B$3:$B$1315, "&lt;=" &amp; BH$1, DataRegularSeason20242025!$D$3:$D$1315, $A4)+SUMIFS(DataRegularSeason20242025!$AB$3:$AB$1315,DataRegularSeason20242025!$B$3:$B$1315, "&lt;=" &amp; BH$1, DataRegularSeason20242025!$E$3:$E$1315, $A4)</f>
        <v>16</v>
      </c>
      <c r="BI4">
        <f>SUMIFS(DataRegularSeason20242025!$AA$3:$AA$1315,DataRegularSeason20242025!$B$3:$B$1315, "&lt;=" &amp; BI$1, DataRegularSeason20242025!$D$3:$D$1315, $A4)+SUMIFS(DataRegularSeason20242025!$AB$3:$AB$1315,DataRegularSeason20242025!$B$3:$B$1315, "&lt;=" &amp; BI$1, DataRegularSeason20242025!$E$3:$E$1315, $A4)</f>
        <v>16</v>
      </c>
      <c r="BJ4">
        <f>SUMIFS(DataRegularSeason20242025!$AA$3:$AA$1315,DataRegularSeason20242025!$B$3:$B$1315, "&lt;=" &amp; BJ$1, DataRegularSeason20242025!$D$3:$D$1315, $A4)+SUMIFS(DataRegularSeason20242025!$AB$3:$AB$1315,DataRegularSeason20242025!$B$3:$B$1315, "&lt;=" &amp; BJ$1, DataRegularSeason20242025!$E$3:$E$1315, $A4)</f>
        <v>16</v>
      </c>
      <c r="BK4">
        <f>SUMIFS(DataRegularSeason20242025!$AA$3:$AA$1315,DataRegularSeason20242025!$B$3:$B$1315, "&lt;=" &amp; BK$1, DataRegularSeason20242025!$D$3:$D$1315, $A4)+SUMIFS(DataRegularSeason20242025!$AB$3:$AB$1315,DataRegularSeason20242025!$B$3:$B$1315, "&lt;=" &amp; BK$1, DataRegularSeason20242025!$E$3:$E$1315, $A4)</f>
        <v>16</v>
      </c>
      <c r="BL4">
        <f>SUMIFS(DataRegularSeason20242025!$AA$3:$AA$1315,DataRegularSeason20242025!$B$3:$B$1315, "&lt;=" &amp; BL$1, DataRegularSeason20242025!$D$3:$D$1315, $A4)+SUMIFS(DataRegularSeason20242025!$AB$3:$AB$1315,DataRegularSeason20242025!$B$3:$B$1315, "&lt;=" &amp; BL$1, DataRegularSeason20242025!$E$3:$E$1315, $A4)</f>
        <v>16</v>
      </c>
      <c r="BM4">
        <f>SUMIFS(DataRegularSeason20242025!$AA$3:$AA$1315,DataRegularSeason20242025!$B$3:$B$1315, "&lt;=" &amp; BM$1, DataRegularSeason20242025!$D$3:$D$1315, $A4)+SUMIFS(DataRegularSeason20242025!$AB$3:$AB$1315,DataRegularSeason20242025!$B$3:$B$1315, "&lt;=" &amp; BM$1, DataRegularSeason20242025!$E$3:$E$1315, $A4)</f>
        <v>16</v>
      </c>
      <c r="BN4">
        <f>SUMIFS(DataRegularSeason20242025!$AA$3:$AA$1315,DataRegularSeason20242025!$B$3:$B$1315, "&lt;=" &amp; BN$1, DataRegularSeason20242025!$D$3:$D$1315, $A4)+SUMIFS(DataRegularSeason20242025!$AB$3:$AB$1315,DataRegularSeason20242025!$B$3:$B$1315, "&lt;=" &amp; BN$1, DataRegularSeason20242025!$E$3:$E$1315, $A4)</f>
        <v>16</v>
      </c>
      <c r="BO4">
        <f>SUMIFS(DataRegularSeason20242025!$AA$3:$AA$1315,DataRegularSeason20242025!$B$3:$B$1315, "&lt;=" &amp; BO$1, DataRegularSeason20242025!$D$3:$D$1315, $A4)+SUMIFS(DataRegularSeason20242025!$AB$3:$AB$1315,DataRegularSeason20242025!$B$3:$B$1315, "&lt;=" &amp; BO$1, DataRegularSeason20242025!$E$3:$E$1315, $A4)</f>
        <v>16</v>
      </c>
      <c r="BP4">
        <f>SUMIFS(DataRegularSeason20242025!$AA$3:$AA$1315,DataRegularSeason20242025!$B$3:$B$1315, "&lt;=" &amp; BP$1, DataRegularSeason20242025!$D$3:$D$1315, $A4)+SUMIFS(DataRegularSeason20242025!$AB$3:$AB$1315,DataRegularSeason20242025!$B$3:$B$1315, "&lt;=" &amp; BP$1, DataRegularSeason20242025!$E$3:$E$1315, $A4)</f>
        <v>16</v>
      </c>
      <c r="BQ4">
        <f>SUMIFS(DataRegularSeason20242025!$AA$3:$AA$1315,DataRegularSeason20242025!$B$3:$B$1315, "&lt;=" &amp; BQ$1, DataRegularSeason20242025!$D$3:$D$1315, $A4)+SUMIFS(DataRegularSeason20242025!$AB$3:$AB$1315,DataRegularSeason20242025!$B$3:$B$1315, "&lt;=" &amp; BQ$1, DataRegularSeason20242025!$E$3:$E$1315, $A4)</f>
        <v>16</v>
      </c>
      <c r="BR4">
        <f>SUMIFS(DataRegularSeason20242025!$AA$3:$AA$1315,DataRegularSeason20242025!$B$3:$B$1315, "&lt;=" &amp; BR$1, DataRegularSeason20242025!$D$3:$D$1315, $A4)+SUMIFS(DataRegularSeason20242025!$AB$3:$AB$1315,DataRegularSeason20242025!$B$3:$B$1315, "&lt;=" &amp; BR$1, DataRegularSeason20242025!$E$3:$E$1315, $A4)</f>
        <v>16</v>
      </c>
      <c r="BS4">
        <f>SUMIFS(DataRegularSeason20242025!$AA$3:$AA$1315,DataRegularSeason20242025!$B$3:$B$1315, "&lt;=" &amp; BS$1, DataRegularSeason20242025!$D$3:$D$1315, $A4)+SUMIFS(DataRegularSeason20242025!$AB$3:$AB$1315,DataRegularSeason20242025!$B$3:$B$1315, "&lt;=" &amp; BS$1, DataRegularSeason20242025!$E$3:$E$1315, $A4)</f>
        <v>16</v>
      </c>
      <c r="BT4">
        <f>SUMIFS(DataRegularSeason20242025!$AA$3:$AA$1315,DataRegularSeason20242025!$B$3:$B$1315, "&lt;=" &amp; BT$1, DataRegularSeason20242025!$D$3:$D$1315, $A4)+SUMIFS(DataRegularSeason20242025!$AB$3:$AB$1315,DataRegularSeason20242025!$B$3:$B$1315, "&lt;=" &amp; BT$1, DataRegularSeason20242025!$E$3:$E$1315, $A4)</f>
        <v>16</v>
      </c>
      <c r="BU4">
        <f>SUMIFS(DataRegularSeason20242025!$AA$3:$AA$1315,DataRegularSeason20242025!$B$3:$B$1315, "&lt;=" &amp; BU$1, DataRegularSeason20242025!$D$3:$D$1315, $A4)+SUMIFS(DataRegularSeason20242025!$AB$3:$AB$1315,DataRegularSeason20242025!$B$3:$B$1315, "&lt;=" &amp; BU$1, DataRegularSeason20242025!$E$3:$E$1315, $A4)</f>
        <v>16</v>
      </c>
      <c r="BV4">
        <f>SUMIFS(DataRegularSeason20242025!$AA$3:$AA$1315,DataRegularSeason20242025!$B$3:$B$1315, "&lt;=" &amp; BV$1, DataRegularSeason20242025!$D$3:$D$1315, $A4)+SUMIFS(DataRegularSeason20242025!$AB$3:$AB$1315,DataRegularSeason20242025!$B$3:$B$1315, "&lt;=" &amp; BV$1, DataRegularSeason20242025!$E$3:$E$1315, $A4)</f>
        <v>16</v>
      </c>
      <c r="BW4">
        <f>SUMIFS(DataRegularSeason20242025!$AA$3:$AA$1315,DataRegularSeason20242025!$B$3:$B$1315, "&lt;=" &amp; BW$1, DataRegularSeason20242025!$D$3:$D$1315, $A4)+SUMIFS(DataRegularSeason20242025!$AB$3:$AB$1315,DataRegularSeason20242025!$B$3:$B$1315, "&lt;=" &amp; BW$1, DataRegularSeason20242025!$E$3:$E$1315, $A4)</f>
        <v>16</v>
      </c>
      <c r="BX4">
        <f>SUMIFS(DataRegularSeason20242025!$AA$3:$AA$1315,DataRegularSeason20242025!$B$3:$B$1315, "&lt;=" &amp; BX$1, DataRegularSeason20242025!$D$3:$D$1315, $A4)+SUMIFS(DataRegularSeason20242025!$AB$3:$AB$1315,DataRegularSeason20242025!$B$3:$B$1315, "&lt;=" &amp; BX$1, DataRegularSeason20242025!$E$3:$E$1315, $A4)</f>
        <v>16</v>
      </c>
      <c r="BY4">
        <f>SUMIFS(DataRegularSeason20242025!$AA$3:$AA$1315,DataRegularSeason20242025!$B$3:$B$1315, "&lt;=" &amp; BY$1, DataRegularSeason20242025!$D$3:$D$1315, $A4)+SUMIFS(DataRegularSeason20242025!$AB$3:$AB$1315,DataRegularSeason20242025!$B$3:$B$1315, "&lt;=" &amp; BY$1, DataRegularSeason20242025!$E$3:$E$1315, $A4)</f>
        <v>16</v>
      </c>
      <c r="BZ4">
        <f>SUMIFS(DataRegularSeason20242025!$AA$3:$AA$1315,DataRegularSeason20242025!$B$3:$B$1315, "&lt;=" &amp; BZ$1, DataRegularSeason20242025!$D$3:$D$1315, $A4)+SUMIFS(DataRegularSeason20242025!$AB$3:$AB$1315,DataRegularSeason20242025!$B$3:$B$1315, "&lt;=" &amp; BZ$1, DataRegularSeason20242025!$E$3:$E$1315, $A4)</f>
        <v>16</v>
      </c>
      <c r="CA4">
        <f>SUMIFS(DataRegularSeason20242025!$AA$3:$AA$1315,DataRegularSeason20242025!$B$3:$B$1315, "&lt;=" &amp; CA$1, DataRegularSeason20242025!$D$3:$D$1315, $A4)+SUMIFS(DataRegularSeason20242025!$AB$3:$AB$1315,DataRegularSeason20242025!$B$3:$B$1315, "&lt;=" &amp; CA$1, DataRegularSeason20242025!$E$3:$E$1315, $A4)</f>
        <v>16</v>
      </c>
      <c r="CB4">
        <f>SUMIFS(DataRegularSeason20242025!$AA$3:$AA$1315,DataRegularSeason20242025!$B$3:$B$1315, "&lt;=" &amp; CB$1, DataRegularSeason20242025!$D$3:$D$1315, $A4)+SUMIFS(DataRegularSeason20242025!$AB$3:$AB$1315,DataRegularSeason20242025!$B$3:$B$1315, "&lt;=" &amp; CB$1, DataRegularSeason20242025!$E$3:$E$1315, $A4)</f>
        <v>16</v>
      </c>
      <c r="CC4">
        <f>SUMIFS(DataRegularSeason20242025!$AA$3:$AA$1315,DataRegularSeason20242025!$B$3:$B$1315, "&lt;=" &amp; CC$1, DataRegularSeason20242025!$D$3:$D$1315, $A4)+SUMIFS(DataRegularSeason20242025!$AB$3:$AB$1315,DataRegularSeason20242025!$B$3:$B$1315, "&lt;=" &amp; CC$1, DataRegularSeason20242025!$E$3:$E$1315, $A4)</f>
        <v>16</v>
      </c>
      <c r="CD4">
        <f>SUMIFS(DataRegularSeason20242025!$AA$3:$AA$1315,DataRegularSeason20242025!$B$3:$B$1315, "&lt;=" &amp; CD$1, DataRegularSeason20242025!$D$3:$D$1315, $A4)+SUMIFS(DataRegularSeason20242025!$AB$3:$AB$1315,DataRegularSeason20242025!$B$3:$B$1315, "&lt;=" &amp; CD$1, DataRegularSeason20242025!$E$3:$E$1315, $A4)</f>
        <v>16</v>
      </c>
      <c r="CE4">
        <f>SUMIFS(DataRegularSeason20242025!$AA$3:$AA$1315,DataRegularSeason20242025!$B$3:$B$1315, "&lt;=" &amp; CE$1, DataRegularSeason20242025!$D$3:$D$1315, $A4)+SUMIFS(DataRegularSeason20242025!$AB$3:$AB$1315,DataRegularSeason20242025!$B$3:$B$1315, "&lt;=" &amp; CE$1, DataRegularSeason20242025!$E$3:$E$1315, $A4)</f>
        <v>16</v>
      </c>
      <c r="CF4">
        <f>SUMIFS(DataRegularSeason20242025!$AA$3:$AA$1315,DataRegularSeason20242025!$B$3:$B$1315, "&lt;=" &amp; CF$1, DataRegularSeason20242025!$D$3:$D$1315, $A4)+SUMIFS(DataRegularSeason20242025!$AB$3:$AB$1315,DataRegularSeason20242025!$B$3:$B$1315, "&lt;=" &amp; CF$1, DataRegularSeason20242025!$E$3:$E$1315, $A4)</f>
        <v>16</v>
      </c>
      <c r="CG4">
        <f>SUMIFS(DataRegularSeason20242025!$AA$3:$AA$1315,DataRegularSeason20242025!$B$3:$B$1315, "&lt;=" &amp; CG$1, DataRegularSeason20242025!$D$3:$D$1315, $A4)+SUMIFS(DataRegularSeason20242025!$AB$3:$AB$1315,DataRegularSeason20242025!$B$3:$B$1315, "&lt;=" &amp; CG$1, DataRegularSeason20242025!$E$3:$E$1315, $A4)</f>
        <v>16</v>
      </c>
      <c r="CH4">
        <f>SUMIFS(DataRegularSeason20242025!$AA$3:$AA$1315,DataRegularSeason20242025!$B$3:$B$1315, "&lt;=" &amp; CH$1, DataRegularSeason20242025!$D$3:$D$1315, $A4)+SUMIFS(DataRegularSeason20242025!$AB$3:$AB$1315,DataRegularSeason20242025!$B$3:$B$1315, "&lt;=" &amp; CH$1, DataRegularSeason20242025!$E$3:$E$1315, $A4)</f>
        <v>16</v>
      </c>
      <c r="CI4">
        <f>SUMIFS(DataRegularSeason20242025!$AA$3:$AA$1315,DataRegularSeason20242025!$B$3:$B$1315, "&lt;=" &amp; CI$1, DataRegularSeason20242025!$D$3:$D$1315, $A4)+SUMIFS(DataRegularSeason20242025!$AB$3:$AB$1315,DataRegularSeason20242025!$B$3:$B$1315, "&lt;=" &amp; CI$1, DataRegularSeason20242025!$E$3:$E$1315, $A4)</f>
        <v>16</v>
      </c>
      <c r="CJ4">
        <f>SUMIFS(DataRegularSeason20242025!$AA$3:$AA$1315,DataRegularSeason20242025!$B$3:$B$1315, "&lt;=" &amp; CJ$1, DataRegularSeason20242025!$D$3:$D$1315, $A4)+SUMIFS(DataRegularSeason20242025!$AB$3:$AB$1315,DataRegularSeason20242025!$B$3:$B$1315, "&lt;=" &amp; CJ$1, DataRegularSeason20242025!$E$3:$E$1315, $A4)</f>
        <v>16</v>
      </c>
      <c r="CK4">
        <f>SUMIFS(DataRegularSeason20242025!$AA$3:$AA$1315,DataRegularSeason20242025!$B$3:$B$1315, "&lt;=" &amp; CK$1, DataRegularSeason20242025!$D$3:$D$1315, $A4)+SUMIFS(DataRegularSeason20242025!$AB$3:$AB$1315,DataRegularSeason20242025!$B$3:$B$1315, "&lt;=" &amp; CK$1, DataRegularSeason20242025!$E$3:$E$1315, $A4)</f>
        <v>16</v>
      </c>
      <c r="CL4">
        <f>SUMIFS(DataRegularSeason20242025!$AA$3:$AA$1315,DataRegularSeason20242025!$B$3:$B$1315, "&lt;=" &amp; CL$1, DataRegularSeason20242025!$D$3:$D$1315, $A4)+SUMIFS(DataRegularSeason20242025!$AB$3:$AB$1315,DataRegularSeason20242025!$B$3:$B$1315, "&lt;=" &amp; CL$1, DataRegularSeason20242025!$E$3:$E$1315, $A4)</f>
        <v>16</v>
      </c>
      <c r="CM4">
        <f>SUMIFS(DataRegularSeason20242025!$AA$3:$AA$1315,DataRegularSeason20242025!$B$3:$B$1315, "&lt;=" &amp; CM$1, DataRegularSeason20242025!$D$3:$D$1315, $A4)+SUMIFS(DataRegularSeason20242025!$AB$3:$AB$1315,DataRegularSeason20242025!$B$3:$B$1315, "&lt;=" &amp; CM$1, DataRegularSeason20242025!$E$3:$E$1315, $A4)</f>
        <v>16</v>
      </c>
      <c r="CN4">
        <f>SUMIFS(DataRegularSeason20242025!$AA$3:$AA$1315,DataRegularSeason20242025!$B$3:$B$1315, "&lt;=" &amp; CN$1, DataRegularSeason20242025!$D$3:$D$1315, $A4)+SUMIFS(DataRegularSeason20242025!$AB$3:$AB$1315,DataRegularSeason20242025!$B$3:$B$1315, "&lt;=" &amp; CN$1, DataRegularSeason20242025!$E$3:$E$1315, $A4)</f>
        <v>16</v>
      </c>
      <c r="CO4">
        <f>SUMIFS(DataRegularSeason20242025!$AA$3:$AA$1315,DataRegularSeason20242025!$B$3:$B$1315, "&lt;=" &amp; CO$1, DataRegularSeason20242025!$D$3:$D$1315, $A4)+SUMIFS(DataRegularSeason20242025!$AB$3:$AB$1315,DataRegularSeason20242025!$B$3:$B$1315, "&lt;=" &amp; CO$1, DataRegularSeason20242025!$E$3:$E$1315, $A4)</f>
        <v>16</v>
      </c>
      <c r="CP4">
        <f>SUMIFS(DataRegularSeason20242025!$AA$3:$AA$1315,DataRegularSeason20242025!$B$3:$B$1315, "&lt;=" &amp; CP$1, DataRegularSeason20242025!$D$3:$D$1315, $A4)+SUMIFS(DataRegularSeason20242025!$AB$3:$AB$1315,DataRegularSeason20242025!$B$3:$B$1315, "&lt;=" &amp; CP$1, DataRegularSeason20242025!$E$3:$E$1315, $A4)</f>
        <v>16</v>
      </c>
      <c r="CQ4">
        <f>SUMIFS(DataRegularSeason20242025!$AA$3:$AA$1315,DataRegularSeason20242025!$B$3:$B$1315, "&lt;=" &amp; CQ$1, DataRegularSeason20242025!$D$3:$D$1315, $A4)+SUMIFS(DataRegularSeason20242025!$AB$3:$AB$1315,DataRegularSeason20242025!$B$3:$B$1315, "&lt;=" &amp; CQ$1, DataRegularSeason20242025!$E$3:$E$1315, $A4)</f>
        <v>16</v>
      </c>
      <c r="CR4">
        <f>SUMIFS(DataRegularSeason20242025!$AA$3:$AA$1315,DataRegularSeason20242025!$B$3:$B$1315, "&lt;=" &amp; CR$1, DataRegularSeason20242025!$D$3:$D$1315, $A4)+SUMIFS(DataRegularSeason20242025!$AB$3:$AB$1315,DataRegularSeason20242025!$B$3:$B$1315, "&lt;=" &amp; CR$1, DataRegularSeason20242025!$E$3:$E$1315, $A4)</f>
        <v>16</v>
      </c>
      <c r="CS4">
        <f>SUMIFS(DataRegularSeason20242025!$AA$3:$AA$1315,DataRegularSeason20242025!$B$3:$B$1315, "&lt;=" &amp; CS$1, DataRegularSeason20242025!$D$3:$D$1315, $A4)+SUMIFS(DataRegularSeason20242025!$AB$3:$AB$1315,DataRegularSeason20242025!$B$3:$B$1315, "&lt;=" &amp; CS$1, DataRegularSeason20242025!$E$3:$E$1315, $A4)</f>
        <v>16</v>
      </c>
      <c r="CT4">
        <f>SUMIFS(DataRegularSeason20242025!$AA$3:$AA$1315,DataRegularSeason20242025!$B$3:$B$1315, "&lt;=" &amp; CT$1, DataRegularSeason20242025!$D$3:$D$1315, $A4)+SUMIFS(DataRegularSeason20242025!$AB$3:$AB$1315,DataRegularSeason20242025!$B$3:$B$1315, "&lt;=" &amp; CT$1, DataRegularSeason20242025!$E$3:$E$1315, $A4)</f>
        <v>16</v>
      </c>
      <c r="CU4">
        <f>SUMIFS(DataRegularSeason20242025!$AA$3:$AA$1315,DataRegularSeason20242025!$B$3:$B$1315, "&lt;=" &amp; CU$1, DataRegularSeason20242025!$D$3:$D$1315, $A4)+SUMIFS(DataRegularSeason20242025!$AB$3:$AB$1315,DataRegularSeason20242025!$B$3:$B$1315, "&lt;=" &amp; CU$1, DataRegularSeason20242025!$E$3:$E$1315, $A4)</f>
        <v>16</v>
      </c>
      <c r="CV4">
        <f>SUMIFS(DataRegularSeason20242025!$AA$3:$AA$1315,DataRegularSeason20242025!$B$3:$B$1315, "&lt;=" &amp; CV$1, DataRegularSeason20242025!$D$3:$D$1315, $A4)+SUMIFS(DataRegularSeason20242025!$AB$3:$AB$1315,DataRegularSeason20242025!$B$3:$B$1315, "&lt;=" &amp; CV$1, DataRegularSeason20242025!$E$3:$E$1315, $A4)</f>
        <v>16</v>
      </c>
      <c r="CW4">
        <f>SUMIFS(DataRegularSeason20242025!$AA$3:$AA$1315,DataRegularSeason20242025!$B$3:$B$1315, "&lt;=" &amp; CW$1, DataRegularSeason20242025!$D$3:$D$1315, $A4)+SUMIFS(DataRegularSeason20242025!$AB$3:$AB$1315,DataRegularSeason20242025!$B$3:$B$1315, "&lt;=" &amp; CW$1, DataRegularSeason20242025!$E$3:$E$1315, $A4)</f>
        <v>16</v>
      </c>
      <c r="CX4">
        <f>SUMIFS(DataRegularSeason20242025!$AA$3:$AA$1315,DataRegularSeason20242025!$B$3:$B$1315, "&lt;=" &amp; CX$1, DataRegularSeason20242025!$D$3:$D$1315, $A4)+SUMIFS(DataRegularSeason20242025!$AB$3:$AB$1315,DataRegularSeason20242025!$B$3:$B$1315, "&lt;=" &amp; CX$1, DataRegularSeason20242025!$E$3:$E$1315, $A4)</f>
        <v>16</v>
      </c>
      <c r="CY4">
        <f>SUMIFS(DataRegularSeason20242025!$AA$3:$AA$1315,DataRegularSeason20242025!$B$3:$B$1315, "&lt;=" &amp; CY$1, DataRegularSeason20242025!$D$3:$D$1315, $A4)+SUMIFS(DataRegularSeason20242025!$AB$3:$AB$1315,DataRegularSeason20242025!$B$3:$B$1315, "&lt;=" &amp; CY$1, DataRegularSeason20242025!$E$3:$E$1315, $A4)</f>
        <v>16</v>
      </c>
      <c r="CZ4">
        <f>SUMIFS(DataRegularSeason20242025!$AA$3:$AA$1315,DataRegularSeason20242025!$B$3:$B$1315, "&lt;=" &amp; CZ$1, DataRegularSeason20242025!$D$3:$D$1315, $A4)+SUMIFS(DataRegularSeason20242025!$AB$3:$AB$1315,DataRegularSeason20242025!$B$3:$B$1315, "&lt;=" &amp; CZ$1, DataRegularSeason20242025!$E$3:$E$1315, $A4)</f>
        <v>16</v>
      </c>
      <c r="DA4">
        <f>SUMIFS(DataRegularSeason20242025!$AA$3:$AA$1315,DataRegularSeason20242025!$B$3:$B$1315, "&lt;=" &amp; DA$1, DataRegularSeason20242025!$D$3:$D$1315, $A4)+SUMIFS(DataRegularSeason20242025!$AB$3:$AB$1315,DataRegularSeason20242025!$B$3:$B$1315, "&lt;=" &amp; DA$1, DataRegularSeason20242025!$E$3:$E$1315, $A4)</f>
        <v>16</v>
      </c>
      <c r="DB4">
        <f>SUMIFS(DataRegularSeason20242025!$AA$3:$AA$1315,DataRegularSeason20242025!$B$3:$B$1315, "&lt;=" &amp; DB$1, DataRegularSeason20242025!$D$3:$D$1315, $A4)+SUMIFS(DataRegularSeason20242025!$AB$3:$AB$1315,DataRegularSeason20242025!$B$3:$B$1315, "&lt;=" &amp; DB$1, DataRegularSeason20242025!$E$3:$E$1315, $A4)</f>
        <v>16</v>
      </c>
      <c r="DC4">
        <f>SUMIFS(DataRegularSeason20242025!$AA$3:$AA$1315,DataRegularSeason20242025!$B$3:$B$1315, "&lt;=" &amp; DC$1, DataRegularSeason20242025!$D$3:$D$1315, $A4)+SUMIFS(DataRegularSeason20242025!$AB$3:$AB$1315,DataRegularSeason20242025!$B$3:$B$1315, "&lt;=" &amp; DC$1, DataRegularSeason20242025!$E$3:$E$1315, $A4)</f>
        <v>16</v>
      </c>
      <c r="DD4">
        <f>SUMIFS(DataRegularSeason20242025!$AA$3:$AA$1315,DataRegularSeason20242025!$B$3:$B$1315, "&lt;=" &amp; DD$1, DataRegularSeason20242025!$D$3:$D$1315, $A4)+SUMIFS(DataRegularSeason20242025!$AB$3:$AB$1315,DataRegularSeason20242025!$B$3:$B$1315, "&lt;=" &amp; DD$1, DataRegularSeason20242025!$E$3:$E$1315, $A4)</f>
        <v>16</v>
      </c>
      <c r="DE4">
        <f>SUMIFS(DataRegularSeason20242025!$AA$3:$AA$1315,DataRegularSeason20242025!$B$3:$B$1315, "&lt;=" &amp; DE$1, DataRegularSeason20242025!$D$3:$D$1315, $A4)+SUMIFS(DataRegularSeason20242025!$AB$3:$AB$1315,DataRegularSeason20242025!$B$3:$B$1315, "&lt;=" &amp; DE$1, DataRegularSeason20242025!$E$3:$E$1315, $A4)</f>
        <v>16</v>
      </c>
      <c r="DF4">
        <f>SUMIFS(DataRegularSeason20242025!$AA$3:$AA$1315,DataRegularSeason20242025!$B$3:$B$1315, "&lt;=" &amp; DF$1, DataRegularSeason20242025!$D$3:$D$1315, $A4)+SUMIFS(DataRegularSeason20242025!$AB$3:$AB$1315,DataRegularSeason20242025!$B$3:$B$1315, "&lt;=" &amp; DF$1, DataRegularSeason20242025!$E$3:$E$1315, $A4)</f>
        <v>16</v>
      </c>
      <c r="DG4">
        <f>SUMIFS(DataRegularSeason20242025!$AA$3:$AA$1315,DataRegularSeason20242025!$B$3:$B$1315, "&lt;=" &amp; DG$1, DataRegularSeason20242025!$D$3:$D$1315, $A4)+SUMIFS(DataRegularSeason20242025!$AB$3:$AB$1315,DataRegularSeason20242025!$B$3:$B$1315, "&lt;=" &amp; DG$1, DataRegularSeason20242025!$E$3:$E$1315, $A4)</f>
        <v>16</v>
      </c>
      <c r="DH4">
        <f>SUMIFS(DataRegularSeason20242025!$AA$3:$AA$1315,DataRegularSeason20242025!$B$3:$B$1315, "&lt;=" &amp; DH$1, DataRegularSeason20242025!$D$3:$D$1315, $A4)+SUMIFS(DataRegularSeason20242025!$AB$3:$AB$1315,DataRegularSeason20242025!$B$3:$B$1315, "&lt;=" &amp; DH$1, DataRegularSeason20242025!$E$3:$E$1315, $A4)</f>
        <v>16</v>
      </c>
      <c r="DI4">
        <f>SUMIFS(DataRegularSeason20242025!$AA$3:$AA$1315,DataRegularSeason20242025!$B$3:$B$1315, "&lt;=" &amp; DI$1, DataRegularSeason20242025!$D$3:$D$1315, $A4)+SUMIFS(DataRegularSeason20242025!$AB$3:$AB$1315,DataRegularSeason20242025!$B$3:$B$1315, "&lt;=" &amp; DI$1, DataRegularSeason20242025!$E$3:$E$1315, $A4)</f>
        <v>16</v>
      </c>
      <c r="DJ4">
        <f>SUMIFS(DataRegularSeason20242025!$AA$3:$AA$1315,DataRegularSeason20242025!$B$3:$B$1315, "&lt;=" &amp; DJ$1, DataRegularSeason20242025!$D$3:$D$1315, $A4)+SUMIFS(DataRegularSeason20242025!$AB$3:$AB$1315,DataRegularSeason20242025!$B$3:$B$1315, "&lt;=" &amp; DJ$1, DataRegularSeason20242025!$E$3:$E$1315, $A4)</f>
        <v>16</v>
      </c>
      <c r="DK4">
        <f>SUMIFS(DataRegularSeason20242025!$AA$3:$AA$1315,DataRegularSeason20242025!$B$3:$B$1315, "&lt;=" &amp; DK$1, DataRegularSeason20242025!$D$3:$D$1315, $A4)+SUMIFS(DataRegularSeason20242025!$AB$3:$AB$1315,DataRegularSeason20242025!$B$3:$B$1315, "&lt;=" &amp; DK$1, DataRegularSeason20242025!$E$3:$E$1315, $A4)</f>
        <v>16</v>
      </c>
      <c r="DL4">
        <f>SUMIFS(DataRegularSeason20242025!$AA$3:$AA$1315,DataRegularSeason20242025!$B$3:$B$1315, "&lt;=" &amp; DL$1, DataRegularSeason20242025!$D$3:$D$1315, $A4)+SUMIFS(DataRegularSeason20242025!$AB$3:$AB$1315,DataRegularSeason20242025!$B$3:$B$1315, "&lt;=" &amp; DL$1, DataRegularSeason20242025!$E$3:$E$1315, $A4)</f>
        <v>16</v>
      </c>
      <c r="DM4">
        <f>SUMIFS(DataRegularSeason20242025!$AA$3:$AA$1315,DataRegularSeason20242025!$B$3:$B$1315, "&lt;=" &amp; DM$1, DataRegularSeason20242025!$D$3:$D$1315, $A4)+SUMIFS(DataRegularSeason20242025!$AB$3:$AB$1315,DataRegularSeason20242025!$B$3:$B$1315, "&lt;=" &amp; DM$1, DataRegularSeason20242025!$E$3:$E$1315, $A4)</f>
        <v>16</v>
      </c>
      <c r="DN4">
        <f>SUMIFS(DataRegularSeason20242025!$AA$3:$AA$1315,DataRegularSeason20242025!$B$3:$B$1315, "&lt;=" &amp; DN$1, DataRegularSeason20242025!$D$3:$D$1315, $A4)+SUMIFS(DataRegularSeason20242025!$AB$3:$AB$1315,DataRegularSeason20242025!$B$3:$B$1315, "&lt;=" &amp; DN$1, DataRegularSeason20242025!$E$3:$E$1315, $A4)</f>
        <v>16</v>
      </c>
      <c r="DO4">
        <f>SUMIFS(DataRegularSeason20242025!$AA$3:$AA$1315,DataRegularSeason20242025!$B$3:$B$1315, "&lt;=" &amp; DO$1, DataRegularSeason20242025!$D$3:$D$1315, $A4)+SUMIFS(DataRegularSeason20242025!$AB$3:$AB$1315,DataRegularSeason20242025!$B$3:$B$1315, "&lt;=" &amp; DO$1, DataRegularSeason20242025!$E$3:$E$1315, $A4)</f>
        <v>16</v>
      </c>
      <c r="DP4">
        <f>SUMIFS(DataRegularSeason20242025!$AA$3:$AA$1315,DataRegularSeason20242025!$B$3:$B$1315, "&lt;=" &amp; DP$1, DataRegularSeason20242025!$D$3:$D$1315, $A4)+SUMIFS(DataRegularSeason20242025!$AB$3:$AB$1315,DataRegularSeason20242025!$B$3:$B$1315, "&lt;=" &amp; DP$1, DataRegularSeason20242025!$E$3:$E$1315, $A4)</f>
        <v>16</v>
      </c>
      <c r="DQ4">
        <f>SUMIFS(DataRegularSeason20242025!$AA$3:$AA$1315,DataRegularSeason20242025!$B$3:$B$1315, "&lt;=" &amp; DQ$1, DataRegularSeason20242025!$D$3:$D$1315, $A4)+SUMIFS(DataRegularSeason20242025!$AB$3:$AB$1315,DataRegularSeason20242025!$B$3:$B$1315, "&lt;=" &amp; DQ$1, DataRegularSeason20242025!$E$3:$E$1315, $A4)</f>
        <v>16</v>
      </c>
      <c r="DR4">
        <f>SUMIFS(DataRegularSeason20242025!$AA$3:$AA$1315,DataRegularSeason20242025!$B$3:$B$1315, "&lt;=" &amp; DR$1, DataRegularSeason20242025!$D$3:$D$1315, $A4)+SUMIFS(DataRegularSeason20242025!$AB$3:$AB$1315,DataRegularSeason20242025!$B$3:$B$1315, "&lt;=" &amp; DR$1, DataRegularSeason20242025!$E$3:$E$1315, $A4)</f>
        <v>16</v>
      </c>
      <c r="DS4">
        <f>SUMIFS(DataRegularSeason20242025!$AA$3:$AA$1315,DataRegularSeason20242025!$B$3:$B$1315, "&lt;=" &amp; DS$1, DataRegularSeason20242025!$D$3:$D$1315, $A4)+SUMIFS(DataRegularSeason20242025!$AB$3:$AB$1315,DataRegularSeason20242025!$B$3:$B$1315, "&lt;=" &amp; DS$1, DataRegularSeason20242025!$E$3:$E$1315, $A4)</f>
        <v>16</v>
      </c>
      <c r="DT4">
        <f>SUMIFS(DataRegularSeason20242025!$AA$3:$AA$1315,DataRegularSeason20242025!$B$3:$B$1315, "&lt;=" &amp; DT$1, DataRegularSeason20242025!$D$3:$D$1315, $A4)+SUMIFS(DataRegularSeason20242025!$AB$3:$AB$1315,DataRegularSeason20242025!$B$3:$B$1315, "&lt;=" &amp; DT$1, DataRegularSeason20242025!$E$3:$E$1315, $A4)</f>
        <v>16</v>
      </c>
      <c r="DU4">
        <f>SUMIFS(DataRegularSeason20242025!$AA$3:$AA$1315,DataRegularSeason20242025!$B$3:$B$1315, "&lt;=" &amp; DU$1, DataRegularSeason20242025!$D$3:$D$1315, $A4)+SUMIFS(DataRegularSeason20242025!$AB$3:$AB$1315,DataRegularSeason20242025!$B$3:$B$1315, "&lt;=" &amp; DU$1, DataRegularSeason20242025!$E$3:$E$1315, $A4)</f>
        <v>16</v>
      </c>
      <c r="DV4">
        <f>SUMIFS(DataRegularSeason20242025!$AA$3:$AA$1315,DataRegularSeason20242025!$B$3:$B$1315, "&lt;=" &amp; DV$1, DataRegularSeason20242025!$D$3:$D$1315, $A4)+SUMIFS(DataRegularSeason20242025!$AB$3:$AB$1315,DataRegularSeason20242025!$B$3:$B$1315, "&lt;=" &amp; DV$1, DataRegularSeason20242025!$E$3:$E$1315, $A4)</f>
        <v>16</v>
      </c>
      <c r="DW4">
        <f>SUMIFS(DataRegularSeason20242025!$AA$3:$AA$1315,DataRegularSeason20242025!$B$3:$B$1315, "&lt;=" &amp; DW$1, DataRegularSeason20242025!$D$3:$D$1315, $A4)+SUMIFS(DataRegularSeason20242025!$AB$3:$AB$1315,DataRegularSeason20242025!$B$3:$B$1315, "&lt;=" &amp; DW$1, DataRegularSeason20242025!$E$3:$E$1315, $A4)</f>
        <v>16</v>
      </c>
      <c r="DX4">
        <f>SUMIFS(DataRegularSeason20242025!$AA$3:$AA$1315,DataRegularSeason20242025!$B$3:$B$1315, "&lt;=" &amp; DX$1, DataRegularSeason20242025!$D$3:$D$1315, $A4)+SUMIFS(DataRegularSeason20242025!$AB$3:$AB$1315,DataRegularSeason20242025!$B$3:$B$1315, "&lt;=" &amp; DX$1, DataRegularSeason20242025!$E$3:$E$1315, $A4)</f>
        <v>16</v>
      </c>
      <c r="DY4">
        <f>SUMIFS(DataRegularSeason20242025!$AA$3:$AA$1315,DataRegularSeason20242025!$B$3:$B$1315, "&lt;=" &amp; DY$1, DataRegularSeason20242025!$D$3:$D$1315, $A4)+SUMIFS(DataRegularSeason20242025!$AB$3:$AB$1315,DataRegularSeason20242025!$B$3:$B$1315, "&lt;=" &amp; DY$1, DataRegularSeason20242025!$E$3:$E$1315, $A4)</f>
        <v>16</v>
      </c>
      <c r="DZ4">
        <f>SUMIFS(DataRegularSeason20242025!$AA$3:$AA$1315,DataRegularSeason20242025!$B$3:$B$1315, "&lt;=" &amp; DZ$1, DataRegularSeason20242025!$D$3:$D$1315, $A4)+SUMIFS(DataRegularSeason20242025!$AB$3:$AB$1315,DataRegularSeason20242025!$B$3:$B$1315, "&lt;=" &amp; DZ$1, DataRegularSeason20242025!$E$3:$E$1315, $A4)</f>
        <v>16</v>
      </c>
      <c r="EA4">
        <f>SUMIFS(DataRegularSeason20242025!$AA$3:$AA$1315,DataRegularSeason20242025!$B$3:$B$1315, "&lt;=" &amp; EA$1, DataRegularSeason20242025!$D$3:$D$1315, $A4)+SUMIFS(DataRegularSeason20242025!$AB$3:$AB$1315,DataRegularSeason20242025!$B$3:$B$1315, "&lt;=" &amp; EA$1, DataRegularSeason20242025!$E$3:$E$1315, $A4)</f>
        <v>16</v>
      </c>
      <c r="EB4">
        <f>SUMIFS(DataRegularSeason20242025!$AA$3:$AA$1315,DataRegularSeason20242025!$B$3:$B$1315, "&lt;=" &amp; EB$1, DataRegularSeason20242025!$D$3:$D$1315, $A4)+SUMIFS(DataRegularSeason20242025!$AB$3:$AB$1315,DataRegularSeason20242025!$B$3:$B$1315, "&lt;=" &amp; EB$1, DataRegularSeason20242025!$E$3:$E$1315, $A4)</f>
        <v>16</v>
      </c>
      <c r="EC4">
        <f>SUMIFS(DataRegularSeason20242025!$AA$3:$AA$1315,DataRegularSeason20242025!$B$3:$B$1315, "&lt;=" &amp; EC$1, DataRegularSeason20242025!$D$3:$D$1315, $A4)+SUMIFS(DataRegularSeason20242025!$AB$3:$AB$1315,DataRegularSeason20242025!$B$3:$B$1315, "&lt;=" &amp; EC$1, DataRegularSeason20242025!$E$3:$E$1315, $A4)</f>
        <v>16</v>
      </c>
      <c r="ED4">
        <f>SUMIFS(DataRegularSeason20242025!$AA$3:$AA$1315,DataRegularSeason20242025!$B$3:$B$1315, "&lt;=" &amp; ED$1, DataRegularSeason20242025!$D$3:$D$1315, $A4)+SUMIFS(DataRegularSeason20242025!$AB$3:$AB$1315,DataRegularSeason20242025!$B$3:$B$1315, "&lt;=" &amp; ED$1, DataRegularSeason20242025!$E$3:$E$1315, $A4)</f>
        <v>16</v>
      </c>
      <c r="EE4">
        <f>SUMIFS(DataRegularSeason20242025!$AA$3:$AA$1315,DataRegularSeason20242025!$B$3:$B$1315, "&lt;=" &amp; EE$1, DataRegularSeason20242025!$D$3:$D$1315, $A4)+SUMIFS(DataRegularSeason20242025!$AB$3:$AB$1315,DataRegularSeason20242025!$B$3:$B$1315, "&lt;=" &amp; EE$1, DataRegularSeason20242025!$E$3:$E$1315, $A4)</f>
        <v>16</v>
      </c>
      <c r="EF4">
        <f>SUMIFS(DataRegularSeason20242025!$AA$3:$AA$1315,DataRegularSeason20242025!$B$3:$B$1315, "&lt;=" &amp; EF$1, DataRegularSeason20242025!$D$3:$D$1315, $A4)+SUMIFS(DataRegularSeason20242025!$AB$3:$AB$1315,DataRegularSeason20242025!$B$3:$B$1315, "&lt;=" &amp; EF$1, DataRegularSeason20242025!$E$3:$E$1315, $A4)</f>
        <v>16</v>
      </c>
      <c r="EG4">
        <f>SUMIFS(DataRegularSeason20242025!$AA$3:$AA$1315,DataRegularSeason20242025!$B$3:$B$1315, "&lt;=" &amp; EG$1, DataRegularSeason20242025!$D$3:$D$1315, $A4)+SUMIFS(DataRegularSeason20242025!$AB$3:$AB$1315,DataRegularSeason20242025!$B$3:$B$1315, "&lt;=" &amp; EG$1, DataRegularSeason20242025!$E$3:$E$1315, $A4)</f>
        <v>16</v>
      </c>
      <c r="EH4">
        <f>SUMIFS(DataRegularSeason20242025!$AA$3:$AA$1315,DataRegularSeason20242025!$B$3:$B$1315, "&lt;=" &amp; EH$1, DataRegularSeason20242025!$D$3:$D$1315, $A4)+SUMIFS(DataRegularSeason20242025!$AB$3:$AB$1315,DataRegularSeason20242025!$B$3:$B$1315, "&lt;=" &amp; EH$1, DataRegularSeason20242025!$E$3:$E$1315, $A4)</f>
        <v>16</v>
      </c>
      <c r="EI4">
        <f>SUMIFS(DataRegularSeason20242025!$AA$3:$AA$1315,DataRegularSeason20242025!$B$3:$B$1315, "&lt;=" &amp; EI$1, DataRegularSeason20242025!$D$3:$D$1315, $A4)+SUMIFS(DataRegularSeason20242025!$AB$3:$AB$1315,DataRegularSeason20242025!$B$3:$B$1315, "&lt;=" &amp; EI$1, DataRegularSeason20242025!$E$3:$E$1315, $A4)</f>
        <v>16</v>
      </c>
      <c r="EJ4">
        <f>SUMIFS(DataRegularSeason20242025!$AA$3:$AA$1315,DataRegularSeason20242025!$B$3:$B$1315, "&lt;=" &amp; EJ$1, DataRegularSeason20242025!$D$3:$D$1315, $A4)+SUMIFS(DataRegularSeason20242025!$AB$3:$AB$1315,DataRegularSeason20242025!$B$3:$B$1315, "&lt;=" &amp; EJ$1, DataRegularSeason20242025!$E$3:$E$1315, $A4)</f>
        <v>16</v>
      </c>
      <c r="EK4">
        <f>SUMIFS(DataRegularSeason20242025!$AA$3:$AA$1315,DataRegularSeason20242025!$B$3:$B$1315, "&lt;=" &amp; EK$1, DataRegularSeason20242025!$D$3:$D$1315, $A4)+SUMIFS(DataRegularSeason20242025!$AB$3:$AB$1315,DataRegularSeason20242025!$B$3:$B$1315, "&lt;=" &amp; EK$1, DataRegularSeason20242025!$E$3:$E$1315, $A4)</f>
        <v>16</v>
      </c>
      <c r="EL4">
        <f>SUMIFS(DataRegularSeason20242025!$AA$3:$AA$1315,DataRegularSeason20242025!$B$3:$B$1315, "&lt;=" &amp; EL$1, DataRegularSeason20242025!$D$3:$D$1315, $A4)+SUMIFS(DataRegularSeason20242025!$AB$3:$AB$1315,DataRegularSeason20242025!$B$3:$B$1315, "&lt;=" &amp; EL$1, DataRegularSeason20242025!$E$3:$E$1315, $A4)</f>
        <v>16</v>
      </c>
      <c r="EM4">
        <f>SUMIFS(DataRegularSeason20242025!$AA$3:$AA$1315,DataRegularSeason20242025!$B$3:$B$1315, "&lt;=" &amp; EM$1, DataRegularSeason20242025!$D$3:$D$1315, $A4)+SUMIFS(DataRegularSeason20242025!$AB$3:$AB$1315,DataRegularSeason20242025!$B$3:$B$1315, "&lt;=" &amp; EM$1, DataRegularSeason20242025!$E$3:$E$1315, $A4)</f>
        <v>16</v>
      </c>
      <c r="EN4">
        <f>SUMIFS(DataRegularSeason20242025!$AA$3:$AA$1315,DataRegularSeason20242025!$B$3:$B$1315, "&lt;=" &amp; EN$1, DataRegularSeason20242025!$D$3:$D$1315, $A4)+SUMIFS(DataRegularSeason20242025!$AB$3:$AB$1315,DataRegularSeason20242025!$B$3:$B$1315, "&lt;=" &amp; EN$1, DataRegularSeason20242025!$E$3:$E$1315, $A4)</f>
        <v>16</v>
      </c>
      <c r="EO4">
        <f>SUMIFS(DataRegularSeason20242025!$AA$3:$AA$1315,DataRegularSeason20242025!$B$3:$B$1315, "&lt;=" &amp; EO$1, DataRegularSeason20242025!$D$3:$D$1315, $A4)+SUMIFS(DataRegularSeason20242025!$AB$3:$AB$1315,DataRegularSeason20242025!$B$3:$B$1315, "&lt;=" &amp; EO$1, DataRegularSeason20242025!$E$3:$E$1315, $A4)</f>
        <v>16</v>
      </c>
      <c r="EP4">
        <f>SUMIFS(DataRegularSeason20242025!$AA$3:$AA$1315,DataRegularSeason20242025!$B$3:$B$1315, "&lt;=" &amp; EP$1, DataRegularSeason20242025!$D$3:$D$1315, $A4)+SUMIFS(DataRegularSeason20242025!$AB$3:$AB$1315,DataRegularSeason20242025!$B$3:$B$1315, "&lt;=" &amp; EP$1, DataRegularSeason20242025!$E$3:$E$1315, $A4)</f>
        <v>16</v>
      </c>
      <c r="EQ4">
        <f>SUMIFS(DataRegularSeason20242025!$AA$3:$AA$1315,DataRegularSeason20242025!$B$3:$B$1315, "&lt;=" &amp; EQ$1, DataRegularSeason20242025!$D$3:$D$1315, $A4)+SUMIFS(DataRegularSeason20242025!$AB$3:$AB$1315,DataRegularSeason20242025!$B$3:$B$1315, "&lt;=" &amp; EQ$1, DataRegularSeason20242025!$E$3:$E$1315, $A4)</f>
        <v>16</v>
      </c>
      <c r="ER4">
        <f>SUMIFS(DataRegularSeason20242025!$AA$3:$AA$1315,DataRegularSeason20242025!$B$3:$B$1315, "&lt;=" &amp; ER$1, DataRegularSeason20242025!$D$3:$D$1315, $A4)+SUMIFS(DataRegularSeason20242025!$AB$3:$AB$1315,DataRegularSeason20242025!$B$3:$B$1315, "&lt;=" &amp; ER$1, DataRegularSeason20242025!$E$3:$E$1315, $A4)</f>
        <v>16</v>
      </c>
      <c r="ES4">
        <f>SUMIFS(DataRegularSeason20242025!$AA$3:$AA$1315,DataRegularSeason20242025!$B$3:$B$1315, "&lt;=" &amp; ES$1, DataRegularSeason20242025!$D$3:$D$1315, $A4)+SUMIFS(DataRegularSeason20242025!$AB$3:$AB$1315,DataRegularSeason20242025!$B$3:$B$1315, "&lt;=" &amp; ES$1, DataRegularSeason20242025!$E$3:$E$1315, $A4)</f>
        <v>16</v>
      </c>
      <c r="ET4">
        <f>SUMIFS(DataRegularSeason20242025!$AA$3:$AA$1315,DataRegularSeason20242025!$B$3:$B$1315, "&lt;=" &amp; ET$1, DataRegularSeason20242025!$D$3:$D$1315, $A4)+SUMIFS(DataRegularSeason20242025!$AB$3:$AB$1315,DataRegularSeason20242025!$B$3:$B$1315, "&lt;=" &amp; ET$1, DataRegularSeason20242025!$E$3:$E$1315, $A4)</f>
        <v>16</v>
      </c>
      <c r="EU4">
        <f>SUMIFS(DataRegularSeason20242025!$AA$3:$AA$1315,DataRegularSeason20242025!$B$3:$B$1315, "&lt;=" &amp; EU$1, DataRegularSeason20242025!$D$3:$D$1315, $A4)+SUMIFS(DataRegularSeason20242025!$AB$3:$AB$1315,DataRegularSeason20242025!$B$3:$B$1315, "&lt;=" &amp; EU$1, DataRegularSeason20242025!$E$3:$E$1315, $A4)</f>
        <v>16</v>
      </c>
      <c r="EV4">
        <f>SUMIFS(DataRegularSeason20242025!$AA$3:$AA$1315,DataRegularSeason20242025!$B$3:$B$1315, "&lt;=" &amp; EV$1, DataRegularSeason20242025!$D$3:$D$1315, $A4)+SUMIFS(DataRegularSeason20242025!$AB$3:$AB$1315,DataRegularSeason20242025!$B$3:$B$1315, "&lt;=" &amp; EV$1, DataRegularSeason20242025!$E$3:$E$1315, $A4)</f>
        <v>16</v>
      </c>
      <c r="EW4">
        <f>SUMIFS(DataRegularSeason20242025!$AA$3:$AA$1315,DataRegularSeason20242025!$B$3:$B$1315, "&lt;=" &amp; EW$1, DataRegularSeason20242025!$D$3:$D$1315, $A4)+SUMIFS(DataRegularSeason20242025!$AB$3:$AB$1315,DataRegularSeason20242025!$B$3:$B$1315, "&lt;=" &amp; EW$1, DataRegularSeason20242025!$E$3:$E$1315, $A4)</f>
        <v>16</v>
      </c>
      <c r="EX4">
        <f>SUMIFS(DataRegularSeason20242025!$AA$3:$AA$1315,DataRegularSeason20242025!$B$3:$B$1315, "&lt;=" &amp; EX$1, DataRegularSeason20242025!$D$3:$D$1315, $A4)+SUMIFS(DataRegularSeason20242025!$AB$3:$AB$1315,DataRegularSeason20242025!$B$3:$B$1315, "&lt;=" &amp; EX$1, DataRegularSeason20242025!$E$3:$E$1315, $A4)</f>
        <v>16</v>
      </c>
      <c r="EY4">
        <f>SUMIFS(DataRegularSeason20242025!$AA$3:$AA$1315,DataRegularSeason20242025!$B$3:$B$1315, "&lt;=" &amp; EY$1, DataRegularSeason20242025!$D$3:$D$1315, $A4)+SUMIFS(DataRegularSeason20242025!$AB$3:$AB$1315,DataRegularSeason20242025!$B$3:$B$1315, "&lt;=" &amp; EY$1, DataRegularSeason20242025!$E$3:$E$1315, $A4)</f>
        <v>16</v>
      </c>
      <c r="EZ4">
        <f>SUMIFS(DataRegularSeason20242025!$AA$3:$AA$1315,DataRegularSeason20242025!$B$3:$B$1315, "&lt;=" &amp; EZ$1, DataRegularSeason20242025!$D$3:$D$1315, $A4)+SUMIFS(DataRegularSeason20242025!$AB$3:$AB$1315,DataRegularSeason20242025!$B$3:$B$1315, "&lt;=" &amp; EZ$1, DataRegularSeason20242025!$E$3:$E$1315, $A4)</f>
        <v>16</v>
      </c>
      <c r="FA4">
        <f>SUMIFS(DataRegularSeason20242025!$AA$3:$AA$1315,DataRegularSeason20242025!$B$3:$B$1315, "&lt;=" &amp; FA$1, DataRegularSeason20242025!$D$3:$D$1315, $A4)+SUMIFS(DataRegularSeason20242025!$AB$3:$AB$1315,DataRegularSeason20242025!$B$3:$B$1315, "&lt;=" &amp; FA$1, DataRegularSeason20242025!$E$3:$E$1315, $A4)</f>
        <v>16</v>
      </c>
      <c r="FB4">
        <f>SUMIFS(DataRegularSeason20242025!$AA$3:$AA$1315,DataRegularSeason20242025!$B$3:$B$1315, "&lt;=" &amp; FB$1, DataRegularSeason20242025!$D$3:$D$1315, $A4)+SUMIFS(DataRegularSeason20242025!$AB$3:$AB$1315,DataRegularSeason20242025!$B$3:$B$1315, "&lt;=" &amp; FB$1, DataRegularSeason20242025!$E$3:$E$1315, $A4)</f>
        <v>16</v>
      </c>
      <c r="FC4">
        <f>SUMIFS(DataRegularSeason20242025!$AA$3:$AA$1315,DataRegularSeason20242025!$B$3:$B$1315, "&lt;=" &amp; FC$1, DataRegularSeason20242025!$D$3:$D$1315, $A4)+SUMIFS(DataRegularSeason20242025!$AB$3:$AB$1315,DataRegularSeason20242025!$B$3:$B$1315, "&lt;=" &amp; FC$1, DataRegularSeason20242025!$E$3:$E$1315, $A4)</f>
        <v>16</v>
      </c>
      <c r="FD4">
        <f>SUMIFS(DataRegularSeason20242025!$AA$3:$AA$1315,DataRegularSeason20242025!$B$3:$B$1315, "&lt;=" &amp; FD$1, DataRegularSeason20242025!$D$3:$D$1315, $A4)+SUMIFS(DataRegularSeason20242025!$AB$3:$AB$1315,DataRegularSeason20242025!$B$3:$B$1315, "&lt;=" &amp; FD$1, DataRegularSeason20242025!$E$3:$E$1315, $A4)</f>
        <v>16</v>
      </c>
      <c r="FE4">
        <f>SUMIFS(DataRegularSeason20242025!$AA$3:$AA$1315,DataRegularSeason20242025!$B$3:$B$1315, "&lt;=" &amp; FE$1, DataRegularSeason20242025!$D$3:$D$1315, $A4)+SUMIFS(DataRegularSeason20242025!$AB$3:$AB$1315,DataRegularSeason20242025!$B$3:$B$1315, "&lt;=" &amp; FE$1, DataRegularSeason20242025!$E$3:$E$1315, $A4)</f>
        <v>16</v>
      </c>
      <c r="FF4">
        <f>SUMIFS(DataRegularSeason20242025!$AA$3:$AA$1315,DataRegularSeason20242025!$B$3:$B$1315, "&lt;=" &amp; FF$1, DataRegularSeason20242025!$D$3:$D$1315, $A4)+SUMIFS(DataRegularSeason20242025!$AB$3:$AB$1315,DataRegularSeason20242025!$B$3:$B$1315, "&lt;=" &amp; FF$1, DataRegularSeason20242025!$E$3:$E$1315, $A4)</f>
        <v>16</v>
      </c>
      <c r="FG4">
        <f>SUMIFS(DataRegularSeason20242025!$AA$3:$AA$1315,DataRegularSeason20242025!$B$3:$B$1315, "&lt;=" &amp; FG$1, DataRegularSeason20242025!$D$3:$D$1315, $A4)+SUMIFS(DataRegularSeason20242025!$AB$3:$AB$1315,DataRegularSeason20242025!$B$3:$B$1315, "&lt;=" &amp; FG$1, DataRegularSeason20242025!$E$3:$E$1315, $A4)</f>
        <v>16</v>
      </c>
      <c r="FH4">
        <f>SUMIFS(DataRegularSeason20242025!$AA$3:$AA$1315,DataRegularSeason20242025!$B$3:$B$1315, "&lt;=" &amp; FH$1, DataRegularSeason20242025!$D$3:$D$1315, $A4)+SUMIFS(DataRegularSeason20242025!$AB$3:$AB$1315,DataRegularSeason20242025!$B$3:$B$1315, "&lt;=" &amp; FH$1, DataRegularSeason20242025!$E$3:$E$1315, $A4)</f>
        <v>16</v>
      </c>
      <c r="FI4">
        <f>SUMIFS(DataRegularSeason20242025!$AA$3:$AA$1315,DataRegularSeason20242025!$B$3:$B$1315, "&lt;=" &amp; FI$1, DataRegularSeason20242025!$D$3:$D$1315, $A4)+SUMIFS(DataRegularSeason20242025!$AB$3:$AB$1315,DataRegularSeason20242025!$B$3:$B$1315, "&lt;=" &amp; FI$1, DataRegularSeason20242025!$E$3:$E$1315, $A4)</f>
        <v>16</v>
      </c>
      <c r="FJ4">
        <f>SUMIFS(DataRegularSeason20242025!$AA$3:$AA$1315,DataRegularSeason20242025!$B$3:$B$1315, "&lt;=" &amp; FJ$1, DataRegularSeason20242025!$D$3:$D$1315, $A4)+SUMIFS(DataRegularSeason20242025!$AB$3:$AB$1315,DataRegularSeason20242025!$B$3:$B$1315, "&lt;=" &amp; FJ$1, DataRegularSeason20242025!$E$3:$E$1315, $A4)</f>
        <v>16</v>
      </c>
      <c r="FK4">
        <f>SUMIFS(DataRegularSeason20242025!$AA$3:$AA$1315,DataRegularSeason20242025!$B$3:$B$1315, "&lt;=" &amp; FK$1, DataRegularSeason20242025!$D$3:$D$1315, $A4)+SUMIFS(DataRegularSeason20242025!$AB$3:$AB$1315,DataRegularSeason20242025!$B$3:$B$1315, "&lt;=" &amp; FK$1, DataRegularSeason20242025!$E$3:$E$1315, $A4)</f>
        <v>16</v>
      </c>
      <c r="FL4">
        <f>SUMIFS(DataRegularSeason20242025!$AA$3:$AA$1315,DataRegularSeason20242025!$B$3:$B$1315, "&lt;=" &amp; FL$1, DataRegularSeason20242025!$D$3:$D$1315, $A4)+SUMIFS(DataRegularSeason20242025!$AB$3:$AB$1315,DataRegularSeason20242025!$B$3:$B$1315, "&lt;=" &amp; FL$1, DataRegularSeason20242025!$E$3:$E$1315, $A4)</f>
        <v>16</v>
      </c>
      <c r="FM4">
        <f>SUMIFS(DataRegularSeason20242025!$AA$3:$AA$1315,DataRegularSeason20242025!$B$3:$B$1315, "&lt;=" &amp; FM$1, DataRegularSeason20242025!$D$3:$D$1315, $A4)+SUMIFS(DataRegularSeason20242025!$AB$3:$AB$1315,DataRegularSeason20242025!$B$3:$B$1315, "&lt;=" &amp; FM$1, DataRegularSeason20242025!$E$3:$E$1315, $A4)</f>
        <v>16</v>
      </c>
      <c r="FN4">
        <f>SUMIFS(DataRegularSeason20242025!$AA$3:$AA$1315,DataRegularSeason20242025!$B$3:$B$1315, "&lt;=" &amp; FN$1, DataRegularSeason20242025!$D$3:$D$1315, $A4)+SUMIFS(DataRegularSeason20242025!$AB$3:$AB$1315,DataRegularSeason20242025!$B$3:$B$1315, "&lt;=" &amp; FN$1, DataRegularSeason20242025!$E$3:$E$1315, $A4)</f>
        <v>16</v>
      </c>
      <c r="FO4">
        <f>SUMIFS(DataRegularSeason20242025!$AA$3:$AA$1315,DataRegularSeason20242025!$B$3:$B$1315, "&lt;=" &amp; FO$1, DataRegularSeason20242025!$D$3:$D$1315, $A4)+SUMIFS(DataRegularSeason20242025!$AB$3:$AB$1315,DataRegularSeason20242025!$B$3:$B$1315, "&lt;=" &amp; FO$1, DataRegularSeason20242025!$E$3:$E$1315, $A4)</f>
        <v>16</v>
      </c>
      <c r="FP4">
        <f>SUMIFS(DataRegularSeason20242025!$AA$3:$AA$1315,DataRegularSeason20242025!$B$3:$B$1315, "&lt;=" &amp; FP$1, DataRegularSeason20242025!$D$3:$D$1315, $A4)+SUMIFS(DataRegularSeason20242025!$AB$3:$AB$1315,DataRegularSeason20242025!$B$3:$B$1315, "&lt;=" &amp; FP$1, DataRegularSeason20242025!$E$3:$E$1315, $A4)</f>
        <v>16</v>
      </c>
      <c r="FQ4">
        <f>SUMIFS(DataRegularSeason20242025!$AA$3:$AA$1315,DataRegularSeason20242025!$B$3:$B$1315, "&lt;=" &amp; FQ$1, DataRegularSeason20242025!$D$3:$D$1315, $A4)+SUMIFS(DataRegularSeason20242025!$AB$3:$AB$1315,DataRegularSeason20242025!$B$3:$B$1315, "&lt;=" &amp; FQ$1, DataRegularSeason20242025!$E$3:$E$1315, $A4)</f>
        <v>16</v>
      </c>
      <c r="FR4">
        <f>SUMIFS(DataRegularSeason20242025!$AA$3:$AA$1315,DataRegularSeason20242025!$B$3:$B$1315, "&lt;=" &amp; FR$1, DataRegularSeason20242025!$D$3:$D$1315, $A4)+SUMIFS(DataRegularSeason20242025!$AB$3:$AB$1315,DataRegularSeason20242025!$B$3:$B$1315, "&lt;=" &amp; FR$1, DataRegularSeason20242025!$E$3:$E$1315, $A4)</f>
        <v>16</v>
      </c>
      <c r="FS4">
        <f>SUMIFS(DataRegularSeason20242025!$AA$3:$AA$1315,DataRegularSeason20242025!$B$3:$B$1315, "&lt;=" &amp; FS$1, DataRegularSeason20242025!$D$3:$D$1315, $A4)+SUMIFS(DataRegularSeason20242025!$AB$3:$AB$1315,DataRegularSeason20242025!$B$3:$B$1315, "&lt;=" &amp; FS$1, DataRegularSeason20242025!$E$3:$E$1315, $A4)</f>
        <v>16</v>
      </c>
      <c r="FT4">
        <f>SUMIFS(DataRegularSeason20242025!$AA$3:$AA$1315,DataRegularSeason20242025!$B$3:$B$1315, "&lt;=" &amp; FT$1, DataRegularSeason20242025!$D$3:$D$1315, $A4)+SUMIFS(DataRegularSeason20242025!$AB$3:$AB$1315,DataRegularSeason20242025!$B$3:$B$1315, "&lt;=" &amp; FT$1, DataRegularSeason20242025!$E$3:$E$1315, $A4)</f>
        <v>16</v>
      </c>
      <c r="FU4">
        <f>SUMIFS(DataRegularSeason20242025!$AA$3:$AA$1315,DataRegularSeason20242025!$B$3:$B$1315, "&lt;=" &amp; FU$1, DataRegularSeason20242025!$D$3:$D$1315, $A4)+SUMIFS(DataRegularSeason20242025!$AB$3:$AB$1315,DataRegularSeason20242025!$B$3:$B$1315, "&lt;=" &amp; FU$1, DataRegularSeason20242025!$E$3:$E$1315, $A4)</f>
        <v>16</v>
      </c>
      <c r="FV4">
        <f>SUMIFS(DataRegularSeason20242025!$AA$3:$AA$1315,DataRegularSeason20242025!$B$3:$B$1315, "&lt;=" &amp; FV$1, DataRegularSeason20242025!$D$3:$D$1315, $A4)+SUMIFS(DataRegularSeason20242025!$AB$3:$AB$1315,DataRegularSeason20242025!$B$3:$B$1315, "&lt;=" &amp; FV$1, DataRegularSeason20242025!$E$3:$E$1315, $A4)</f>
        <v>16</v>
      </c>
      <c r="FW4">
        <f>SUMIFS(DataRegularSeason20242025!$AA$3:$AA$1315,DataRegularSeason20242025!$B$3:$B$1315, "&lt;=" &amp; FW$1, DataRegularSeason20242025!$D$3:$D$1315, $A4)+SUMIFS(DataRegularSeason20242025!$AB$3:$AB$1315,DataRegularSeason20242025!$B$3:$B$1315, "&lt;=" &amp; FW$1, DataRegularSeason20242025!$E$3:$E$1315, $A4)</f>
        <v>16</v>
      </c>
      <c r="FX4">
        <f>SUMIFS(DataRegularSeason20242025!$AA$3:$AA$1315,DataRegularSeason20242025!$B$3:$B$1315, "&lt;=" &amp; FX$1, DataRegularSeason20242025!$D$3:$D$1315, $A4)+SUMIFS(DataRegularSeason20242025!$AB$3:$AB$1315,DataRegularSeason20242025!$B$3:$B$1315, "&lt;=" &amp; FX$1, DataRegularSeason20242025!$E$3:$E$1315, $A4)</f>
        <v>16</v>
      </c>
      <c r="FY4">
        <f>SUMIFS(DataRegularSeason20242025!$AA$3:$AA$1315,DataRegularSeason20242025!$B$3:$B$1315, "&lt;=" &amp; FY$1, DataRegularSeason20242025!$D$3:$D$1315, $A4)+SUMIFS(DataRegularSeason20242025!$AB$3:$AB$1315,DataRegularSeason20242025!$B$3:$B$1315, "&lt;=" &amp; FY$1, DataRegularSeason20242025!$E$3:$E$1315, $A4)</f>
        <v>16</v>
      </c>
      <c r="FZ4">
        <f>SUMIFS(DataRegularSeason20242025!$AA$3:$AA$1315,DataRegularSeason20242025!$B$3:$B$1315, "&lt;=" &amp; FZ$1, DataRegularSeason20242025!$D$3:$D$1315, $A4)+SUMIFS(DataRegularSeason20242025!$AB$3:$AB$1315,DataRegularSeason20242025!$B$3:$B$1315, "&lt;=" &amp; FZ$1, DataRegularSeason20242025!$E$3:$E$1315, $A4)</f>
        <v>16</v>
      </c>
      <c r="GA4">
        <f>SUMIFS(DataRegularSeason20242025!$AA$3:$AA$1315,DataRegularSeason20242025!$B$3:$B$1315, "&lt;=" &amp; GA$1, DataRegularSeason20242025!$D$3:$D$1315, $A4)+SUMIFS(DataRegularSeason20242025!$AB$3:$AB$1315,DataRegularSeason20242025!$B$3:$B$1315, "&lt;=" &amp; GA$1, DataRegularSeason20242025!$E$3:$E$1315, $A4)</f>
        <v>16</v>
      </c>
      <c r="GB4">
        <f>SUMIFS(DataRegularSeason20242025!$AA$3:$AA$1315,DataRegularSeason20242025!$B$3:$B$1315, "&lt;=" &amp; GB$1, DataRegularSeason20242025!$D$3:$D$1315, $A4)+SUMIFS(DataRegularSeason20242025!$AB$3:$AB$1315,DataRegularSeason20242025!$B$3:$B$1315, "&lt;=" &amp; GB$1, DataRegularSeason20242025!$E$3:$E$1315, $A4)</f>
        <v>16</v>
      </c>
      <c r="GC4">
        <f>SUMIFS(DataRegularSeason20242025!$AA$3:$AA$1315,DataRegularSeason20242025!$B$3:$B$1315, "&lt;=" &amp; GC$1, DataRegularSeason20242025!$D$3:$D$1315, $A4)+SUMIFS(DataRegularSeason20242025!$AB$3:$AB$1315,DataRegularSeason20242025!$B$3:$B$1315, "&lt;=" &amp; GC$1, DataRegularSeason20242025!$E$3:$E$1315, $A4)</f>
        <v>16</v>
      </c>
      <c r="GD4">
        <f>SUMIFS(DataRegularSeason20242025!$AA$3:$AA$1315,DataRegularSeason20242025!$B$3:$B$1315, "&lt;=" &amp; GD$1, DataRegularSeason20242025!$D$3:$D$1315, $A4)+SUMIFS(DataRegularSeason20242025!$AB$3:$AB$1315,DataRegularSeason20242025!$B$3:$B$1315, "&lt;=" &amp; GD$1, DataRegularSeason20242025!$E$3:$E$1315, $A4)</f>
        <v>16</v>
      </c>
      <c r="GE4">
        <f>SUMIFS(DataRegularSeason20242025!$AA$3:$AA$1315,DataRegularSeason20242025!$B$3:$B$1315, "&lt;=" &amp; GE$1, DataRegularSeason20242025!$D$3:$D$1315, $A4)+SUMIFS(DataRegularSeason20242025!$AB$3:$AB$1315,DataRegularSeason20242025!$B$3:$B$1315, "&lt;=" &amp; GE$1, DataRegularSeason20242025!$E$3:$E$1315, $A4)</f>
        <v>16</v>
      </c>
      <c r="GF4">
        <f>SUMIFS(DataRegularSeason20242025!$AA$3:$AA$1315,DataRegularSeason20242025!$B$3:$B$1315, "&lt;=" &amp; GF$1, DataRegularSeason20242025!$D$3:$D$1315, $A4)+SUMIFS(DataRegularSeason20242025!$AB$3:$AB$1315,DataRegularSeason20242025!$B$3:$B$1315, "&lt;=" &amp; GF$1, DataRegularSeason20242025!$E$3:$E$1315, $A4)</f>
        <v>16</v>
      </c>
      <c r="GG4">
        <f>SUMIFS(DataRegularSeason20242025!$AA$3:$AA$1315,DataRegularSeason20242025!$B$3:$B$1315, "&lt;=" &amp; GG$1, DataRegularSeason20242025!$D$3:$D$1315, $A4)+SUMIFS(DataRegularSeason20242025!$AB$3:$AB$1315,DataRegularSeason20242025!$B$3:$B$1315, "&lt;=" &amp; GG$1, DataRegularSeason20242025!$E$3:$E$1315, $A4)</f>
        <v>16</v>
      </c>
      <c r="GH4">
        <f>SUMIFS(DataRegularSeason20242025!$AA$3:$AA$1315,DataRegularSeason20242025!$B$3:$B$1315, "&lt;=" &amp; GH$1, DataRegularSeason20242025!$D$3:$D$1315, $A4)+SUMIFS(DataRegularSeason20242025!$AB$3:$AB$1315,DataRegularSeason20242025!$B$3:$B$1315, "&lt;=" &amp; GH$1, DataRegularSeason20242025!$E$3:$E$1315, $A4)</f>
        <v>16</v>
      </c>
      <c r="GI4">
        <f>SUMIFS(DataRegularSeason20242025!$AA$3:$AA$1315,DataRegularSeason20242025!$B$3:$B$1315, "&lt;=" &amp; GI$1, DataRegularSeason20242025!$D$3:$D$1315, $A4)+SUMIFS(DataRegularSeason20242025!$AB$3:$AB$1315,DataRegularSeason20242025!$B$3:$B$1315, "&lt;=" &amp; GI$1, DataRegularSeason20242025!$E$3:$E$1315, $A4)</f>
        <v>16</v>
      </c>
      <c r="GJ4">
        <f>SUMIFS(DataRegularSeason20242025!$AA$3:$AA$1315,DataRegularSeason20242025!$B$3:$B$1315, "&lt;=" &amp; GJ$1, DataRegularSeason20242025!$D$3:$D$1315, $A4)+SUMIFS(DataRegularSeason20242025!$AB$3:$AB$1315,DataRegularSeason20242025!$B$3:$B$1315, "&lt;=" &amp; GJ$1, DataRegularSeason20242025!$E$3:$E$1315, $A4)</f>
        <v>16</v>
      </c>
      <c r="GK4">
        <f>SUMIFS(DataRegularSeason20242025!$AA$3:$AA$1315,DataRegularSeason20242025!$B$3:$B$1315, "&lt;=" &amp; GK$1, DataRegularSeason20242025!$D$3:$D$1315, $A4)+SUMIFS(DataRegularSeason20242025!$AB$3:$AB$1315,DataRegularSeason20242025!$B$3:$B$1315, "&lt;=" &amp; GK$1, DataRegularSeason20242025!$E$3:$E$1315, $A4)</f>
        <v>16</v>
      </c>
      <c r="GL4">
        <f>SUMIFS(DataRegularSeason20242025!$AA$3:$AA$1315,DataRegularSeason20242025!$B$3:$B$1315, "&lt;=" &amp; GL$1, DataRegularSeason20242025!$D$3:$D$1315, $A4)+SUMIFS(DataRegularSeason20242025!$AB$3:$AB$1315,DataRegularSeason20242025!$B$3:$B$1315, "&lt;=" &amp; GL$1, DataRegularSeason20242025!$E$3:$E$1315, $A4)</f>
        <v>16</v>
      </c>
      <c r="GM4">
        <f>SUMIFS(DataRegularSeason20242025!$AA$3:$AA$1315,DataRegularSeason20242025!$B$3:$B$1315, "&lt;=" &amp; GM$1, DataRegularSeason20242025!$D$3:$D$1315, $A4)+SUMIFS(DataRegularSeason20242025!$AB$3:$AB$1315,DataRegularSeason20242025!$B$3:$B$1315, "&lt;=" &amp; GM$1, DataRegularSeason20242025!$E$3:$E$1315, $A4)</f>
        <v>16</v>
      </c>
      <c r="GN4">
        <f>SUMIFS(DataRegularSeason20242025!$AA$3:$AA$1315,DataRegularSeason20242025!$B$3:$B$1315, "&lt;=" &amp; GN$1, DataRegularSeason20242025!$D$3:$D$1315, $A4)+SUMIFS(DataRegularSeason20242025!$AB$3:$AB$1315,DataRegularSeason20242025!$B$3:$B$1315, "&lt;=" &amp; GN$1, DataRegularSeason20242025!$E$3:$E$1315, $A4)</f>
        <v>16</v>
      </c>
      <c r="GO4">
        <f>SUMIFS(DataRegularSeason20242025!$AA$3:$AA$1315,DataRegularSeason20242025!$B$3:$B$1315, "&lt;=" &amp; GO$1, DataRegularSeason20242025!$D$3:$D$1315, $A4)+SUMIFS(DataRegularSeason20242025!$AB$3:$AB$1315,DataRegularSeason20242025!$B$3:$B$1315, "&lt;=" &amp; GO$1, DataRegularSeason20242025!$E$3:$E$1315, $A4)</f>
        <v>16</v>
      </c>
      <c r="GP4">
        <f>SUMIFS(DataRegularSeason20242025!$AA$3:$AA$1315,DataRegularSeason20242025!$B$3:$B$1315, "&lt;=" &amp; GP$1, DataRegularSeason20242025!$D$3:$D$1315, $A4)+SUMIFS(DataRegularSeason20242025!$AB$3:$AB$1315,DataRegularSeason20242025!$B$3:$B$1315, "&lt;=" &amp; GP$1, DataRegularSeason20242025!$E$3:$E$1315, $A4)</f>
        <v>16</v>
      </c>
      <c r="GQ4">
        <f>SUMIFS(DataRegularSeason20242025!$AA$3:$AA$1315,DataRegularSeason20242025!$B$3:$B$1315, "&lt;=" &amp; GQ$1, DataRegularSeason20242025!$D$3:$D$1315, $A4)+SUMIFS(DataRegularSeason20242025!$AB$3:$AB$1315,DataRegularSeason20242025!$B$3:$B$1315, "&lt;=" &amp; GQ$1, DataRegularSeason20242025!$E$3:$E$1315, $A4)</f>
        <v>16</v>
      </c>
      <c r="GR4">
        <f>SUMIFS(DataRegularSeason20242025!$AA$3:$AA$1315,DataRegularSeason20242025!$B$3:$B$1315, "&lt;=" &amp; GR$1, DataRegularSeason20242025!$D$3:$D$1315, $A4)+SUMIFS(DataRegularSeason20242025!$AB$3:$AB$1315,DataRegularSeason20242025!$B$3:$B$1315, "&lt;=" &amp; GR$1, DataRegularSeason20242025!$E$3:$E$1315, $A4)</f>
        <v>16</v>
      </c>
      <c r="GS4">
        <f>SUMIFS(DataRegularSeason20242025!$AA$3:$AA$1315,DataRegularSeason20242025!$B$3:$B$1315, "&lt;=" &amp; GS$1, DataRegularSeason20242025!$D$3:$D$1315, $A4)+SUMIFS(DataRegularSeason20242025!$AB$3:$AB$1315,DataRegularSeason20242025!$B$3:$B$1315, "&lt;=" &amp; GS$1, DataRegularSeason20242025!$E$3:$E$1315, $A4)</f>
        <v>16</v>
      </c>
      <c r="GT4">
        <f>SUMIFS(DataRegularSeason20242025!$AA$3:$AA$1315,DataRegularSeason20242025!$B$3:$B$1315, "&lt;=" &amp; GT$1, DataRegularSeason20242025!$D$3:$D$1315, $A4)+SUMIFS(DataRegularSeason20242025!$AB$3:$AB$1315,DataRegularSeason20242025!$B$3:$B$1315, "&lt;=" &amp; GT$1, DataRegularSeason20242025!$E$3:$E$1315, $A4)</f>
        <v>16</v>
      </c>
      <c r="GU4">
        <f>SUMIFS(DataRegularSeason20242025!$AA$3:$AA$1315,DataRegularSeason20242025!$B$3:$B$1315, "&lt;=" &amp; GU$1, DataRegularSeason20242025!$D$3:$D$1315, $A4)+SUMIFS(DataRegularSeason20242025!$AB$3:$AB$1315,DataRegularSeason20242025!$B$3:$B$1315, "&lt;=" &amp; GU$1, DataRegularSeason20242025!$E$3:$E$1315, $A4)</f>
        <v>16</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15</v>
      </c>
      <c r="AU5">
        <f>SUMIFS(DataRegularSeason20242025!$AA$3:$AA$1315,DataRegularSeason20242025!$B$3:$B$1315, "&lt;=" &amp; AU$1, DataRegularSeason20242025!$D$3:$D$1315, $A5)+SUMIFS(DataRegularSeason20242025!$AB$3:$AB$1315,DataRegularSeason20242025!$B$3:$B$1315, "&lt;=" &amp; AU$1, DataRegularSeason20242025!$E$3:$E$1315, $A5)</f>
        <v>15</v>
      </c>
      <c r="AV5">
        <f>SUMIFS(DataRegularSeason20242025!$AA$3:$AA$1315,DataRegularSeason20242025!$B$3:$B$1315, "&lt;=" &amp; AV$1, DataRegularSeason20242025!$D$3:$D$1315, $A5)+SUMIFS(DataRegularSeason20242025!$AB$3:$AB$1315,DataRegularSeason20242025!$B$3:$B$1315, "&lt;=" &amp; AV$1, DataRegularSeason20242025!$E$3:$E$1315, $A5)</f>
        <v>15</v>
      </c>
      <c r="AW5">
        <f>SUMIFS(DataRegularSeason20242025!$AA$3:$AA$1315,DataRegularSeason20242025!$B$3:$B$1315, "&lt;=" &amp; AW$1, DataRegularSeason20242025!$D$3:$D$1315, $A5)+SUMIFS(DataRegularSeason20242025!$AB$3:$AB$1315,DataRegularSeason20242025!$B$3:$B$1315, "&lt;=" &amp; AW$1, DataRegularSeason20242025!$E$3:$E$1315, $A5)</f>
        <v>15</v>
      </c>
      <c r="AX5">
        <f>SUMIFS(DataRegularSeason20242025!$AA$3:$AA$1315,DataRegularSeason20242025!$B$3:$B$1315, "&lt;=" &amp; AX$1, DataRegularSeason20242025!$D$3:$D$1315, $A5)+SUMIFS(DataRegularSeason20242025!$AB$3:$AB$1315,DataRegularSeason20242025!$B$3:$B$1315, "&lt;=" &amp; AX$1, DataRegularSeason20242025!$E$3:$E$1315, $A5)</f>
        <v>15</v>
      </c>
      <c r="AY5">
        <f>SUMIFS(DataRegularSeason20242025!$AA$3:$AA$1315,DataRegularSeason20242025!$B$3:$B$1315, "&lt;=" &amp; AY$1, DataRegularSeason20242025!$D$3:$D$1315, $A5)+SUMIFS(DataRegularSeason20242025!$AB$3:$AB$1315,DataRegularSeason20242025!$B$3:$B$1315, "&lt;=" &amp; AY$1, DataRegularSeason20242025!$E$3:$E$1315, $A5)</f>
        <v>15</v>
      </c>
      <c r="AZ5">
        <f>SUMIFS(DataRegularSeason20242025!$AA$3:$AA$1315,DataRegularSeason20242025!$B$3:$B$1315, "&lt;=" &amp; AZ$1, DataRegularSeason20242025!$D$3:$D$1315, $A5)+SUMIFS(DataRegularSeason20242025!$AB$3:$AB$1315,DataRegularSeason20242025!$B$3:$B$1315, "&lt;=" &amp; AZ$1, DataRegularSeason20242025!$E$3:$E$1315, $A5)</f>
        <v>15</v>
      </c>
      <c r="BA5">
        <f>SUMIFS(DataRegularSeason20242025!$AA$3:$AA$1315,DataRegularSeason20242025!$B$3:$B$1315, "&lt;=" &amp; BA$1, DataRegularSeason20242025!$D$3:$D$1315, $A5)+SUMIFS(DataRegularSeason20242025!$AB$3:$AB$1315,DataRegularSeason20242025!$B$3:$B$1315, "&lt;=" &amp; BA$1, DataRegularSeason20242025!$E$3:$E$1315, $A5)</f>
        <v>15</v>
      </c>
      <c r="BB5">
        <f>SUMIFS(DataRegularSeason20242025!$AA$3:$AA$1315,DataRegularSeason20242025!$B$3:$B$1315, "&lt;=" &amp; BB$1, DataRegularSeason20242025!$D$3:$D$1315, $A5)+SUMIFS(DataRegularSeason20242025!$AB$3:$AB$1315,DataRegularSeason20242025!$B$3:$B$1315, "&lt;=" &amp; BB$1, DataRegularSeason20242025!$E$3:$E$1315, $A5)</f>
        <v>15</v>
      </c>
      <c r="BC5">
        <f>SUMIFS(DataRegularSeason20242025!$AA$3:$AA$1315,DataRegularSeason20242025!$B$3:$B$1315, "&lt;=" &amp; BC$1, DataRegularSeason20242025!$D$3:$D$1315, $A5)+SUMIFS(DataRegularSeason20242025!$AB$3:$AB$1315,DataRegularSeason20242025!$B$3:$B$1315, "&lt;=" &amp; BC$1, DataRegularSeason20242025!$E$3:$E$1315, $A5)</f>
        <v>15</v>
      </c>
      <c r="BD5">
        <f>SUMIFS(DataRegularSeason20242025!$AA$3:$AA$1315,DataRegularSeason20242025!$B$3:$B$1315, "&lt;=" &amp; BD$1, DataRegularSeason20242025!$D$3:$D$1315, $A5)+SUMIFS(DataRegularSeason20242025!$AB$3:$AB$1315,DataRegularSeason20242025!$B$3:$B$1315, "&lt;=" &amp; BD$1, DataRegularSeason20242025!$E$3:$E$1315, $A5)</f>
        <v>15</v>
      </c>
      <c r="BE5">
        <f>SUMIFS(DataRegularSeason20242025!$AA$3:$AA$1315,DataRegularSeason20242025!$B$3:$B$1315, "&lt;=" &amp; BE$1, DataRegularSeason20242025!$D$3:$D$1315, $A5)+SUMIFS(DataRegularSeason20242025!$AB$3:$AB$1315,DataRegularSeason20242025!$B$3:$B$1315, "&lt;=" &amp; BE$1, DataRegularSeason20242025!$E$3:$E$1315, $A5)</f>
        <v>15</v>
      </c>
      <c r="BF5">
        <f>SUMIFS(DataRegularSeason20242025!$AA$3:$AA$1315,DataRegularSeason20242025!$B$3:$B$1315, "&lt;=" &amp; BF$1, DataRegularSeason20242025!$D$3:$D$1315, $A5)+SUMIFS(DataRegularSeason20242025!$AB$3:$AB$1315,DataRegularSeason20242025!$B$3:$B$1315, "&lt;=" &amp; BF$1, DataRegularSeason20242025!$E$3:$E$1315, $A5)</f>
        <v>15</v>
      </c>
      <c r="BG5">
        <f>SUMIFS(DataRegularSeason20242025!$AA$3:$AA$1315,DataRegularSeason20242025!$B$3:$B$1315, "&lt;=" &amp; BG$1, DataRegularSeason20242025!$D$3:$D$1315, $A5)+SUMIFS(DataRegularSeason20242025!$AB$3:$AB$1315,DataRegularSeason20242025!$B$3:$B$1315, "&lt;=" &amp; BG$1, DataRegularSeason20242025!$E$3:$E$1315, $A5)</f>
        <v>15</v>
      </c>
      <c r="BH5">
        <f>SUMIFS(DataRegularSeason20242025!$AA$3:$AA$1315,DataRegularSeason20242025!$B$3:$B$1315, "&lt;=" &amp; BH$1, DataRegularSeason20242025!$D$3:$D$1315, $A5)+SUMIFS(DataRegularSeason20242025!$AB$3:$AB$1315,DataRegularSeason20242025!$B$3:$B$1315, "&lt;=" &amp; BH$1, DataRegularSeason20242025!$E$3:$E$1315, $A5)</f>
        <v>15</v>
      </c>
      <c r="BI5">
        <f>SUMIFS(DataRegularSeason20242025!$AA$3:$AA$1315,DataRegularSeason20242025!$B$3:$B$1315, "&lt;=" &amp; BI$1, DataRegularSeason20242025!$D$3:$D$1315, $A5)+SUMIFS(DataRegularSeason20242025!$AB$3:$AB$1315,DataRegularSeason20242025!$B$3:$B$1315, "&lt;=" &amp; BI$1, DataRegularSeason20242025!$E$3:$E$1315, $A5)</f>
        <v>15</v>
      </c>
      <c r="BJ5">
        <f>SUMIFS(DataRegularSeason20242025!$AA$3:$AA$1315,DataRegularSeason20242025!$B$3:$B$1315, "&lt;=" &amp; BJ$1, DataRegularSeason20242025!$D$3:$D$1315, $A5)+SUMIFS(DataRegularSeason20242025!$AB$3:$AB$1315,DataRegularSeason20242025!$B$3:$B$1315, "&lt;=" &amp; BJ$1, DataRegularSeason20242025!$E$3:$E$1315, $A5)</f>
        <v>15</v>
      </c>
      <c r="BK5">
        <f>SUMIFS(DataRegularSeason20242025!$AA$3:$AA$1315,DataRegularSeason20242025!$B$3:$B$1315, "&lt;=" &amp; BK$1, DataRegularSeason20242025!$D$3:$D$1315, $A5)+SUMIFS(DataRegularSeason20242025!$AB$3:$AB$1315,DataRegularSeason20242025!$B$3:$B$1315, "&lt;=" &amp; BK$1, DataRegularSeason20242025!$E$3:$E$1315, $A5)</f>
        <v>15</v>
      </c>
      <c r="BL5">
        <f>SUMIFS(DataRegularSeason20242025!$AA$3:$AA$1315,DataRegularSeason20242025!$B$3:$B$1315, "&lt;=" &amp; BL$1, DataRegularSeason20242025!$D$3:$D$1315, $A5)+SUMIFS(DataRegularSeason20242025!$AB$3:$AB$1315,DataRegularSeason20242025!$B$3:$B$1315, "&lt;=" &amp; BL$1, DataRegularSeason20242025!$E$3:$E$1315, $A5)</f>
        <v>15</v>
      </c>
      <c r="BM5">
        <f>SUMIFS(DataRegularSeason20242025!$AA$3:$AA$1315,DataRegularSeason20242025!$B$3:$B$1315, "&lt;=" &amp; BM$1, DataRegularSeason20242025!$D$3:$D$1315, $A5)+SUMIFS(DataRegularSeason20242025!$AB$3:$AB$1315,DataRegularSeason20242025!$B$3:$B$1315, "&lt;=" &amp; BM$1, DataRegularSeason20242025!$E$3:$E$1315, $A5)</f>
        <v>15</v>
      </c>
      <c r="BN5">
        <f>SUMIFS(DataRegularSeason20242025!$AA$3:$AA$1315,DataRegularSeason20242025!$B$3:$B$1315, "&lt;=" &amp; BN$1, DataRegularSeason20242025!$D$3:$D$1315, $A5)+SUMIFS(DataRegularSeason20242025!$AB$3:$AB$1315,DataRegularSeason20242025!$B$3:$B$1315, "&lt;=" &amp; BN$1, DataRegularSeason20242025!$E$3:$E$1315, $A5)</f>
        <v>15</v>
      </c>
      <c r="BO5">
        <f>SUMIFS(DataRegularSeason20242025!$AA$3:$AA$1315,DataRegularSeason20242025!$B$3:$B$1315, "&lt;=" &amp; BO$1, DataRegularSeason20242025!$D$3:$D$1315, $A5)+SUMIFS(DataRegularSeason20242025!$AB$3:$AB$1315,DataRegularSeason20242025!$B$3:$B$1315, "&lt;=" &amp; BO$1, DataRegularSeason20242025!$E$3:$E$1315, $A5)</f>
        <v>15</v>
      </c>
      <c r="BP5">
        <f>SUMIFS(DataRegularSeason20242025!$AA$3:$AA$1315,DataRegularSeason20242025!$B$3:$B$1315, "&lt;=" &amp; BP$1, DataRegularSeason20242025!$D$3:$D$1315, $A5)+SUMIFS(DataRegularSeason20242025!$AB$3:$AB$1315,DataRegularSeason20242025!$B$3:$B$1315, "&lt;=" &amp; BP$1, DataRegularSeason20242025!$E$3:$E$1315, $A5)</f>
        <v>15</v>
      </c>
      <c r="BQ5">
        <f>SUMIFS(DataRegularSeason20242025!$AA$3:$AA$1315,DataRegularSeason20242025!$B$3:$B$1315, "&lt;=" &amp; BQ$1, DataRegularSeason20242025!$D$3:$D$1315, $A5)+SUMIFS(DataRegularSeason20242025!$AB$3:$AB$1315,DataRegularSeason20242025!$B$3:$B$1315, "&lt;=" &amp; BQ$1, DataRegularSeason20242025!$E$3:$E$1315, $A5)</f>
        <v>15</v>
      </c>
      <c r="BR5">
        <f>SUMIFS(DataRegularSeason20242025!$AA$3:$AA$1315,DataRegularSeason20242025!$B$3:$B$1315, "&lt;=" &amp; BR$1, DataRegularSeason20242025!$D$3:$D$1315, $A5)+SUMIFS(DataRegularSeason20242025!$AB$3:$AB$1315,DataRegularSeason20242025!$B$3:$B$1315, "&lt;=" &amp; BR$1, DataRegularSeason20242025!$E$3:$E$1315, $A5)</f>
        <v>15</v>
      </c>
      <c r="BS5">
        <f>SUMIFS(DataRegularSeason20242025!$AA$3:$AA$1315,DataRegularSeason20242025!$B$3:$B$1315, "&lt;=" &amp; BS$1, DataRegularSeason20242025!$D$3:$D$1315, $A5)+SUMIFS(DataRegularSeason20242025!$AB$3:$AB$1315,DataRegularSeason20242025!$B$3:$B$1315, "&lt;=" &amp; BS$1, DataRegularSeason20242025!$E$3:$E$1315, $A5)</f>
        <v>15</v>
      </c>
      <c r="BT5">
        <f>SUMIFS(DataRegularSeason20242025!$AA$3:$AA$1315,DataRegularSeason20242025!$B$3:$B$1315, "&lt;=" &amp; BT$1, DataRegularSeason20242025!$D$3:$D$1315, $A5)+SUMIFS(DataRegularSeason20242025!$AB$3:$AB$1315,DataRegularSeason20242025!$B$3:$B$1315, "&lt;=" &amp; BT$1, DataRegularSeason20242025!$E$3:$E$1315, $A5)</f>
        <v>15</v>
      </c>
      <c r="BU5">
        <f>SUMIFS(DataRegularSeason20242025!$AA$3:$AA$1315,DataRegularSeason20242025!$B$3:$B$1315, "&lt;=" &amp; BU$1, DataRegularSeason20242025!$D$3:$D$1315, $A5)+SUMIFS(DataRegularSeason20242025!$AB$3:$AB$1315,DataRegularSeason20242025!$B$3:$B$1315, "&lt;=" &amp; BU$1, DataRegularSeason20242025!$E$3:$E$1315, $A5)</f>
        <v>15</v>
      </c>
      <c r="BV5">
        <f>SUMIFS(DataRegularSeason20242025!$AA$3:$AA$1315,DataRegularSeason20242025!$B$3:$B$1315, "&lt;=" &amp; BV$1, DataRegularSeason20242025!$D$3:$D$1315, $A5)+SUMIFS(DataRegularSeason20242025!$AB$3:$AB$1315,DataRegularSeason20242025!$B$3:$B$1315, "&lt;=" &amp; BV$1, DataRegularSeason20242025!$E$3:$E$1315, $A5)</f>
        <v>15</v>
      </c>
      <c r="BW5">
        <f>SUMIFS(DataRegularSeason20242025!$AA$3:$AA$1315,DataRegularSeason20242025!$B$3:$B$1315, "&lt;=" &amp; BW$1, DataRegularSeason20242025!$D$3:$D$1315, $A5)+SUMIFS(DataRegularSeason20242025!$AB$3:$AB$1315,DataRegularSeason20242025!$B$3:$B$1315, "&lt;=" &amp; BW$1, DataRegularSeason20242025!$E$3:$E$1315, $A5)</f>
        <v>15</v>
      </c>
      <c r="BX5">
        <f>SUMIFS(DataRegularSeason20242025!$AA$3:$AA$1315,DataRegularSeason20242025!$B$3:$B$1315, "&lt;=" &amp; BX$1, DataRegularSeason20242025!$D$3:$D$1315, $A5)+SUMIFS(DataRegularSeason20242025!$AB$3:$AB$1315,DataRegularSeason20242025!$B$3:$B$1315, "&lt;=" &amp; BX$1, DataRegularSeason20242025!$E$3:$E$1315, $A5)</f>
        <v>15</v>
      </c>
      <c r="BY5">
        <f>SUMIFS(DataRegularSeason20242025!$AA$3:$AA$1315,DataRegularSeason20242025!$B$3:$B$1315, "&lt;=" &amp; BY$1, DataRegularSeason20242025!$D$3:$D$1315, $A5)+SUMIFS(DataRegularSeason20242025!$AB$3:$AB$1315,DataRegularSeason20242025!$B$3:$B$1315, "&lt;=" &amp; BY$1, DataRegularSeason20242025!$E$3:$E$1315, $A5)</f>
        <v>15</v>
      </c>
      <c r="BZ5">
        <f>SUMIFS(DataRegularSeason20242025!$AA$3:$AA$1315,DataRegularSeason20242025!$B$3:$B$1315, "&lt;=" &amp; BZ$1, DataRegularSeason20242025!$D$3:$D$1315, $A5)+SUMIFS(DataRegularSeason20242025!$AB$3:$AB$1315,DataRegularSeason20242025!$B$3:$B$1315, "&lt;=" &amp; BZ$1, DataRegularSeason20242025!$E$3:$E$1315, $A5)</f>
        <v>15</v>
      </c>
      <c r="CA5">
        <f>SUMIFS(DataRegularSeason20242025!$AA$3:$AA$1315,DataRegularSeason20242025!$B$3:$B$1315, "&lt;=" &amp; CA$1, DataRegularSeason20242025!$D$3:$D$1315, $A5)+SUMIFS(DataRegularSeason20242025!$AB$3:$AB$1315,DataRegularSeason20242025!$B$3:$B$1315, "&lt;=" &amp; CA$1, DataRegularSeason20242025!$E$3:$E$1315, $A5)</f>
        <v>15</v>
      </c>
      <c r="CB5">
        <f>SUMIFS(DataRegularSeason20242025!$AA$3:$AA$1315,DataRegularSeason20242025!$B$3:$B$1315, "&lt;=" &amp; CB$1, DataRegularSeason20242025!$D$3:$D$1315, $A5)+SUMIFS(DataRegularSeason20242025!$AB$3:$AB$1315,DataRegularSeason20242025!$B$3:$B$1315, "&lt;=" &amp; CB$1, DataRegularSeason20242025!$E$3:$E$1315, $A5)</f>
        <v>15</v>
      </c>
      <c r="CC5">
        <f>SUMIFS(DataRegularSeason20242025!$AA$3:$AA$1315,DataRegularSeason20242025!$B$3:$B$1315, "&lt;=" &amp; CC$1, DataRegularSeason20242025!$D$3:$D$1315, $A5)+SUMIFS(DataRegularSeason20242025!$AB$3:$AB$1315,DataRegularSeason20242025!$B$3:$B$1315, "&lt;=" &amp; CC$1, DataRegularSeason20242025!$E$3:$E$1315, $A5)</f>
        <v>15</v>
      </c>
      <c r="CD5">
        <f>SUMIFS(DataRegularSeason20242025!$AA$3:$AA$1315,DataRegularSeason20242025!$B$3:$B$1315, "&lt;=" &amp; CD$1, DataRegularSeason20242025!$D$3:$D$1315, $A5)+SUMIFS(DataRegularSeason20242025!$AB$3:$AB$1315,DataRegularSeason20242025!$B$3:$B$1315, "&lt;=" &amp; CD$1, DataRegularSeason20242025!$E$3:$E$1315, $A5)</f>
        <v>15</v>
      </c>
      <c r="CE5">
        <f>SUMIFS(DataRegularSeason20242025!$AA$3:$AA$1315,DataRegularSeason20242025!$B$3:$B$1315, "&lt;=" &amp; CE$1, DataRegularSeason20242025!$D$3:$D$1315, $A5)+SUMIFS(DataRegularSeason20242025!$AB$3:$AB$1315,DataRegularSeason20242025!$B$3:$B$1315, "&lt;=" &amp; CE$1, DataRegularSeason20242025!$E$3:$E$1315, $A5)</f>
        <v>15</v>
      </c>
      <c r="CF5">
        <f>SUMIFS(DataRegularSeason20242025!$AA$3:$AA$1315,DataRegularSeason20242025!$B$3:$B$1315, "&lt;=" &amp; CF$1, DataRegularSeason20242025!$D$3:$D$1315, $A5)+SUMIFS(DataRegularSeason20242025!$AB$3:$AB$1315,DataRegularSeason20242025!$B$3:$B$1315, "&lt;=" &amp; CF$1, DataRegularSeason20242025!$E$3:$E$1315, $A5)</f>
        <v>15</v>
      </c>
      <c r="CG5">
        <f>SUMIFS(DataRegularSeason20242025!$AA$3:$AA$1315,DataRegularSeason20242025!$B$3:$B$1315, "&lt;=" &amp; CG$1, DataRegularSeason20242025!$D$3:$D$1315, $A5)+SUMIFS(DataRegularSeason20242025!$AB$3:$AB$1315,DataRegularSeason20242025!$B$3:$B$1315, "&lt;=" &amp; CG$1, DataRegularSeason20242025!$E$3:$E$1315, $A5)</f>
        <v>15</v>
      </c>
      <c r="CH5">
        <f>SUMIFS(DataRegularSeason20242025!$AA$3:$AA$1315,DataRegularSeason20242025!$B$3:$B$1315, "&lt;=" &amp; CH$1, DataRegularSeason20242025!$D$3:$D$1315, $A5)+SUMIFS(DataRegularSeason20242025!$AB$3:$AB$1315,DataRegularSeason20242025!$B$3:$B$1315, "&lt;=" &amp; CH$1, DataRegularSeason20242025!$E$3:$E$1315, $A5)</f>
        <v>15</v>
      </c>
      <c r="CI5">
        <f>SUMIFS(DataRegularSeason20242025!$AA$3:$AA$1315,DataRegularSeason20242025!$B$3:$B$1315, "&lt;=" &amp; CI$1, DataRegularSeason20242025!$D$3:$D$1315, $A5)+SUMIFS(DataRegularSeason20242025!$AB$3:$AB$1315,DataRegularSeason20242025!$B$3:$B$1315, "&lt;=" &amp; CI$1, DataRegularSeason20242025!$E$3:$E$1315, $A5)</f>
        <v>15</v>
      </c>
      <c r="CJ5">
        <f>SUMIFS(DataRegularSeason20242025!$AA$3:$AA$1315,DataRegularSeason20242025!$B$3:$B$1315, "&lt;=" &amp; CJ$1, DataRegularSeason20242025!$D$3:$D$1315, $A5)+SUMIFS(DataRegularSeason20242025!$AB$3:$AB$1315,DataRegularSeason20242025!$B$3:$B$1315, "&lt;=" &amp; CJ$1, DataRegularSeason20242025!$E$3:$E$1315, $A5)</f>
        <v>15</v>
      </c>
      <c r="CK5">
        <f>SUMIFS(DataRegularSeason20242025!$AA$3:$AA$1315,DataRegularSeason20242025!$B$3:$B$1315, "&lt;=" &amp; CK$1, DataRegularSeason20242025!$D$3:$D$1315, $A5)+SUMIFS(DataRegularSeason20242025!$AB$3:$AB$1315,DataRegularSeason20242025!$B$3:$B$1315, "&lt;=" &amp; CK$1, DataRegularSeason20242025!$E$3:$E$1315, $A5)</f>
        <v>15</v>
      </c>
      <c r="CL5">
        <f>SUMIFS(DataRegularSeason20242025!$AA$3:$AA$1315,DataRegularSeason20242025!$B$3:$B$1315, "&lt;=" &amp; CL$1, DataRegularSeason20242025!$D$3:$D$1315, $A5)+SUMIFS(DataRegularSeason20242025!$AB$3:$AB$1315,DataRegularSeason20242025!$B$3:$B$1315, "&lt;=" &amp; CL$1, DataRegularSeason20242025!$E$3:$E$1315, $A5)</f>
        <v>15</v>
      </c>
      <c r="CM5">
        <f>SUMIFS(DataRegularSeason20242025!$AA$3:$AA$1315,DataRegularSeason20242025!$B$3:$B$1315, "&lt;=" &amp; CM$1, DataRegularSeason20242025!$D$3:$D$1315, $A5)+SUMIFS(DataRegularSeason20242025!$AB$3:$AB$1315,DataRegularSeason20242025!$B$3:$B$1315, "&lt;=" &amp; CM$1, DataRegularSeason20242025!$E$3:$E$1315, $A5)</f>
        <v>15</v>
      </c>
      <c r="CN5">
        <f>SUMIFS(DataRegularSeason20242025!$AA$3:$AA$1315,DataRegularSeason20242025!$B$3:$B$1315, "&lt;=" &amp; CN$1, DataRegularSeason20242025!$D$3:$D$1315, $A5)+SUMIFS(DataRegularSeason20242025!$AB$3:$AB$1315,DataRegularSeason20242025!$B$3:$B$1315, "&lt;=" &amp; CN$1, DataRegularSeason20242025!$E$3:$E$1315, $A5)</f>
        <v>15</v>
      </c>
      <c r="CO5">
        <f>SUMIFS(DataRegularSeason20242025!$AA$3:$AA$1315,DataRegularSeason20242025!$B$3:$B$1315, "&lt;=" &amp; CO$1, DataRegularSeason20242025!$D$3:$D$1315, $A5)+SUMIFS(DataRegularSeason20242025!$AB$3:$AB$1315,DataRegularSeason20242025!$B$3:$B$1315, "&lt;=" &amp; CO$1, DataRegularSeason20242025!$E$3:$E$1315, $A5)</f>
        <v>15</v>
      </c>
      <c r="CP5">
        <f>SUMIFS(DataRegularSeason20242025!$AA$3:$AA$1315,DataRegularSeason20242025!$B$3:$B$1315, "&lt;=" &amp; CP$1, DataRegularSeason20242025!$D$3:$D$1315, $A5)+SUMIFS(DataRegularSeason20242025!$AB$3:$AB$1315,DataRegularSeason20242025!$B$3:$B$1315, "&lt;=" &amp; CP$1, DataRegularSeason20242025!$E$3:$E$1315, $A5)</f>
        <v>15</v>
      </c>
      <c r="CQ5">
        <f>SUMIFS(DataRegularSeason20242025!$AA$3:$AA$1315,DataRegularSeason20242025!$B$3:$B$1315, "&lt;=" &amp; CQ$1, DataRegularSeason20242025!$D$3:$D$1315, $A5)+SUMIFS(DataRegularSeason20242025!$AB$3:$AB$1315,DataRegularSeason20242025!$B$3:$B$1315, "&lt;=" &amp; CQ$1, DataRegularSeason20242025!$E$3:$E$1315, $A5)</f>
        <v>15</v>
      </c>
      <c r="CR5">
        <f>SUMIFS(DataRegularSeason20242025!$AA$3:$AA$1315,DataRegularSeason20242025!$B$3:$B$1315, "&lt;=" &amp; CR$1, DataRegularSeason20242025!$D$3:$D$1315, $A5)+SUMIFS(DataRegularSeason20242025!$AB$3:$AB$1315,DataRegularSeason20242025!$B$3:$B$1315, "&lt;=" &amp; CR$1, DataRegularSeason20242025!$E$3:$E$1315, $A5)</f>
        <v>15</v>
      </c>
      <c r="CS5">
        <f>SUMIFS(DataRegularSeason20242025!$AA$3:$AA$1315,DataRegularSeason20242025!$B$3:$B$1315, "&lt;=" &amp; CS$1, DataRegularSeason20242025!$D$3:$D$1315, $A5)+SUMIFS(DataRegularSeason20242025!$AB$3:$AB$1315,DataRegularSeason20242025!$B$3:$B$1315, "&lt;=" &amp; CS$1, DataRegularSeason20242025!$E$3:$E$1315, $A5)</f>
        <v>15</v>
      </c>
      <c r="CT5">
        <f>SUMIFS(DataRegularSeason20242025!$AA$3:$AA$1315,DataRegularSeason20242025!$B$3:$B$1315, "&lt;=" &amp; CT$1, DataRegularSeason20242025!$D$3:$D$1315, $A5)+SUMIFS(DataRegularSeason20242025!$AB$3:$AB$1315,DataRegularSeason20242025!$B$3:$B$1315, "&lt;=" &amp; CT$1, DataRegularSeason20242025!$E$3:$E$1315, $A5)</f>
        <v>15</v>
      </c>
      <c r="CU5">
        <f>SUMIFS(DataRegularSeason20242025!$AA$3:$AA$1315,DataRegularSeason20242025!$B$3:$B$1315, "&lt;=" &amp; CU$1, DataRegularSeason20242025!$D$3:$D$1315, $A5)+SUMIFS(DataRegularSeason20242025!$AB$3:$AB$1315,DataRegularSeason20242025!$B$3:$B$1315, "&lt;=" &amp; CU$1, DataRegularSeason20242025!$E$3:$E$1315, $A5)</f>
        <v>15</v>
      </c>
      <c r="CV5">
        <f>SUMIFS(DataRegularSeason20242025!$AA$3:$AA$1315,DataRegularSeason20242025!$B$3:$B$1315, "&lt;=" &amp; CV$1, DataRegularSeason20242025!$D$3:$D$1315, $A5)+SUMIFS(DataRegularSeason20242025!$AB$3:$AB$1315,DataRegularSeason20242025!$B$3:$B$1315, "&lt;=" &amp; CV$1, DataRegularSeason20242025!$E$3:$E$1315, $A5)</f>
        <v>15</v>
      </c>
      <c r="CW5">
        <f>SUMIFS(DataRegularSeason20242025!$AA$3:$AA$1315,DataRegularSeason20242025!$B$3:$B$1315, "&lt;=" &amp; CW$1, DataRegularSeason20242025!$D$3:$D$1315, $A5)+SUMIFS(DataRegularSeason20242025!$AB$3:$AB$1315,DataRegularSeason20242025!$B$3:$B$1315, "&lt;=" &amp; CW$1, DataRegularSeason20242025!$E$3:$E$1315, $A5)</f>
        <v>15</v>
      </c>
      <c r="CX5">
        <f>SUMIFS(DataRegularSeason20242025!$AA$3:$AA$1315,DataRegularSeason20242025!$B$3:$B$1315, "&lt;=" &amp; CX$1, DataRegularSeason20242025!$D$3:$D$1315, $A5)+SUMIFS(DataRegularSeason20242025!$AB$3:$AB$1315,DataRegularSeason20242025!$B$3:$B$1315, "&lt;=" &amp; CX$1, DataRegularSeason20242025!$E$3:$E$1315, $A5)</f>
        <v>15</v>
      </c>
      <c r="CY5">
        <f>SUMIFS(DataRegularSeason20242025!$AA$3:$AA$1315,DataRegularSeason20242025!$B$3:$B$1315, "&lt;=" &amp; CY$1, DataRegularSeason20242025!$D$3:$D$1315, $A5)+SUMIFS(DataRegularSeason20242025!$AB$3:$AB$1315,DataRegularSeason20242025!$B$3:$B$1315, "&lt;=" &amp; CY$1, DataRegularSeason20242025!$E$3:$E$1315, $A5)</f>
        <v>15</v>
      </c>
      <c r="CZ5">
        <f>SUMIFS(DataRegularSeason20242025!$AA$3:$AA$1315,DataRegularSeason20242025!$B$3:$B$1315, "&lt;=" &amp; CZ$1, DataRegularSeason20242025!$D$3:$D$1315, $A5)+SUMIFS(DataRegularSeason20242025!$AB$3:$AB$1315,DataRegularSeason20242025!$B$3:$B$1315, "&lt;=" &amp; CZ$1, DataRegularSeason20242025!$E$3:$E$1315, $A5)</f>
        <v>15</v>
      </c>
      <c r="DA5">
        <f>SUMIFS(DataRegularSeason20242025!$AA$3:$AA$1315,DataRegularSeason20242025!$B$3:$B$1315, "&lt;=" &amp; DA$1, DataRegularSeason20242025!$D$3:$D$1315, $A5)+SUMIFS(DataRegularSeason20242025!$AB$3:$AB$1315,DataRegularSeason20242025!$B$3:$B$1315, "&lt;=" &amp; DA$1, DataRegularSeason20242025!$E$3:$E$1315, $A5)</f>
        <v>15</v>
      </c>
      <c r="DB5">
        <f>SUMIFS(DataRegularSeason20242025!$AA$3:$AA$1315,DataRegularSeason20242025!$B$3:$B$1315, "&lt;=" &amp; DB$1, DataRegularSeason20242025!$D$3:$D$1315, $A5)+SUMIFS(DataRegularSeason20242025!$AB$3:$AB$1315,DataRegularSeason20242025!$B$3:$B$1315, "&lt;=" &amp; DB$1, DataRegularSeason20242025!$E$3:$E$1315, $A5)</f>
        <v>15</v>
      </c>
      <c r="DC5">
        <f>SUMIFS(DataRegularSeason20242025!$AA$3:$AA$1315,DataRegularSeason20242025!$B$3:$B$1315, "&lt;=" &amp; DC$1, DataRegularSeason20242025!$D$3:$D$1315, $A5)+SUMIFS(DataRegularSeason20242025!$AB$3:$AB$1315,DataRegularSeason20242025!$B$3:$B$1315, "&lt;=" &amp; DC$1, DataRegularSeason20242025!$E$3:$E$1315, $A5)</f>
        <v>15</v>
      </c>
      <c r="DD5">
        <f>SUMIFS(DataRegularSeason20242025!$AA$3:$AA$1315,DataRegularSeason20242025!$B$3:$B$1315, "&lt;=" &amp; DD$1, DataRegularSeason20242025!$D$3:$D$1315, $A5)+SUMIFS(DataRegularSeason20242025!$AB$3:$AB$1315,DataRegularSeason20242025!$B$3:$B$1315, "&lt;=" &amp; DD$1, DataRegularSeason20242025!$E$3:$E$1315, $A5)</f>
        <v>15</v>
      </c>
      <c r="DE5">
        <f>SUMIFS(DataRegularSeason20242025!$AA$3:$AA$1315,DataRegularSeason20242025!$B$3:$B$1315, "&lt;=" &amp; DE$1, DataRegularSeason20242025!$D$3:$D$1315, $A5)+SUMIFS(DataRegularSeason20242025!$AB$3:$AB$1315,DataRegularSeason20242025!$B$3:$B$1315, "&lt;=" &amp; DE$1, DataRegularSeason20242025!$E$3:$E$1315, $A5)</f>
        <v>15</v>
      </c>
      <c r="DF5">
        <f>SUMIFS(DataRegularSeason20242025!$AA$3:$AA$1315,DataRegularSeason20242025!$B$3:$B$1315, "&lt;=" &amp; DF$1, DataRegularSeason20242025!$D$3:$D$1315, $A5)+SUMIFS(DataRegularSeason20242025!$AB$3:$AB$1315,DataRegularSeason20242025!$B$3:$B$1315, "&lt;=" &amp; DF$1, DataRegularSeason20242025!$E$3:$E$1315, $A5)</f>
        <v>15</v>
      </c>
      <c r="DG5">
        <f>SUMIFS(DataRegularSeason20242025!$AA$3:$AA$1315,DataRegularSeason20242025!$B$3:$B$1315, "&lt;=" &amp; DG$1, DataRegularSeason20242025!$D$3:$D$1315, $A5)+SUMIFS(DataRegularSeason20242025!$AB$3:$AB$1315,DataRegularSeason20242025!$B$3:$B$1315, "&lt;=" &amp; DG$1, DataRegularSeason20242025!$E$3:$E$1315, $A5)</f>
        <v>15</v>
      </c>
      <c r="DH5">
        <f>SUMIFS(DataRegularSeason20242025!$AA$3:$AA$1315,DataRegularSeason20242025!$B$3:$B$1315, "&lt;=" &amp; DH$1, DataRegularSeason20242025!$D$3:$D$1315, $A5)+SUMIFS(DataRegularSeason20242025!$AB$3:$AB$1315,DataRegularSeason20242025!$B$3:$B$1315, "&lt;=" &amp; DH$1, DataRegularSeason20242025!$E$3:$E$1315, $A5)</f>
        <v>15</v>
      </c>
      <c r="DI5">
        <f>SUMIFS(DataRegularSeason20242025!$AA$3:$AA$1315,DataRegularSeason20242025!$B$3:$B$1315, "&lt;=" &amp; DI$1, DataRegularSeason20242025!$D$3:$D$1315, $A5)+SUMIFS(DataRegularSeason20242025!$AB$3:$AB$1315,DataRegularSeason20242025!$B$3:$B$1315, "&lt;=" &amp; DI$1, DataRegularSeason20242025!$E$3:$E$1315, $A5)</f>
        <v>15</v>
      </c>
      <c r="DJ5">
        <f>SUMIFS(DataRegularSeason20242025!$AA$3:$AA$1315,DataRegularSeason20242025!$B$3:$B$1315, "&lt;=" &amp; DJ$1, DataRegularSeason20242025!$D$3:$D$1315, $A5)+SUMIFS(DataRegularSeason20242025!$AB$3:$AB$1315,DataRegularSeason20242025!$B$3:$B$1315, "&lt;=" &amp; DJ$1, DataRegularSeason20242025!$E$3:$E$1315, $A5)</f>
        <v>15</v>
      </c>
      <c r="DK5">
        <f>SUMIFS(DataRegularSeason20242025!$AA$3:$AA$1315,DataRegularSeason20242025!$B$3:$B$1315, "&lt;=" &amp; DK$1, DataRegularSeason20242025!$D$3:$D$1315, $A5)+SUMIFS(DataRegularSeason20242025!$AB$3:$AB$1315,DataRegularSeason20242025!$B$3:$B$1315, "&lt;=" &amp; DK$1, DataRegularSeason20242025!$E$3:$E$1315, $A5)</f>
        <v>15</v>
      </c>
      <c r="DL5">
        <f>SUMIFS(DataRegularSeason20242025!$AA$3:$AA$1315,DataRegularSeason20242025!$B$3:$B$1315, "&lt;=" &amp; DL$1, DataRegularSeason20242025!$D$3:$D$1315, $A5)+SUMIFS(DataRegularSeason20242025!$AB$3:$AB$1315,DataRegularSeason20242025!$B$3:$B$1315, "&lt;=" &amp; DL$1, DataRegularSeason20242025!$E$3:$E$1315, $A5)</f>
        <v>15</v>
      </c>
      <c r="DM5">
        <f>SUMIFS(DataRegularSeason20242025!$AA$3:$AA$1315,DataRegularSeason20242025!$B$3:$B$1315, "&lt;=" &amp; DM$1, DataRegularSeason20242025!$D$3:$D$1315, $A5)+SUMIFS(DataRegularSeason20242025!$AB$3:$AB$1315,DataRegularSeason20242025!$B$3:$B$1315, "&lt;=" &amp; DM$1, DataRegularSeason20242025!$E$3:$E$1315, $A5)</f>
        <v>15</v>
      </c>
      <c r="DN5">
        <f>SUMIFS(DataRegularSeason20242025!$AA$3:$AA$1315,DataRegularSeason20242025!$B$3:$B$1315, "&lt;=" &amp; DN$1, DataRegularSeason20242025!$D$3:$D$1315, $A5)+SUMIFS(DataRegularSeason20242025!$AB$3:$AB$1315,DataRegularSeason20242025!$B$3:$B$1315, "&lt;=" &amp; DN$1, DataRegularSeason20242025!$E$3:$E$1315, $A5)</f>
        <v>15</v>
      </c>
      <c r="DO5">
        <f>SUMIFS(DataRegularSeason20242025!$AA$3:$AA$1315,DataRegularSeason20242025!$B$3:$B$1315, "&lt;=" &amp; DO$1, DataRegularSeason20242025!$D$3:$D$1315, $A5)+SUMIFS(DataRegularSeason20242025!$AB$3:$AB$1315,DataRegularSeason20242025!$B$3:$B$1315, "&lt;=" &amp; DO$1, DataRegularSeason20242025!$E$3:$E$1315, $A5)</f>
        <v>15</v>
      </c>
      <c r="DP5">
        <f>SUMIFS(DataRegularSeason20242025!$AA$3:$AA$1315,DataRegularSeason20242025!$B$3:$B$1315, "&lt;=" &amp; DP$1, DataRegularSeason20242025!$D$3:$D$1315, $A5)+SUMIFS(DataRegularSeason20242025!$AB$3:$AB$1315,DataRegularSeason20242025!$B$3:$B$1315, "&lt;=" &amp; DP$1, DataRegularSeason20242025!$E$3:$E$1315, $A5)</f>
        <v>15</v>
      </c>
      <c r="DQ5">
        <f>SUMIFS(DataRegularSeason20242025!$AA$3:$AA$1315,DataRegularSeason20242025!$B$3:$B$1315, "&lt;=" &amp; DQ$1, DataRegularSeason20242025!$D$3:$D$1315, $A5)+SUMIFS(DataRegularSeason20242025!$AB$3:$AB$1315,DataRegularSeason20242025!$B$3:$B$1315, "&lt;=" &amp; DQ$1, DataRegularSeason20242025!$E$3:$E$1315, $A5)</f>
        <v>15</v>
      </c>
      <c r="DR5">
        <f>SUMIFS(DataRegularSeason20242025!$AA$3:$AA$1315,DataRegularSeason20242025!$B$3:$B$1315, "&lt;=" &amp; DR$1, DataRegularSeason20242025!$D$3:$D$1315, $A5)+SUMIFS(DataRegularSeason20242025!$AB$3:$AB$1315,DataRegularSeason20242025!$B$3:$B$1315, "&lt;=" &amp; DR$1, DataRegularSeason20242025!$E$3:$E$1315, $A5)</f>
        <v>15</v>
      </c>
      <c r="DS5">
        <f>SUMIFS(DataRegularSeason20242025!$AA$3:$AA$1315,DataRegularSeason20242025!$B$3:$B$1315, "&lt;=" &amp; DS$1, DataRegularSeason20242025!$D$3:$D$1315, $A5)+SUMIFS(DataRegularSeason20242025!$AB$3:$AB$1315,DataRegularSeason20242025!$B$3:$B$1315, "&lt;=" &amp; DS$1, DataRegularSeason20242025!$E$3:$E$1315, $A5)</f>
        <v>15</v>
      </c>
      <c r="DT5">
        <f>SUMIFS(DataRegularSeason20242025!$AA$3:$AA$1315,DataRegularSeason20242025!$B$3:$B$1315, "&lt;=" &amp; DT$1, DataRegularSeason20242025!$D$3:$D$1315, $A5)+SUMIFS(DataRegularSeason20242025!$AB$3:$AB$1315,DataRegularSeason20242025!$B$3:$B$1315, "&lt;=" &amp; DT$1, DataRegularSeason20242025!$E$3:$E$1315, $A5)</f>
        <v>15</v>
      </c>
      <c r="DU5">
        <f>SUMIFS(DataRegularSeason20242025!$AA$3:$AA$1315,DataRegularSeason20242025!$B$3:$B$1315, "&lt;=" &amp; DU$1, DataRegularSeason20242025!$D$3:$D$1315, $A5)+SUMIFS(DataRegularSeason20242025!$AB$3:$AB$1315,DataRegularSeason20242025!$B$3:$B$1315, "&lt;=" &amp; DU$1, DataRegularSeason20242025!$E$3:$E$1315, $A5)</f>
        <v>15</v>
      </c>
      <c r="DV5">
        <f>SUMIFS(DataRegularSeason20242025!$AA$3:$AA$1315,DataRegularSeason20242025!$B$3:$B$1315, "&lt;=" &amp; DV$1, DataRegularSeason20242025!$D$3:$D$1315, $A5)+SUMIFS(DataRegularSeason20242025!$AB$3:$AB$1315,DataRegularSeason20242025!$B$3:$B$1315, "&lt;=" &amp; DV$1, DataRegularSeason20242025!$E$3:$E$1315, $A5)</f>
        <v>15</v>
      </c>
      <c r="DW5">
        <f>SUMIFS(DataRegularSeason20242025!$AA$3:$AA$1315,DataRegularSeason20242025!$B$3:$B$1315, "&lt;=" &amp; DW$1, DataRegularSeason20242025!$D$3:$D$1315, $A5)+SUMIFS(DataRegularSeason20242025!$AB$3:$AB$1315,DataRegularSeason20242025!$B$3:$B$1315, "&lt;=" &amp; DW$1, DataRegularSeason20242025!$E$3:$E$1315, $A5)</f>
        <v>15</v>
      </c>
      <c r="DX5">
        <f>SUMIFS(DataRegularSeason20242025!$AA$3:$AA$1315,DataRegularSeason20242025!$B$3:$B$1315, "&lt;=" &amp; DX$1, DataRegularSeason20242025!$D$3:$D$1315, $A5)+SUMIFS(DataRegularSeason20242025!$AB$3:$AB$1315,DataRegularSeason20242025!$B$3:$B$1315, "&lt;=" &amp; DX$1, DataRegularSeason20242025!$E$3:$E$1315, $A5)</f>
        <v>15</v>
      </c>
      <c r="DY5">
        <f>SUMIFS(DataRegularSeason20242025!$AA$3:$AA$1315,DataRegularSeason20242025!$B$3:$B$1315, "&lt;=" &amp; DY$1, DataRegularSeason20242025!$D$3:$D$1315, $A5)+SUMIFS(DataRegularSeason20242025!$AB$3:$AB$1315,DataRegularSeason20242025!$B$3:$B$1315, "&lt;=" &amp; DY$1, DataRegularSeason20242025!$E$3:$E$1315, $A5)</f>
        <v>15</v>
      </c>
      <c r="DZ5">
        <f>SUMIFS(DataRegularSeason20242025!$AA$3:$AA$1315,DataRegularSeason20242025!$B$3:$B$1315, "&lt;=" &amp; DZ$1, DataRegularSeason20242025!$D$3:$D$1315, $A5)+SUMIFS(DataRegularSeason20242025!$AB$3:$AB$1315,DataRegularSeason20242025!$B$3:$B$1315, "&lt;=" &amp; DZ$1, DataRegularSeason20242025!$E$3:$E$1315, $A5)</f>
        <v>15</v>
      </c>
      <c r="EA5">
        <f>SUMIFS(DataRegularSeason20242025!$AA$3:$AA$1315,DataRegularSeason20242025!$B$3:$B$1315, "&lt;=" &amp; EA$1, DataRegularSeason20242025!$D$3:$D$1315, $A5)+SUMIFS(DataRegularSeason20242025!$AB$3:$AB$1315,DataRegularSeason20242025!$B$3:$B$1315, "&lt;=" &amp; EA$1, DataRegularSeason20242025!$E$3:$E$1315, $A5)</f>
        <v>15</v>
      </c>
      <c r="EB5">
        <f>SUMIFS(DataRegularSeason20242025!$AA$3:$AA$1315,DataRegularSeason20242025!$B$3:$B$1315, "&lt;=" &amp; EB$1, DataRegularSeason20242025!$D$3:$D$1315, $A5)+SUMIFS(DataRegularSeason20242025!$AB$3:$AB$1315,DataRegularSeason20242025!$B$3:$B$1315, "&lt;=" &amp; EB$1, DataRegularSeason20242025!$E$3:$E$1315, $A5)</f>
        <v>15</v>
      </c>
      <c r="EC5">
        <f>SUMIFS(DataRegularSeason20242025!$AA$3:$AA$1315,DataRegularSeason20242025!$B$3:$B$1315, "&lt;=" &amp; EC$1, DataRegularSeason20242025!$D$3:$D$1315, $A5)+SUMIFS(DataRegularSeason20242025!$AB$3:$AB$1315,DataRegularSeason20242025!$B$3:$B$1315, "&lt;=" &amp; EC$1, DataRegularSeason20242025!$E$3:$E$1315, $A5)</f>
        <v>15</v>
      </c>
      <c r="ED5">
        <f>SUMIFS(DataRegularSeason20242025!$AA$3:$AA$1315,DataRegularSeason20242025!$B$3:$B$1315, "&lt;=" &amp; ED$1, DataRegularSeason20242025!$D$3:$D$1315, $A5)+SUMIFS(DataRegularSeason20242025!$AB$3:$AB$1315,DataRegularSeason20242025!$B$3:$B$1315, "&lt;=" &amp; ED$1, DataRegularSeason20242025!$E$3:$E$1315, $A5)</f>
        <v>15</v>
      </c>
      <c r="EE5">
        <f>SUMIFS(DataRegularSeason20242025!$AA$3:$AA$1315,DataRegularSeason20242025!$B$3:$B$1315, "&lt;=" &amp; EE$1, DataRegularSeason20242025!$D$3:$D$1315, $A5)+SUMIFS(DataRegularSeason20242025!$AB$3:$AB$1315,DataRegularSeason20242025!$B$3:$B$1315, "&lt;=" &amp; EE$1, DataRegularSeason20242025!$E$3:$E$1315, $A5)</f>
        <v>15</v>
      </c>
      <c r="EF5">
        <f>SUMIFS(DataRegularSeason20242025!$AA$3:$AA$1315,DataRegularSeason20242025!$B$3:$B$1315, "&lt;=" &amp; EF$1, DataRegularSeason20242025!$D$3:$D$1315, $A5)+SUMIFS(DataRegularSeason20242025!$AB$3:$AB$1315,DataRegularSeason20242025!$B$3:$B$1315, "&lt;=" &amp; EF$1, DataRegularSeason20242025!$E$3:$E$1315, $A5)</f>
        <v>15</v>
      </c>
      <c r="EG5">
        <f>SUMIFS(DataRegularSeason20242025!$AA$3:$AA$1315,DataRegularSeason20242025!$B$3:$B$1315, "&lt;=" &amp; EG$1, DataRegularSeason20242025!$D$3:$D$1315, $A5)+SUMIFS(DataRegularSeason20242025!$AB$3:$AB$1315,DataRegularSeason20242025!$B$3:$B$1315, "&lt;=" &amp; EG$1, DataRegularSeason20242025!$E$3:$E$1315, $A5)</f>
        <v>15</v>
      </c>
      <c r="EH5">
        <f>SUMIFS(DataRegularSeason20242025!$AA$3:$AA$1315,DataRegularSeason20242025!$B$3:$B$1315, "&lt;=" &amp; EH$1, DataRegularSeason20242025!$D$3:$D$1315, $A5)+SUMIFS(DataRegularSeason20242025!$AB$3:$AB$1315,DataRegularSeason20242025!$B$3:$B$1315, "&lt;=" &amp; EH$1, DataRegularSeason20242025!$E$3:$E$1315, $A5)</f>
        <v>15</v>
      </c>
      <c r="EI5">
        <f>SUMIFS(DataRegularSeason20242025!$AA$3:$AA$1315,DataRegularSeason20242025!$B$3:$B$1315, "&lt;=" &amp; EI$1, DataRegularSeason20242025!$D$3:$D$1315, $A5)+SUMIFS(DataRegularSeason20242025!$AB$3:$AB$1315,DataRegularSeason20242025!$B$3:$B$1315, "&lt;=" &amp; EI$1, DataRegularSeason20242025!$E$3:$E$1315, $A5)</f>
        <v>15</v>
      </c>
      <c r="EJ5">
        <f>SUMIFS(DataRegularSeason20242025!$AA$3:$AA$1315,DataRegularSeason20242025!$B$3:$B$1315, "&lt;=" &amp; EJ$1, DataRegularSeason20242025!$D$3:$D$1315, $A5)+SUMIFS(DataRegularSeason20242025!$AB$3:$AB$1315,DataRegularSeason20242025!$B$3:$B$1315, "&lt;=" &amp; EJ$1, DataRegularSeason20242025!$E$3:$E$1315, $A5)</f>
        <v>15</v>
      </c>
      <c r="EK5">
        <f>SUMIFS(DataRegularSeason20242025!$AA$3:$AA$1315,DataRegularSeason20242025!$B$3:$B$1315, "&lt;=" &amp; EK$1, DataRegularSeason20242025!$D$3:$D$1315, $A5)+SUMIFS(DataRegularSeason20242025!$AB$3:$AB$1315,DataRegularSeason20242025!$B$3:$B$1315, "&lt;=" &amp; EK$1, DataRegularSeason20242025!$E$3:$E$1315, $A5)</f>
        <v>15</v>
      </c>
      <c r="EL5">
        <f>SUMIFS(DataRegularSeason20242025!$AA$3:$AA$1315,DataRegularSeason20242025!$B$3:$B$1315, "&lt;=" &amp; EL$1, DataRegularSeason20242025!$D$3:$D$1315, $A5)+SUMIFS(DataRegularSeason20242025!$AB$3:$AB$1315,DataRegularSeason20242025!$B$3:$B$1315, "&lt;=" &amp; EL$1, DataRegularSeason20242025!$E$3:$E$1315, $A5)</f>
        <v>15</v>
      </c>
      <c r="EM5">
        <f>SUMIFS(DataRegularSeason20242025!$AA$3:$AA$1315,DataRegularSeason20242025!$B$3:$B$1315, "&lt;=" &amp; EM$1, DataRegularSeason20242025!$D$3:$D$1315, $A5)+SUMIFS(DataRegularSeason20242025!$AB$3:$AB$1315,DataRegularSeason20242025!$B$3:$B$1315, "&lt;=" &amp; EM$1, DataRegularSeason20242025!$E$3:$E$1315, $A5)</f>
        <v>15</v>
      </c>
      <c r="EN5">
        <f>SUMIFS(DataRegularSeason20242025!$AA$3:$AA$1315,DataRegularSeason20242025!$B$3:$B$1315, "&lt;=" &amp; EN$1, DataRegularSeason20242025!$D$3:$D$1315, $A5)+SUMIFS(DataRegularSeason20242025!$AB$3:$AB$1315,DataRegularSeason20242025!$B$3:$B$1315, "&lt;=" &amp; EN$1, DataRegularSeason20242025!$E$3:$E$1315, $A5)</f>
        <v>15</v>
      </c>
      <c r="EO5">
        <f>SUMIFS(DataRegularSeason20242025!$AA$3:$AA$1315,DataRegularSeason20242025!$B$3:$B$1315, "&lt;=" &amp; EO$1, DataRegularSeason20242025!$D$3:$D$1315, $A5)+SUMIFS(DataRegularSeason20242025!$AB$3:$AB$1315,DataRegularSeason20242025!$B$3:$B$1315, "&lt;=" &amp; EO$1, DataRegularSeason20242025!$E$3:$E$1315, $A5)</f>
        <v>15</v>
      </c>
      <c r="EP5">
        <f>SUMIFS(DataRegularSeason20242025!$AA$3:$AA$1315,DataRegularSeason20242025!$B$3:$B$1315, "&lt;=" &amp; EP$1, DataRegularSeason20242025!$D$3:$D$1315, $A5)+SUMIFS(DataRegularSeason20242025!$AB$3:$AB$1315,DataRegularSeason20242025!$B$3:$B$1315, "&lt;=" &amp; EP$1, DataRegularSeason20242025!$E$3:$E$1315, $A5)</f>
        <v>15</v>
      </c>
      <c r="EQ5">
        <f>SUMIFS(DataRegularSeason20242025!$AA$3:$AA$1315,DataRegularSeason20242025!$B$3:$B$1315, "&lt;=" &amp; EQ$1, DataRegularSeason20242025!$D$3:$D$1315, $A5)+SUMIFS(DataRegularSeason20242025!$AB$3:$AB$1315,DataRegularSeason20242025!$B$3:$B$1315, "&lt;=" &amp; EQ$1, DataRegularSeason20242025!$E$3:$E$1315, $A5)</f>
        <v>15</v>
      </c>
      <c r="ER5">
        <f>SUMIFS(DataRegularSeason20242025!$AA$3:$AA$1315,DataRegularSeason20242025!$B$3:$B$1315, "&lt;=" &amp; ER$1, DataRegularSeason20242025!$D$3:$D$1315, $A5)+SUMIFS(DataRegularSeason20242025!$AB$3:$AB$1315,DataRegularSeason20242025!$B$3:$B$1315, "&lt;=" &amp; ER$1, DataRegularSeason20242025!$E$3:$E$1315, $A5)</f>
        <v>15</v>
      </c>
      <c r="ES5">
        <f>SUMIFS(DataRegularSeason20242025!$AA$3:$AA$1315,DataRegularSeason20242025!$B$3:$B$1315, "&lt;=" &amp; ES$1, DataRegularSeason20242025!$D$3:$D$1315, $A5)+SUMIFS(DataRegularSeason20242025!$AB$3:$AB$1315,DataRegularSeason20242025!$B$3:$B$1315, "&lt;=" &amp; ES$1, DataRegularSeason20242025!$E$3:$E$1315, $A5)</f>
        <v>15</v>
      </c>
      <c r="ET5">
        <f>SUMIFS(DataRegularSeason20242025!$AA$3:$AA$1315,DataRegularSeason20242025!$B$3:$B$1315, "&lt;=" &amp; ET$1, DataRegularSeason20242025!$D$3:$D$1315, $A5)+SUMIFS(DataRegularSeason20242025!$AB$3:$AB$1315,DataRegularSeason20242025!$B$3:$B$1315, "&lt;=" &amp; ET$1, DataRegularSeason20242025!$E$3:$E$1315, $A5)</f>
        <v>15</v>
      </c>
      <c r="EU5">
        <f>SUMIFS(DataRegularSeason20242025!$AA$3:$AA$1315,DataRegularSeason20242025!$B$3:$B$1315, "&lt;=" &amp; EU$1, DataRegularSeason20242025!$D$3:$D$1315, $A5)+SUMIFS(DataRegularSeason20242025!$AB$3:$AB$1315,DataRegularSeason20242025!$B$3:$B$1315, "&lt;=" &amp; EU$1, DataRegularSeason20242025!$E$3:$E$1315, $A5)</f>
        <v>15</v>
      </c>
      <c r="EV5">
        <f>SUMIFS(DataRegularSeason20242025!$AA$3:$AA$1315,DataRegularSeason20242025!$B$3:$B$1315, "&lt;=" &amp; EV$1, DataRegularSeason20242025!$D$3:$D$1315, $A5)+SUMIFS(DataRegularSeason20242025!$AB$3:$AB$1315,DataRegularSeason20242025!$B$3:$B$1315, "&lt;=" &amp; EV$1, DataRegularSeason20242025!$E$3:$E$1315, $A5)</f>
        <v>15</v>
      </c>
      <c r="EW5">
        <f>SUMIFS(DataRegularSeason20242025!$AA$3:$AA$1315,DataRegularSeason20242025!$B$3:$B$1315, "&lt;=" &amp; EW$1, DataRegularSeason20242025!$D$3:$D$1315, $A5)+SUMIFS(DataRegularSeason20242025!$AB$3:$AB$1315,DataRegularSeason20242025!$B$3:$B$1315, "&lt;=" &amp; EW$1, DataRegularSeason20242025!$E$3:$E$1315, $A5)</f>
        <v>15</v>
      </c>
      <c r="EX5">
        <f>SUMIFS(DataRegularSeason20242025!$AA$3:$AA$1315,DataRegularSeason20242025!$B$3:$B$1315, "&lt;=" &amp; EX$1, DataRegularSeason20242025!$D$3:$D$1315, $A5)+SUMIFS(DataRegularSeason20242025!$AB$3:$AB$1315,DataRegularSeason20242025!$B$3:$B$1315, "&lt;=" &amp; EX$1, DataRegularSeason20242025!$E$3:$E$1315, $A5)</f>
        <v>15</v>
      </c>
      <c r="EY5">
        <f>SUMIFS(DataRegularSeason20242025!$AA$3:$AA$1315,DataRegularSeason20242025!$B$3:$B$1315, "&lt;=" &amp; EY$1, DataRegularSeason20242025!$D$3:$D$1315, $A5)+SUMIFS(DataRegularSeason20242025!$AB$3:$AB$1315,DataRegularSeason20242025!$B$3:$B$1315, "&lt;=" &amp; EY$1, DataRegularSeason20242025!$E$3:$E$1315, $A5)</f>
        <v>15</v>
      </c>
      <c r="EZ5">
        <f>SUMIFS(DataRegularSeason20242025!$AA$3:$AA$1315,DataRegularSeason20242025!$B$3:$B$1315, "&lt;=" &amp; EZ$1, DataRegularSeason20242025!$D$3:$D$1315, $A5)+SUMIFS(DataRegularSeason20242025!$AB$3:$AB$1315,DataRegularSeason20242025!$B$3:$B$1315, "&lt;=" &amp; EZ$1, DataRegularSeason20242025!$E$3:$E$1315, $A5)</f>
        <v>15</v>
      </c>
      <c r="FA5">
        <f>SUMIFS(DataRegularSeason20242025!$AA$3:$AA$1315,DataRegularSeason20242025!$B$3:$B$1315, "&lt;=" &amp; FA$1, DataRegularSeason20242025!$D$3:$D$1315, $A5)+SUMIFS(DataRegularSeason20242025!$AB$3:$AB$1315,DataRegularSeason20242025!$B$3:$B$1315, "&lt;=" &amp; FA$1, DataRegularSeason20242025!$E$3:$E$1315, $A5)</f>
        <v>15</v>
      </c>
      <c r="FB5">
        <f>SUMIFS(DataRegularSeason20242025!$AA$3:$AA$1315,DataRegularSeason20242025!$B$3:$B$1315, "&lt;=" &amp; FB$1, DataRegularSeason20242025!$D$3:$D$1315, $A5)+SUMIFS(DataRegularSeason20242025!$AB$3:$AB$1315,DataRegularSeason20242025!$B$3:$B$1315, "&lt;=" &amp; FB$1, DataRegularSeason20242025!$E$3:$E$1315, $A5)</f>
        <v>15</v>
      </c>
      <c r="FC5">
        <f>SUMIFS(DataRegularSeason20242025!$AA$3:$AA$1315,DataRegularSeason20242025!$B$3:$B$1315, "&lt;=" &amp; FC$1, DataRegularSeason20242025!$D$3:$D$1315, $A5)+SUMIFS(DataRegularSeason20242025!$AB$3:$AB$1315,DataRegularSeason20242025!$B$3:$B$1315, "&lt;=" &amp; FC$1, DataRegularSeason20242025!$E$3:$E$1315, $A5)</f>
        <v>15</v>
      </c>
      <c r="FD5">
        <f>SUMIFS(DataRegularSeason20242025!$AA$3:$AA$1315,DataRegularSeason20242025!$B$3:$B$1315, "&lt;=" &amp; FD$1, DataRegularSeason20242025!$D$3:$D$1315, $A5)+SUMIFS(DataRegularSeason20242025!$AB$3:$AB$1315,DataRegularSeason20242025!$B$3:$B$1315, "&lt;=" &amp; FD$1, DataRegularSeason20242025!$E$3:$E$1315, $A5)</f>
        <v>15</v>
      </c>
      <c r="FE5">
        <f>SUMIFS(DataRegularSeason20242025!$AA$3:$AA$1315,DataRegularSeason20242025!$B$3:$B$1315, "&lt;=" &amp; FE$1, DataRegularSeason20242025!$D$3:$D$1315, $A5)+SUMIFS(DataRegularSeason20242025!$AB$3:$AB$1315,DataRegularSeason20242025!$B$3:$B$1315, "&lt;=" &amp; FE$1, DataRegularSeason20242025!$E$3:$E$1315, $A5)</f>
        <v>15</v>
      </c>
      <c r="FF5">
        <f>SUMIFS(DataRegularSeason20242025!$AA$3:$AA$1315,DataRegularSeason20242025!$B$3:$B$1315, "&lt;=" &amp; FF$1, DataRegularSeason20242025!$D$3:$D$1315, $A5)+SUMIFS(DataRegularSeason20242025!$AB$3:$AB$1315,DataRegularSeason20242025!$B$3:$B$1315, "&lt;=" &amp; FF$1, DataRegularSeason20242025!$E$3:$E$1315, $A5)</f>
        <v>15</v>
      </c>
      <c r="FG5">
        <f>SUMIFS(DataRegularSeason20242025!$AA$3:$AA$1315,DataRegularSeason20242025!$B$3:$B$1315, "&lt;=" &amp; FG$1, DataRegularSeason20242025!$D$3:$D$1315, $A5)+SUMIFS(DataRegularSeason20242025!$AB$3:$AB$1315,DataRegularSeason20242025!$B$3:$B$1315, "&lt;=" &amp; FG$1, DataRegularSeason20242025!$E$3:$E$1315, $A5)</f>
        <v>15</v>
      </c>
      <c r="FH5">
        <f>SUMIFS(DataRegularSeason20242025!$AA$3:$AA$1315,DataRegularSeason20242025!$B$3:$B$1315, "&lt;=" &amp; FH$1, DataRegularSeason20242025!$D$3:$D$1315, $A5)+SUMIFS(DataRegularSeason20242025!$AB$3:$AB$1315,DataRegularSeason20242025!$B$3:$B$1315, "&lt;=" &amp; FH$1, DataRegularSeason20242025!$E$3:$E$1315, $A5)</f>
        <v>15</v>
      </c>
      <c r="FI5">
        <f>SUMIFS(DataRegularSeason20242025!$AA$3:$AA$1315,DataRegularSeason20242025!$B$3:$B$1315, "&lt;=" &amp; FI$1, DataRegularSeason20242025!$D$3:$D$1315, $A5)+SUMIFS(DataRegularSeason20242025!$AB$3:$AB$1315,DataRegularSeason20242025!$B$3:$B$1315, "&lt;=" &amp; FI$1, DataRegularSeason20242025!$E$3:$E$1315, $A5)</f>
        <v>15</v>
      </c>
      <c r="FJ5">
        <f>SUMIFS(DataRegularSeason20242025!$AA$3:$AA$1315,DataRegularSeason20242025!$B$3:$B$1315, "&lt;=" &amp; FJ$1, DataRegularSeason20242025!$D$3:$D$1315, $A5)+SUMIFS(DataRegularSeason20242025!$AB$3:$AB$1315,DataRegularSeason20242025!$B$3:$B$1315, "&lt;=" &amp; FJ$1, DataRegularSeason20242025!$E$3:$E$1315, $A5)</f>
        <v>15</v>
      </c>
      <c r="FK5">
        <f>SUMIFS(DataRegularSeason20242025!$AA$3:$AA$1315,DataRegularSeason20242025!$B$3:$B$1315, "&lt;=" &amp; FK$1, DataRegularSeason20242025!$D$3:$D$1315, $A5)+SUMIFS(DataRegularSeason20242025!$AB$3:$AB$1315,DataRegularSeason20242025!$B$3:$B$1315, "&lt;=" &amp; FK$1, DataRegularSeason20242025!$E$3:$E$1315, $A5)</f>
        <v>15</v>
      </c>
      <c r="FL5">
        <f>SUMIFS(DataRegularSeason20242025!$AA$3:$AA$1315,DataRegularSeason20242025!$B$3:$B$1315, "&lt;=" &amp; FL$1, DataRegularSeason20242025!$D$3:$D$1315, $A5)+SUMIFS(DataRegularSeason20242025!$AB$3:$AB$1315,DataRegularSeason20242025!$B$3:$B$1315, "&lt;=" &amp; FL$1, DataRegularSeason20242025!$E$3:$E$1315, $A5)</f>
        <v>15</v>
      </c>
      <c r="FM5">
        <f>SUMIFS(DataRegularSeason20242025!$AA$3:$AA$1315,DataRegularSeason20242025!$B$3:$B$1315, "&lt;=" &amp; FM$1, DataRegularSeason20242025!$D$3:$D$1315, $A5)+SUMIFS(DataRegularSeason20242025!$AB$3:$AB$1315,DataRegularSeason20242025!$B$3:$B$1315, "&lt;=" &amp; FM$1, DataRegularSeason20242025!$E$3:$E$1315, $A5)</f>
        <v>15</v>
      </c>
      <c r="FN5">
        <f>SUMIFS(DataRegularSeason20242025!$AA$3:$AA$1315,DataRegularSeason20242025!$B$3:$B$1315, "&lt;=" &amp; FN$1, DataRegularSeason20242025!$D$3:$D$1315, $A5)+SUMIFS(DataRegularSeason20242025!$AB$3:$AB$1315,DataRegularSeason20242025!$B$3:$B$1315, "&lt;=" &amp; FN$1, DataRegularSeason20242025!$E$3:$E$1315, $A5)</f>
        <v>15</v>
      </c>
      <c r="FO5">
        <f>SUMIFS(DataRegularSeason20242025!$AA$3:$AA$1315,DataRegularSeason20242025!$B$3:$B$1315, "&lt;=" &amp; FO$1, DataRegularSeason20242025!$D$3:$D$1315, $A5)+SUMIFS(DataRegularSeason20242025!$AB$3:$AB$1315,DataRegularSeason20242025!$B$3:$B$1315, "&lt;=" &amp; FO$1, DataRegularSeason20242025!$E$3:$E$1315, $A5)</f>
        <v>15</v>
      </c>
      <c r="FP5">
        <f>SUMIFS(DataRegularSeason20242025!$AA$3:$AA$1315,DataRegularSeason20242025!$B$3:$B$1315, "&lt;=" &amp; FP$1, DataRegularSeason20242025!$D$3:$D$1315, $A5)+SUMIFS(DataRegularSeason20242025!$AB$3:$AB$1315,DataRegularSeason20242025!$B$3:$B$1315, "&lt;=" &amp; FP$1, DataRegularSeason20242025!$E$3:$E$1315, $A5)</f>
        <v>15</v>
      </c>
      <c r="FQ5">
        <f>SUMIFS(DataRegularSeason20242025!$AA$3:$AA$1315,DataRegularSeason20242025!$B$3:$B$1315, "&lt;=" &amp; FQ$1, DataRegularSeason20242025!$D$3:$D$1315, $A5)+SUMIFS(DataRegularSeason20242025!$AB$3:$AB$1315,DataRegularSeason20242025!$B$3:$B$1315, "&lt;=" &amp; FQ$1, DataRegularSeason20242025!$E$3:$E$1315, $A5)</f>
        <v>15</v>
      </c>
      <c r="FR5">
        <f>SUMIFS(DataRegularSeason20242025!$AA$3:$AA$1315,DataRegularSeason20242025!$B$3:$B$1315, "&lt;=" &amp; FR$1, DataRegularSeason20242025!$D$3:$D$1315, $A5)+SUMIFS(DataRegularSeason20242025!$AB$3:$AB$1315,DataRegularSeason20242025!$B$3:$B$1315, "&lt;=" &amp; FR$1, DataRegularSeason20242025!$E$3:$E$1315, $A5)</f>
        <v>15</v>
      </c>
      <c r="FS5">
        <f>SUMIFS(DataRegularSeason20242025!$AA$3:$AA$1315,DataRegularSeason20242025!$B$3:$B$1315, "&lt;=" &amp; FS$1, DataRegularSeason20242025!$D$3:$D$1315, $A5)+SUMIFS(DataRegularSeason20242025!$AB$3:$AB$1315,DataRegularSeason20242025!$B$3:$B$1315, "&lt;=" &amp; FS$1, DataRegularSeason20242025!$E$3:$E$1315, $A5)</f>
        <v>15</v>
      </c>
      <c r="FT5">
        <f>SUMIFS(DataRegularSeason20242025!$AA$3:$AA$1315,DataRegularSeason20242025!$B$3:$B$1315, "&lt;=" &amp; FT$1, DataRegularSeason20242025!$D$3:$D$1315, $A5)+SUMIFS(DataRegularSeason20242025!$AB$3:$AB$1315,DataRegularSeason20242025!$B$3:$B$1315, "&lt;=" &amp; FT$1, DataRegularSeason20242025!$E$3:$E$1315, $A5)</f>
        <v>15</v>
      </c>
      <c r="FU5">
        <f>SUMIFS(DataRegularSeason20242025!$AA$3:$AA$1315,DataRegularSeason20242025!$B$3:$B$1315, "&lt;=" &amp; FU$1, DataRegularSeason20242025!$D$3:$D$1315, $A5)+SUMIFS(DataRegularSeason20242025!$AB$3:$AB$1315,DataRegularSeason20242025!$B$3:$B$1315, "&lt;=" &amp; FU$1, DataRegularSeason20242025!$E$3:$E$1315, $A5)</f>
        <v>15</v>
      </c>
      <c r="FV5">
        <f>SUMIFS(DataRegularSeason20242025!$AA$3:$AA$1315,DataRegularSeason20242025!$B$3:$B$1315, "&lt;=" &amp; FV$1, DataRegularSeason20242025!$D$3:$D$1315, $A5)+SUMIFS(DataRegularSeason20242025!$AB$3:$AB$1315,DataRegularSeason20242025!$B$3:$B$1315, "&lt;=" &amp; FV$1, DataRegularSeason20242025!$E$3:$E$1315, $A5)</f>
        <v>15</v>
      </c>
      <c r="FW5">
        <f>SUMIFS(DataRegularSeason20242025!$AA$3:$AA$1315,DataRegularSeason20242025!$B$3:$B$1315, "&lt;=" &amp; FW$1, DataRegularSeason20242025!$D$3:$D$1315, $A5)+SUMIFS(DataRegularSeason20242025!$AB$3:$AB$1315,DataRegularSeason20242025!$B$3:$B$1315, "&lt;=" &amp; FW$1, DataRegularSeason20242025!$E$3:$E$1315, $A5)</f>
        <v>15</v>
      </c>
      <c r="FX5">
        <f>SUMIFS(DataRegularSeason20242025!$AA$3:$AA$1315,DataRegularSeason20242025!$B$3:$B$1315, "&lt;=" &amp; FX$1, DataRegularSeason20242025!$D$3:$D$1315, $A5)+SUMIFS(DataRegularSeason20242025!$AB$3:$AB$1315,DataRegularSeason20242025!$B$3:$B$1315, "&lt;=" &amp; FX$1, DataRegularSeason20242025!$E$3:$E$1315, $A5)</f>
        <v>15</v>
      </c>
      <c r="FY5">
        <f>SUMIFS(DataRegularSeason20242025!$AA$3:$AA$1315,DataRegularSeason20242025!$B$3:$B$1315, "&lt;=" &amp; FY$1, DataRegularSeason20242025!$D$3:$D$1315, $A5)+SUMIFS(DataRegularSeason20242025!$AB$3:$AB$1315,DataRegularSeason20242025!$B$3:$B$1315, "&lt;=" &amp; FY$1, DataRegularSeason20242025!$E$3:$E$1315, $A5)</f>
        <v>15</v>
      </c>
      <c r="FZ5">
        <f>SUMIFS(DataRegularSeason20242025!$AA$3:$AA$1315,DataRegularSeason20242025!$B$3:$B$1315, "&lt;=" &amp; FZ$1, DataRegularSeason20242025!$D$3:$D$1315, $A5)+SUMIFS(DataRegularSeason20242025!$AB$3:$AB$1315,DataRegularSeason20242025!$B$3:$B$1315, "&lt;=" &amp; FZ$1, DataRegularSeason20242025!$E$3:$E$1315, $A5)</f>
        <v>15</v>
      </c>
      <c r="GA5">
        <f>SUMIFS(DataRegularSeason20242025!$AA$3:$AA$1315,DataRegularSeason20242025!$B$3:$B$1315, "&lt;=" &amp; GA$1, DataRegularSeason20242025!$D$3:$D$1315, $A5)+SUMIFS(DataRegularSeason20242025!$AB$3:$AB$1315,DataRegularSeason20242025!$B$3:$B$1315, "&lt;=" &amp; GA$1, DataRegularSeason20242025!$E$3:$E$1315, $A5)</f>
        <v>15</v>
      </c>
      <c r="GB5">
        <f>SUMIFS(DataRegularSeason20242025!$AA$3:$AA$1315,DataRegularSeason20242025!$B$3:$B$1315, "&lt;=" &amp; GB$1, DataRegularSeason20242025!$D$3:$D$1315, $A5)+SUMIFS(DataRegularSeason20242025!$AB$3:$AB$1315,DataRegularSeason20242025!$B$3:$B$1315, "&lt;=" &amp; GB$1, DataRegularSeason20242025!$E$3:$E$1315, $A5)</f>
        <v>15</v>
      </c>
      <c r="GC5">
        <f>SUMIFS(DataRegularSeason20242025!$AA$3:$AA$1315,DataRegularSeason20242025!$B$3:$B$1315, "&lt;=" &amp; GC$1, DataRegularSeason20242025!$D$3:$D$1315, $A5)+SUMIFS(DataRegularSeason20242025!$AB$3:$AB$1315,DataRegularSeason20242025!$B$3:$B$1315, "&lt;=" &amp; GC$1, DataRegularSeason20242025!$E$3:$E$1315, $A5)</f>
        <v>15</v>
      </c>
      <c r="GD5">
        <f>SUMIFS(DataRegularSeason20242025!$AA$3:$AA$1315,DataRegularSeason20242025!$B$3:$B$1315, "&lt;=" &amp; GD$1, DataRegularSeason20242025!$D$3:$D$1315, $A5)+SUMIFS(DataRegularSeason20242025!$AB$3:$AB$1315,DataRegularSeason20242025!$B$3:$B$1315, "&lt;=" &amp; GD$1, DataRegularSeason20242025!$E$3:$E$1315, $A5)</f>
        <v>15</v>
      </c>
      <c r="GE5">
        <f>SUMIFS(DataRegularSeason20242025!$AA$3:$AA$1315,DataRegularSeason20242025!$B$3:$B$1315, "&lt;=" &amp; GE$1, DataRegularSeason20242025!$D$3:$D$1315, $A5)+SUMIFS(DataRegularSeason20242025!$AB$3:$AB$1315,DataRegularSeason20242025!$B$3:$B$1315, "&lt;=" &amp; GE$1, DataRegularSeason20242025!$E$3:$E$1315, $A5)</f>
        <v>15</v>
      </c>
      <c r="GF5">
        <f>SUMIFS(DataRegularSeason20242025!$AA$3:$AA$1315,DataRegularSeason20242025!$B$3:$B$1315, "&lt;=" &amp; GF$1, DataRegularSeason20242025!$D$3:$D$1315, $A5)+SUMIFS(DataRegularSeason20242025!$AB$3:$AB$1315,DataRegularSeason20242025!$B$3:$B$1315, "&lt;=" &amp; GF$1, DataRegularSeason20242025!$E$3:$E$1315, $A5)</f>
        <v>15</v>
      </c>
      <c r="GG5">
        <f>SUMIFS(DataRegularSeason20242025!$AA$3:$AA$1315,DataRegularSeason20242025!$B$3:$B$1315, "&lt;=" &amp; GG$1, DataRegularSeason20242025!$D$3:$D$1315, $A5)+SUMIFS(DataRegularSeason20242025!$AB$3:$AB$1315,DataRegularSeason20242025!$B$3:$B$1315, "&lt;=" &amp; GG$1, DataRegularSeason20242025!$E$3:$E$1315, $A5)</f>
        <v>15</v>
      </c>
      <c r="GH5">
        <f>SUMIFS(DataRegularSeason20242025!$AA$3:$AA$1315,DataRegularSeason20242025!$B$3:$B$1315, "&lt;=" &amp; GH$1, DataRegularSeason20242025!$D$3:$D$1315, $A5)+SUMIFS(DataRegularSeason20242025!$AB$3:$AB$1315,DataRegularSeason20242025!$B$3:$B$1315, "&lt;=" &amp; GH$1, DataRegularSeason20242025!$E$3:$E$1315, $A5)</f>
        <v>15</v>
      </c>
      <c r="GI5">
        <f>SUMIFS(DataRegularSeason20242025!$AA$3:$AA$1315,DataRegularSeason20242025!$B$3:$B$1315, "&lt;=" &amp; GI$1, DataRegularSeason20242025!$D$3:$D$1315, $A5)+SUMIFS(DataRegularSeason20242025!$AB$3:$AB$1315,DataRegularSeason20242025!$B$3:$B$1315, "&lt;=" &amp; GI$1, DataRegularSeason20242025!$E$3:$E$1315, $A5)</f>
        <v>15</v>
      </c>
      <c r="GJ5">
        <f>SUMIFS(DataRegularSeason20242025!$AA$3:$AA$1315,DataRegularSeason20242025!$B$3:$B$1315, "&lt;=" &amp; GJ$1, DataRegularSeason20242025!$D$3:$D$1315, $A5)+SUMIFS(DataRegularSeason20242025!$AB$3:$AB$1315,DataRegularSeason20242025!$B$3:$B$1315, "&lt;=" &amp; GJ$1, DataRegularSeason20242025!$E$3:$E$1315, $A5)</f>
        <v>15</v>
      </c>
      <c r="GK5">
        <f>SUMIFS(DataRegularSeason20242025!$AA$3:$AA$1315,DataRegularSeason20242025!$B$3:$B$1315, "&lt;=" &amp; GK$1, DataRegularSeason20242025!$D$3:$D$1315, $A5)+SUMIFS(DataRegularSeason20242025!$AB$3:$AB$1315,DataRegularSeason20242025!$B$3:$B$1315, "&lt;=" &amp; GK$1, DataRegularSeason20242025!$E$3:$E$1315, $A5)</f>
        <v>15</v>
      </c>
      <c r="GL5">
        <f>SUMIFS(DataRegularSeason20242025!$AA$3:$AA$1315,DataRegularSeason20242025!$B$3:$B$1315, "&lt;=" &amp; GL$1, DataRegularSeason20242025!$D$3:$D$1315, $A5)+SUMIFS(DataRegularSeason20242025!$AB$3:$AB$1315,DataRegularSeason20242025!$B$3:$B$1315, "&lt;=" &amp; GL$1, DataRegularSeason20242025!$E$3:$E$1315, $A5)</f>
        <v>15</v>
      </c>
      <c r="GM5">
        <f>SUMIFS(DataRegularSeason20242025!$AA$3:$AA$1315,DataRegularSeason20242025!$B$3:$B$1315, "&lt;=" &amp; GM$1, DataRegularSeason20242025!$D$3:$D$1315, $A5)+SUMIFS(DataRegularSeason20242025!$AB$3:$AB$1315,DataRegularSeason20242025!$B$3:$B$1315, "&lt;=" &amp; GM$1, DataRegularSeason20242025!$E$3:$E$1315, $A5)</f>
        <v>15</v>
      </c>
      <c r="GN5">
        <f>SUMIFS(DataRegularSeason20242025!$AA$3:$AA$1315,DataRegularSeason20242025!$B$3:$B$1315, "&lt;=" &amp; GN$1, DataRegularSeason20242025!$D$3:$D$1315, $A5)+SUMIFS(DataRegularSeason20242025!$AB$3:$AB$1315,DataRegularSeason20242025!$B$3:$B$1315, "&lt;=" &amp; GN$1, DataRegularSeason20242025!$E$3:$E$1315, $A5)</f>
        <v>15</v>
      </c>
      <c r="GO5">
        <f>SUMIFS(DataRegularSeason20242025!$AA$3:$AA$1315,DataRegularSeason20242025!$B$3:$B$1315, "&lt;=" &amp; GO$1, DataRegularSeason20242025!$D$3:$D$1315, $A5)+SUMIFS(DataRegularSeason20242025!$AB$3:$AB$1315,DataRegularSeason20242025!$B$3:$B$1315, "&lt;=" &amp; GO$1, DataRegularSeason20242025!$E$3:$E$1315, $A5)</f>
        <v>15</v>
      </c>
      <c r="GP5">
        <f>SUMIFS(DataRegularSeason20242025!$AA$3:$AA$1315,DataRegularSeason20242025!$B$3:$B$1315, "&lt;=" &amp; GP$1, DataRegularSeason20242025!$D$3:$D$1315, $A5)+SUMIFS(DataRegularSeason20242025!$AB$3:$AB$1315,DataRegularSeason20242025!$B$3:$B$1315, "&lt;=" &amp; GP$1, DataRegularSeason20242025!$E$3:$E$1315, $A5)</f>
        <v>15</v>
      </c>
      <c r="GQ5">
        <f>SUMIFS(DataRegularSeason20242025!$AA$3:$AA$1315,DataRegularSeason20242025!$B$3:$B$1315, "&lt;=" &amp; GQ$1, DataRegularSeason20242025!$D$3:$D$1315, $A5)+SUMIFS(DataRegularSeason20242025!$AB$3:$AB$1315,DataRegularSeason20242025!$B$3:$B$1315, "&lt;=" &amp; GQ$1, DataRegularSeason20242025!$E$3:$E$1315, $A5)</f>
        <v>15</v>
      </c>
      <c r="GR5">
        <f>SUMIFS(DataRegularSeason20242025!$AA$3:$AA$1315,DataRegularSeason20242025!$B$3:$B$1315, "&lt;=" &amp; GR$1, DataRegularSeason20242025!$D$3:$D$1315, $A5)+SUMIFS(DataRegularSeason20242025!$AB$3:$AB$1315,DataRegularSeason20242025!$B$3:$B$1315, "&lt;=" &amp; GR$1, DataRegularSeason20242025!$E$3:$E$1315, $A5)</f>
        <v>15</v>
      </c>
      <c r="GS5">
        <f>SUMIFS(DataRegularSeason20242025!$AA$3:$AA$1315,DataRegularSeason20242025!$B$3:$B$1315, "&lt;=" &amp; GS$1, DataRegularSeason20242025!$D$3:$D$1315, $A5)+SUMIFS(DataRegularSeason20242025!$AB$3:$AB$1315,DataRegularSeason20242025!$B$3:$B$1315, "&lt;=" &amp; GS$1, DataRegularSeason20242025!$E$3:$E$1315, $A5)</f>
        <v>15</v>
      </c>
      <c r="GT5">
        <f>SUMIFS(DataRegularSeason20242025!$AA$3:$AA$1315,DataRegularSeason20242025!$B$3:$B$1315, "&lt;=" &amp; GT$1, DataRegularSeason20242025!$D$3:$D$1315, $A5)+SUMIFS(DataRegularSeason20242025!$AB$3:$AB$1315,DataRegularSeason20242025!$B$3:$B$1315, "&lt;=" &amp; GT$1, DataRegularSeason20242025!$E$3:$E$1315, $A5)</f>
        <v>15</v>
      </c>
      <c r="GU5">
        <f>SUMIFS(DataRegularSeason20242025!$AA$3:$AA$1315,DataRegularSeason20242025!$B$3:$B$1315, "&lt;=" &amp; GU$1, DataRegularSeason20242025!$D$3:$D$1315, $A5)+SUMIFS(DataRegularSeason20242025!$AB$3:$AB$1315,DataRegularSeason20242025!$B$3:$B$1315, "&lt;=" &amp; GU$1, DataRegularSeason20242025!$E$3:$E$1315, $A5)</f>
        <v>15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14</v>
      </c>
      <c r="AS7">
        <f>SUMIFS(DataRegularSeason20242025!$AA$3:$AA$1315,DataRegularSeason20242025!$B$3:$B$1315, "&lt;=" &amp; AS$1, DataRegularSeason20242025!$D$3:$D$1315, $A7)+SUMIFS(DataRegularSeason20242025!$AB$3:$AB$1315,DataRegularSeason20242025!$B$3:$B$1315, "&lt;=" &amp; AS$1, DataRegularSeason20242025!$E$3:$E$1315, $A7)</f>
        <v>14</v>
      </c>
      <c r="AT7">
        <f>SUMIFS(DataRegularSeason20242025!$AA$3:$AA$1315,DataRegularSeason20242025!$B$3:$B$1315, "&lt;=" &amp; AT$1, DataRegularSeason20242025!$D$3:$D$1315, $A7)+SUMIFS(DataRegularSeason20242025!$AB$3:$AB$1315,DataRegularSeason20242025!$B$3:$B$1315, "&lt;=" &amp; AT$1, DataRegularSeason20242025!$E$3:$E$1315, $A7)</f>
        <v>14</v>
      </c>
      <c r="AU7">
        <f>SUMIFS(DataRegularSeason20242025!$AA$3:$AA$1315,DataRegularSeason20242025!$B$3:$B$1315, "&lt;=" &amp; AU$1, DataRegularSeason20242025!$D$3:$D$1315, $A7)+SUMIFS(DataRegularSeason20242025!$AB$3:$AB$1315,DataRegularSeason20242025!$B$3:$B$1315, "&lt;=" &amp; AU$1, DataRegularSeason20242025!$E$3:$E$1315, $A7)</f>
        <v>14</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14</v>
      </c>
      <c r="AY7">
        <f>SUMIFS(DataRegularSeason20242025!$AA$3:$AA$1315,DataRegularSeason20242025!$B$3:$B$1315, "&lt;=" &amp; AY$1, DataRegularSeason20242025!$D$3:$D$1315, $A7)+SUMIFS(DataRegularSeason20242025!$AB$3:$AB$1315,DataRegularSeason20242025!$B$3:$B$1315, "&lt;=" &amp; AY$1, DataRegularSeason20242025!$E$3:$E$1315, $A7)</f>
        <v>14</v>
      </c>
      <c r="AZ7">
        <f>SUMIFS(DataRegularSeason20242025!$AA$3:$AA$1315,DataRegularSeason20242025!$B$3:$B$1315, "&lt;=" &amp; AZ$1, DataRegularSeason20242025!$D$3:$D$1315, $A7)+SUMIFS(DataRegularSeason20242025!$AB$3:$AB$1315,DataRegularSeason20242025!$B$3:$B$1315, "&lt;=" &amp; AZ$1, DataRegularSeason20242025!$E$3:$E$1315, $A7)</f>
        <v>14</v>
      </c>
      <c r="BA7">
        <f>SUMIFS(DataRegularSeason20242025!$AA$3:$AA$1315,DataRegularSeason20242025!$B$3:$B$1315, "&lt;=" &amp; BA$1, DataRegularSeason20242025!$D$3:$D$1315, $A7)+SUMIFS(DataRegularSeason20242025!$AB$3:$AB$1315,DataRegularSeason20242025!$B$3:$B$1315, "&lt;=" &amp; BA$1, DataRegularSeason20242025!$E$3:$E$1315, $A7)</f>
        <v>14</v>
      </c>
      <c r="BB7">
        <f>SUMIFS(DataRegularSeason20242025!$AA$3:$AA$1315,DataRegularSeason20242025!$B$3:$B$1315, "&lt;=" &amp; BB$1, DataRegularSeason20242025!$D$3:$D$1315, $A7)+SUMIFS(DataRegularSeason20242025!$AB$3:$AB$1315,DataRegularSeason20242025!$B$3:$B$1315, "&lt;=" &amp; BB$1, DataRegularSeason20242025!$E$3:$E$1315, $A7)</f>
        <v>14</v>
      </c>
      <c r="BC7">
        <f>SUMIFS(DataRegularSeason20242025!$AA$3:$AA$1315,DataRegularSeason20242025!$B$3:$B$1315, "&lt;=" &amp; BC$1, DataRegularSeason20242025!$D$3:$D$1315, $A7)+SUMIFS(DataRegularSeason20242025!$AB$3:$AB$1315,DataRegularSeason20242025!$B$3:$B$1315, "&lt;=" &amp; BC$1, DataRegularSeason20242025!$E$3:$E$1315, $A7)</f>
        <v>14</v>
      </c>
      <c r="BD7">
        <f>SUMIFS(DataRegularSeason20242025!$AA$3:$AA$1315,DataRegularSeason20242025!$B$3:$B$1315, "&lt;=" &amp; BD$1, DataRegularSeason20242025!$D$3:$D$1315, $A7)+SUMIFS(DataRegularSeason20242025!$AB$3:$AB$1315,DataRegularSeason20242025!$B$3:$B$1315, "&lt;=" &amp; BD$1, DataRegularSeason20242025!$E$3:$E$1315, $A7)</f>
        <v>14</v>
      </c>
      <c r="BE7">
        <f>SUMIFS(DataRegularSeason20242025!$AA$3:$AA$1315,DataRegularSeason20242025!$B$3:$B$1315, "&lt;=" &amp; BE$1, DataRegularSeason20242025!$D$3:$D$1315, $A7)+SUMIFS(DataRegularSeason20242025!$AB$3:$AB$1315,DataRegularSeason20242025!$B$3:$B$1315, "&lt;=" &amp; BE$1, DataRegularSeason20242025!$E$3:$E$1315, $A7)</f>
        <v>14</v>
      </c>
      <c r="BF7">
        <f>SUMIFS(DataRegularSeason20242025!$AA$3:$AA$1315,DataRegularSeason20242025!$B$3:$B$1315, "&lt;=" &amp; BF$1, DataRegularSeason20242025!$D$3:$D$1315, $A7)+SUMIFS(DataRegularSeason20242025!$AB$3:$AB$1315,DataRegularSeason20242025!$B$3:$B$1315, "&lt;=" &amp; BF$1, DataRegularSeason20242025!$E$3:$E$1315, $A7)</f>
        <v>14</v>
      </c>
      <c r="BG7">
        <f>SUMIFS(DataRegularSeason20242025!$AA$3:$AA$1315,DataRegularSeason20242025!$B$3:$B$1315, "&lt;=" &amp; BG$1, DataRegularSeason20242025!$D$3:$D$1315, $A7)+SUMIFS(DataRegularSeason20242025!$AB$3:$AB$1315,DataRegularSeason20242025!$B$3:$B$1315, "&lt;=" &amp; BG$1, DataRegularSeason20242025!$E$3:$E$1315, $A7)</f>
        <v>14</v>
      </c>
      <c r="BH7">
        <f>SUMIFS(DataRegularSeason20242025!$AA$3:$AA$1315,DataRegularSeason20242025!$B$3:$B$1315, "&lt;=" &amp; BH$1, DataRegularSeason20242025!$D$3:$D$1315, $A7)+SUMIFS(DataRegularSeason20242025!$AB$3:$AB$1315,DataRegularSeason20242025!$B$3:$B$1315, "&lt;=" &amp; BH$1, DataRegularSeason20242025!$E$3:$E$1315, $A7)</f>
        <v>14</v>
      </c>
      <c r="BI7">
        <f>SUMIFS(DataRegularSeason20242025!$AA$3:$AA$1315,DataRegularSeason20242025!$B$3:$B$1315, "&lt;=" &amp; BI$1, DataRegularSeason20242025!$D$3:$D$1315, $A7)+SUMIFS(DataRegularSeason20242025!$AB$3:$AB$1315,DataRegularSeason20242025!$B$3:$B$1315, "&lt;=" &amp; BI$1, DataRegularSeason20242025!$E$3:$E$1315, $A7)</f>
        <v>14</v>
      </c>
      <c r="BJ7">
        <f>SUMIFS(DataRegularSeason20242025!$AA$3:$AA$1315,DataRegularSeason20242025!$B$3:$B$1315, "&lt;=" &amp; BJ$1, DataRegularSeason20242025!$D$3:$D$1315, $A7)+SUMIFS(DataRegularSeason20242025!$AB$3:$AB$1315,DataRegularSeason20242025!$B$3:$B$1315, "&lt;=" &amp; BJ$1, DataRegularSeason20242025!$E$3:$E$1315, $A7)</f>
        <v>14</v>
      </c>
      <c r="BK7">
        <f>SUMIFS(DataRegularSeason20242025!$AA$3:$AA$1315,DataRegularSeason20242025!$B$3:$B$1315, "&lt;=" &amp; BK$1, DataRegularSeason20242025!$D$3:$D$1315, $A7)+SUMIFS(DataRegularSeason20242025!$AB$3:$AB$1315,DataRegularSeason20242025!$B$3:$B$1315, "&lt;=" &amp; BK$1, DataRegularSeason20242025!$E$3:$E$1315, $A7)</f>
        <v>14</v>
      </c>
      <c r="BL7">
        <f>SUMIFS(DataRegularSeason20242025!$AA$3:$AA$1315,DataRegularSeason20242025!$B$3:$B$1315, "&lt;=" &amp; BL$1, DataRegularSeason20242025!$D$3:$D$1315, $A7)+SUMIFS(DataRegularSeason20242025!$AB$3:$AB$1315,DataRegularSeason20242025!$B$3:$B$1315, "&lt;=" &amp; BL$1, DataRegularSeason20242025!$E$3:$E$1315, $A7)</f>
        <v>14</v>
      </c>
      <c r="BM7">
        <f>SUMIFS(DataRegularSeason20242025!$AA$3:$AA$1315,DataRegularSeason20242025!$B$3:$B$1315, "&lt;=" &amp; BM$1, DataRegularSeason20242025!$D$3:$D$1315, $A7)+SUMIFS(DataRegularSeason20242025!$AB$3:$AB$1315,DataRegularSeason20242025!$B$3:$B$1315, "&lt;=" &amp; BM$1, DataRegularSeason20242025!$E$3:$E$1315, $A7)</f>
        <v>14</v>
      </c>
      <c r="BN7">
        <f>SUMIFS(DataRegularSeason20242025!$AA$3:$AA$1315,DataRegularSeason20242025!$B$3:$B$1315, "&lt;=" &amp; BN$1, DataRegularSeason20242025!$D$3:$D$1315, $A7)+SUMIFS(DataRegularSeason20242025!$AB$3:$AB$1315,DataRegularSeason20242025!$B$3:$B$1315, "&lt;=" &amp; BN$1, DataRegularSeason20242025!$E$3:$E$1315, $A7)</f>
        <v>14</v>
      </c>
      <c r="BO7">
        <f>SUMIFS(DataRegularSeason20242025!$AA$3:$AA$1315,DataRegularSeason20242025!$B$3:$B$1315, "&lt;=" &amp; BO$1, DataRegularSeason20242025!$D$3:$D$1315, $A7)+SUMIFS(DataRegularSeason20242025!$AB$3:$AB$1315,DataRegularSeason20242025!$B$3:$B$1315, "&lt;=" &amp; BO$1, DataRegularSeason20242025!$E$3:$E$1315, $A7)</f>
        <v>14</v>
      </c>
      <c r="BP7">
        <f>SUMIFS(DataRegularSeason20242025!$AA$3:$AA$1315,DataRegularSeason20242025!$B$3:$B$1315, "&lt;=" &amp; BP$1, DataRegularSeason20242025!$D$3:$D$1315, $A7)+SUMIFS(DataRegularSeason20242025!$AB$3:$AB$1315,DataRegularSeason20242025!$B$3:$B$1315, "&lt;=" &amp; BP$1, DataRegularSeason20242025!$E$3:$E$1315, $A7)</f>
        <v>14</v>
      </c>
      <c r="BQ7">
        <f>SUMIFS(DataRegularSeason20242025!$AA$3:$AA$1315,DataRegularSeason20242025!$B$3:$B$1315, "&lt;=" &amp; BQ$1, DataRegularSeason20242025!$D$3:$D$1315, $A7)+SUMIFS(DataRegularSeason20242025!$AB$3:$AB$1315,DataRegularSeason20242025!$B$3:$B$1315, "&lt;=" &amp; BQ$1, DataRegularSeason20242025!$E$3:$E$1315, $A7)</f>
        <v>14</v>
      </c>
      <c r="BR7">
        <f>SUMIFS(DataRegularSeason20242025!$AA$3:$AA$1315,DataRegularSeason20242025!$B$3:$B$1315, "&lt;=" &amp; BR$1, DataRegularSeason20242025!$D$3:$D$1315, $A7)+SUMIFS(DataRegularSeason20242025!$AB$3:$AB$1315,DataRegularSeason20242025!$B$3:$B$1315, "&lt;=" &amp; BR$1, DataRegularSeason20242025!$E$3:$E$1315, $A7)</f>
        <v>14</v>
      </c>
      <c r="BS7">
        <f>SUMIFS(DataRegularSeason20242025!$AA$3:$AA$1315,DataRegularSeason20242025!$B$3:$B$1315, "&lt;=" &amp; BS$1, DataRegularSeason20242025!$D$3:$D$1315, $A7)+SUMIFS(DataRegularSeason20242025!$AB$3:$AB$1315,DataRegularSeason20242025!$B$3:$B$1315, "&lt;=" &amp; BS$1, DataRegularSeason20242025!$E$3:$E$1315, $A7)</f>
        <v>14</v>
      </c>
      <c r="BT7">
        <f>SUMIFS(DataRegularSeason20242025!$AA$3:$AA$1315,DataRegularSeason20242025!$B$3:$B$1315, "&lt;=" &amp; BT$1, DataRegularSeason20242025!$D$3:$D$1315, $A7)+SUMIFS(DataRegularSeason20242025!$AB$3:$AB$1315,DataRegularSeason20242025!$B$3:$B$1315, "&lt;=" &amp; BT$1, DataRegularSeason20242025!$E$3:$E$1315, $A7)</f>
        <v>14</v>
      </c>
      <c r="BU7">
        <f>SUMIFS(DataRegularSeason20242025!$AA$3:$AA$1315,DataRegularSeason20242025!$B$3:$B$1315, "&lt;=" &amp; BU$1, DataRegularSeason20242025!$D$3:$D$1315, $A7)+SUMIFS(DataRegularSeason20242025!$AB$3:$AB$1315,DataRegularSeason20242025!$B$3:$B$1315, "&lt;=" &amp; BU$1, DataRegularSeason20242025!$E$3:$E$1315, $A7)</f>
        <v>14</v>
      </c>
      <c r="BV7">
        <f>SUMIFS(DataRegularSeason20242025!$AA$3:$AA$1315,DataRegularSeason20242025!$B$3:$B$1315, "&lt;=" &amp; BV$1, DataRegularSeason20242025!$D$3:$D$1315, $A7)+SUMIFS(DataRegularSeason20242025!$AB$3:$AB$1315,DataRegularSeason20242025!$B$3:$B$1315, "&lt;=" &amp; BV$1, DataRegularSeason20242025!$E$3:$E$1315, $A7)</f>
        <v>14</v>
      </c>
      <c r="BW7">
        <f>SUMIFS(DataRegularSeason20242025!$AA$3:$AA$1315,DataRegularSeason20242025!$B$3:$B$1315, "&lt;=" &amp; BW$1, DataRegularSeason20242025!$D$3:$D$1315, $A7)+SUMIFS(DataRegularSeason20242025!$AB$3:$AB$1315,DataRegularSeason20242025!$B$3:$B$1315, "&lt;=" &amp; BW$1, DataRegularSeason20242025!$E$3:$E$1315, $A7)</f>
        <v>14</v>
      </c>
      <c r="BX7">
        <f>SUMIFS(DataRegularSeason20242025!$AA$3:$AA$1315,DataRegularSeason20242025!$B$3:$B$1315, "&lt;=" &amp; BX$1, DataRegularSeason20242025!$D$3:$D$1315, $A7)+SUMIFS(DataRegularSeason20242025!$AB$3:$AB$1315,DataRegularSeason20242025!$B$3:$B$1315, "&lt;=" &amp; BX$1, DataRegularSeason20242025!$E$3:$E$1315, $A7)</f>
        <v>14</v>
      </c>
      <c r="BY7">
        <f>SUMIFS(DataRegularSeason20242025!$AA$3:$AA$1315,DataRegularSeason20242025!$B$3:$B$1315, "&lt;=" &amp; BY$1, DataRegularSeason20242025!$D$3:$D$1315, $A7)+SUMIFS(DataRegularSeason20242025!$AB$3:$AB$1315,DataRegularSeason20242025!$B$3:$B$1315, "&lt;=" &amp; BY$1, DataRegularSeason20242025!$E$3:$E$1315, $A7)</f>
        <v>14</v>
      </c>
      <c r="BZ7">
        <f>SUMIFS(DataRegularSeason20242025!$AA$3:$AA$1315,DataRegularSeason20242025!$B$3:$B$1315, "&lt;=" &amp; BZ$1, DataRegularSeason20242025!$D$3:$D$1315, $A7)+SUMIFS(DataRegularSeason20242025!$AB$3:$AB$1315,DataRegularSeason20242025!$B$3:$B$1315, "&lt;=" &amp; BZ$1, DataRegularSeason20242025!$E$3:$E$1315, $A7)</f>
        <v>14</v>
      </c>
      <c r="CA7">
        <f>SUMIFS(DataRegularSeason20242025!$AA$3:$AA$1315,DataRegularSeason20242025!$B$3:$B$1315, "&lt;=" &amp; CA$1, DataRegularSeason20242025!$D$3:$D$1315, $A7)+SUMIFS(DataRegularSeason20242025!$AB$3:$AB$1315,DataRegularSeason20242025!$B$3:$B$1315, "&lt;=" &amp; CA$1, DataRegularSeason20242025!$E$3:$E$1315, $A7)</f>
        <v>14</v>
      </c>
      <c r="CB7">
        <f>SUMIFS(DataRegularSeason20242025!$AA$3:$AA$1315,DataRegularSeason20242025!$B$3:$B$1315, "&lt;=" &amp; CB$1, DataRegularSeason20242025!$D$3:$D$1315, $A7)+SUMIFS(DataRegularSeason20242025!$AB$3:$AB$1315,DataRegularSeason20242025!$B$3:$B$1315, "&lt;=" &amp; CB$1, DataRegularSeason20242025!$E$3:$E$1315, $A7)</f>
        <v>14</v>
      </c>
      <c r="CC7">
        <f>SUMIFS(DataRegularSeason20242025!$AA$3:$AA$1315,DataRegularSeason20242025!$B$3:$B$1315, "&lt;=" &amp; CC$1, DataRegularSeason20242025!$D$3:$D$1315, $A7)+SUMIFS(DataRegularSeason20242025!$AB$3:$AB$1315,DataRegularSeason20242025!$B$3:$B$1315, "&lt;=" &amp; CC$1, DataRegularSeason20242025!$E$3:$E$1315, $A7)</f>
        <v>14</v>
      </c>
      <c r="CD7">
        <f>SUMIFS(DataRegularSeason20242025!$AA$3:$AA$1315,DataRegularSeason20242025!$B$3:$B$1315, "&lt;=" &amp; CD$1, DataRegularSeason20242025!$D$3:$D$1315, $A7)+SUMIFS(DataRegularSeason20242025!$AB$3:$AB$1315,DataRegularSeason20242025!$B$3:$B$1315, "&lt;=" &amp; CD$1, DataRegularSeason20242025!$E$3:$E$1315, $A7)</f>
        <v>14</v>
      </c>
      <c r="CE7">
        <f>SUMIFS(DataRegularSeason20242025!$AA$3:$AA$1315,DataRegularSeason20242025!$B$3:$B$1315, "&lt;=" &amp; CE$1, DataRegularSeason20242025!$D$3:$D$1315, $A7)+SUMIFS(DataRegularSeason20242025!$AB$3:$AB$1315,DataRegularSeason20242025!$B$3:$B$1315, "&lt;=" &amp; CE$1, DataRegularSeason20242025!$E$3:$E$1315, $A7)</f>
        <v>14</v>
      </c>
      <c r="CF7">
        <f>SUMIFS(DataRegularSeason20242025!$AA$3:$AA$1315,DataRegularSeason20242025!$B$3:$B$1315, "&lt;=" &amp; CF$1, DataRegularSeason20242025!$D$3:$D$1315, $A7)+SUMIFS(DataRegularSeason20242025!$AB$3:$AB$1315,DataRegularSeason20242025!$B$3:$B$1315, "&lt;=" &amp; CF$1, DataRegularSeason20242025!$E$3:$E$1315, $A7)</f>
        <v>14</v>
      </c>
      <c r="CG7">
        <f>SUMIFS(DataRegularSeason20242025!$AA$3:$AA$1315,DataRegularSeason20242025!$B$3:$B$1315, "&lt;=" &amp; CG$1, DataRegularSeason20242025!$D$3:$D$1315, $A7)+SUMIFS(DataRegularSeason20242025!$AB$3:$AB$1315,DataRegularSeason20242025!$B$3:$B$1315, "&lt;=" &amp; CG$1, DataRegularSeason20242025!$E$3:$E$1315, $A7)</f>
        <v>14</v>
      </c>
      <c r="CH7">
        <f>SUMIFS(DataRegularSeason20242025!$AA$3:$AA$1315,DataRegularSeason20242025!$B$3:$B$1315, "&lt;=" &amp; CH$1, DataRegularSeason20242025!$D$3:$D$1315, $A7)+SUMIFS(DataRegularSeason20242025!$AB$3:$AB$1315,DataRegularSeason20242025!$B$3:$B$1315, "&lt;=" &amp; CH$1, DataRegularSeason20242025!$E$3:$E$1315, $A7)</f>
        <v>14</v>
      </c>
      <c r="CI7">
        <f>SUMIFS(DataRegularSeason20242025!$AA$3:$AA$1315,DataRegularSeason20242025!$B$3:$B$1315, "&lt;=" &amp; CI$1, DataRegularSeason20242025!$D$3:$D$1315, $A7)+SUMIFS(DataRegularSeason20242025!$AB$3:$AB$1315,DataRegularSeason20242025!$B$3:$B$1315, "&lt;=" &amp; CI$1, DataRegularSeason20242025!$E$3:$E$1315, $A7)</f>
        <v>14</v>
      </c>
      <c r="CJ7">
        <f>SUMIFS(DataRegularSeason20242025!$AA$3:$AA$1315,DataRegularSeason20242025!$B$3:$B$1315, "&lt;=" &amp; CJ$1, DataRegularSeason20242025!$D$3:$D$1315, $A7)+SUMIFS(DataRegularSeason20242025!$AB$3:$AB$1315,DataRegularSeason20242025!$B$3:$B$1315, "&lt;=" &amp; CJ$1, DataRegularSeason20242025!$E$3:$E$1315, $A7)</f>
        <v>14</v>
      </c>
      <c r="CK7">
        <f>SUMIFS(DataRegularSeason20242025!$AA$3:$AA$1315,DataRegularSeason20242025!$B$3:$B$1315, "&lt;=" &amp; CK$1, DataRegularSeason20242025!$D$3:$D$1315, $A7)+SUMIFS(DataRegularSeason20242025!$AB$3:$AB$1315,DataRegularSeason20242025!$B$3:$B$1315, "&lt;=" &amp; CK$1, DataRegularSeason20242025!$E$3:$E$1315, $A7)</f>
        <v>14</v>
      </c>
      <c r="CL7">
        <f>SUMIFS(DataRegularSeason20242025!$AA$3:$AA$1315,DataRegularSeason20242025!$B$3:$B$1315, "&lt;=" &amp; CL$1, DataRegularSeason20242025!$D$3:$D$1315, $A7)+SUMIFS(DataRegularSeason20242025!$AB$3:$AB$1315,DataRegularSeason20242025!$B$3:$B$1315, "&lt;=" &amp; CL$1, DataRegularSeason20242025!$E$3:$E$1315, $A7)</f>
        <v>14</v>
      </c>
      <c r="CM7">
        <f>SUMIFS(DataRegularSeason20242025!$AA$3:$AA$1315,DataRegularSeason20242025!$B$3:$B$1315, "&lt;=" &amp; CM$1, DataRegularSeason20242025!$D$3:$D$1315, $A7)+SUMIFS(DataRegularSeason20242025!$AB$3:$AB$1315,DataRegularSeason20242025!$B$3:$B$1315, "&lt;=" &amp; CM$1, DataRegularSeason20242025!$E$3:$E$1315, $A7)</f>
        <v>14</v>
      </c>
      <c r="CN7">
        <f>SUMIFS(DataRegularSeason20242025!$AA$3:$AA$1315,DataRegularSeason20242025!$B$3:$B$1315, "&lt;=" &amp; CN$1, DataRegularSeason20242025!$D$3:$D$1315, $A7)+SUMIFS(DataRegularSeason20242025!$AB$3:$AB$1315,DataRegularSeason20242025!$B$3:$B$1315, "&lt;=" &amp; CN$1, DataRegularSeason20242025!$E$3:$E$1315, $A7)</f>
        <v>14</v>
      </c>
      <c r="CO7">
        <f>SUMIFS(DataRegularSeason20242025!$AA$3:$AA$1315,DataRegularSeason20242025!$B$3:$B$1315, "&lt;=" &amp; CO$1, DataRegularSeason20242025!$D$3:$D$1315, $A7)+SUMIFS(DataRegularSeason20242025!$AB$3:$AB$1315,DataRegularSeason20242025!$B$3:$B$1315, "&lt;=" &amp; CO$1, DataRegularSeason20242025!$E$3:$E$1315, $A7)</f>
        <v>14</v>
      </c>
      <c r="CP7">
        <f>SUMIFS(DataRegularSeason20242025!$AA$3:$AA$1315,DataRegularSeason20242025!$B$3:$B$1315, "&lt;=" &amp; CP$1, DataRegularSeason20242025!$D$3:$D$1315, $A7)+SUMIFS(DataRegularSeason20242025!$AB$3:$AB$1315,DataRegularSeason20242025!$B$3:$B$1315, "&lt;=" &amp; CP$1, DataRegularSeason20242025!$E$3:$E$1315, $A7)</f>
        <v>14</v>
      </c>
      <c r="CQ7">
        <f>SUMIFS(DataRegularSeason20242025!$AA$3:$AA$1315,DataRegularSeason20242025!$B$3:$B$1315, "&lt;=" &amp; CQ$1, DataRegularSeason20242025!$D$3:$D$1315, $A7)+SUMIFS(DataRegularSeason20242025!$AB$3:$AB$1315,DataRegularSeason20242025!$B$3:$B$1315, "&lt;=" &amp; CQ$1, DataRegularSeason20242025!$E$3:$E$1315, $A7)</f>
        <v>14</v>
      </c>
      <c r="CR7">
        <f>SUMIFS(DataRegularSeason20242025!$AA$3:$AA$1315,DataRegularSeason20242025!$B$3:$B$1315, "&lt;=" &amp; CR$1, DataRegularSeason20242025!$D$3:$D$1315, $A7)+SUMIFS(DataRegularSeason20242025!$AB$3:$AB$1315,DataRegularSeason20242025!$B$3:$B$1315, "&lt;=" &amp; CR$1, DataRegularSeason20242025!$E$3:$E$1315, $A7)</f>
        <v>14</v>
      </c>
      <c r="CS7">
        <f>SUMIFS(DataRegularSeason20242025!$AA$3:$AA$1315,DataRegularSeason20242025!$B$3:$B$1315, "&lt;=" &amp; CS$1, DataRegularSeason20242025!$D$3:$D$1315, $A7)+SUMIFS(DataRegularSeason20242025!$AB$3:$AB$1315,DataRegularSeason20242025!$B$3:$B$1315, "&lt;=" &amp; CS$1, DataRegularSeason20242025!$E$3:$E$1315, $A7)</f>
        <v>14</v>
      </c>
      <c r="CT7">
        <f>SUMIFS(DataRegularSeason20242025!$AA$3:$AA$1315,DataRegularSeason20242025!$B$3:$B$1315, "&lt;=" &amp; CT$1, DataRegularSeason20242025!$D$3:$D$1315, $A7)+SUMIFS(DataRegularSeason20242025!$AB$3:$AB$1315,DataRegularSeason20242025!$B$3:$B$1315, "&lt;=" &amp; CT$1, DataRegularSeason20242025!$E$3:$E$1315, $A7)</f>
        <v>14</v>
      </c>
      <c r="CU7">
        <f>SUMIFS(DataRegularSeason20242025!$AA$3:$AA$1315,DataRegularSeason20242025!$B$3:$B$1315, "&lt;=" &amp; CU$1, DataRegularSeason20242025!$D$3:$D$1315, $A7)+SUMIFS(DataRegularSeason20242025!$AB$3:$AB$1315,DataRegularSeason20242025!$B$3:$B$1315, "&lt;=" &amp; CU$1, DataRegularSeason20242025!$E$3:$E$1315, $A7)</f>
        <v>14</v>
      </c>
      <c r="CV7">
        <f>SUMIFS(DataRegularSeason20242025!$AA$3:$AA$1315,DataRegularSeason20242025!$B$3:$B$1315, "&lt;=" &amp; CV$1, DataRegularSeason20242025!$D$3:$D$1315, $A7)+SUMIFS(DataRegularSeason20242025!$AB$3:$AB$1315,DataRegularSeason20242025!$B$3:$B$1315, "&lt;=" &amp; CV$1, DataRegularSeason20242025!$E$3:$E$1315, $A7)</f>
        <v>14</v>
      </c>
      <c r="CW7">
        <f>SUMIFS(DataRegularSeason20242025!$AA$3:$AA$1315,DataRegularSeason20242025!$B$3:$B$1315, "&lt;=" &amp; CW$1, DataRegularSeason20242025!$D$3:$D$1315, $A7)+SUMIFS(DataRegularSeason20242025!$AB$3:$AB$1315,DataRegularSeason20242025!$B$3:$B$1315, "&lt;=" &amp; CW$1, DataRegularSeason20242025!$E$3:$E$1315, $A7)</f>
        <v>14</v>
      </c>
      <c r="CX7">
        <f>SUMIFS(DataRegularSeason20242025!$AA$3:$AA$1315,DataRegularSeason20242025!$B$3:$B$1315, "&lt;=" &amp; CX$1, DataRegularSeason20242025!$D$3:$D$1315, $A7)+SUMIFS(DataRegularSeason20242025!$AB$3:$AB$1315,DataRegularSeason20242025!$B$3:$B$1315, "&lt;=" &amp; CX$1, DataRegularSeason20242025!$E$3:$E$1315, $A7)</f>
        <v>14</v>
      </c>
      <c r="CY7">
        <f>SUMIFS(DataRegularSeason20242025!$AA$3:$AA$1315,DataRegularSeason20242025!$B$3:$B$1315, "&lt;=" &amp; CY$1, DataRegularSeason20242025!$D$3:$D$1315, $A7)+SUMIFS(DataRegularSeason20242025!$AB$3:$AB$1315,DataRegularSeason20242025!$B$3:$B$1315, "&lt;=" &amp; CY$1, DataRegularSeason20242025!$E$3:$E$1315, $A7)</f>
        <v>14</v>
      </c>
      <c r="CZ7">
        <f>SUMIFS(DataRegularSeason20242025!$AA$3:$AA$1315,DataRegularSeason20242025!$B$3:$B$1315, "&lt;=" &amp; CZ$1, DataRegularSeason20242025!$D$3:$D$1315, $A7)+SUMIFS(DataRegularSeason20242025!$AB$3:$AB$1315,DataRegularSeason20242025!$B$3:$B$1315, "&lt;=" &amp; CZ$1, DataRegularSeason20242025!$E$3:$E$1315, $A7)</f>
        <v>14</v>
      </c>
      <c r="DA7">
        <f>SUMIFS(DataRegularSeason20242025!$AA$3:$AA$1315,DataRegularSeason20242025!$B$3:$B$1315, "&lt;=" &amp; DA$1, DataRegularSeason20242025!$D$3:$D$1315, $A7)+SUMIFS(DataRegularSeason20242025!$AB$3:$AB$1315,DataRegularSeason20242025!$B$3:$B$1315, "&lt;=" &amp; DA$1, DataRegularSeason20242025!$E$3:$E$1315, $A7)</f>
        <v>14</v>
      </c>
      <c r="DB7">
        <f>SUMIFS(DataRegularSeason20242025!$AA$3:$AA$1315,DataRegularSeason20242025!$B$3:$B$1315, "&lt;=" &amp; DB$1, DataRegularSeason20242025!$D$3:$D$1315, $A7)+SUMIFS(DataRegularSeason20242025!$AB$3:$AB$1315,DataRegularSeason20242025!$B$3:$B$1315, "&lt;=" &amp; DB$1, DataRegularSeason20242025!$E$3:$E$1315, $A7)</f>
        <v>14</v>
      </c>
      <c r="DC7">
        <f>SUMIFS(DataRegularSeason20242025!$AA$3:$AA$1315,DataRegularSeason20242025!$B$3:$B$1315, "&lt;=" &amp; DC$1, DataRegularSeason20242025!$D$3:$D$1315, $A7)+SUMIFS(DataRegularSeason20242025!$AB$3:$AB$1315,DataRegularSeason20242025!$B$3:$B$1315, "&lt;=" &amp; DC$1, DataRegularSeason20242025!$E$3:$E$1315, $A7)</f>
        <v>14</v>
      </c>
      <c r="DD7">
        <f>SUMIFS(DataRegularSeason20242025!$AA$3:$AA$1315,DataRegularSeason20242025!$B$3:$B$1315, "&lt;=" &amp; DD$1, DataRegularSeason20242025!$D$3:$D$1315, $A7)+SUMIFS(DataRegularSeason20242025!$AB$3:$AB$1315,DataRegularSeason20242025!$B$3:$B$1315, "&lt;=" &amp; DD$1, DataRegularSeason20242025!$E$3:$E$1315, $A7)</f>
        <v>14</v>
      </c>
      <c r="DE7">
        <f>SUMIFS(DataRegularSeason20242025!$AA$3:$AA$1315,DataRegularSeason20242025!$B$3:$B$1315, "&lt;=" &amp; DE$1, DataRegularSeason20242025!$D$3:$D$1315, $A7)+SUMIFS(DataRegularSeason20242025!$AB$3:$AB$1315,DataRegularSeason20242025!$B$3:$B$1315, "&lt;=" &amp; DE$1, DataRegularSeason20242025!$E$3:$E$1315, $A7)</f>
        <v>14</v>
      </c>
      <c r="DF7">
        <f>SUMIFS(DataRegularSeason20242025!$AA$3:$AA$1315,DataRegularSeason20242025!$B$3:$B$1315, "&lt;=" &amp; DF$1, DataRegularSeason20242025!$D$3:$D$1315, $A7)+SUMIFS(DataRegularSeason20242025!$AB$3:$AB$1315,DataRegularSeason20242025!$B$3:$B$1315, "&lt;=" &amp; DF$1, DataRegularSeason20242025!$E$3:$E$1315, $A7)</f>
        <v>14</v>
      </c>
      <c r="DG7">
        <f>SUMIFS(DataRegularSeason20242025!$AA$3:$AA$1315,DataRegularSeason20242025!$B$3:$B$1315, "&lt;=" &amp; DG$1, DataRegularSeason20242025!$D$3:$D$1315, $A7)+SUMIFS(DataRegularSeason20242025!$AB$3:$AB$1315,DataRegularSeason20242025!$B$3:$B$1315, "&lt;=" &amp; DG$1, DataRegularSeason20242025!$E$3:$E$1315, $A7)</f>
        <v>14</v>
      </c>
      <c r="DH7">
        <f>SUMIFS(DataRegularSeason20242025!$AA$3:$AA$1315,DataRegularSeason20242025!$B$3:$B$1315, "&lt;=" &amp; DH$1, DataRegularSeason20242025!$D$3:$D$1315, $A7)+SUMIFS(DataRegularSeason20242025!$AB$3:$AB$1315,DataRegularSeason20242025!$B$3:$B$1315, "&lt;=" &amp; DH$1, DataRegularSeason20242025!$E$3:$E$1315, $A7)</f>
        <v>14</v>
      </c>
      <c r="DI7">
        <f>SUMIFS(DataRegularSeason20242025!$AA$3:$AA$1315,DataRegularSeason20242025!$B$3:$B$1315, "&lt;=" &amp; DI$1, DataRegularSeason20242025!$D$3:$D$1315, $A7)+SUMIFS(DataRegularSeason20242025!$AB$3:$AB$1315,DataRegularSeason20242025!$B$3:$B$1315, "&lt;=" &amp; DI$1, DataRegularSeason20242025!$E$3:$E$1315, $A7)</f>
        <v>14</v>
      </c>
      <c r="DJ7">
        <f>SUMIFS(DataRegularSeason20242025!$AA$3:$AA$1315,DataRegularSeason20242025!$B$3:$B$1315, "&lt;=" &amp; DJ$1, DataRegularSeason20242025!$D$3:$D$1315, $A7)+SUMIFS(DataRegularSeason20242025!$AB$3:$AB$1315,DataRegularSeason20242025!$B$3:$B$1315, "&lt;=" &amp; DJ$1, DataRegularSeason20242025!$E$3:$E$1315, $A7)</f>
        <v>14</v>
      </c>
      <c r="DK7">
        <f>SUMIFS(DataRegularSeason20242025!$AA$3:$AA$1315,DataRegularSeason20242025!$B$3:$B$1315, "&lt;=" &amp; DK$1, DataRegularSeason20242025!$D$3:$D$1315, $A7)+SUMIFS(DataRegularSeason20242025!$AB$3:$AB$1315,DataRegularSeason20242025!$B$3:$B$1315, "&lt;=" &amp; DK$1, DataRegularSeason20242025!$E$3:$E$1315, $A7)</f>
        <v>14</v>
      </c>
      <c r="DL7">
        <f>SUMIFS(DataRegularSeason20242025!$AA$3:$AA$1315,DataRegularSeason20242025!$B$3:$B$1315, "&lt;=" &amp; DL$1, DataRegularSeason20242025!$D$3:$D$1315, $A7)+SUMIFS(DataRegularSeason20242025!$AB$3:$AB$1315,DataRegularSeason20242025!$B$3:$B$1315, "&lt;=" &amp; DL$1, DataRegularSeason20242025!$E$3:$E$1315, $A7)</f>
        <v>14</v>
      </c>
      <c r="DM7">
        <f>SUMIFS(DataRegularSeason20242025!$AA$3:$AA$1315,DataRegularSeason20242025!$B$3:$B$1315, "&lt;=" &amp; DM$1, DataRegularSeason20242025!$D$3:$D$1315, $A7)+SUMIFS(DataRegularSeason20242025!$AB$3:$AB$1315,DataRegularSeason20242025!$B$3:$B$1315, "&lt;=" &amp; DM$1, DataRegularSeason20242025!$E$3:$E$1315, $A7)</f>
        <v>14</v>
      </c>
      <c r="DN7">
        <f>SUMIFS(DataRegularSeason20242025!$AA$3:$AA$1315,DataRegularSeason20242025!$B$3:$B$1315, "&lt;=" &amp; DN$1, DataRegularSeason20242025!$D$3:$D$1315, $A7)+SUMIFS(DataRegularSeason20242025!$AB$3:$AB$1315,DataRegularSeason20242025!$B$3:$B$1315, "&lt;=" &amp; DN$1, DataRegularSeason20242025!$E$3:$E$1315, $A7)</f>
        <v>14</v>
      </c>
      <c r="DO7">
        <f>SUMIFS(DataRegularSeason20242025!$AA$3:$AA$1315,DataRegularSeason20242025!$B$3:$B$1315, "&lt;=" &amp; DO$1, DataRegularSeason20242025!$D$3:$D$1315, $A7)+SUMIFS(DataRegularSeason20242025!$AB$3:$AB$1315,DataRegularSeason20242025!$B$3:$B$1315, "&lt;=" &amp; DO$1, DataRegularSeason20242025!$E$3:$E$1315, $A7)</f>
        <v>14</v>
      </c>
      <c r="DP7">
        <f>SUMIFS(DataRegularSeason20242025!$AA$3:$AA$1315,DataRegularSeason20242025!$B$3:$B$1315, "&lt;=" &amp; DP$1, DataRegularSeason20242025!$D$3:$D$1315, $A7)+SUMIFS(DataRegularSeason20242025!$AB$3:$AB$1315,DataRegularSeason20242025!$B$3:$B$1315, "&lt;=" &amp; DP$1, DataRegularSeason20242025!$E$3:$E$1315, $A7)</f>
        <v>14</v>
      </c>
      <c r="DQ7">
        <f>SUMIFS(DataRegularSeason20242025!$AA$3:$AA$1315,DataRegularSeason20242025!$B$3:$B$1315, "&lt;=" &amp; DQ$1, DataRegularSeason20242025!$D$3:$D$1315, $A7)+SUMIFS(DataRegularSeason20242025!$AB$3:$AB$1315,DataRegularSeason20242025!$B$3:$B$1315, "&lt;=" &amp; DQ$1, DataRegularSeason20242025!$E$3:$E$1315, $A7)</f>
        <v>14</v>
      </c>
      <c r="DR7">
        <f>SUMIFS(DataRegularSeason20242025!$AA$3:$AA$1315,DataRegularSeason20242025!$B$3:$B$1315, "&lt;=" &amp; DR$1, DataRegularSeason20242025!$D$3:$D$1315, $A7)+SUMIFS(DataRegularSeason20242025!$AB$3:$AB$1315,DataRegularSeason20242025!$B$3:$B$1315, "&lt;=" &amp; DR$1, DataRegularSeason20242025!$E$3:$E$1315, $A7)</f>
        <v>14</v>
      </c>
      <c r="DS7">
        <f>SUMIFS(DataRegularSeason20242025!$AA$3:$AA$1315,DataRegularSeason20242025!$B$3:$B$1315, "&lt;=" &amp; DS$1, DataRegularSeason20242025!$D$3:$D$1315, $A7)+SUMIFS(DataRegularSeason20242025!$AB$3:$AB$1315,DataRegularSeason20242025!$B$3:$B$1315, "&lt;=" &amp; DS$1, DataRegularSeason20242025!$E$3:$E$1315, $A7)</f>
        <v>14</v>
      </c>
      <c r="DT7">
        <f>SUMIFS(DataRegularSeason20242025!$AA$3:$AA$1315,DataRegularSeason20242025!$B$3:$B$1315, "&lt;=" &amp; DT$1, DataRegularSeason20242025!$D$3:$D$1315, $A7)+SUMIFS(DataRegularSeason20242025!$AB$3:$AB$1315,DataRegularSeason20242025!$B$3:$B$1315, "&lt;=" &amp; DT$1, DataRegularSeason20242025!$E$3:$E$1315, $A7)</f>
        <v>14</v>
      </c>
      <c r="DU7">
        <f>SUMIFS(DataRegularSeason20242025!$AA$3:$AA$1315,DataRegularSeason20242025!$B$3:$B$1315, "&lt;=" &amp; DU$1, DataRegularSeason20242025!$D$3:$D$1315, $A7)+SUMIFS(DataRegularSeason20242025!$AB$3:$AB$1315,DataRegularSeason20242025!$B$3:$B$1315, "&lt;=" &amp; DU$1, DataRegularSeason20242025!$E$3:$E$1315, $A7)</f>
        <v>14</v>
      </c>
      <c r="DV7">
        <f>SUMIFS(DataRegularSeason20242025!$AA$3:$AA$1315,DataRegularSeason20242025!$B$3:$B$1315, "&lt;=" &amp; DV$1, DataRegularSeason20242025!$D$3:$D$1315, $A7)+SUMIFS(DataRegularSeason20242025!$AB$3:$AB$1315,DataRegularSeason20242025!$B$3:$B$1315, "&lt;=" &amp; DV$1, DataRegularSeason20242025!$E$3:$E$1315, $A7)</f>
        <v>14</v>
      </c>
      <c r="DW7">
        <f>SUMIFS(DataRegularSeason20242025!$AA$3:$AA$1315,DataRegularSeason20242025!$B$3:$B$1315, "&lt;=" &amp; DW$1, DataRegularSeason20242025!$D$3:$D$1315, $A7)+SUMIFS(DataRegularSeason20242025!$AB$3:$AB$1315,DataRegularSeason20242025!$B$3:$B$1315, "&lt;=" &amp; DW$1, DataRegularSeason20242025!$E$3:$E$1315, $A7)</f>
        <v>14</v>
      </c>
      <c r="DX7">
        <f>SUMIFS(DataRegularSeason20242025!$AA$3:$AA$1315,DataRegularSeason20242025!$B$3:$B$1315, "&lt;=" &amp; DX$1, DataRegularSeason20242025!$D$3:$D$1315, $A7)+SUMIFS(DataRegularSeason20242025!$AB$3:$AB$1315,DataRegularSeason20242025!$B$3:$B$1315, "&lt;=" &amp; DX$1, DataRegularSeason20242025!$E$3:$E$1315, $A7)</f>
        <v>14</v>
      </c>
      <c r="DY7">
        <f>SUMIFS(DataRegularSeason20242025!$AA$3:$AA$1315,DataRegularSeason20242025!$B$3:$B$1315, "&lt;=" &amp; DY$1, DataRegularSeason20242025!$D$3:$D$1315, $A7)+SUMIFS(DataRegularSeason20242025!$AB$3:$AB$1315,DataRegularSeason20242025!$B$3:$B$1315, "&lt;=" &amp; DY$1, DataRegularSeason20242025!$E$3:$E$1315, $A7)</f>
        <v>14</v>
      </c>
      <c r="DZ7">
        <f>SUMIFS(DataRegularSeason20242025!$AA$3:$AA$1315,DataRegularSeason20242025!$B$3:$B$1315, "&lt;=" &amp; DZ$1, DataRegularSeason20242025!$D$3:$D$1315, $A7)+SUMIFS(DataRegularSeason20242025!$AB$3:$AB$1315,DataRegularSeason20242025!$B$3:$B$1315, "&lt;=" &amp; DZ$1, DataRegularSeason20242025!$E$3:$E$1315, $A7)</f>
        <v>14</v>
      </c>
      <c r="EA7">
        <f>SUMIFS(DataRegularSeason20242025!$AA$3:$AA$1315,DataRegularSeason20242025!$B$3:$B$1315, "&lt;=" &amp; EA$1, DataRegularSeason20242025!$D$3:$D$1315, $A7)+SUMIFS(DataRegularSeason20242025!$AB$3:$AB$1315,DataRegularSeason20242025!$B$3:$B$1315, "&lt;=" &amp; EA$1, DataRegularSeason20242025!$E$3:$E$1315, $A7)</f>
        <v>14</v>
      </c>
      <c r="EB7">
        <f>SUMIFS(DataRegularSeason20242025!$AA$3:$AA$1315,DataRegularSeason20242025!$B$3:$B$1315, "&lt;=" &amp; EB$1, DataRegularSeason20242025!$D$3:$D$1315, $A7)+SUMIFS(DataRegularSeason20242025!$AB$3:$AB$1315,DataRegularSeason20242025!$B$3:$B$1315, "&lt;=" &amp; EB$1, DataRegularSeason20242025!$E$3:$E$1315, $A7)</f>
        <v>14</v>
      </c>
      <c r="EC7">
        <f>SUMIFS(DataRegularSeason20242025!$AA$3:$AA$1315,DataRegularSeason20242025!$B$3:$B$1315, "&lt;=" &amp; EC$1, DataRegularSeason20242025!$D$3:$D$1315, $A7)+SUMIFS(DataRegularSeason20242025!$AB$3:$AB$1315,DataRegularSeason20242025!$B$3:$B$1315, "&lt;=" &amp; EC$1, DataRegularSeason20242025!$E$3:$E$1315, $A7)</f>
        <v>14</v>
      </c>
      <c r="ED7">
        <f>SUMIFS(DataRegularSeason20242025!$AA$3:$AA$1315,DataRegularSeason20242025!$B$3:$B$1315, "&lt;=" &amp; ED$1, DataRegularSeason20242025!$D$3:$D$1315, $A7)+SUMIFS(DataRegularSeason20242025!$AB$3:$AB$1315,DataRegularSeason20242025!$B$3:$B$1315, "&lt;=" &amp; ED$1, DataRegularSeason20242025!$E$3:$E$1315, $A7)</f>
        <v>14</v>
      </c>
      <c r="EE7">
        <f>SUMIFS(DataRegularSeason20242025!$AA$3:$AA$1315,DataRegularSeason20242025!$B$3:$B$1315, "&lt;=" &amp; EE$1, DataRegularSeason20242025!$D$3:$D$1315, $A7)+SUMIFS(DataRegularSeason20242025!$AB$3:$AB$1315,DataRegularSeason20242025!$B$3:$B$1315, "&lt;=" &amp; EE$1, DataRegularSeason20242025!$E$3:$E$1315, $A7)</f>
        <v>14</v>
      </c>
      <c r="EF7">
        <f>SUMIFS(DataRegularSeason20242025!$AA$3:$AA$1315,DataRegularSeason20242025!$B$3:$B$1315, "&lt;=" &amp; EF$1, DataRegularSeason20242025!$D$3:$D$1315, $A7)+SUMIFS(DataRegularSeason20242025!$AB$3:$AB$1315,DataRegularSeason20242025!$B$3:$B$1315, "&lt;=" &amp; EF$1, DataRegularSeason20242025!$E$3:$E$1315, $A7)</f>
        <v>14</v>
      </c>
      <c r="EG7">
        <f>SUMIFS(DataRegularSeason20242025!$AA$3:$AA$1315,DataRegularSeason20242025!$B$3:$B$1315, "&lt;=" &amp; EG$1, DataRegularSeason20242025!$D$3:$D$1315, $A7)+SUMIFS(DataRegularSeason20242025!$AB$3:$AB$1315,DataRegularSeason20242025!$B$3:$B$1315, "&lt;=" &amp; EG$1, DataRegularSeason20242025!$E$3:$E$1315, $A7)</f>
        <v>14</v>
      </c>
      <c r="EH7">
        <f>SUMIFS(DataRegularSeason20242025!$AA$3:$AA$1315,DataRegularSeason20242025!$B$3:$B$1315, "&lt;=" &amp; EH$1, DataRegularSeason20242025!$D$3:$D$1315, $A7)+SUMIFS(DataRegularSeason20242025!$AB$3:$AB$1315,DataRegularSeason20242025!$B$3:$B$1315, "&lt;=" &amp; EH$1, DataRegularSeason20242025!$E$3:$E$1315, $A7)</f>
        <v>14</v>
      </c>
      <c r="EI7">
        <f>SUMIFS(DataRegularSeason20242025!$AA$3:$AA$1315,DataRegularSeason20242025!$B$3:$B$1315, "&lt;=" &amp; EI$1, DataRegularSeason20242025!$D$3:$D$1315, $A7)+SUMIFS(DataRegularSeason20242025!$AB$3:$AB$1315,DataRegularSeason20242025!$B$3:$B$1315, "&lt;=" &amp; EI$1, DataRegularSeason20242025!$E$3:$E$1315, $A7)</f>
        <v>14</v>
      </c>
      <c r="EJ7">
        <f>SUMIFS(DataRegularSeason20242025!$AA$3:$AA$1315,DataRegularSeason20242025!$B$3:$B$1315, "&lt;=" &amp; EJ$1, DataRegularSeason20242025!$D$3:$D$1315, $A7)+SUMIFS(DataRegularSeason20242025!$AB$3:$AB$1315,DataRegularSeason20242025!$B$3:$B$1315, "&lt;=" &amp; EJ$1, DataRegularSeason20242025!$E$3:$E$1315, $A7)</f>
        <v>14</v>
      </c>
      <c r="EK7">
        <f>SUMIFS(DataRegularSeason20242025!$AA$3:$AA$1315,DataRegularSeason20242025!$B$3:$B$1315, "&lt;=" &amp; EK$1, DataRegularSeason20242025!$D$3:$D$1315, $A7)+SUMIFS(DataRegularSeason20242025!$AB$3:$AB$1315,DataRegularSeason20242025!$B$3:$B$1315, "&lt;=" &amp; EK$1, DataRegularSeason20242025!$E$3:$E$1315, $A7)</f>
        <v>14</v>
      </c>
      <c r="EL7">
        <f>SUMIFS(DataRegularSeason20242025!$AA$3:$AA$1315,DataRegularSeason20242025!$B$3:$B$1315, "&lt;=" &amp; EL$1, DataRegularSeason20242025!$D$3:$D$1315, $A7)+SUMIFS(DataRegularSeason20242025!$AB$3:$AB$1315,DataRegularSeason20242025!$B$3:$B$1315, "&lt;=" &amp; EL$1, DataRegularSeason20242025!$E$3:$E$1315, $A7)</f>
        <v>14</v>
      </c>
      <c r="EM7">
        <f>SUMIFS(DataRegularSeason20242025!$AA$3:$AA$1315,DataRegularSeason20242025!$B$3:$B$1315, "&lt;=" &amp; EM$1, DataRegularSeason20242025!$D$3:$D$1315, $A7)+SUMIFS(DataRegularSeason20242025!$AB$3:$AB$1315,DataRegularSeason20242025!$B$3:$B$1315, "&lt;=" &amp; EM$1, DataRegularSeason20242025!$E$3:$E$1315, $A7)</f>
        <v>14</v>
      </c>
      <c r="EN7">
        <f>SUMIFS(DataRegularSeason20242025!$AA$3:$AA$1315,DataRegularSeason20242025!$B$3:$B$1315, "&lt;=" &amp; EN$1, DataRegularSeason20242025!$D$3:$D$1315, $A7)+SUMIFS(DataRegularSeason20242025!$AB$3:$AB$1315,DataRegularSeason20242025!$B$3:$B$1315, "&lt;=" &amp; EN$1, DataRegularSeason20242025!$E$3:$E$1315, $A7)</f>
        <v>14</v>
      </c>
      <c r="EO7">
        <f>SUMIFS(DataRegularSeason20242025!$AA$3:$AA$1315,DataRegularSeason20242025!$B$3:$B$1315, "&lt;=" &amp; EO$1, DataRegularSeason20242025!$D$3:$D$1315, $A7)+SUMIFS(DataRegularSeason20242025!$AB$3:$AB$1315,DataRegularSeason20242025!$B$3:$B$1315, "&lt;=" &amp; EO$1, DataRegularSeason20242025!$E$3:$E$1315, $A7)</f>
        <v>14</v>
      </c>
      <c r="EP7">
        <f>SUMIFS(DataRegularSeason20242025!$AA$3:$AA$1315,DataRegularSeason20242025!$B$3:$B$1315, "&lt;=" &amp; EP$1, DataRegularSeason20242025!$D$3:$D$1315, $A7)+SUMIFS(DataRegularSeason20242025!$AB$3:$AB$1315,DataRegularSeason20242025!$B$3:$B$1315, "&lt;=" &amp; EP$1, DataRegularSeason20242025!$E$3:$E$1315, $A7)</f>
        <v>14</v>
      </c>
      <c r="EQ7">
        <f>SUMIFS(DataRegularSeason20242025!$AA$3:$AA$1315,DataRegularSeason20242025!$B$3:$B$1315, "&lt;=" &amp; EQ$1, DataRegularSeason20242025!$D$3:$D$1315, $A7)+SUMIFS(DataRegularSeason20242025!$AB$3:$AB$1315,DataRegularSeason20242025!$B$3:$B$1315, "&lt;=" &amp; EQ$1, DataRegularSeason20242025!$E$3:$E$1315, $A7)</f>
        <v>14</v>
      </c>
      <c r="ER7">
        <f>SUMIFS(DataRegularSeason20242025!$AA$3:$AA$1315,DataRegularSeason20242025!$B$3:$B$1315, "&lt;=" &amp; ER$1, DataRegularSeason20242025!$D$3:$D$1315, $A7)+SUMIFS(DataRegularSeason20242025!$AB$3:$AB$1315,DataRegularSeason20242025!$B$3:$B$1315, "&lt;=" &amp; ER$1, DataRegularSeason20242025!$E$3:$E$1315, $A7)</f>
        <v>14</v>
      </c>
      <c r="ES7">
        <f>SUMIFS(DataRegularSeason20242025!$AA$3:$AA$1315,DataRegularSeason20242025!$B$3:$B$1315, "&lt;=" &amp; ES$1, DataRegularSeason20242025!$D$3:$D$1315, $A7)+SUMIFS(DataRegularSeason20242025!$AB$3:$AB$1315,DataRegularSeason20242025!$B$3:$B$1315, "&lt;=" &amp; ES$1, DataRegularSeason20242025!$E$3:$E$1315, $A7)</f>
        <v>14</v>
      </c>
      <c r="ET7">
        <f>SUMIFS(DataRegularSeason20242025!$AA$3:$AA$1315,DataRegularSeason20242025!$B$3:$B$1315, "&lt;=" &amp; ET$1, DataRegularSeason20242025!$D$3:$D$1315, $A7)+SUMIFS(DataRegularSeason20242025!$AB$3:$AB$1315,DataRegularSeason20242025!$B$3:$B$1315, "&lt;=" &amp; ET$1, DataRegularSeason20242025!$E$3:$E$1315, $A7)</f>
        <v>14</v>
      </c>
      <c r="EU7">
        <f>SUMIFS(DataRegularSeason20242025!$AA$3:$AA$1315,DataRegularSeason20242025!$B$3:$B$1315, "&lt;=" &amp; EU$1, DataRegularSeason20242025!$D$3:$D$1315, $A7)+SUMIFS(DataRegularSeason20242025!$AB$3:$AB$1315,DataRegularSeason20242025!$B$3:$B$1315, "&lt;=" &amp; EU$1, DataRegularSeason20242025!$E$3:$E$1315, $A7)</f>
        <v>14</v>
      </c>
      <c r="EV7">
        <f>SUMIFS(DataRegularSeason20242025!$AA$3:$AA$1315,DataRegularSeason20242025!$B$3:$B$1315, "&lt;=" &amp; EV$1, DataRegularSeason20242025!$D$3:$D$1315, $A7)+SUMIFS(DataRegularSeason20242025!$AB$3:$AB$1315,DataRegularSeason20242025!$B$3:$B$1315, "&lt;=" &amp; EV$1, DataRegularSeason20242025!$E$3:$E$1315, $A7)</f>
        <v>14</v>
      </c>
      <c r="EW7">
        <f>SUMIFS(DataRegularSeason20242025!$AA$3:$AA$1315,DataRegularSeason20242025!$B$3:$B$1315, "&lt;=" &amp; EW$1, DataRegularSeason20242025!$D$3:$D$1315, $A7)+SUMIFS(DataRegularSeason20242025!$AB$3:$AB$1315,DataRegularSeason20242025!$B$3:$B$1315, "&lt;=" &amp; EW$1, DataRegularSeason20242025!$E$3:$E$1315, $A7)</f>
        <v>14</v>
      </c>
      <c r="EX7">
        <f>SUMIFS(DataRegularSeason20242025!$AA$3:$AA$1315,DataRegularSeason20242025!$B$3:$B$1315, "&lt;=" &amp; EX$1, DataRegularSeason20242025!$D$3:$D$1315, $A7)+SUMIFS(DataRegularSeason20242025!$AB$3:$AB$1315,DataRegularSeason20242025!$B$3:$B$1315, "&lt;=" &amp; EX$1, DataRegularSeason20242025!$E$3:$E$1315, $A7)</f>
        <v>14</v>
      </c>
      <c r="EY7">
        <f>SUMIFS(DataRegularSeason20242025!$AA$3:$AA$1315,DataRegularSeason20242025!$B$3:$B$1315, "&lt;=" &amp; EY$1, DataRegularSeason20242025!$D$3:$D$1315, $A7)+SUMIFS(DataRegularSeason20242025!$AB$3:$AB$1315,DataRegularSeason20242025!$B$3:$B$1315, "&lt;=" &amp; EY$1, DataRegularSeason20242025!$E$3:$E$1315, $A7)</f>
        <v>14</v>
      </c>
      <c r="EZ7">
        <f>SUMIFS(DataRegularSeason20242025!$AA$3:$AA$1315,DataRegularSeason20242025!$B$3:$B$1315, "&lt;=" &amp; EZ$1, DataRegularSeason20242025!$D$3:$D$1315, $A7)+SUMIFS(DataRegularSeason20242025!$AB$3:$AB$1315,DataRegularSeason20242025!$B$3:$B$1315, "&lt;=" &amp; EZ$1, DataRegularSeason20242025!$E$3:$E$1315, $A7)</f>
        <v>14</v>
      </c>
      <c r="FA7">
        <f>SUMIFS(DataRegularSeason20242025!$AA$3:$AA$1315,DataRegularSeason20242025!$B$3:$B$1315, "&lt;=" &amp; FA$1, DataRegularSeason20242025!$D$3:$D$1315, $A7)+SUMIFS(DataRegularSeason20242025!$AB$3:$AB$1315,DataRegularSeason20242025!$B$3:$B$1315, "&lt;=" &amp; FA$1, DataRegularSeason20242025!$E$3:$E$1315, $A7)</f>
        <v>14</v>
      </c>
      <c r="FB7">
        <f>SUMIFS(DataRegularSeason20242025!$AA$3:$AA$1315,DataRegularSeason20242025!$B$3:$B$1315, "&lt;=" &amp; FB$1, DataRegularSeason20242025!$D$3:$D$1315, $A7)+SUMIFS(DataRegularSeason20242025!$AB$3:$AB$1315,DataRegularSeason20242025!$B$3:$B$1315, "&lt;=" &amp; FB$1, DataRegularSeason20242025!$E$3:$E$1315, $A7)</f>
        <v>14</v>
      </c>
      <c r="FC7">
        <f>SUMIFS(DataRegularSeason20242025!$AA$3:$AA$1315,DataRegularSeason20242025!$B$3:$B$1315, "&lt;=" &amp; FC$1, DataRegularSeason20242025!$D$3:$D$1315, $A7)+SUMIFS(DataRegularSeason20242025!$AB$3:$AB$1315,DataRegularSeason20242025!$B$3:$B$1315, "&lt;=" &amp; FC$1, DataRegularSeason20242025!$E$3:$E$1315, $A7)</f>
        <v>14</v>
      </c>
      <c r="FD7">
        <f>SUMIFS(DataRegularSeason20242025!$AA$3:$AA$1315,DataRegularSeason20242025!$B$3:$B$1315, "&lt;=" &amp; FD$1, DataRegularSeason20242025!$D$3:$D$1315, $A7)+SUMIFS(DataRegularSeason20242025!$AB$3:$AB$1315,DataRegularSeason20242025!$B$3:$B$1315, "&lt;=" &amp; FD$1, DataRegularSeason20242025!$E$3:$E$1315, $A7)</f>
        <v>14</v>
      </c>
      <c r="FE7">
        <f>SUMIFS(DataRegularSeason20242025!$AA$3:$AA$1315,DataRegularSeason20242025!$B$3:$B$1315, "&lt;=" &amp; FE$1, DataRegularSeason20242025!$D$3:$D$1315, $A7)+SUMIFS(DataRegularSeason20242025!$AB$3:$AB$1315,DataRegularSeason20242025!$B$3:$B$1315, "&lt;=" &amp; FE$1, DataRegularSeason20242025!$E$3:$E$1315, $A7)</f>
        <v>14</v>
      </c>
      <c r="FF7">
        <f>SUMIFS(DataRegularSeason20242025!$AA$3:$AA$1315,DataRegularSeason20242025!$B$3:$B$1315, "&lt;=" &amp; FF$1, DataRegularSeason20242025!$D$3:$D$1315, $A7)+SUMIFS(DataRegularSeason20242025!$AB$3:$AB$1315,DataRegularSeason20242025!$B$3:$B$1315, "&lt;=" &amp; FF$1, DataRegularSeason20242025!$E$3:$E$1315, $A7)</f>
        <v>14</v>
      </c>
      <c r="FG7">
        <f>SUMIFS(DataRegularSeason20242025!$AA$3:$AA$1315,DataRegularSeason20242025!$B$3:$B$1315, "&lt;=" &amp; FG$1, DataRegularSeason20242025!$D$3:$D$1315, $A7)+SUMIFS(DataRegularSeason20242025!$AB$3:$AB$1315,DataRegularSeason20242025!$B$3:$B$1315, "&lt;=" &amp; FG$1, DataRegularSeason20242025!$E$3:$E$1315, $A7)</f>
        <v>14</v>
      </c>
      <c r="FH7">
        <f>SUMIFS(DataRegularSeason20242025!$AA$3:$AA$1315,DataRegularSeason20242025!$B$3:$B$1315, "&lt;=" &amp; FH$1, DataRegularSeason20242025!$D$3:$D$1315, $A7)+SUMIFS(DataRegularSeason20242025!$AB$3:$AB$1315,DataRegularSeason20242025!$B$3:$B$1315, "&lt;=" &amp; FH$1, DataRegularSeason20242025!$E$3:$E$1315, $A7)</f>
        <v>14</v>
      </c>
      <c r="FI7">
        <f>SUMIFS(DataRegularSeason20242025!$AA$3:$AA$1315,DataRegularSeason20242025!$B$3:$B$1315, "&lt;=" &amp; FI$1, DataRegularSeason20242025!$D$3:$D$1315, $A7)+SUMIFS(DataRegularSeason20242025!$AB$3:$AB$1315,DataRegularSeason20242025!$B$3:$B$1315, "&lt;=" &amp; FI$1, DataRegularSeason20242025!$E$3:$E$1315, $A7)</f>
        <v>14</v>
      </c>
      <c r="FJ7">
        <f>SUMIFS(DataRegularSeason20242025!$AA$3:$AA$1315,DataRegularSeason20242025!$B$3:$B$1315, "&lt;=" &amp; FJ$1, DataRegularSeason20242025!$D$3:$D$1315, $A7)+SUMIFS(DataRegularSeason20242025!$AB$3:$AB$1315,DataRegularSeason20242025!$B$3:$B$1315, "&lt;=" &amp; FJ$1, DataRegularSeason20242025!$E$3:$E$1315, $A7)</f>
        <v>14</v>
      </c>
      <c r="FK7">
        <f>SUMIFS(DataRegularSeason20242025!$AA$3:$AA$1315,DataRegularSeason20242025!$B$3:$B$1315, "&lt;=" &amp; FK$1, DataRegularSeason20242025!$D$3:$D$1315, $A7)+SUMIFS(DataRegularSeason20242025!$AB$3:$AB$1315,DataRegularSeason20242025!$B$3:$B$1315, "&lt;=" &amp; FK$1, DataRegularSeason20242025!$E$3:$E$1315, $A7)</f>
        <v>14</v>
      </c>
      <c r="FL7">
        <f>SUMIFS(DataRegularSeason20242025!$AA$3:$AA$1315,DataRegularSeason20242025!$B$3:$B$1315, "&lt;=" &amp; FL$1, DataRegularSeason20242025!$D$3:$D$1315, $A7)+SUMIFS(DataRegularSeason20242025!$AB$3:$AB$1315,DataRegularSeason20242025!$B$3:$B$1315, "&lt;=" &amp; FL$1, DataRegularSeason20242025!$E$3:$E$1315, $A7)</f>
        <v>14</v>
      </c>
      <c r="FM7">
        <f>SUMIFS(DataRegularSeason20242025!$AA$3:$AA$1315,DataRegularSeason20242025!$B$3:$B$1315, "&lt;=" &amp; FM$1, DataRegularSeason20242025!$D$3:$D$1315, $A7)+SUMIFS(DataRegularSeason20242025!$AB$3:$AB$1315,DataRegularSeason20242025!$B$3:$B$1315, "&lt;=" &amp; FM$1, DataRegularSeason20242025!$E$3:$E$1315, $A7)</f>
        <v>14</v>
      </c>
      <c r="FN7">
        <f>SUMIFS(DataRegularSeason20242025!$AA$3:$AA$1315,DataRegularSeason20242025!$B$3:$B$1315, "&lt;=" &amp; FN$1, DataRegularSeason20242025!$D$3:$D$1315, $A7)+SUMIFS(DataRegularSeason20242025!$AB$3:$AB$1315,DataRegularSeason20242025!$B$3:$B$1315, "&lt;=" &amp; FN$1, DataRegularSeason20242025!$E$3:$E$1315, $A7)</f>
        <v>14</v>
      </c>
      <c r="FO7">
        <f>SUMIFS(DataRegularSeason20242025!$AA$3:$AA$1315,DataRegularSeason20242025!$B$3:$B$1315, "&lt;=" &amp; FO$1, DataRegularSeason20242025!$D$3:$D$1315, $A7)+SUMIFS(DataRegularSeason20242025!$AB$3:$AB$1315,DataRegularSeason20242025!$B$3:$B$1315, "&lt;=" &amp; FO$1, DataRegularSeason20242025!$E$3:$E$1315, $A7)</f>
        <v>14</v>
      </c>
      <c r="FP7">
        <f>SUMIFS(DataRegularSeason20242025!$AA$3:$AA$1315,DataRegularSeason20242025!$B$3:$B$1315, "&lt;=" &amp; FP$1, DataRegularSeason20242025!$D$3:$D$1315, $A7)+SUMIFS(DataRegularSeason20242025!$AB$3:$AB$1315,DataRegularSeason20242025!$B$3:$B$1315, "&lt;=" &amp; FP$1, DataRegularSeason20242025!$E$3:$E$1315, $A7)</f>
        <v>14</v>
      </c>
      <c r="FQ7">
        <f>SUMIFS(DataRegularSeason20242025!$AA$3:$AA$1315,DataRegularSeason20242025!$B$3:$B$1315, "&lt;=" &amp; FQ$1, DataRegularSeason20242025!$D$3:$D$1315, $A7)+SUMIFS(DataRegularSeason20242025!$AB$3:$AB$1315,DataRegularSeason20242025!$B$3:$B$1315, "&lt;=" &amp; FQ$1, DataRegularSeason20242025!$E$3:$E$1315, $A7)</f>
        <v>14</v>
      </c>
      <c r="FR7">
        <f>SUMIFS(DataRegularSeason20242025!$AA$3:$AA$1315,DataRegularSeason20242025!$B$3:$B$1315, "&lt;=" &amp; FR$1, DataRegularSeason20242025!$D$3:$D$1315, $A7)+SUMIFS(DataRegularSeason20242025!$AB$3:$AB$1315,DataRegularSeason20242025!$B$3:$B$1315, "&lt;=" &amp; FR$1, DataRegularSeason20242025!$E$3:$E$1315, $A7)</f>
        <v>14</v>
      </c>
      <c r="FS7">
        <f>SUMIFS(DataRegularSeason20242025!$AA$3:$AA$1315,DataRegularSeason20242025!$B$3:$B$1315, "&lt;=" &amp; FS$1, DataRegularSeason20242025!$D$3:$D$1315, $A7)+SUMIFS(DataRegularSeason20242025!$AB$3:$AB$1315,DataRegularSeason20242025!$B$3:$B$1315, "&lt;=" &amp; FS$1, DataRegularSeason20242025!$E$3:$E$1315, $A7)</f>
        <v>14</v>
      </c>
      <c r="FT7">
        <f>SUMIFS(DataRegularSeason20242025!$AA$3:$AA$1315,DataRegularSeason20242025!$B$3:$B$1315, "&lt;=" &amp; FT$1, DataRegularSeason20242025!$D$3:$D$1315, $A7)+SUMIFS(DataRegularSeason20242025!$AB$3:$AB$1315,DataRegularSeason20242025!$B$3:$B$1315, "&lt;=" &amp; FT$1, DataRegularSeason20242025!$E$3:$E$1315, $A7)</f>
        <v>14</v>
      </c>
      <c r="FU7">
        <f>SUMIFS(DataRegularSeason20242025!$AA$3:$AA$1315,DataRegularSeason20242025!$B$3:$B$1315, "&lt;=" &amp; FU$1, DataRegularSeason20242025!$D$3:$D$1315, $A7)+SUMIFS(DataRegularSeason20242025!$AB$3:$AB$1315,DataRegularSeason20242025!$B$3:$B$1315, "&lt;=" &amp; FU$1, DataRegularSeason20242025!$E$3:$E$1315, $A7)</f>
        <v>14</v>
      </c>
      <c r="FV7">
        <f>SUMIFS(DataRegularSeason20242025!$AA$3:$AA$1315,DataRegularSeason20242025!$B$3:$B$1315, "&lt;=" &amp; FV$1, DataRegularSeason20242025!$D$3:$D$1315, $A7)+SUMIFS(DataRegularSeason20242025!$AB$3:$AB$1315,DataRegularSeason20242025!$B$3:$B$1315, "&lt;=" &amp; FV$1, DataRegularSeason20242025!$E$3:$E$1315, $A7)</f>
        <v>14</v>
      </c>
      <c r="FW7">
        <f>SUMIFS(DataRegularSeason20242025!$AA$3:$AA$1315,DataRegularSeason20242025!$B$3:$B$1315, "&lt;=" &amp; FW$1, DataRegularSeason20242025!$D$3:$D$1315, $A7)+SUMIFS(DataRegularSeason20242025!$AB$3:$AB$1315,DataRegularSeason20242025!$B$3:$B$1315, "&lt;=" &amp; FW$1, DataRegularSeason20242025!$E$3:$E$1315, $A7)</f>
        <v>14</v>
      </c>
      <c r="FX7">
        <f>SUMIFS(DataRegularSeason20242025!$AA$3:$AA$1315,DataRegularSeason20242025!$B$3:$B$1315, "&lt;=" &amp; FX$1, DataRegularSeason20242025!$D$3:$D$1315, $A7)+SUMIFS(DataRegularSeason20242025!$AB$3:$AB$1315,DataRegularSeason20242025!$B$3:$B$1315, "&lt;=" &amp; FX$1, DataRegularSeason20242025!$E$3:$E$1315, $A7)</f>
        <v>14</v>
      </c>
      <c r="FY7">
        <f>SUMIFS(DataRegularSeason20242025!$AA$3:$AA$1315,DataRegularSeason20242025!$B$3:$B$1315, "&lt;=" &amp; FY$1, DataRegularSeason20242025!$D$3:$D$1315, $A7)+SUMIFS(DataRegularSeason20242025!$AB$3:$AB$1315,DataRegularSeason20242025!$B$3:$B$1315, "&lt;=" &amp; FY$1, DataRegularSeason20242025!$E$3:$E$1315, $A7)</f>
        <v>14</v>
      </c>
      <c r="FZ7">
        <f>SUMIFS(DataRegularSeason20242025!$AA$3:$AA$1315,DataRegularSeason20242025!$B$3:$B$1315, "&lt;=" &amp; FZ$1, DataRegularSeason20242025!$D$3:$D$1315, $A7)+SUMIFS(DataRegularSeason20242025!$AB$3:$AB$1315,DataRegularSeason20242025!$B$3:$B$1315, "&lt;=" &amp; FZ$1, DataRegularSeason20242025!$E$3:$E$1315, $A7)</f>
        <v>14</v>
      </c>
      <c r="GA7">
        <f>SUMIFS(DataRegularSeason20242025!$AA$3:$AA$1315,DataRegularSeason20242025!$B$3:$B$1315, "&lt;=" &amp; GA$1, DataRegularSeason20242025!$D$3:$D$1315, $A7)+SUMIFS(DataRegularSeason20242025!$AB$3:$AB$1315,DataRegularSeason20242025!$B$3:$B$1315, "&lt;=" &amp; GA$1, DataRegularSeason20242025!$E$3:$E$1315, $A7)</f>
        <v>14</v>
      </c>
      <c r="GB7">
        <f>SUMIFS(DataRegularSeason20242025!$AA$3:$AA$1315,DataRegularSeason20242025!$B$3:$B$1315, "&lt;=" &amp; GB$1, DataRegularSeason20242025!$D$3:$D$1315, $A7)+SUMIFS(DataRegularSeason20242025!$AB$3:$AB$1315,DataRegularSeason20242025!$B$3:$B$1315, "&lt;=" &amp; GB$1, DataRegularSeason20242025!$E$3:$E$1315, $A7)</f>
        <v>14</v>
      </c>
      <c r="GC7">
        <f>SUMIFS(DataRegularSeason20242025!$AA$3:$AA$1315,DataRegularSeason20242025!$B$3:$B$1315, "&lt;=" &amp; GC$1, DataRegularSeason20242025!$D$3:$D$1315, $A7)+SUMIFS(DataRegularSeason20242025!$AB$3:$AB$1315,DataRegularSeason20242025!$B$3:$B$1315, "&lt;=" &amp; GC$1, DataRegularSeason20242025!$E$3:$E$1315, $A7)</f>
        <v>14</v>
      </c>
      <c r="GD7">
        <f>SUMIFS(DataRegularSeason20242025!$AA$3:$AA$1315,DataRegularSeason20242025!$B$3:$B$1315, "&lt;=" &amp; GD$1, DataRegularSeason20242025!$D$3:$D$1315, $A7)+SUMIFS(DataRegularSeason20242025!$AB$3:$AB$1315,DataRegularSeason20242025!$B$3:$B$1315, "&lt;=" &amp; GD$1, DataRegularSeason20242025!$E$3:$E$1315, $A7)</f>
        <v>14</v>
      </c>
      <c r="GE7">
        <f>SUMIFS(DataRegularSeason20242025!$AA$3:$AA$1315,DataRegularSeason20242025!$B$3:$B$1315, "&lt;=" &amp; GE$1, DataRegularSeason20242025!$D$3:$D$1315, $A7)+SUMIFS(DataRegularSeason20242025!$AB$3:$AB$1315,DataRegularSeason20242025!$B$3:$B$1315, "&lt;=" &amp; GE$1, DataRegularSeason20242025!$E$3:$E$1315, $A7)</f>
        <v>14</v>
      </c>
      <c r="GF7">
        <f>SUMIFS(DataRegularSeason20242025!$AA$3:$AA$1315,DataRegularSeason20242025!$B$3:$B$1315, "&lt;=" &amp; GF$1, DataRegularSeason20242025!$D$3:$D$1315, $A7)+SUMIFS(DataRegularSeason20242025!$AB$3:$AB$1315,DataRegularSeason20242025!$B$3:$B$1315, "&lt;=" &amp; GF$1, DataRegularSeason20242025!$E$3:$E$1315, $A7)</f>
        <v>14</v>
      </c>
      <c r="GG7">
        <f>SUMIFS(DataRegularSeason20242025!$AA$3:$AA$1315,DataRegularSeason20242025!$B$3:$B$1315, "&lt;=" &amp; GG$1, DataRegularSeason20242025!$D$3:$D$1315, $A7)+SUMIFS(DataRegularSeason20242025!$AB$3:$AB$1315,DataRegularSeason20242025!$B$3:$B$1315, "&lt;=" &amp; GG$1, DataRegularSeason20242025!$E$3:$E$1315, $A7)</f>
        <v>14</v>
      </c>
      <c r="GH7">
        <f>SUMIFS(DataRegularSeason20242025!$AA$3:$AA$1315,DataRegularSeason20242025!$B$3:$B$1315, "&lt;=" &amp; GH$1, DataRegularSeason20242025!$D$3:$D$1315, $A7)+SUMIFS(DataRegularSeason20242025!$AB$3:$AB$1315,DataRegularSeason20242025!$B$3:$B$1315, "&lt;=" &amp; GH$1, DataRegularSeason20242025!$E$3:$E$1315, $A7)</f>
        <v>14</v>
      </c>
      <c r="GI7">
        <f>SUMIFS(DataRegularSeason20242025!$AA$3:$AA$1315,DataRegularSeason20242025!$B$3:$B$1315, "&lt;=" &amp; GI$1, DataRegularSeason20242025!$D$3:$D$1315, $A7)+SUMIFS(DataRegularSeason20242025!$AB$3:$AB$1315,DataRegularSeason20242025!$B$3:$B$1315, "&lt;=" &amp; GI$1, DataRegularSeason20242025!$E$3:$E$1315, $A7)</f>
        <v>14</v>
      </c>
      <c r="GJ7">
        <f>SUMIFS(DataRegularSeason20242025!$AA$3:$AA$1315,DataRegularSeason20242025!$B$3:$B$1315, "&lt;=" &amp; GJ$1, DataRegularSeason20242025!$D$3:$D$1315, $A7)+SUMIFS(DataRegularSeason20242025!$AB$3:$AB$1315,DataRegularSeason20242025!$B$3:$B$1315, "&lt;=" &amp; GJ$1, DataRegularSeason20242025!$E$3:$E$1315, $A7)</f>
        <v>14</v>
      </c>
      <c r="GK7">
        <f>SUMIFS(DataRegularSeason20242025!$AA$3:$AA$1315,DataRegularSeason20242025!$B$3:$B$1315, "&lt;=" &amp; GK$1, DataRegularSeason20242025!$D$3:$D$1315, $A7)+SUMIFS(DataRegularSeason20242025!$AB$3:$AB$1315,DataRegularSeason20242025!$B$3:$B$1315, "&lt;=" &amp; GK$1, DataRegularSeason20242025!$E$3:$E$1315, $A7)</f>
        <v>14</v>
      </c>
      <c r="GL7">
        <f>SUMIFS(DataRegularSeason20242025!$AA$3:$AA$1315,DataRegularSeason20242025!$B$3:$B$1315, "&lt;=" &amp; GL$1, DataRegularSeason20242025!$D$3:$D$1315, $A7)+SUMIFS(DataRegularSeason20242025!$AB$3:$AB$1315,DataRegularSeason20242025!$B$3:$B$1315, "&lt;=" &amp; GL$1, DataRegularSeason20242025!$E$3:$E$1315, $A7)</f>
        <v>14</v>
      </c>
      <c r="GM7">
        <f>SUMIFS(DataRegularSeason20242025!$AA$3:$AA$1315,DataRegularSeason20242025!$B$3:$B$1315, "&lt;=" &amp; GM$1, DataRegularSeason20242025!$D$3:$D$1315, $A7)+SUMIFS(DataRegularSeason20242025!$AB$3:$AB$1315,DataRegularSeason20242025!$B$3:$B$1315, "&lt;=" &amp; GM$1, DataRegularSeason20242025!$E$3:$E$1315, $A7)</f>
        <v>14</v>
      </c>
      <c r="GN7">
        <f>SUMIFS(DataRegularSeason20242025!$AA$3:$AA$1315,DataRegularSeason20242025!$B$3:$B$1315, "&lt;=" &amp; GN$1, DataRegularSeason20242025!$D$3:$D$1315, $A7)+SUMIFS(DataRegularSeason20242025!$AB$3:$AB$1315,DataRegularSeason20242025!$B$3:$B$1315, "&lt;=" &amp; GN$1, DataRegularSeason20242025!$E$3:$E$1315, $A7)</f>
        <v>14</v>
      </c>
      <c r="GO7">
        <f>SUMIFS(DataRegularSeason20242025!$AA$3:$AA$1315,DataRegularSeason20242025!$B$3:$B$1315, "&lt;=" &amp; GO$1, DataRegularSeason20242025!$D$3:$D$1315, $A7)+SUMIFS(DataRegularSeason20242025!$AB$3:$AB$1315,DataRegularSeason20242025!$B$3:$B$1315, "&lt;=" &amp; GO$1, DataRegularSeason20242025!$E$3:$E$1315, $A7)</f>
        <v>14</v>
      </c>
      <c r="GP7">
        <f>SUMIFS(DataRegularSeason20242025!$AA$3:$AA$1315,DataRegularSeason20242025!$B$3:$B$1315, "&lt;=" &amp; GP$1, DataRegularSeason20242025!$D$3:$D$1315, $A7)+SUMIFS(DataRegularSeason20242025!$AB$3:$AB$1315,DataRegularSeason20242025!$B$3:$B$1315, "&lt;=" &amp; GP$1, DataRegularSeason20242025!$E$3:$E$1315, $A7)</f>
        <v>14</v>
      </c>
      <c r="GQ7">
        <f>SUMIFS(DataRegularSeason20242025!$AA$3:$AA$1315,DataRegularSeason20242025!$B$3:$B$1315, "&lt;=" &amp; GQ$1, DataRegularSeason20242025!$D$3:$D$1315, $A7)+SUMIFS(DataRegularSeason20242025!$AB$3:$AB$1315,DataRegularSeason20242025!$B$3:$B$1315, "&lt;=" &amp; GQ$1, DataRegularSeason20242025!$E$3:$E$1315, $A7)</f>
        <v>14</v>
      </c>
      <c r="GR7">
        <f>SUMIFS(DataRegularSeason20242025!$AA$3:$AA$1315,DataRegularSeason20242025!$B$3:$B$1315, "&lt;=" &amp; GR$1, DataRegularSeason20242025!$D$3:$D$1315, $A7)+SUMIFS(DataRegularSeason20242025!$AB$3:$AB$1315,DataRegularSeason20242025!$B$3:$B$1315, "&lt;=" &amp; GR$1, DataRegularSeason20242025!$E$3:$E$1315, $A7)</f>
        <v>14</v>
      </c>
      <c r="GS7">
        <f>SUMIFS(DataRegularSeason20242025!$AA$3:$AA$1315,DataRegularSeason20242025!$B$3:$B$1315, "&lt;=" &amp; GS$1, DataRegularSeason20242025!$D$3:$D$1315, $A7)+SUMIFS(DataRegularSeason20242025!$AB$3:$AB$1315,DataRegularSeason20242025!$B$3:$B$1315, "&lt;=" &amp; GS$1, DataRegularSeason20242025!$E$3:$E$1315, $A7)</f>
        <v>14</v>
      </c>
      <c r="GT7">
        <f>SUMIFS(DataRegularSeason20242025!$AA$3:$AA$1315,DataRegularSeason20242025!$B$3:$B$1315, "&lt;=" &amp; GT$1, DataRegularSeason20242025!$D$3:$D$1315, $A7)+SUMIFS(DataRegularSeason20242025!$AB$3:$AB$1315,DataRegularSeason20242025!$B$3:$B$1315, "&lt;=" &amp; GT$1, DataRegularSeason20242025!$E$3:$E$1315, $A7)</f>
        <v>14</v>
      </c>
      <c r="GU7">
        <f>SUMIFS(DataRegularSeason20242025!$AA$3:$AA$1315,DataRegularSeason20242025!$B$3:$B$1315, "&lt;=" &amp; GU$1, DataRegularSeason20242025!$D$3:$D$1315, $A7)+SUMIFS(DataRegularSeason20242025!$AB$3:$AB$1315,DataRegularSeason20242025!$B$3:$B$1315, "&lt;=" &amp; GU$1, DataRegularSeason20242025!$E$3:$E$1315, $A7)</f>
        <v>14</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13</v>
      </c>
      <c r="AT8">
        <f>SUMIFS(DataRegularSeason20242025!$AA$3:$AA$1315,DataRegularSeason20242025!$B$3:$B$1315, "&lt;=" &amp; AT$1, DataRegularSeason20242025!$D$3:$D$1315, $A8)+SUMIFS(DataRegularSeason20242025!$AB$3:$AB$1315,DataRegularSeason20242025!$B$3:$B$1315, "&lt;=" &amp; AT$1, DataRegularSeason20242025!$E$3:$E$1315, $A8)</f>
        <v>13</v>
      </c>
      <c r="AU8">
        <f>SUMIFS(DataRegularSeason20242025!$AA$3:$AA$1315,DataRegularSeason20242025!$B$3:$B$1315, "&lt;=" &amp; AU$1, DataRegularSeason20242025!$D$3:$D$1315, $A8)+SUMIFS(DataRegularSeason20242025!$AB$3:$AB$1315,DataRegularSeason20242025!$B$3:$B$1315, "&lt;=" &amp; AU$1, DataRegularSeason20242025!$E$3:$E$1315, $A8)</f>
        <v>13</v>
      </c>
      <c r="AV8">
        <f>SUMIFS(DataRegularSeason20242025!$AA$3:$AA$1315,DataRegularSeason20242025!$B$3:$B$1315, "&lt;=" &amp; AV$1, DataRegularSeason20242025!$D$3:$D$1315, $A8)+SUMIFS(DataRegularSeason20242025!$AB$3:$AB$1315,DataRegularSeason20242025!$B$3:$B$1315, "&lt;=" &amp; AV$1, DataRegularSeason20242025!$E$3:$E$1315, $A8)</f>
        <v>13</v>
      </c>
      <c r="AW8">
        <f>SUMIFS(DataRegularSeason20242025!$AA$3:$AA$1315,DataRegularSeason20242025!$B$3:$B$1315, "&lt;=" &amp; AW$1, DataRegularSeason20242025!$D$3:$D$1315, $A8)+SUMIFS(DataRegularSeason20242025!$AB$3:$AB$1315,DataRegularSeason20242025!$B$3:$B$1315, "&lt;=" &amp; AW$1, DataRegularSeason20242025!$E$3:$E$1315, $A8)</f>
        <v>13</v>
      </c>
      <c r="AX8">
        <f>SUMIFS(DataRegularSeason20242025!$AA$3:$AA$1315,DataRegularSeason20242025!$B$3:$B$1315, "&lt;=" &amp; AX$1, DataRegularSeason20242025!$D$3:$D$1315, $A8)+SUMIFS(DataRegularSeason20242025!$AB$3:$AB$1315,DataRegularSeason20242025!$B$3:$B$1315, "&lt;=" &amp; AX$1, DataRegularSeason20242025!$E$3:$E$1315, $A8)</f>
        <v>13</v>
      </c>
      <c r="AY8">
        <f>SUMIFS(DataRegularSeason20242025!$AA$3:$AA$1315,DataRegularSeason20242025!$B$3:$B$1315, "&lt;=" &amp; AY$1, DataRegularSeason20242025!$D$3:$D$1315, $A8)+SUMIFS(DataRegularSeason20242025!$AB$3:$AB$1315,DataRegularSeason20242025!$B$3:$B$1315, "&lt;=" &amp; AY$1, DataRegularSeason20242025!$E$3:$E$1315, $A8)</f>
        <v>13</v>
      </c>
      <c r="AZ8">
        <f>SUMIFS(DataRegularSeason20242025!$AA$3:$AA$1315,DataRegularSeason20242025!$B$3:$B$1315, "&lt;=" &amp; AZ$1, DataRegularSeason20242025!$D$3:$D$1315, $A8)+SUMIFS(DataRegularSeason20242025!$AB$3:$AB$1315,DataRegularSeason20242025!$B$3:$B$1315, "&lt;=" &amp; AZ$1, DataRegularSeason20242025!$E$3:$E$1315, $A8)</f>
        <v>13</v>
      </c>
      <c r="BA8">
        <f>SUMIFS(DataRegularSeason20242025!$AA$3:$AA$1315,DataRegularSeason20242025!$B$3:$B$1315, "&lt;=" &amp; BA$1, DataRegularSeason20242025!$D$3:$D$1315, $A8)+SUMIFS(DataRegularSeason20242025!$AB$3:$AB$1315,DataRegularSeason20242025!$B$3:$B$1315, "&lt;=" &amp; BA$1, DataRegularSeason20242025!$E$3:$E$1315, $A8)</f>
        <v>13</v>
      </c>
      <c r="BB8">
        <f>SUMIFS(DataRegularSeason20242025!$AA$3:$AA$1315,DataRegularSeason20242025!$B$3:$B$1315, "&lt;=" &amp; BB$1, DataRegularSeason20242025!$D$3:$D$1315, $A8)+SUMIFS(DataRegularSeason20242025!$AB$3:$AB$1315,DataRegularSeason20242025!$B$3:$B$1315, "&lt;=" &amp; BB$1, DataRegularSeason20242025!$E$3:$E$1315, $A8)</f>
        <v>13</v>
      </c>
      <c r="BC8">
        <f>SUMIFS(DataRegularSeason20242025!$AA$3:$AA$1315,DataRegularSeason20242025!$B$3:$B$1315, "&lt;=" &amp; BC$1, DataRegularSeason20242025!$D$3:$D$1315, $A8)+SUMIFS(DataRegularSeason20242025!$AB$3:$AB$1315,DataRegularSeason20242025!$B$3:$B$1315, "&lt;=" &amp; BC$1, DataRegularSeason20242025!$E$3:$E$1315, $A8)</f>
        <v>13</v>
      </c>
      <c r="BD8">
        <f>SUMIFS(DataRegularSeason20242025!$AA$3:$AA$1315,DataRegularSeason20242025!$B$3:$B$1315, "&lt;=" &amp; BD$1, DataRegularSeason20242025!$D$3:$D$1315, $A8)+SUMIFS(DataRegularSeason20242025!$AB$3:$AB$1315,DataRegularSeason20242025!$B$3:$B$1315, "&lt;=" &amp; BD$1, DataRegularSeason20242025!$E$3:$E$1315, $A8)</f>
        <v>13</v>
      </c>
      <c r="BE8">
        <f>SUMIFS(DataRegularSeason20242025!$AA$3:$AA$1315,DataRegularSeason20242025!$B$3:$B$1315, "&lt;=" &amp; BE$1, DataRegularSeason20242025!$D$3:$D$1315, $A8)+SUMIFS(DataRegularSeason20242025!$AB$3:$AB$1315,DataRegularSeason20242025!$B$3:$B$1315, "&lt;=" &amp; BE$1, DataRegularSeason20242025!$E$3:$E$1315, $A8)</f>
        <v>13</v>
      </c>
      <c r="BF8">
        <f>SUMIFS(DataRegularSeason20242025!$AA$3:$AA$1315,DataRegularSeason20242025!$B$3:$B$1315, "&lt;=" &amp; BF$1, DataRegularSeason20242025!$D$3:$D$1315, $A8)+SUMIFS(DataRegularSeason20242025!$AB$3:$AB$1315,DataRegularSeason20242025!$B$3:$B$1315, "&lt;=" &amp; BF$1, DataRegularSeason20242025!$E$3:$E$1315, $A8)</f>
        <v>13</v>
      </c>
      <c r="BG8">
        <f>SUMIFS(DataRegularSeason20242025!$AA$3:$AA$1315,DataRegularSeason20242025!$B$3:$B$1315, "&lt;=" &amp; BG$1, DataRegularSeason20242025!$D$3:$D$1315, $A8)+SUMIFS(DataRegularSeason20242025!$AB$3:$AB$1315,DataRegularSeason20242025!$B$3:$B$1315, "&lt;=" &amp; BG$1, DataRegularSeason20242025!$E$3:$E$1315, $A8)</f>
        <v>13</v>
      </c>
      <c r="BH8">
        <f>SUMIFS(DataRegularSeason20242025!$AA$3:$AA$1315,DataRegularSeason20242025!$B$3:$B$1315, "&lt;=" &amp; BH$1, DataRegularSeason20242025!$D$3:$D$1315, $A8)+SUMIFS(DataRegularSeason20242025!$AB$3:$AB$1315,DataRegularSeason20242025!$B$3:$B$1315, "&lt;=" &amp; BH$1, DataRegularSeason20242025!$E$3:$E$1315, $A8)</f>
        <v>13</v>
      </c>
      <c r="BI8">
        <f>SUMIFS(DataRegularSeason20242025!$AA$3:$AA$1315,DataRegularSeason20242025!$B$3:$B$1315, "&lt;=" &amp; BI$1, DataRegularSeason20242025!$D$3:$D$1315, $A8)+SUMIFS(DataRegularSeason20242025!$AB$3:$AB$1315,DataRegularSeason20242025!$B$3:$B$1315, "&lt;=" &amp; BI$1, DataRegularSeason20242025!$E$3:$E$1315, $A8)</f>
        <v>13</v>
      </c>
      <c r="BJ8">
        <f>SUMIFS(DataRegularSeason20242025!$AA$3:$AA$1315,DataRegularSeason20242025!$B$3:$B$1315, "&lt;=" &amp; BJ$1, DataRegularSeason20242025!$D$3:$D$1315, $A8)+SUMIFS(DataRegularSeason20242025!$AB$3:$AB$1315,DataRegularSeason20242025!$B$3:$B$1315, "&lt;=" &amp; BJ$1, DataRegularSeason20242025!$E$3:$E$1315, $A8)</f>
        <v>13</v>
      </c>
      <c r="BK8">
        <f>SUMIFS(DataRegularSeason20242025!$AA$3:$AA$1315,DataRegularSeason20242025!$B$3:$B$1315, "&lt;=" &amp; BK$1, DataRegularSeason20242025!$D$3:$D$1315, $A8)+SUMIFS(DataRegularSeason20242025!$AB$3:$AB$1315,DataRegularSeason20242025!$B$3:$B$1315, "&lt;=" &amp; BK$1, DataRegularSeason20242025!$E$3:$E$1315, $A8)</f>
        <v>13</v>
      </c>
      <c r="BL8">
        <f>SUMIFS(DataRegularSeason20242025!$AA$3:$AA$1315,DataRegularSeason20242025!$B$3:$B$1315, "&lt;=" &amp; BL$1, DataRegularSeason20242025!$D$3:$D$1315, $A8)+SUMIFS(DataRegularSeason20242025!$AB$3:$AB$1315,DataRegularSeason20242025!$B$3:$B$1315, "&lt;=" &amp; BL$1, DataRegularSeason20242025!$E$3:$E$1315, $A8)</f>
        <v>13</v>
      </c>
      <c r="BM8">
        <f>SUMIFS(DataRegularSeason20242025!$AA$3:$AA$1315,DataRegularSeason20242025!$B$3:$B$1315, "&lt;=" &amp; BM$1, DataRegularSeason20242025!$D$3:$D$1315, $A8)+SUMIFS(DataRegularSeason20242025!$AB$3:$AB$1315,DataRegularSeason20242025!$B$3:$B$1315, "&lt;=" &amp; BM$1, DataRegularSeason20242025!$E$3:$E$1315, $A8)</f>
        <v>13</v>
      </c>
      <c r="BN8">
        <f>SUMIFS(DataRegularSeason20242025!$AA$3:$AA$1315,DataRegularSeason20242025!$B$3:$B$1315, "&lt;=" &amp; BN$1, DataRegularSeason20242025!$D$3:$D$1315, $A8)+SUMIFS(DataRegularSeason20242025!$AB$3:$AB$1315,DataRegularSeason20242025!$B$3:$B$1315, "&lt;=" &amp; BN$1, DataRegularSeason20242025!$E$3:$E$1315, $A8)</f>
        <v>13</v>
      </c>
      <c r="BO8">
        <f>SUMIFS(DataRegularSeason20242025!$AA$3:$AA$1315,DataRegularSeason20242025!$B$3:$B$1315, "&lt;=" &amp; BO$1, DataRegularSeason20242025!$D$3:$D$1315, $A8)+SUMIFS(DataRegularSeason20242025!$AB$3:$AB$1315,DataRegularSeason20242025!$B$3:$B$1315, "&lt;=" &amp; BO$1, DataRegularSeason20242025!$E$3:$E$1315, $A8)</f>
        <v>13</v>
      </c>
      <c r="BP8">
        <f>SUMIFS(DataRegularSeason20242025!$AA$3:$AA$1315,DataRegularSeason20242025!$B$3:$B$1315, "&lt;=" &amp; BP$1, DataRegularSeason20242025!$D$3:$D$1315, $A8)+SUMIFS(DataRegularSeason20242025!$AB$3:$AB$1315,DataRegularSeason20242025!$B$3:$B$1315, "&lt;=" &amp; BP$1, DataRegularSeason20242025!$E$3:$E$1315, $A8)</f>
        <v>13</v>
      </c>
      <c r="BQ8">
        <f>SUMIFS(DataRegularSeason20242025!$AA$3:$AA$1315,DataRegularSeason20242025!$B$3:$B$1315, "&lt;=" &amp; BQ$1, DataRegularSeason20242025!$D$3:$D$1315, $A8)+SUMIFS(DataRegularSeason20242025!$AB$3:$AB$1315,DataRegularSeason20242025!$B$3:$B$1315, "&lt;=" &amp; BQ$1, DataRegularSeason20242025!$E$3:$E$1315, $A8)</f>
        <v>13</v>
      </c>
      <c r="BR8">
        <f>SUMIFS(DataRegularSeason20242025!$AA$3:$AA$1315,DataRegularSeason20242025!$B$3:$B$1315, "&lt;=" &amp; BR$1, DataRegularSeason20242025!$D$3:$D$1315, $A8)+SUMIFS(DataRegularSeason20242025!$AB$3:$AB$1315,DataRegularSeason20242025!$B$3:$B$1315, "&lt;=" &amp; BR$1, DataRegularSeason20242025!$E$3:$E$1315, $A8)</f>
        <v>13</v>
      </c>
      <c r="BS8">
        <f>SUMIFS(DataRegularSeason20242025!$AA$3:$AA$1315,DataRegularSeason20242025!$B$3:$B$1315, "&lt;=" &amp; BS$1, DataRegularSeason20242025!$D$3:$D$1315, $A8)+SUMIFS(DataRegularSeason20242025!$AB$3:$AB$1315,DataRegularSeason20242025!$B$3:$B$1315, "&lt;=" &amp; BS$1, DataRegularSeason20242025!$E$3:$E$1315, $A8)</f>
        <v>13</v>
      </c>
      <c r="BT8">
        <f>SUMIFS(DataRegularSeason20242025!$AA$3:$AA$1315,DataRegularSeason20242025!$B$3:$B$1315, "&lt;=" &amp; BT$1, DataRegularSeason20242025!$D$3:$D$1315, $A8)+SUMIFS(DataRegularSeason20242025!$AB$3:$AB$1315,DataRegularSeason20242025!$B$3:$B$1315, "&lt;=" &amp; BT$1, DataRegularSeason20242025!$E$3:$E$1315, $A8)</f>
        <v>13</v>
      </c>
      <c r="BU8">
        <f>SUMIFS(DataRegularSeason20242025!$AA$3:$AA$1315,DataRegularSeason20242025!$B$3:$B$1315, "&lt;=" &amp; BU$1, DataRegularSeason20242025!$D$3:$D$1315, $A8)+SUMIFS(DataRegularSeason20242025!$AB$3:$AB$1315,DataRegularSeason20242025!$B$3:$B$1315, "&lt;=" &amp; BU$1, DataRegularSeason20242025!$E$3:$E$1315, $A8)</f>
        <v>13</v>
      </c>
      <c r="BV8">
        <f>SUMIFS(DataRegularSeason20242025!$AA$3:$AA$1315,DataRegularSeason20242025!$B$3:$B$1315, "&lt;=" &amp; BV$1, DataRegularSeason20242025!$D$3:$D$1315, $A8)+SUMIFS(DataRegularSeason20242025!$AB$3:$AB$1315,DataRegularSeason20242025!$B$3:$B$1315, "&lt;=" &amp; BV$1, DataRegularSeason20242025!$E$3:$E$1315, $A8)</f>
        <v>13</v>
      </c>
      <c r="BW8">
        <f>SUMIFS(DataRegularSeason20242025!$AA$3:$AA$1315,DataRegularSeason20242025!$B$3:$B$1315, "&lt;=" &amp; BW$1, DataRegularSeason20242025!$D$3:$D$1315, $A8)+SUMIFS(DataRegularSeason20242025!$AB$3:$AB$1315,DataRegularSeason20242025!$B$3:$B$1315, "&lt;=" &amp; BW$1, DataRegularSeason20242025!$E$3:$E$1315, $A8)</f>
        <v>13</v>
      </c>
      <c r="BX8">
        <f>SUMIFS(DataRegularSeason20242025!$AA$3:$AA$1315,DataRegularSeason20242025!$B$3:$B$1315, "&lt;=" &amp; BX$1, DataRegularSeason20242025!$D$3:$D$1315, $A8)+SUMIFS(DataRegularSeason20242025!$AB$3:$AB$1315,DataRegularSeason20242025!$B$3:$B$1315, "&lt;=" &amp; BX$1, DataRegularSeason20242025!$E$3:$E$1315, $A8)</f>
        <v>13</v>
      </c>
      <c r="BY8">
        <f>SUMIFS(DataRegularSeason20242025!$AA$3:$AA$1315,DataRegularSeason20242025!$B$3:$B$1315, "&lt;=" &amp; BY$1, DataRegularSeason20242025!$D$3:$D$1315, $A8)+SUMIFS(DataRegularSeason20242025!$AB$3:$AB$1315,DataRegularSeason20242025!$B$3:$B$1315, "&lt;=" &amp; BY$1, DataRegularSeason20242025!$E$3:$E$1315, $A8)</f>
        <v>13</v>
      </c>
      <c r="BZ8">
        <f>SUMIFS(DataRegularSeason20242025!$AA$3:$AA$1315,DataRegularSeason20242025!$B$3:$B$1315, "&lt;=" &amp; BZ$1, DataRegularSeason20242025!$D$3:$D$1315, $A8)+SUMIFS(DataRegularSeason20242025!$AB$3:$AB$1315,DataRegularSeason20242025!$B$3:$B$1315, "&lt;=" &amp; BZ$1, DataRegularSeason20242025!$E$3:$E$1315, $A8)</f>
        <v>13</v>
      </c>
      <c r="CA8">
        <f>SUMIFS(DataRegularSeason20242025!$AA$3:$AA$1315,DataRegularSeason20242025!$B$3:$B$1315, "&lt;=" &amp; CA$1, DataRegularSeason20242025!$D$3:$D$1315, $A8)+SUMIFS(DataRegularSeason20242025!$AB$3:$AB$1315,DataRegularSeason20242025!$B$3:$B$1315, "&lt;=" &amp; CA$1, DataRegularSeason20242025!$E$3:$E$1315, $A8)</f>
        <v>13</v>
      </c>
      <c r="CB8">
        <f>SUMIFS(DataRegularSeason20242025!$AA$3:$AA$1315,DataRegularSeason20242025!$B$3:$B$1315, "&lt;=" &amp; CB$1, DataRegularSeason20242025!$D$3:$D$1315, $A8)+SUMIFS(DataRegularSeason20242025!$AB$3:$AB$1315,DataRegularSeason20242025!$B$3:$B$1315, "&lt;=" &amp; CB$1, DataRegularSeason20242025!$E$3:$E$1315, $A8)</f>
        <v>13</v>
      </c>
      <c r="CC8">
        <f>SUMIFS(DataRegularSeason20242025!$AA$3:$AA$1315,DataRegularSeason20242025!$B$3:$B$1315, "&lt;=" &amp; CC$1, DataRegularSeason20242025!$D$3:$D$1315, $A8)+SUMIFS(DataRegularSeason20242025!$AB$3:$AB$1315,DataRegularSeason20242025!$B$3:$B$1315, "&lt;=" &amp; CC$1, DataRegularSeason20242025!$E$3:$E$1315, $A8)</f>
        <v>13</v>
      </c>
      <c r="CD8">
        <f>SUMIFS(DataRegularSeason20242025!$AA$3:$AA$1315,DataRegularSeason20242025!$B$3:$B$1315, "&lt;=" &amp; CD$1, DataRegularSeason20242025!$D$3:$D$1315, $A8)+SUMIFS(DataRegularSeason20242025!$AB$3:$AB$1315,DataRegularSeason20242025!$B$3:$B$1315, "&lt;=" &amp; CD$1, DataRegularSeason20242025!$E$3:$E$1315, $A8)</f>
        <v>13</v>
      </c>
      <c r="CE8">
        <f>SUMIFS(DataRegularSeason20242025!$AA$3:$AA$1315,DataRegularSeason20242025!$B$3:$B$1315, "&lt;=" &amp; CE$1, DataRegularSeason20242025!$D$3:$D$1315, $A8)+SUMIFS(DataRegularSeason20242025!$AB$3:$AB$1315,DataRegularSeason20242025!$B$3:$B$1315, "&lt;=" &amp; CE$1, DataRegularSeason20242025!$E$3:$E$1315, $A8)</f>
        <v>13</v>
      </c>
      <c r="CF8">
        <f>SUMIFS(DataRegularSeason20242025!$AA$3:$AA$1315,DataRegularSeason20242025!$B$3:$B$1315, "&lt;=" &amp; CF$1, DataRegularSeason20242025!$D$3:$D$1315, $A8)+SUMIFS(DataRegularSeason20242025!$AB$3:$AB$1315,DataRegularSeason20242025!$B$3:$B$1315, "&lt;=" &amp; CF$1, DataRegularSeason20242025!$E$3:$E$1315, $A8)</f>
        <v>13</v>
      </c>
      <c r="CG8">
        <f>SUMIFS(DataRegularSeason20242025!$AA$3:$AA$1315,DataRegularSeason20242025!$B$3:$B$1315, "&lt;=" &amp; CG$1, DataRegularSeason20242025!$D$3:$D$1315, $A8)+SUMIFS(DataRegularSeason20242025!$AB$3:$AB$1315,DataRegularSeason20242025!$B$3:$B$1315, "&lt;=" &amp; CG$1, DataRegularSeason20242025!$E$3:$E$1315, $A8)</f>
        <v>13</v>
      </c>
      <c r="CH8">
        <f>SUMIFS(DataRegularSeason20242025!$AA$3:$AA$1315,DataRegularSeason20242025!$B$3:$B$1315, "&lt;=" &amp; CH$1, DataRegularSeason20242025!$D$3:$D$1315, $A8)+SUMIFS(DataRegularSeason20242025!$AB$3:$AB$1315,DataRegularSeason20242025!$B$3:$B$1315, "&lt;=" &amp; CH$1, DataRegularSeason20242025!$E$3:$E$1315, $A8)</f>
        <v>13</v>
      </c>
      <c r="CI8">
        <f>SUMIFS(DataRegularSeason20242025!$AA$3:$AA$1315,DataRegularSeason20242025!$B$3:$B$1315, "&lt;=" &amp; CI$1, DataRegularSeason20242025!$D$3:$D$1315, $A8)+SUMIFS(DataRegularSeason20242025!$AB$3:$AB$1315,DataRegularSeason20242025!$B$3:$B$1315, "&lt;=" &amp; CI$1, DataRegularSeason20242025!$E$3:$E$1315, $A8)</f>
        <v>13</v>
      </c>
      <c r="CJ8">
        <f>SUMIFS(DataRegularSeason20242025!$AA$3:$AA$1315,DataRegularSeason20242025!$B$3:$B$1315, "&lt;=" &amp; CJ$1, DataRegularSeason20242025!$D$3:$D$1315, $A8)+SUMIFS(DataRegularSeason20242025!$AB$3:$AB$1315,DataRegularSeason20242025!$B$3:$B$1315, "&lt;=" &amp; CJ$1, DataRegularSeason20242025!$E$3:$E$1315, $A8)</f>
        <v>13</v>
      </c>
      <c r="CK8">
        <f>SUMIFS(DataRegularSeason20242025!$AA$3:$AA$1315,DataRegularSeason20242025!$B$3:$B$1315, "&lt;=" &amp; CK$1, DataRegularSeason20242025!$D$3:$D$1315, $A8)+SUMIFS(DataRegularSeason20242025!$AB$3:$AB$1315,DataRegularSeason20242025!$B$3:$B$1315, "&lt;=" &amp; CK$1, DataRegularSeason20242025!$E$3:$E$1315, $A8)</f>
        <v>13</v>
      </c>
      <c r="CL8">
        <f>SUMIFS(DataRegularSeason20242025!$AA$3:$AA$1315,DataRegularSeason20242025!$B$3:$B$1315, "&lt;=" &amp; CL$1, DataRegularSeason20242025!$D$3:$D$1315, $A8)+SUMIFS(DataRegularSeason20242025!$AB$3:$AB$1315,DataRegularSeason20242025!$B$3:$B$1315, "&lt;=" &amp; CL$1, DataRegularSeason20242025!$E$3:$E$1315, $A8)</f>
        <v>13</v>
      </c>
      <c r="CM8">
        <f>SUMIFS(DataRegularSeason20242025!$AA$3:$AA$1315,DataRegularSeason20242025!$B$3:$B$1315, "&lt;=" &amp; CM$1, DataRegularSeason20242025!$D$3:$D$1315, $A8)+SUMIFS(DataRegularSeason20242025!$AB$3:$AB$1315,DataRegularSeason20242025!$B$3:$B$1315, "&lt;=" &amp; CM$1, DataRegularSeason20242025!$E$3:$E$1315, $A8)</f>
        <v>13</v>
      </c>
      <c r="CN8">
        <f>SUMIFS(DataRegularSeason20242025!$AA$3:$AA$1315,DataRegularSeason20242025!$B$3:$B$1315, "&lt;=" &amp; CN$1, DataRegularSeason20242025!$D$3:$D$1315, $A8)+SUMIFS(DataRegularSeason20242025!$AB$3:$AB$1315,DataRegularSeason20242025!$B$3:$B$1315, "&lt;=" &amp; CN$1, DataRegularSeason20242025!$E$3:$E$1315, $A8)</f>
        <v>13</v>
      </c>
      <c r="CO8">
        <f>SUMIFS(DataRegularSeason20242025!$AA$3:$AA$1315,DataRegularSeason20242025!$B$3:$B$1315, "&lt;=" &amp; CO$1, DataRegularSeason20242025!$D$3:$D$1315, $A8)+SUMIFS(DataRegularSeason20242025!$AB$3:$AB$1315,DataRegularSeason20242025!$B$3:$B$1315, "&lt;=" &amp; CO$1, DataRegularSeason20242025!$E$3:$E$1315, $A8)</f>
        <v>13</v>
      </c>
      <c r="CP8">
        <f>SUMIFS(DataRegularSeason20242025!$AA$3:$AA$1315,DataRegularSeason20242025!$B$3:$B$1315, "&lt;=" &amp; CP$1, DataRegularSeason20242025!$D$3:$D$1315, $A8)+SUMIFS(DataRegularSeason20242025!$AB$3:$AB$1315,DataRegularSeason20242025!$B$3:$B$1315, "&lt;=" &amp; CP$1, DataRegularSeason20242025!$E$3:$E$1315, $A8)</f>
        <v>13</v>
      </c>
      <c r="CQ8">
        <f>SUMIFS(DataRegularSeason20242025!$AA$3:$AA$1315,DataRegularSeason20242025!$B$3:$B$1315, "&lt;=" &amp; CQ$1, DataRegularSeason20242025!$D$3:$D$1315, $A8)+SUMIFS(DataRegularSeason20242025!$AB$3:$AB$1315,DataRegularSeason20242025!$B$3:$B$1315, "&lt;=" &amp; CQ$1, DataRegularSeason20242025!$E$3:$E$1315, $A8)</f>
        <v>13</v>
      </c>
      <c r="CR8">
        <f>SUMIFS(DataRegularSeason20242025!$AA$3:$AA$1315,DataRegularSeason20242025!$B$3:$B$1315, "&lt;=" &amp; CR$1, DataRegularSeason20242025!$D$3:$D$1315, $A8)+SUMIFS(DataRegularSeason20242025!$AB$3:$AB$1315,DataRegularSeason20242025!$B$3:$B$1315, "&lt;=" &amp; CR$1, DataRegularSeason20242025!$E$3:$E$1315, $A8)</f>
        <v>13</v>
      </c>
      <c r="CS8">
        <f>SUMIFS(DataRegularSeason20242025!$AA$3:$AA$1315,DataRegularSeason20242025!$B$3:$B$1315, "&lt;=" &amp; CS$1, DataRegularSeason20242025!$D$3:$D$1315, $A8)+SUMIFS(DataRegularSeason20242025!$AB$3:$AB$1315,DataRegularSeason20242025!$B$3:$B$1315, "&lt;=" &amp; CS$1, DataRegularSeason20242025!$E$3:$E$1315, $A8)</f>
        <v>13</v>
      </c>
      <c r="CT8">
        <f>SUMIFS(DataRegularSeason20242025!$AA$3:$AA$1315,DataRegularSeason20242025!$B$3:$B$1315, "&lt;=" &amp; CT$1, DataRegularSeason20242025!$D$3:$D$1315, $A8)+SUMIFS(DataRegularSeason20242025!$AB$3:$AB$1315,DataRegularSeason20242025!$B$3:$B$1315, "&lt;=" &amp; CT$1, DataRegularSeason20242025!$E$3:$E$1315, $A8)</f>
        <v>13</v>
      </c>
      <c r="CU8">
        <f>SUMIFS(DataRegularSeason20242025!$AA$3:$AA$1315,DataRegularSeason20242025!$B$3:$B$1315, "&lt;=" &amp; CU$1, DataRegularSeason20242025!$D$3:$D$1315, $A8)+SUMIFS(DataRegularSeason20242025!$AB$3:$AB$1315,DataRegularSeason20242025!$B$3:$B$1315, "&lt;=" &amp; CU$1, DataRegularSeason20242025!$E$3:$E$1315, $A8)</f>
        <v>13</v>
      </c>
      <c r="CV8">
        <f>SUMIFS(DataRegularSeason20242025!$AA$3:$AA$1315,DataRegularSeason20242025!$B$3:$B$1315, "&lt;=" &amp; CV$1, DataRegularSeason20242025!$D$3:$D$1315, $A8)+SUMIFS(DataRegularSeason20242025!$AB$3:$AB$1315,DataRegularSeason20242025!$B$3:$B$1315, "&lt;=" &amp; CV$1, DataRegularSeason20242025!$E$3:$E$1315, $A8)</f>
        <v>13</v>
      </c>
      <c r="CW8">
        <f>SUMIFS(DataRegularSeason20242025!$AA$3:$AA$1315,DataRegularSeason20242025!$B$3:$B$1315, "&lt;=" &amp; CW$1, DataRegularSeason20242025!$D$3:$D$1315, $A8)+SUMIFS(DataRegularSeason20242025!$AB$3:$AB$1315,DataRegularSeason20242025!$B$3:$B$1315, "&lt;=" &amp; CW$1, DataRegularSeason20242025!$E$3:$E$1315, $A8)</f>
        <v>13</v>
      </c>
      <c r="CX8">
        <f>SUMIFS(DataRegularSeason20242025!$AA$3:$AA$1315,DataRegularSeason20242025!$B$3:$B$1315, "&lt;=" &amp; CX$1, DataRegularSeason20242025!$D$3:$D$1315, $A8)+SUMIFS(DataRegularSeason20242025!$AB$3:$AB$1315,DataRegularSeason20242025!$B$3:$B$1315, "&lt;=" &amp; CX$1, DataRegularSeason20242025!$E$3:$E$1315, $A8)</f>
        <v>13</v>
      </c>
      <c r="CY8">
        <f>SUMIFS(DataRegularSeason20242025!$AA$3:$AA$1315,DataRegularSeason20242025!$B$3:$B$1315, "&lt;=" &amp; CY$1, DataRegularSeason20242025!$D$3:$D$1315, $A8)+SUMIFS(DataRegularSeason20242025!$AB$3:$AB$1315,DataRegularSeason20242025!$B$3:$B$1315, "&lt;=" &amp; CY$1, DataRegularSeason20242025!$E$3:$E$1315, $A8)</f>
        <v>13</v>
      </c>
      <c r="CZ8">
        <f>SUMIFS(DataRegularSeason20242025!$AA$3:$AA$1315,DataRegularSeason20242025!$B$3:$B$1315, "&lt;=" &amp; CZ$1, DataRegularSeason20242025!$D$3:$D$1315, $A8)+SUMIFS(DataRegularSeason20242025!$AB$3:$AB$1315,DataRegularSeason20242025!$B$3:$B$1315, "&lt;=" &amp; CZ$1, DataRegularSeason20242025!$E$3:$E$1315, $A8)</f>
        <v>13</v>
      </c>
      <c r="DA8">
        <f>SUMIFS(DataRegularSeason20242025!$AA$3:$AA$1315,DataRegularSeason20242025!$B$3:$B$1315, "&lt;=" &amp; DA$1, DataRegularSeason20242025!$D$3:$D$1315, $A8)+SUMIFS(DataRegularSeason20242025!$AB$3:$AB$1315,DataRegularSeason20242025!$B$3:$B$1315, "&lt;=" &amp; DA$1, DataRegularSeason20242025!$E$3:$E$1315, $A8)</f>
        <v>13</v>
      </c>
      <c r="DB8">
        <f>SUMIFS(DataRegularSeason20242025!$AA$3:$AA$1315,DataRegularSeason20242025!$B$3:$B$1315, "&lt;=" &amp; DB$1, DataRegularSeason20242025!$D$3:$D$1315, $A8)+SUMIFS(DataRegularSeason20242025!$AB$3:$AB$1315,DataRegularSeason20242025!$B$3:$B$1315, "&lt;=" &amp; DB$1, DataRegularSeason20242025!$E$3:$E$1315, $A8)</f>
        <v>13</v>
      </c>
      <c r="DC8">
        <f>SUMIFS(DataRegularSeason20242025!$AA$3:$AA$1315,DataRegularSeason20242025!$B$3:$B$1315, "&lt;=" &amp; DC$1, DataRegularSeason20242025!$D$3:$D$1315, $A8)+SUMIFS(DataRegularSeason20242025!$AB$3:$AB$1315,DataRegularSeason20242025!$B$3:$B$1315, "&lt;=" &amp; DC$1, DataRegularSeason20242025!$E$3:$E$1315, $A8)</f>
        <v>13</v>
      </c>
      <c r="DD8">
        <f>SUMIFS(DataRegularSeason20242025!$AA$3:$AA$1315,DataRegularSeason20242025!$B$3:$B$1315, "&lt;=" &amp; DD$1, DataRegularSeason20242025!$D$3:$D$1315, $A8)+SUMIFS(DataRegularSeason20242025!$AB$3:$AB$1315,DataRegularSeason20242025!$B$3:$B$1315, "&lt;=" &amp; DD$1, DataRegularSeason20242025!$E$3:$E$1315, $A8)</f>
        <v>13</v>
      </c>
      <c r="DE8">
        <f>SUMIFS(DataRegularSeason20242025!$AA$3:$AA$1315,DataRegularSeason20242025!$B$3:$B$1315, "&lt;=" &amp; DE$1, DataRegularSeason20242025!$D$3:$D$1315, $A8)+SUMIFS(DataRegularSeason20242025!$AB$3:$AB$1315,DataRegularSeason20242025!$B$3:$B$1315, "&lt;=" &amp; DE$1, DataRegularSeason20242025!$E$3:$E$1315, $A8)</f>
        <v>13</v>
      </c>
      <c r="DF8">
        <f>SUMIFS(DataRegularSeason20242025!$AA$3:$AA$1315,DataRegularSeason20242025!$B$3:$B$1315, "&lt;=" &amp; DF$1, DataRegularSeason20242025!$D$3:$D$1315, $A8)+SUMIFS(DataRegularSeason20242025!$AB$3:$AB$1315,DataRegularSeason20242025!$B$3:$B$1315, "&lt;=" &amp; DF$1, DataRegularSeason20242025!$E$3:$E$1315, $A8)</f>
        <v>13</v>
      </c>
      <c r="DG8">
        <f>SUMIFS(DataRegularSeason20242025!$AA$3:$AA$1315,DataRegularSeason20242025!$B$3:$B$1315, "&lt;=" &amp; DG$1, DataRegularSeason20242025!$D$3:$D$1315, $A8)+SUMIFS(DataRegularSeason20242025!$AB$3:$AB$1315,DataRegularSeason20242025!$B$3:$B$1315, "&lt;=" &amp; DG$1, DataRegularSeason20242025!$E$3:$E$1315, $A8)</f>
        <v>13</v>
      </c>
      <c r="DH8">
        <f>SUMIFS(DataRegularSeason20242025!$AA$3:$AA$1315,DataRegularSeason20242025!$B$3:$B$1315, "&lt;=" &amp; DH$1, DataRegularSeason20242025!$D$3:$D$1315, $A8)+SUMIFS(DataRegularSeason20242025!$AB$3:$AB$1315,DataRegularSeason20242025!$B$3:$B$1315, "&lt;=" &amp; DH$1, DataRegularSeason20242025!$E$3:$E$1315, $A8)</f>
        <v>13</v>
      </c>
      <c r="DI8">
        <f>SUMIFS(DataRegularSeason20242025!$AA$3:$AA$1315,DataRegularSeason20242025!$B$3:$B$1315, "&lt;=" &amp; DI$1, DataRegularSeason20242025!$D$3:$D$1315, $A8)+SUMIFS(DataRegularSeason20242025!$AB$3:$AB$1315,DataRegularSeason20242025!$B$3:$B$1315, "&lt;=" &amp; DI$1, DataRegularSeason20242025!$E$3:$E$1315, $A8)</f>
        <v>13</v>
      </c>
      <c r="DJ8">
        <f>SUMIFS(DataRegularSeason20242025!$AA$3:$AA$1315,DataRegularSeason20242025!$B$3:$B$1315, "&lt;=" &amp; DJ$1, DataRegularSeason20242025!$D$3:$D$1315, $A8)+SUMIFS(DataRegularSeason20242025!$AB$3:$AB$1315,DataRegularSeason20242025!$B$3:$B$1315, "&lt;=" &amp; DJ$1, DataRegularSeason20242025!$E$3:$E$1315, $A8)</f>
        <v>13</v>
      </c>
      <c r="DK8">
        <f>SUMIFS(DataRegularSeason20242025!$AA$3:$AA$1315,DataRegularSeason20242025!$B$3:$B$1315, "&lt;=" &amp; DK$1, DataRegularSeason20242025!$D$3:$D$1315, $A8)+SUMIFS(DataRegularSeason20242025!$AB$3:$AB$1315,DataRegularSeason20242025!$B$3:$B$1315, "&lt;=" &amp; DK$1, DataRegularSeason20242025!$E$3:$E$1315, $A8)</f>
        <v>13</v>
      </c>
      <c r="DL8">
        <f>SUMIFS(DataRegularSeason20242025!$AA$3:$AA$1315,DataRegularSeason20242025!$B$3:$B$1315, "&lt;=" &amp; DL$1, DataRegularSeason20242025!$D$3:$D$1315, $A8)+SUMIFS(DataRegularSeason20242025!$AB$3:$AB$1315,DataRegularSeason20242025!$B$3:$B$1315, "&lt;=" &amp; DL$1, DataRegularSeason20242025!$E$3:$E$1315, $A8)</f>
        <v>13</v>
      </c>
      <c r="DM8">
        <f>SUMIFS(DataRegularSeason20242025!$AA$3:$AA$1315,DataRegularSeason20242025!$B$3:$B$1315, "&lt;=" &amp; DM$1, DataRegularSeason20242025!$D$3:$D$1315, $A8)+SUMIFS(DataRegularSeason20242025!$AB$3:$AB$1315,DataRegularSeason20242025!$B$3:$B$1315, "&lt;=" &amp; DM$1, DataRegularSeason20242025!$E$3:$E$1315, $A8)</f>
        <v>13</v>
      </c>
      <c r="DN8">
        <f>SUMIFS(DataRegularSeason20242025!$AA$3:$AA$1315,DataRegularSeason20242025!$B$3:$B$1315, "&lt;=" &amp; DN$1, DataRegularSeason20242025!$D$3:$D$1315, $A8)+SUMIFS(DataRegularSeason20242025!$AB$3:$AB$1315,DataRegularSeason20242025!$B$3:$B$1315, "&lt;=" &amp; DN$1, DataRegularSeason20242025!$E$3:$E$1315, $A8)</f>
        <v>13</v>
      </c>
      <c r="DO8">
        <f>SUMIFS(DataRegularSeason20242025!$AA$3:$AA$1315,DataRegularSeason20242025!$B$3:$B$1315, "&lt;=" &amp; DO$1, DataRegularSeason20242025!$D$3:$D$1315, $A8)+SUMIFS(DataRegularSeason20242025!$AB$3:$AB$1315,DataRegularSeason20242025!$B$3:$B$1315, "&lt;=" &amp; DO$1, DataRegularSeason20242025!$E$3:$E$1315, $A8)</f>
        <v>13</v>
      </c>
      <c r="DP8">
        <f>SUMIFS(DataRegularSeason20242025!$AA$3:$AA$1315,DataRegularSeason20242025!$B$3:$B$1315, "&lt;=" &amp; DP$1, DataRegularSeason20242025!$D$3:$D$1315, $A8)+SUMIFS(DataRegularSeason20242025!$AB$3:$AB$1315,DataRegularSeason20242025!$B$3:$B$1315, "&lt;=" &amp; DP$1, DataRegularSeason20242025!$E$3:$E$1315, $A8)</f>
        <v>13</v>
      </c>
      <c r="DQ8">
        <f>SUMIFS(DataRegularSeason20242025!$AA$3:$AA$1315,DataRegularSeason20242025!$B$3:$B$1315, "&lt;=" &amp; DQ$1, DataRegularSeason20242025!$D$3:$D$1315, $A8)+SUMIFS(DataRegularSeason20242025!$AB$3:$AB$1315,DataRegularSeason20242025!$B$3:$B$1315, "&lt;=" &amp; DQ$1, DataRegularSeason20242025!$E$3:$E$1315, $A8)</f>
        <v>13</v>
      </c>
      <c r="DR8">
        <f>SUMIFS(DataRegularSeason20242025!$AA$3:$AA$1315,DataRegularSeason20242025!$B$3:$B$1315, "&lt;=" &amp; DR$1, DataRegularSeason20242025!$D$3:$D$1315, $A8)+SUMIFS(DataRegularSeason20242025!$AB$3:$AB$1315,DataRegularSeason20242025!$B$3:$B$1315, "&lt;=" &amp; DR$1, DataRegularSeason20242025!$E$3:$E$1315, $A8)</f>
        <v>13</v>
      </c>
      <c r="DS8">
        <f>SUMIFS(DataRegularSeason20242025!$AA$3:$AA$1315,DataRegularSeason20242025!$B$3:$B$1315, "&lt;=" &amp; DS$1, DataRegularSeason20242025!$D$3:$D$1315, $A8)+SUMIFS(DataRegularSeason20242025!$AB$3:$AB$1315,DataRegularSeason20242025!$B$3:$B$1315, "&lt;=" &amp; DS$1, DataRegularSeason20242025!$E$3:$E$1315, $A8)</f>
        <v>13</v>
      </c>
      <c r="DT8">
        <f>SUMIFS(DataRegularSeason20242025!$AA$3:$AA$1315,DataRegularSeason20242025!$B$3:$B$1315, "&lt;=" &amp; DT$1, DataRegularSeason20242025!$D$3:$D$1315, $A8)+SUMIFS(DataRegularSeason20242025!$AB$3:$AB$1315,DataRegularSeason20242025!$B$3:$B$1315, "&lt;=" &amp; DT$1, DataRegularSeason20242025!$E$3:$E$1315, $A8)</f>
        <v>13</v>
      </c>
      <c r="DU8">
        <f>SUMIFS(DataRegularSeason20242025!$AA$3:$AA$1315,DataRegularSeason20242025!$B$3:$B$1315, "&lt;=" &amp; DU$1, DataRegularSeason20242025!$D$3:$D$1315, $A8)+SUMIFS(DataRegularSeason20242025!$AB$3:$AB$1315,DataRegularSeason20242025!$B$3:$B$1315, "&lt;=" &amp; DU$1, DataRegularSeason20242025!$E$3:$E$1315, $A8)</f>
        <v>13</v>
      </c>
      <c r="DV8">
        <f>SUMIFS(DataRegularSeason20242025!$AA$3:$AA$1315,DataRegularSeason20242025!$B$3:$B$1315, "&lt;=" &amp; DV$1, DataRegularSeason20242025!$D$3:$D$1315, $A8)+SUMIFS(DataRegularSeason20242025!$AB$3:$AB$1315,DataRegularSeason20242025!$B$3:$B$1315, "&lt;=" &amp; DV$1, DataRegularSeason20242025!$E$3:$E$1315, $A8)</f>
        <v>13</v>
      </c>
      <c r="DW8">
        <f>SUMIFS(DataRegularSeason20242025!$AA$3:$AA$1315,DataRegularSeason20242025!$B$3:$B$1315, "&lt;=" &amp; DW$1, DataRegularSeason20242025!$D$3:$D$1315, $A8)+SUMIFS(DataRegularSeason20242025!$AB$3:$AB$1315,DataRegularSeason20242025!$B$3:$B$1315, "&lt;=" &amp; DW$1, DataRegularSeason20242025!$E$3:$E$1315, $A8)</f>
        <v>13</v>
      </c>
      <c r="DX8">
        <f>SUMIFS(DataRegularSeason20242025!$AA$3:$AA$1315,DataRegularSeason20242025!$B$3:$B$1315, "&lt;=" &amp; DX$1, DataRegularSeason20242025!$D$3:$D$1315, $A8)+SUMIFS(DataRegularSeason20242025!$AB$3:$AB$1315,DataRegularSeason20242025!$B$3:$B$1315, "&lt;=" &amp; DX$1, DataRegularSeason20242025!$E$3:$E$1315, $A8)</f>
        <v>13</v>
      </c>
      <c r="DY8">
        <f>SUMIFS(DataRegularSeason20242025!$AA$3:$AA$1315,DataRegularSeason20242025!$B$3:$B$1315, "&lt;=" &amp; DY$1, DataRegularSeason20242025!$D$3:$D$1315, $A8)+SUMIFS(DataRegularSeason20242025!$AB$3:$AB$1315,DataRegularSeason20242025!$B$3:$B$1315, "&lt;=" &amp; DY$1, DataRegularSeason20242025!$E$3:$E$1315, $A8)</f>
        <v>13</v>
      </c>
      <c r="DZ8">
        <f>SUMIFS(DataRegularSeason20242025!$AA$3:$AA$1315,DataRegularSeason20242025!$B$3:$B$1315, "&lt;=" &amp; DZ$1, DataRegularSeason20242025!$D$3:$D$1315, $A8)+SUMIFS(DataRegularSeason20242025!$AB$3:$AB$1315,DataRegularSeason20242025!$B$3:$B$1315, "&lt;=" &amp; DZ$1, DataRegularSeason20242025!$E$3:$E$1315, $A8)</f>
        <v>13</v>
      </c>
      <c r="EA8">
        <f>SUMIFS(DataRegularSeason20242025!$AA$3:$AA$1315,DataRegularSeason20242025!$B$3:$B$1315, "&lt;=" &amp; EA$1, DataRegularSeason20242025!$D$3:$D$1315, $A8)+SUMIFS(DataRegularSeason20242025!$AB$3:$AB$1315,DataRegularSeason20242025!$B$3:$B$1315, "&lt;=" &amp; EA$1, DataRegularSeason20242025!$E$3:$E$1315, $A8)</f>
        <v>13</v>
      </c>
      <c r="EB8">
        <f>SUMIFS(DataRegularSeason20242025!$AA$3:$AA$1315,DataRegularSeason20242025!$B$3:$B$1315, "&lt;=" &amp; EB$1, DataRegularSeason20242025!$D$3:$D$1315, $A8)+SUMIFS(DataRegularSeason20242025!$AB$3:$AB$1315,DataRegularSeason20242025!$B$3:$B$1315, "&lt;=" &amp; EB$1, DataRegularSeason20242025!$E$3:$E$1315, $A8)</f>
        <v>13</v>
      </c>
      <c r="EC8">
        <f>SUMIFS(DataRegularSeason20242025!$AA$3:$AA$1315,DataRegularSeason20242025!$B$3:$B$1315, "&lt;=" &amp; EC$1, DataRegularSeason20242025!$D$3:$D$1315, $A8)+SUMIFS(DataRegularSeason20242025!$AB$3:$AB$1315,DataRegularSeason20242025!$B$3:$B$1315, "&lt;=" &amp; EC$1, DataRegularSeason20242025!$E$3:$E$1315, $A8)</f>
        <v>13</v>
      </c>
      <c r="ED8">
        <f>SUMIFS(DataRegularSeason20242025!$AA$3:$AA$1315,DataRegularSeason20242025!$B$3:$B$1315, "&lt;=" &amp; ED$1, DataRegularSeason20242025!$D$3:$D$1315, $A8)+SUMIFS(DataRegularSeason20242025!$AB$3:$AB$1315,DataRegularSeason20242025!$B$3:$B$1315, "&lt;=" &amp; ED$1, DataRegularSeason20242025!$E$3:$E$1315, $A8)</f>
        <v>13</v>
      </c>
      <c r="EE8">
        <f>SUMIFS(DataRegularSeason20242025!$AA$3:$AA$1315,DataRegularSeason20242025!$B$3:$B$1315, "&lt;=" &amp; EE$1, DataRegularSeason20242025!$D$3:$D$1315, $A8)+SUMIFS(DataRegularSeason20242025!$AB$3:$AB$1315,DataRegularSeason20242025!$B$3:$B$1315, "&lt;=" &amp; EE$1, DataRegularSeason20242025!$E$3:$E$1315, $A8)</f>
        <v>13</v>
      </c>
      <c r="EF8">
        <f>SUMIFS(DataRegularSeason20242025!$AA$3:$AA$1315,DataRegularSeason20242025!$B$3:$B$1315, "&lt;=" &amp; EF$1, DataRegularSeason20242025!$D$3:$D$1315, $A8)+SUMIFS(DataRegularSeason20242025!$AB$3:$AB$1315,DataRegularSeason20242025!$B$3:$B$1315, "&lt;=" &amp; EF$1, DataRegularSeason20242025!$E$3:$E$1315, $A8)</f>
        <v>13</v>
      </c>
      <c r="EG8">
        <f>SUMIFS(DataRegularSeason20242025!$AA$3:$AA$1315,DataRegularSeason20242025!$B$3:$B$1315, "&lt;=" &amp; EG$1, DataRegularSeason20242025!$D$3:$D$1315, $A8)+SUMIFS(DataRegularSeason20242025!$AB$3:$AB$1315,DataRegularSeason20242025!$B$3:$B$1315, "&lt;=" &amp; EG$1, DataRegularSeason20242025!$E$3:$E$1315, $A8)</f>
        <v>13</v>
      </c>
      <c r="EH8">
        <f>SUMIFS(DataRegularSeason20242025!$AA$3:$AA$1315,DataRegularSeason20242025!$B$3:$B$1315, "&lt;=" &amp; EH$1, DataRegularSeason20242025!$D$3:$D$1315, $A8)+SUMIFS(DataRegularSeason20242025!$AB$3:$AB$1315,DataRegularSeason20242025!$B$3:$B$1315, "&lt;=" &amp; EH$1, DataRegularSeason20242025!$E$3:$E$1315, $A8)</f>
        <v>13</v>
      </c>
      <c r="EI8">
        <f>SUMIFS(DataRegularSeason20242025!$AA$3:$AA$1315,DataRegularSeason20242025!$B$3:$B$1315, "&lt;=" &amp; EI$1, DataRegularSeason20242025!$D$3:$D$1315, $A8)+SUMIFS(DataRegularSeason20242025!$AB$3:$AB$1315,DataRegularSeason20242025!$B$3:$B$1315, "&lt;=" &amp; EI$1, DataRegularSeason20242025!$E$3:$E$1315, $A8)</f>
        <v>13</v>
      </c>
      <c r="EJ8">
        <f>SUMIFS(DataRegularSeason20242025!$AA$3:$AA$1315,DataRegularSeason20242025!$B$3:$B$1315, "&lt;=" &amp; EJ$1, DataRegularSeason20242025!$D$3:$D$1315, $A8)+SUMIFS(DataRegularSeason20242025!$AB$3:$AB$1315,DataRegularSeason20242025!$B$3:$B$1315, "&lt;=" &amp; EJ$1, DataRegularSeason20242025!$E$3:$E$1315, $A8)</f>
        <v>13</v>
      </c>
      <c r="EK8">
        <f>SUMIFS(DataRegularSeason20242025!$AA$3:$AA$1315,DataRegularSeason20242025!$B$3:$B$1315, "&lt;=" &amp; EK$1, DataRegularSeason20242025!$D$3:$D$1315, $A8)+SUMIFS(DataRegularSeason20242025!$AB$3:$AB$1315,DataRegularSeason20242025!$B$3:$B$1315, "&lt;=" &amp; EK$1, DataRegularSeason20242025!$E$3:$E$1315, $A8)</f>
        <v>13</v>
      </c>
      <c r="EL8">
        <f>SUMIFS(DataRegularSeason20242025!$AA$3:$AA$1315,DataRegularSeason20242025!$B$3:$B$1315, "&lt;=" &amp; EL$1, DataRegularSeason20242025!$D$3:$D$1315, $A8)+SUMIFS(DataRegularSeason20242025!$AB$3:$AB$1315,DataRegularSeason20242025!$B$3:$B$1315, "&lt;=" &amp; EL$1, DataRegularSeason20242025!$E$3:$E$1315, $A8)</f>
        <v>13</v>
      </c>
      <c r="EM8">
        <f>SUMIFS(DataRegularSeason20242025!$AA$3:$AA$1315,DataRegularSeason20242025!$B$3:$B$1315, "&lt;=" &amp; EM$1, DataRegularSeason20242025!$D$3:$D$1315, $A8)+SUMIFS(DataRegularSeason20242025!$AB$3:$AB$1315,DataRegularSeason20242025!$B$3:$B$1315, "&lt;=" &amp; EM$1, DataRegularSeason20242025!$E$3:$E$1315, $A8)</f>
        <v>13</v>
      </c>
      <c r="EN8">
        <f>SUMIFS(DataRegularSeason20242025!$AA$3:$AA$1315,DataRegularSeason20242025!$B$3:$B$1315, "&lt;=" &amp; EN$1, DataRegularSeason20242025!$D$3:$D$1315, $A8)+SUMIFS(DataRegularSeason20242025!$AB$3:$AB$1315,DataRegularSeason20242025!$B$3:$B$1315, "&lt;=" &amp; EN$1, DataRegularSeason20242025!$E$3:$E$1315, $A8)</f>
        <v>13</v>
      </c>
      <c r="EO8">
        <f>SUMIFS(DataRegularSeason20242025!$AA$3:$AA$1315,DataRegularSeason20242025!$B$3:$B$1315, "&lt;=" &amp; EO$1, DataRegularSeason20242025!$D$3:$D$1315, $A8)+SUMIFS(DataRegularSeason20242025!$AB$3:$AB$1315,DataRegularSeason20242025!$B$3:$B$1315, "&lt;=" &amp; EO$1, DataRegularSeason20242025!$E$3:$E$1315, $A8)</f>
        <v>13</v>
      </c>
      <c r="EP8">
        <f>SUMIFS(DataRegularSeason20242025!$AA$3:$AA$1315,DataRegularSeason20242025!$B$3:$B$1315, "&lt;=" &amp; EP$1, DataRegularSeason20242025!$D$3:$D$1315, $A8)+SUMIFS(DataRegularSeason20242025!$AB$3:$AB$1315,DataRegularSeason20242025!$B$3:$B$1315, "&lt;=" &amp; EP$1, DataRegularSeason20242025!$E$3:$E$1315, $A8)</f>
        <v>13</v>
      </c>
      <c r="EQ8">
        <f>SUMIFS(DataRegularSeason20242025!$AA$3:$AA$1315,DataRegularSeason20242025!$B$3:$B$1315, "&lt;=" &amp; EQ$1, DataRegularSeason20242025!$D$3:$D$1315, $A8)+SUMIFS(DataRegularSeason20242025!$AB$3:$AB$1315,DataRegularSeason20242025!$B$3:$B$1315, "&lt;=" &amp; EQ$1, DataRegularSeason20242025!$E$3:$E$1315, $A8)</f>
        <v>13</v>
      </c>
      <c r="ER8">
        <f>SUMIFS(DataRegularSeason20242025!$AA$3:$AA$1315,DataRegularSeason20242025!$B$3:$B$1315, "&lt;=" &amp; ER$1, DataRegularSeason20242025!$D$3:$D$1315, $A8)+SUMIFS(DataRegularSeason20242025!$AB$3:$AB$1315,DataRegularSeason20242025!$B$3:$B$1315, "&lt;=" &amp; ER$1, DataRegularSeason20242025!$E$3:$E$1315, $A8)</f>
        <v>13</v>
      </c>
      <c r="ES8">
        <f>SUMIFS(DataRegularSeason20242025!$AA$3:$AA$1315,DataRegularSeason20242025!$B$3:$B$1315, "&lt;=" &amp; ES$1, DataRegularSeason20242025!$D$3:$D$1315, $A8)+SUMIFS(DataRegularSeason20242025!$AB$3:$AB$1315,DataRegularSeason20242025!$B$3:$B$1315, "&lt;=" &amp; ES$1, DataRegularSeason20242025!$E$3:$E$1315, $A8)</f>
        <v>13</v>
      </c>
      <c r="ET8">
        <f>SUMIFS(DataRegularSeason20242025!$AA$3:$AA$1315,DataRegularSeason20242025!$B$3:$B$1315, "&lt;=" &amp; ET$1, DataRegularSeason20242025!$D$3:$D$1315, $A8)+SUMIFS(DataRegularSeason20242025!$AB$3:$AB$1315,DataRegularSeason20242025!$B$3:$B$1315, "&lt;=" &amp; ET$1, DataRegularSeason20242025!$E$3:$E$1315, $A8)</f>
        <v>13</v>
      </c>
      <c r="EU8">
        <f>SUMIFS(DataRegularSeason20242025!$AA$3:$AA$1315,DataRegularSeason20242025!$B$3:$B$1315, "&lt;=" &amp; EU$1, DataRegularSeason20242025!$D$3:$D$1315, $A8)+SUMIFS(DataRegularSeason20242025!$AB$3:$AB$1315,DataRegularSeason20242025!$B$3:$B$1315, "&lt;=" &amp; EU$1, DataRegularSeason20242025!$E$3:$E$1315, $A8)</f>
        <v>13</v>
      </c>
      <c r="EV8">
        <f>SUMIFS(DataRegularSeason20242025!$AA$3:$AA$1315,DataRegularSeason20242025!$B$3:$B$1315, "&lt;=" &amp; EV$1, DataRegularSeason20242025!$D$3:$D$1315, $A8)+SUMIFS(DataRegularSeason20242025!$AB$3:$AB$1315,DataRegularSeason20242025!$B$3:$B$1315, "&lt;=" &amp; EV$1, DataRegularSeason20242025!$E$3:$E$1315, $A8)</f>
        <v>13</v>
      </c>
      <c r="EW8">
        <f>SUMIFS(DataRegularSeason20242025!$AA$3:$AA$1315,DataRegularSeason20242025!$B$3:$B$1315, "&lt;=" &amp; EW$1, DataRegularSeason20242025!$D$3:$D$1315, $A8)+SUMIFS(DataRegularSeason20242025!$AB$3:$AB$1315,DataRegularSeason20242025!$B$3:$B$1315, "&lt;=" &amp; EW$1, DataRegularSeason20242025!$E$3:$E$1315, $A8)</f>
        <v>13</v>
      </c>
      <c r="EX8">
        <f>SUMIFS(DataRegularSeason20242025!$AA$3:$AA$1315,DataRegularSeason20242025!$B$3:$B$1315, "&lt;=" &amp; EX$1, DataRegularSeason20242025!$D$3:$D$1315, $A8)+SUMIFS(DataRegularSeason20242025!$AB$3:$AB$1315,DataRegularSeason20242025!$B$3:$B$1315, "&lt;=" &amp; EX$1, DataRegularSeason20242025!$E$3:$E$1315, $A8)</f>
        <v>13</v>
      </c>
      <c r="EY8">
        <f>SUMIFS(DataRegularSeason20242025!$AA$3:$AA$1315,DataRegularSeason20242025!$B$3:$B$1315, "&lt;=" &amp; EY$1, DataRegularSeason20242025!$D$3:$D$1315, $A8)+SUMIFS(DataRegularSeason20242025!$AB$3:$AB$1315,DataRegularSeason20242025!$B$3:$B$1315, "&lt;=" &amp; EY$1, DataRegularSeason20242025!$E$3:$E$1315, $A8)</f>
        <v>13</v>
      </c>
      <c r="EZ8">
        <f>SUMIFS(DataRegularSeason20242025!$AA$3:$AA$1315,DataRegularSeason20242025!$B$3:$B$1315, "&lt;=" &amp; EZ$1, DataRegularSeason20242025!$D$3:$D$1315, $A8)+SUMIFS(DataRegularSeason20242025!$AB$3:$AB$1315,DataRegularSeason20242025!$B$3:$B$1315, "&lt;=" &amp; EZ$1, DataRegularSeason20242025!$E$3:$E$1315, $A8)</f>
        <v>13</v>
      </c>
      <c r="FA8">
        <f>SUMIFS(DataRegularSeason20242025!$AA$3:$AA$1315,DataRegularSeason20242025!$B$3:$B$1315, "&lt;=" &amp; FA$1, DataRegularSeason20242025!$D$3:$D$1315, $A8)+SUMIFS(DataRegularSeason20242025!$AB$3:$AB$1315,DataRegularSeason20242025!$B$3:$B$1315, "&lt;=" &amp; FA$1, DataRegularSeason20242025!$E$3:$E$1315, $A8)</f>
        <v>13</v>
      </c>
      <c r="FB8">
        <f>SUMIFS(DataRegularSeason20242025!$AA$3:$AA$1315,DataRegularSeason20242025!$B$3:$B$1315, "&lt;=" &amp; FB$1, DataRegularSeason20242025!$D$3:$D$1315, $A8)+SUMIFS(DataRegularSeason20242025!$AB$3:$AB$1315,DataRegularSeason20242025!$B$3:$B$1315, "&lt;=" &amp; FB$1, DataRegularSeason20242025!$E$3:$E$1315, $A8)</f>
        <v>13</v>
      </c>
      <c r="FC8">
        <f>SUMIFS(DataRegularSeason20242025!$AA$3:$AA$1315,DataRegularSeason20242025!$B$3:$B$1315, "&lt;=" &amp; FC$1, DataRegularSeason20242025!$D$3:$D$1315, $A8)+SUMIFS(DataRegularSeason20242025!$AB$3:$AB$1315,DataRegularSeason20242025!$B$3:$B$1315, "&lt;=" &amp; FC$1, DataRegularSeason20242025!$E$3:$E$1315, $A8)</f>
        <v>13</v>
      </c>
      <c r="FD8">
        <f>SUMIFS(DataRegularSeason20242025!$AA$3:$AA$1315,DataRegularSeason20242025!$B$3:$B$1315, "&lt;=" &amp; FD$1, DataRegularSeason20242025!$D$3:$D$1315, $A8)+SUMIFS(DataRegularSeason20242025!$AB$3:$AB$1315,DataRegularSeason20242025!$B$3:$B$1315, "&lt;=" &amp; FD$1, DataRegularSeason20242025!$E$3:$E$1315, $A8)</f>
        <v>13</v>
      </c>
      <c r="FE8">
        <f>SUMIFS(DataRegularSeason20242025!$AA$3:$AA$1315,DataRegularSeason20242025!$B$3:$B$1315, "&lt;=" &amp; FE$1, DataRegularSeason20242025!$D$3:$D$1315, $A8)+SUMIFS(DataRegularSeason20242025!$AB$3:$AB$1315,DataRegularSeason20242025!$B$3:$B$1315, "&lt;=" &amp; FE$1, DataRegularSeason20242025!$E$3:$E$1315, $A8)</f>
        <v>13</v>
      </c>
      <c r="FF8">
        <f>SUMIFS(DataRegularSeason20242025!$AA$3:$AA$1315,DataRegularSeason20242025!$B$3:$B$1315, "&lt;=" &amp; FF$1, DataRegularSeason20242025!$D$3:$D$1315, $A8)+SUMIFS(DataRegularSeason20242025!$AB$3:$AB$1315,DataRegularSeason20242025!$B$3:$B$1315, "&lt;=" &amp; FF$1, DataRegularSeason20242025!$E$3:$E$1315, $A8)</f>
        <v>13</v>
      </c>
      <c r="FG8">
        <f>SUMIFS(DataRegularSeason20242025!$AA$3:$AA$1315,DataRegularSeason20242025!$B$3:$B$1315, "&lt;=" &amp; FG$1, DataRegularSeason20242025!$D$3:$D$1315, $A8)+SUMIFS(DataRegularSeason20242025!$AB$3:$AB$1315,DataRegularSeason20242025!$B$3:$B$1315, "&lt;=" &amp; FG$1, DataRegularSeason20242025!$E$3:$E$1315, $A8)</f>
        <v>13</v>
      </c>
      <c r="FH8">
        <f>SUMIFS(DataRegularSeason20242025!$AA$3:$AA$1315,DataRegularSeason20242025!$B$3:$B$1315, "&lt;=" &amp; FH$1, DataRegularSeason20242025!$D$3:$D$1315, $A8)+SUMIFS(DataRegularSeason20242025!$AB$3:$AB$1315,DataRegularSeason20242025!$B$3:$B$1315, "&lt;=" &amp; FH$1, DataRegularSeason20242025!$E$3:$E$1315, $A8)</f>
        <v>13</v>
      </c>
      <c r="FI8">
        <f>SUMIFS(DataRegularSeason20242025!$AA$3:$AA$1315,DataRegularSeason20242025!$B$3:$B$1315, "&lt;=" &amp; FI$1, DataRegularSeason20242025!$D$3:$D$1315, $A8)+SUMIFS(DataRegularSeason20242025!$AB$3:$AB$1315,DataRegularSeason20242025!$B$3:$B$1315, "&lt;=" &amp; FI$1, DataRegularSeason20242025!$E$3:$E$1315, $A8)</f>
        <v>13</v>
      </c>
      <c r="FJ8">
        <f>SUMIFS(DataRegularSeason20242025!$AA$3:$AA$1315,DataRegularSeason20242025!$B$3:$B$1315, "&lt;=" &amp; FJ$1, DataRegularSeason20242025!$D$3:$D$1315, $A8)+SUMIFS(DataRegularSeason20242025!$AB$3:$AB$1315,DataRegularSeason20242025!$B$3:$B$1315, "&lt;=" &amp; FJ$1, DataRegularSeason20242025!$E$3:$E$1315, $A8)</f>
        <v>13</v>
      </c>
      <c r="FK8">
        <f>SUMIFS(DataRegularSeason20242025!$AA$3:$AA$1315,DataRegularSeason20242025!$B$3:$B$1315, "&lt;=" &amp; FK$1, DataRegularSeason20242025!$D$3:$D$1315, $A8)+SUMIFS(DataRegularSeason20242025!$AB$3:$AB$1315,DataRegularSeason20242025!$B$3:$B$1315, "&lt;=" &amp; FK$1, DataRegularSeason20242025!$E$3:$E$1315, $A8)</f>
        <v>13</v>
      </c>
      <c r="FL8">
        <f>SUMIFS(DataRegularSeason20242025!$AA$3:$AA$1315,DataRegularSeason20242025!$B$3:$B$1315, "&lt;=" &amp; FL$1, DataRegularSeason20242025!$D$3:$D$1315, $A8)+SUMIFS(DataRegularSeason20242025!$AB$3:$AB$1315,DataRegularSeason20242025!$B$3:$B$1315, "&lt;=" &amp; FL$1, DataRegularSeason20242025!$E$3:$E$1315, $A8)</f>
        <v>13</v>
      </c>
      <c r="FM8">
        <f>SUMIFS(DataRegularSeason20242025!$AA$3:$AA$1315,DataRegularSeason20242025!$B$3:$B$1315, "&lt;=" &amp; FM$1, DataRegularSeason20242025!$D$3:$D$1315, $A8)+SUMIFS(DataRegularSeason20242025!$AB$3:$AB$1315,DataRegularSeason20242025!$B$3:$B$1315, "&lt;=" &amp; FM$1, DataRegularSeason20242025!$E$3:$E$1315, $A8)</f>
        <v>13</v>
      </c>
      <c r="FN8">
        <f>SUMIFS(DataRegularSeason20242025!$AA$3:$AA$1315,DataRegularSeason20242025!$B$3:$B$1315, "&lt;=" &amp; FN$1, DataRegularSeason20242025!$D$3:$D$1315, $A8)+SUMIFS(DataRegularSeason20242025!$AB$3:$AB$1315,DataRegularSeason20242025!$B$3:$B$1315, "&lt;=" &amp; FN$1, DataRegularSeason20242025!$E$3:$E$1315, $A8)</f>
        <v>13</v>
      </c>
      <c r="FO8">
        <f>SUMIFS(DataRegularSeason20242025!$AA$3:$AA$1315,DataRegularSeason20242025!$B$3:$B$1315, "&lt;=" &amp; FO$1, DataRegularSeason20242025!$D$3:$D$1315, $A8)+SUMIFS(DataRegularSeason20242025!$AB$3:$AB$1315,DataRegularSeason20242025!$B$3:$B$1315, "&lt;=" &amp; FO$1, DataRegularSeason20242025!$E$3:$E$1315, $A8)</f>
        <v>13</v>
      </c>
      <c r="FP8">
        <f>SUMIFS(DataRegularSeason20242025!$AA$3:$AA$1315,DataRegularSeason20242025!$B$3:$B$1315, "&lt;=" &amp; FP$1, DataRegularSeason20242025!$D$3:$D$1315, $A8)+SUMIFS(DataRegularSeason20242025!$AB$3:$AB$1315,DataRegularSeason20242025!$B$3:$B$1315, "&lt;=" &amp; FP$1, DataRegularSeason20242025!$E$3:$E$1315, $A8)</f>
        <v>13</v>
      </c>
      <c r="FQ8">
        <f>SUMIFS(DataRegularSeason20242025!$AA$3:$AA$1315,DataRegularSeason20242025!$B$3:$B$1315, "&lt;=" &amp; FQ$1, DataRegularSeason20242025!$D$3:$D$1315, $A8)+SUMIFS(DataRegularSeason20242025!$AB$3:$AB$1315,DataRegularSeason20242025!$B$3:$B$1315, "&lt;=" &amp; FQ$1, DataRegularSeason20242025!$E$3:$E$1315, $A8)</f>
        <v>13</v>
      </c>
      <c r="FR8">
        <f>SUMIFS(DataRegularSeason20242025!$AA$3:$AA$1315,DataRegularSeason20242025!$B$3:$B$1315, "&lt;=" &amp; FR$1, DataRegularSeason20242025!$D$3:$D$1315, $A8)+SUMIFS(DataRegularSeason20242025!$AB$3:$AB$1315,DataRegularSeason20242025!$B$3:$B$1315, "&lt;=" &amp; FR$1, DataRegularSeason20242025!$E$3:$E$1315, $A8)</f>
        <v>13</v>
      </c>
      <c r="FS8">
        <f>SUMIFS(DataRegularSeason20242025!$AA$3:$AA$1315,DataRegularSeason20242025!$B$3:$B$1315, "&lt;=" &amp; FS$1, DataRegularSeason20242025!$D$3:$D$1315, $A8)+SUMIFS(DataRegularSeason20242025!$AB$3:$AB$1315,DataRegularSeason20242025!$B$3:$B$1315, "&lt;=" &amp; FS$1, DataRegularSeason20242025!$E$3:$E$1315, $A8)</f>
        <v>13</v>
      </c>
      <c r="FT8">
        <f>SUMIFS(DataRegularSeason20242025!$AA$3:$AA$1315,DataRegularSeason20242025!$B$3:$B$1315, "&lt;=" &amp; FT$1, DataRegularSeason20242025!$D$3:$D$1315, $A8)+SUMIFS(DataRegularSeason20242025!$AB$3:$AB$1315,DataRegularSeason20242025!$B$3:$B$1315, "&lt;=" &amp; FT$1, DataRegularSeason20242025!$E$3:$E$1315, $A8)</f>
        <v>13</v>
      </c>
      <c r="FU8">
        <f>SUMIFS(DataRegularSeason20242025!$AA$3:$AA$1315,DataRegularSeason20242025!$B$3:$B$1315, "&lt;=" &amp; FU$1, DataRegularSeason20242025!$D$3:$D$1315, $A8)+SUMIFS(DataRegularSeason20242025!$AB$3:$AB$1315,DataRegularSeason20242025!$B$3:$B$1315, "&lt;=" &amp; FU$1, DataRegularSeason20242025!$E$3:$E$1315, $A8)</f>
        <v>13</v>
      </c>
      <c r="FV8">
        <f>SUMIFS(DataRegularSeason20242025!$AA$3:$AA$1315,DataRegularSeason20242025!$B$3:$B$1315, "&lt;=" &amp; FV$1, DataRegularSeason20242025!$D$3:$D$1315, $A8)+SUMIFS(DataRegularSeason20242025!$AB$3:$AB$1315,DataRegularSeason20242025!$B$3:$B$1315, "&lt;=" &amp; FV$1, DataRegularSeason20242025!$E$3:$E$1315, $A8)</f>
        <v>13</v>
      </c>
      <c r="FW8">
        <f>SUMIFS(DataRegularSeason20242025!$AA$3:$AA$1315,DataRegularSeason20242025!$B$3:$B$1315, "&lt;=" &amp; FW$1, DataRegularSeason20242025!$D$3:$D$1315, $A8)+SUMIFS(DataRegularSeason20242025!$AB$3:$AB$1315,DataRegularSeason20242025!$B$3:$B$1315, "&lt;=" &amp; FW$1, DataRegularSeason20242025!$E$3:$E$1315, $A8)</f>
        <v>13</v>
      </c>
      <c r="FX8">
        <f>SUMIFS(DataRegularSeason20242025!$AA$3:$AA$1315,DataRegularSeason20242025!$B$3:$B$1315, "&lt;=" &amp; FX$1, DataRegularSeason20242025!$D$3:$D$1315, $A8)+SUMIFS(DataRegularSeason20242025!$AB$3:$AB$1315,DataRegularSeason20242025!$B$3:$B$1315, "&lt;=" &amp; FX$1, DataRegularSeason20242025!$E$3:$E$1315, $A8)</f>
        <v>13</v>
      </c>
      <c r="FY8">
        <f>SUMIFS(DataRegularSeason20242025!$AA$3:$AA$1315,DataRegularSeason20242025!$B$3:$B$1315, "&lt;=" &amp; FY$1, DataRegularSeason20242025!$D$3:$D$1315, $A8)+SUMIFS(DataRegularSeason20242025!$AB$3:$AB$1315,DataRegularSeason20242025!$B$3:$B$1315, "&lt;=" &amp; FY$1, DataRegularSeason20242025!$E$3:$E$1315, $A8)</f>
        <v>13</v>
      </c>
      <c r="FZ8">
        <f>SUMIFS(DataRegularSeason20242025!$AA$3:$AA$1315,DataRegularSeason20242025!$B$3:$B$1315, "&lt;=" &amp; FZ$1, DataRegularSeason20242025!$D$3:$D$1315, $A8)+SUMIFS(DataRegularSeason20242025!$AB$3:$AB$1315,DataRegularSeason20242025!$B$3:$B$1315, "&lt;=" &amp; FZ$1, DataRegularSeason20242025!$E$3:$E$1315, $A8)</f>
        <v>13</v>
      </c>
      <c r="GA8">
        <f>SUMIFS(DataRegularSeason20242025!$AA$3:$AA$1315,DataRegularSeason20242025!$B$3:$B$1315, "&lt;=" &amp; GA$1, DataRegularSeason20242025!$D$3:$D$1315, $A8)+SUMIFS(DataRegularSeason20242025!$AB$3:$AB$1315,DataRegularSeason20242025!$B$3:$B$1315, "&lt;=" &amp; GA$1, DataRegularSeason20242025!$E$3:$E$1315, $A8)</f>
        <v>13</v>
      </c>
      <c r="GB8">
        <f>SUMIFS(DataRegularSeason20242025!$AA$3:$AA$1315,DataRegularSeason20242025!$B$3:$B$1315, "&lt;=" &amp; GB$1, DataRegularSeason20242025!$D$3:$D$1315, $A8)+SUMIFS(DataRegularSeason20242025!$AB$3:$AB$1315,DataRegularSeason20242025!$B$3:$B$1315, "&lt;=" &amp; GB$1, DataRegularSeason20242025!$E$3:$E$1315, $A8)</f>
        <v>13</v>
      </c>
      <c r="GC8">
        <f>SUMIFS(DataRegularSeason20242025!$AA$3:$AA$1315,DataRegularSeason20242025!$B$3:$B$1315, "&lt;=" &amp; GC$1, DataRegularSeason20242025!$D$3:$D$1315, $A8)+SUMIFS(DataRegularSeason20242025!$AB$3:$AB$1315,DataRegularSeason20242025!$B$3:$B$1315, "&lt;=" &amp; GC$1, DataRegularSeason20242025!$E$3:$E$1315, $A8)</f>
        <v>13</v>
      </c>
      <c r="GD8">
        <f>SUMIFS(DataRegularSeason20242025!$AA$3:$AA$1315,DataRegularSeason20242025!$B$3:$B$1315, "&lt;=" &amp; GD$1, DataRegularSeason20242025!$D$3:$D$1315, $A8)+SUMIFS(DataRegularSeason20242025!$AB$3:$AB$1315,DataRegularSeason20242025!$B$3:$B$1315, "&lt;=" &amp; GD$1, DataRegularSeason20242025!$E$3:$E$1315, $A8)</f>
        <v>13</v>
      </c>
      <c r="GE8">
        <f>SUMIFS(DataRegularSeason20242025!$AA$3:$AA$1315,DataRegularSeason20242025!$B$3:$B$1315, "&lt;=" &amp; GE$1, DataRegularSeason20242025!$D$3:$D$1315, $A8)+SUMIFS(DataRegularSeason20242025!$AB$3:$AB$1315,DataRegularSeason20242025!$B$3:$B$1315, "&lt;=" &amp; GE$1, DataRegularSeason20242025!$E$3:$E$1315, $A8)</f>
        <v>13</v>
      </c>
      <c r="GF8">
        <f>SUMIFS(DataRegularSeason20242025!$AA$3:$AA$1315,DataRegularSeason20242025!$B$3:$B$1315, "&lt;=" &amp; GF$1, DataRegularSeason20242025!$D$3:$D$1315, $A8)+SUMIFS(DataRegularSeason20242025!$AB$3:$AB$1315,DataRegularSeason20242025!$B$3:$B$1315, "&lt;=" &amp; GF$1, DataRegularSeason20242025!$E$3:$E$1315, $A8)</f>
        <v>13</v>
      </c>
      <c r="GG8">
        <f>SUMIFS(DataRegularSeason20242025!$AA$3:$AA$1315,DataRegularSeason20242025!$B$3:$B$1315, "&lt;=" &amp; GG$1, DataRegularSeason20242025!$D$3:$D$1315, $A8)+SUMIFS(DataRegularSeason20242025!$AB$3:$AB$1315,DataRegularSeason20242025!$B$3:$B$1315, "&lt;=" &amp; GG$1, DataRegularSeason20242025!$E$3:$E$1315, $A8)</f>
        <v>13</v>
      </c>
      <c r="GH8">
        <f>SUMIFS(DataRegularSeason20242025!$AA$3:$AA$1315,DataRegularSeason20242025!$B$3:$B$1315, "&lt;=" &amp; GH$1, DataRegularSeason20242025!$D$3:$D$1315, $A8)+SUMIFS(DataRegularSeason20242025!$AB$3:$AB$1315,DataRegularSeason20242025!$B$3:$B$1315, "&lt;=" &amp; GH$1, DataRegularSeason20242025!$E$3:$E$1315, $A8)</f>
        <v>13</v>
      </c>
      <c r="GI8">
        <f>SUMIFS(DataRegularSeason20242025!$AA$3:$AA$1315,DataRegularSeason20242025!$B$3:$B$1315, "&lt;=" &amp; GI$1, DataRegularSeason20242025!$D$3:$D$1315, $A8)+SUMIFS(DataRegularSeason20242025!$AB$3:$AB$1315,DataRegularSeason20242025!$B$3:$B$1315, "&lt;=" &amp; GI$1, DataRegularSeason20242025!$E$3:$E$1315, $A8)</f>
        <v>13</v>
      </c>
      <c r="GJ8">
        <f>SUMIFS(DataRegularSeason20242025!$AA$3:$AA$1315,DataRegularSeason20242025!$B$3:$B$1315, "&lt;=" &amp; GJ$1, DataRegularSeason20242025!$D$3:$D$1315, $A8)+SUMIFS(DataRegularSeason20242025!$AB$3:$AB$1315,DataRegularSeason20242025!$B$3:$B$1315, "&lt;=" &amp; GJ$1, DataRegularSeason20242025!$E$3:$E$1315, $A8)</f>
        <v>13</v>
      </c>
      <c r="GK8">
        <f>SUMIFS(DataRegularSeason20242025!$AA$3:$AA$1315,DataRegularSeason20242025!$B$3:$B$1315, "&lt;=" &amp; GK$1, DataRegularSeason20242025!$D$3:$D$1315, $A8)+SUMIFS(DataRegularSeason20242025!$AB$3:$AB$1315,DataRegularSeason20242025!$B$3:$B$1315, "&lt;=" &amp; GK$1, DataRegularSeason20242025!$E$3:$E$1315, $A8)</f>
        <v>13</v>
      </c>
      <c r="GL8">
        <f>SUMIFS(DataRegularSeason20242025!$AA$3:$AA$1315,DataRegularSeason20242025!$B$3:$B$1315, "&lt;=" &amp; GL$1, DataRegularSeason20242025!$D$3:$D$1315, $A8)+SUMIFS(DataRegularSeason20242025!$AB$3:$AB$1315,DataRegularSeason20242025!$B$3:$B$1315, "&lt;=" &amp; GL$1, DataRegularSeason20242025!$E$3:$E$1315, $A8)</f>
        <v>13</v>
      </c>
      <c r="GM8">
        <f>SUMIFS(DataRegularSeason20242025!$AA$3:$AA$1315,DataRegularSeason20242025!$B$3:$B$1315, "&lt;=" &amp; GM$1, DataRegularSeason20242025!$D$3:$D$1315, $A8)+SUMIFS(DataRegularSeason20242025!$AB$3:$AB$1315,DataRegularSeason20242025!$B$3:$B$1315, "&lt;=" &amp; GM$1, DataRegularSeason20242025!$E$3:$E$1315, $A8)</f>
        <v>13</v>
      </c>
      <c r="GN8">
        <f>SUMIFS(DataRegularSeason20242025!$AA$3:$AA$1315,DataRegularSeason20242025!$B$3:$B$1315, "&lt;=" &amp; GN$1, DataRegularSeason20242025!$D$3:$D$1315, $A8)+SUMIFS(DataRegularSeason20242025!$AB$3:$AB$1315,DataRegularSeason20242025!$B$3:$B$1315, "&lt;=" &amp; GN$1, DataRegularSeason20242025!$E$3:$E$1315, $A8)</f>
        <v>13</v>
      </c>
      <c r="GO8">
        <f>SUMIFS(DataRegularSeason20242025!$AA$3:$AA$1315,DataRegularSeason20242025!$B$3:$B$1315, "&lt;=" &amp; GO$1, DataRegularSeason20242025!$D$3:$D$1315, $A8)+SUMIFS(DataRegularSeason20242025!$AB$3:$AB$1315,DataRegularSeason20242025!$B$3:$B$1315, "&lt;=" &amp; GO$1, DataRegularSeason20242025!$E$3:$E$1315, $A8)</f>
        <v>13</v>
      </c>
      <c r="GP8">
        <f>SUMIFS(DataRegularSeason20242025!$AA$3:$AA$1315,DataRegularSeason20242025!$B$3:$B$1315, "&lt;=" &amp; GP$1, DataRegularSeason20242025!$D$3:$D$1315, $A8)+SUMIFS(DataRegularSeason20242025!$AB$3:$AB$1315,DataRegularSeason20242025!$B$3:$B$1315, "&lt;=" &amp; GP$1, DataRegularSeason20242025!$E$3:$E$1315, $A8)</f>
        <v>13</v>
      </c>
      <c r="GQ8">
        <f>SUMIFS(DataRegularSeason20242025!$AA$3:$AA$1315,DataRegularSeason20242025!$B$3:$B$1315, "&lt;=" &amp; GQ$1, DataRegularSeason20242025!$D$3:$D$1315, $A8)+SUMIFS(DataRegularSeason20242025!$AB$3:$AB$1315,DataRegularSeason20242025!$B$3:$B$1315, "&lt;=" &amp; GQ$1, DataRegularSeason20242025!$E$3:$E$1315, $A8)</f>
        <v>13</v>
      </c>
      <c r="GR8">
        <f>SUMIFS(DataRegularSeason20242025!$AA$3:$AA$1315,DataRegularSeason20242025!$B$3:$B$1315, "&lt;=" &amp; GR$1, DataRegularSeason20242025!$D$3:$D$1315, $A8)+SUMIFS(DataRegularSeason20242025!$AB$3:$AB$1315,DataRegularSeason20242025!$B$3:$B$1315, "&lt;=" &amp; GR$1, DataRegularSeason20242025!$E$3:$E$1315, $A8)</f>
        <v>13</v>
      </c>
      <c r="GS8">
        <f>SUMIFS(DataRegularSeason20242025!$AA$3:$AA$1315,DataRegularSeason20242025!$B$3:$B$1315, "&lt;=" &amp; GS$1, DataRegularSeason20242025!$D$3:$D$1315, $A8)+SUMIFS(DataRegularSeason20242025!$AB$3:$AB$1315,DataRegularSeason20242025!$B$3:$B$1315, "&lt;=" &amp; GS$1, DataRegularSeason20242025!$E$3:$E$1315, $A8)</f>
        <v>13</v>
      </c>
      <c r="GT8">
        <f>SUMIFS(DataRegularSeason20242025!$AA$3:$AA$1315,DataRegularSeason20242025!$B$3:$B$1315, "&lt;=" &amp; GT$1, DataRegularSeason20242025!$D$3:$D$1315, $A8)+SUMIFS(DataRegularSeason20242025!$AB$3:$AB$1315,DataRegularSeason20242025!$B$3:$B$1315, "&lt;=" &amp; GT$1, DataRegularSeason20242025!$E$3:$E$1315, $A8)</f>
        <v>13</v>
      </c>
      <c r="GU8">
        <f>SUMIFS(DataRegularSeason20242025!$AA$3:$AA$1315,DataRegularSeason20242025!$B$3:$B$1315, "&lt;=" &amp; GU$1, DataRegularSeason20242025!$D$3:$D$1315, $A8)+SUMIFS(DataRegularSeason20242025!$AB$3:$AB$1315,DataRegularSeason20242025!$B$3:$B$1315, "&lt;=" &amp; GU$1, DataRegularSeason20242025!$E$3:$E$1315, $A8)</f>
        <v>13</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22</v>
      </c>
      <c r="AW10">
        <f>SUMIFS(DataRegularSeason20242025!$AA$3:$AA$1315,DataRegularSeason20242025!$B$3:$B$1315, "&lt;=" &amp; AW$1, DataRegularSeason20242025!$D$3:$D$1315, $A10)+SUMIFS(DataRegularSeason20242025!$AB$3:$AB$1315,DataRegularSeason20242025!$B$3:$B$1315, "&lt;=" &amp; AW$1, DataRegularSeason20242025!$E$3:$E$1315, $A10)</f>
        <v>22</v>
      </c>
      <c r="AX10">
        <f>SUMIFS(DataRegularSeason20242025!$AA$3:$AA$1315,DataRegularSeason20242025!$B$3:$B$1315, "&lt;=" &amp; AX$1, DataRegularSeason20242025!$D$3:$D$1315, $A10)+SUMIFS(DataRegularSeason20242025!$AB$3:$AB$1315,DataRegularSeason20242025!$B$3:$B$1315, "&lt;=" &amp; AX$1, DataRegularSeason20242025!$E$3:$E$1315, $A10)</f>
        <v>22</v>
      </c>
      <c r="AY10">
        <f>SUMIFS(DataRegularSeason20242025!$AA$3:$AA$1315,DataRegularSeason20242025!$B$3:$B$1315, "&lt;=" &amp; AY$1, DataRegularSeason20242025!$D$3:$D$1315, $A10)+SUMIFS(DataRegularSeason20242025!$AB$3:$AB$1315,DataRegularSeason20242025!$B$3:$B$1315, "&lt;=" &amp; AY$1, DataRegularSeason20242025!$E$3:$E$1315, $A10)</f>
        <v>22</v>
      </c>
      <c r="AZ10">
        <f>SUMIFS(DataRegularSeason20242025!$AA$3:$AA$1315,DataRegularSeason20242025!$B$3:$B$1315, "&lt;=" &amp; AZ$1, DataRegularSeason20242025!$D$3:$D$1315, $A10)+SUMIFS(DataRegularSeason20242025!$AB$3:$AB$1315,DataRegularSeason20242025!$B$3:$B$1315, "&lt;=" &amp; AZ$1, DataRegularSeason20242025!$E$3:$E$1315, $A10)</f>
        <v>22</v>
      </c>
      <c r="BA10">
        <f>SUMIFS(DataRegularSeason20242025!$AA$3:$AA$1315,DataRegularSeason20242025!$B$3:$B$1315, "&lt;=" &amp; BA$1, DataRegularSeason20242025!$D$3:$D$1315, $A10)+SUMIFS(DataRegularSeason20242025!$AB$3:$AB$1315,DataRegularSeason20242025!$B$3:$B$1315, "&lt;=" &amp; BA$1, DataRegularSeason20242025!$E$3:$E$1315, $A10)</f>
        <v>22</v>
      </c>
      <c r="BB10">
        <f>SUMIFS(DataRegularSeason20242025!$AA$3:$AA$1315,DataRegularSeason20242025!$B$3:$B$1315, "&lt;=" &amp; BB$1, DataRegularSeason20242025!$D$3:$D$1315, $A10)+SUMIFS(DataRegularSeason20242025!$AB$3:$AB$1315,DataRegularSeason20242025!$B$3:$B$1315, "&lt;=" &amp; BB$1, DataRegularSeason20242025!$E$3:$E$1315, $A10)</f>
        <v>22</v>
      </c>
      <c r="BC10">
        <f>SUMIFS(DataRegularSeason20242025!$AA$3:$AA$1315,DataRegularSeason20242025!$B$3:$B$1315, "&lt;=" &amp; BC$1, DataRegularSeason20242025!$D$3:$D$1315, $A10)+SUMIFS(DataRegularSeason20242025!$AB$3:$AB$1315,DataRegularSeason20242025!$B$3:$B$1315, "&lt;=" &amp; BC$1, DataRegularSeason20242025!$E$3:$E$1315, $A10)</f>
        <v>22</v>
      </c>
      <c r="BD10">
        <f>SUMIFS(DataRegularSeason20242025!$AA$3:$AA$1315,DataRegularSeason20242025!$B$3:$B$1315, "&lt;=" &amp; BD$1, DataRegularSeason20242025!$D$3:$D$1315, $A10)+SUMIFS(DataRegularSeason20242025!$AB$3:$AB$1315,DataRegularSeason20242025!$B$3:$B$1315, "&lt;=" &amp; BD$1, DataRegularSeason20242025!$E$3:$E$1315, $A10)</f>
        <v>22</v>
      </c>
      <c r="BE10">
        <f>SUMIFS(DataRegularSeason20242025!$AA$3:$AA$1315,DataRegularSeason20242025!$B$3:$B$1315, "&lt;=" &amp; BE$1, DataRegularSeason20242025!$D$3:$D$1315, $A10)+SUMIFS(DataRegularSeason20242025!$AB$3:$AB$1315,DataRegularSeason20242025!$B$3:$B$1315, "&lt;=" &amp; BE$1, DataRegularSeason20242025!$E$3:$E$1315, $A10)</f>
        <v>22</v>
      </c>
      <c r="BF10">
        <f>SUMIFS(DataRegularSeason20242025!$AA$3:$AA$1315,DataRegularSeason20242025!$B$3:$B$1315, "&lt;=" &amp; BF$1, DataRegularSeason20242025!$D$3:$D$1315, $A10)+SUMIFS(DataRegularSeason20242025!$AB$3:$AB$1315,DataRegularSeason20242025!$B$3:$B$1315, "&lt;=" &amp; BF$1, DataRegularSeason20242025!$E$3:$E$1315, $A10)</f>
        <v>22</v>
      </c>
      <c r="BG10">
        <f>SUMIFS(DataRegularSeason20242025!$AA$3:$AA$1315,DataRegularSeason20242025!$B$3:$B$1315, "&lt;=" &amp; BG$1, DataRegularSeason20242025!$D$3:$D$1315, $A10)+SUMIFS(DataRegularSeason20242025!$AB$3:$AB$1315,DataRegularSeason20242025!$B$3:$B$1315, "&lt;=" &amp; BG$1, DataRegularSeason20242025!$E$3:$E$1315, $A10)</f>
        <v>22</v>
      </c>
      <c r="BH10">
        <f>SUMIFS(DataRegularSeason20242025!$AA$3:$AA$1315,DataRegularSeason20242025!$B$3:$B$1315, "&lt;=" &amp; BH$1, DataRegularSeason20242025!$D$3:$D$1315, $A10)+SUMIFS(DataRegularSeason20242025!$AB$3:$AB$1315,DataRegularSeason20242025!$B$3:$B$1315, "&lt;=" &amp; BH$1, DataRegularSeason20242025!$E$3:$E$1315, $A10)</f>
        <v>22</v>
      </c>
      <c r="BI10">
        <f>SUMIFS(DataRegularSeason20242025!$AA$3:$AA$1315,DataRegularSeason20242025!$B$3:$B$1315, "&lt;=" &amp; BI$1, DataRegularSeason20242025!$D$3:$D$1315, $A10)+SUMIFS(DataRegularSeason20242025!$AB$3:$AB$1315,DataRegularSeason20242025!$B$3:$B$1315, "&lt;=" &amp; BI$1, DataRegularSeason20242025!$E$3:$E$1315, $A10)</f>
        <v>22</v>
      </c>
      <c r="BJ10">
        <f>SUMIFS(DataRegularSeason20242025!$AA$3:$AA$1315,DataRegularSeason20242025!$B$3:$B$1315, "&lt;=" &amp; BJ$1, DataRegularSeason20242025!$D$3:$D$1315, $A10)+SUMIFS(DataRegularSeason20242025!$AB$3:$AB$1315,DataRegularSeason20242025!$B$3:$B$1315, "&lt;=" &amp; BJ$1, DataRegularSeason20242025!$E$3:$E$1315, $A10)</f>
        <v>22</v>
      </c>
      <c r="BK10">
        <f>SUMIFS(DataRegularSeason20242025!$AA$3:$AA$1315,DataRegularSeason20242025!$B$3:$B$1315, "&lt;=" &amp; BK$1, DataRegularSeason20242025!$D$3:$D$1315, $A10)+SUMIFS(DataRegularSeason20242025!$AB$3:$AB$1315,DataRegularSeason20242025!$B$3:$B$1315, "&lt;=" &amp; BK$1, DataRegularSeason20242025!$E$3:$E$1315, $A10)</f>
        <v>22</v>
      </c>
      <c r="BL10">
        <f>SUMIFS(DataRegularSeason20242025!$AA$3:$AA$1315,DataRegularSeason20242025!$B$3:$B$1315, "&lt;=" &amp; BL$1, DataRegularSeason20242025!$D$3:$D$1315, $A10)+SUMIFS(DataRegularSeason20242025!$AB$3:$AB$1315,DataRegularSeason20242025!$B$3:$B$1315, "&lt;=" &amp; BL$1, DataRegularSeason20242025!$E$3:$E$1315, $A10)</f>
        <v>22</v>
      </c>
      <c r="BM10">
        <f>SUMIFS(DataRegularSeason20242025!$AA$3:$AA$1315,DataRegularSeason20242025!$B$3:$B$1315, "&lt;=" &amp; BM$1, DataRegularSeason20242025!$D$3:$D$1315, $A10)+SUMIFS(DataRegularSeason20242025!$AB$3:$AB$1315,DataRegularSeason20242025!$B$3:$B$1315, "&lt;=" &amp; BM$1, DataRegularSeason20242025!$E$3:$E$1315, $A10)</f>
        <v>22</v>
      </c>
      <c r="BN10">
        <f>SUMIFS(DataRegularSeason20242025!$AA$3:$AA$1315,DataRegularSeason20242025!$B$3:$B$1315, "&lt;=" &amp; BN$1, DataRegularSeason20242025!$D$3:$D$1315, $A10)+SUMIFS(DataRegularSeason20242025!$AB$3:$AB$1315,DataRegularSeason20242025!$B$3:$B$1315, "&lt;=" &amp; BN$1, DataRegularSeason20242025!$E$3:$E$1315, $A10)</f>
        <v>22</v>
      </c>
      <c r="BO10">
        <f>SUMIFS(DataRegularSeason20242025!$AA$3:$AA$1315,DataRegularSeason20242025!$B$3:$B$1315, "&lt;=" &amp; BO$1, DataRegularSeason20242025!$D$3:$D$1315, $A10)+SUMIFS(DataRegularSeason20242025!$AB$3:$AB$1315,DataRegularSeason20242025!$B$3:$B$1315, "&lt;=" &amp; BO$1, DataRegularSeason20242025!$E$3:$E$1315, $A10)</f>
        <v>22</v>
      </c>
      <c r="BP10">
        <f>SUMIFS(DataRegularSeason20242025!$AA$3:$AA$1315,DataRegularSeason20242025!$B$3:$B$1315, "&lt;=" &amp; BP$1, DataRegularSeason20242025!$D$3:$D$1315, $A10)+SUMIFS(DataRegularSeason20242025!$AB$3:$AB$1315,DataRegularSeason20242025!$B$3:$B$1315, "&lt;=" &amp; BP$1, DataRegularSeason20242025!$E$3:$E$1315, $A10)</f>
        <v>22</v>
      </c>
      <c r="BQ10">
        <f>SUMIFS(DataRegularSeason20242025!$AA$3:$AA$1315,DataRegularSeason20242025!$B$3:$B$1315, "&lt;=" &amp; BQ$1, DataRegularSeason20242025!$D$3:$D$1315, $A10)+SUMIFS(DataRegularSeason20242025!$AB$3:$AB$1315,DataRegularSeason20242025!$B$3:$B$1315, "&lt;=" &amp; BQ$1, DataRegularSeason20242025!$E$3:$E$1315, $A10)</f>
        <v>22</v>
      </c>
      <c r="BR10">
        <f>SUMIFS(DataRegularSeason20242025!$AA$3:$AA$1315,DataRegularSeason20242025!$B$3:$B$1315, "&lt;=" &amp; BR$1, DataRegularSeason20242025!$D$3:$D$1315, $A10)+SUMIFS(DataRegularSeason20242025!$AB$3:$AB$1315,DataRegularSeason20242025!$B$3:$B$1315, "&lt;=" &amp; BR$1, DataRegularSeason20242025!$E$3:$E$1315, $A10)</f>
        <v>22</v>
      </c>
      <c r="BS10">
        <f>SUMIFS(DataRegularSeason20242025!$AA$3:$AA$1315,DataRegularSeason20242025!$B$3:$B$1315, "&lt;=" &amp; BS$1, DataRegularSeason20242025!$D$3:$D$1315, $A10)+SUMIFS(DataRegularSeason20242025!$AB$3:$AB$1315,DataRegularSeason20242025!$B$3:$B$1315, "&lt;=" &amp; BS$1, DataRegularSeason20242025!$E$3:$E$1315, $A10)</f>
        <v>22</v>
      </c>
      <c r="BT10">
        <f>SUMIFS(DataRegularSeason20242025!$AA$3:$AA$1315,DataRegularSeason20242025!$B$3:$B$1315, "&lt;=" &amp; BT$1, DataRegularSeason20242025!$D$3:$D$1315, $A10)+SUMIFS(DataRegularSeason20242025!$AB$3:$AB$1315,DataRegularSeason20242025!$B$3:$B$1315, "&lt;=" &amp; BT$1, DataRegularSeason20242025!$E$3:$E$1315, $A10)</f>
        <v>22</v>
      </c>
      <c r="BU10">
        <f>SUMIFS(DataRegularSeason20242025!$AA$3:$AA$1315,DataRegularSeason20242025!$B$3:$B$1315, "&lt;=" &amp; BU$1, DataRegularSeason20242025!$D$3:$D$1315, $A10)+SUMIFS(DataRegularSeason20242025!$AB$3:$AB$1315,DataRegularSeason20242025!$B$3:$B$1315, "&lt;=" &amp; BU$1, DataRegularSeason20242025!$E$3:$E$1315, $A10)</f>
        <v>22</v>
      </c>
      <c r="BV10">
        <f>SUMIFS(DataRegularSeason20242025!$AA$3:$AA$1315,DataRegularSeason20242025!$B$3:$B$1315, "&lt;=" &amp; BV$1, DataRegularSeason20242025!$D$3:$D$1315, $A10)+SUMIFS(DataRegularSeason20242025!$AB$3:$AB$1315,DataRegularSeason20242025!$B$3:$B$1315, "&lt;=" &amp; BV$1, DataRegularSeason20242025!$E$3:$E$1315, $A10)</f>
        <v>22</v>
      </c>
      <c r="BW10">
        <f>SUMIFS(DataRegularSeason20242025!$AA$3:$AA$1315,DataRegularSeason20242025!$B$3:$B$1315, "&lt;=" &amp; BW$1, DataRegularSeason20242025!$D$3:$D$1315, $A10)+SUMIFS(DataRegularSeason20242025!$AB$3:$AB$1315,DataRegularSeason20242025!$B$3:$B$1315, "&lt;=" &amp; BW$1, DataRegularSeason20242025!$E$3:$E$1315, $A10)</f>
        <v>22</v>
      </c>
      <c r="BX10">
        <f>SUMIFS(DataRegularSeason20242025!$AA$3:$AA$1315,DataRegularSeason20242025!$B$3:$B$1315, "&lt;=" &amp; BX$1, DataRegularSeason20242025!$D$3:$D$1315, $A10)+SUMIFS(DataRegularSeason20242025!$AB$3:$AB$1315,DataRegularSeason20242025!$B$3:$B$1315, "&lt;=" &amp; BX$1, DataRegularSeason20242025!$E$3:$E$1315, $A10)</f>
        <v>22</v>
      </c>
      <c r="BY10">
        <f>SUMIFS(DataRegularSeason20242025!$AA$3:$AA$1315,DataRegularSeason20242025!$B$3:$B$1315, "&lt;=" &amp; BY$1, DataRegularSeason20242025!$D$3:$D$1315, $A10)+SUMIFS(DataRegularSeason20242025!$AB$3:$AB$1315,DataRegularSeason20242025!$B$3:$B$1315, "&lt;=" &amp; BY$1, DataRegularSeason20242025!$E$3:$E$1315, $A10)</f>
        <v>22</v>
      </c>
      <c r="BZ10">
        <f>SUMIFS(DataRegularSeason20242025!$AA$3:$AA$1315,DataRegularSeason20242025!$B$3:$B$1315, "&lt;=" &amp; BZ$1, DataRegularSeason20242025!$D$3:$D$1315, $A10)+SUMIFS(DataRegularSeason20242025!$AB$3:$AB$1315,DataRegularSeason20242025!$B$3:$B$1315, "&lt;=" &amp; BZ$1, DataRegularSeason20242025!$E$3:$E$1315, $A10)</f>
        <v>22</v>
      </c>
      <c r="CA10">
        <f>SUMIFS(DataRegularSeason20242025!$AA$3:$AA$1315,DataRegularSeason20242025!$B$3:$B$1315, "&lt;=" &amp; CA$1, DataRegularSeason20242025!$D$3:$D$1315, $A10)+SUMIFS(DataRegularSeason20242025!$AB$3:$AB$1315,DataRegularSeason20242025!$B$3:$B$1315, "&lt;=" &amp; CA$1, DataRegularSeason20242025!$E$3:$E$1315, $A10)</f>
        <v>22</v>
      </c>
      <c r="CB10">
        <f>SUMIFS(DataRegularSeason20242025!$AA$3:$AA$1315,DataRegularSeason20242025!$B$3:$B$1315, "&lt;=" &amp; CB$1, DataRegularSeason20242025!$D$3:$D$1315, $A10)+SUMIFS(DataRegularSeason20242025!$AB$3:$AB$1315,DataRegularSeason20242025!$B$3:$B$1315, "&lt;=" &amp; CB$1, DataRegularSeason20242025!$E$3:$E$1315, $A10)</f>
        <v>22</v>
      </c>
      <c r="CC10">
        <f>SUMIFS(DataRegularSeason20242025!$AA$3:$AA$1315,DataRegularSeason20242025!$B$3:$B$1315, "&lt;=" &amp; CC$1, DataRegularSeason20242025!$D$3:$D$1315, $A10)+SUMIFS(DataRegularSeason20242025!$AB$3:$AB$1315,DataRegularSeason20242025!$B$3:$B$1315, "&lt;=" &amp; CC$1, DataRegularSeason20242025!$E$3:$E$1315, $A10)</f>
        <v>22</v>
      </c>
      <c r="CD10">
        <f>SUMIFS(DataRegularSeason20242025!$AA$3:$AA$1315,DataRegularSeason20242025!$B$3:$B$1315, "&lt;=" &amp; CD$1, DataRegularSeason20242025!$D$3:$D$1315, $A10)+SUMIFS(DataRegularSeason20242025!$AB$3:$AB$1315,DataRegularSeason20242025!$B$3:$B$1315, "&lt;=" &amp; CD$1, DataRegularSeason20242025!$E$3:$E$1315, $A10)</f>
        <v>22</v>
      </c>
      <c r="CE10">
        <f>SUMIFS(DataRegularSeason20242025!$AA$3:$AA$1315,DataRegularSeason20242025!$B$3:$B$1315, "&lt;=" &amp; CE$1, DataRegularSeason20242025!$D$3:$D$1315, $A10)+SUMIFS(DataRegularSeason20242025!$AB$3:$AB$1315,DataRegularSeason20242025!$B$3:$B$1315, "&lt;=" &amp; CE$1, DataRegularSeason20242025!$E$3:$E$1315, $A10)</f>
        <v>22</v>
      </c>
      <c r="CF10">
        <f>SUMIFS(DataRegularSeason20242025!$AA$3:$AA$1315,DataRegularSeason20242025!$B$3:$B$1315, "&lt;=" &amp; CF$1, DataRegularSeason20242025!$D$3:$D$1315, $A10)+SUMIFS(DataRegularSeason20242025!$AB$3:$AB$1315,DataRegularSeason20242025!$B$3:$B$1315, "&lt;=" &amp; CF$1, DataRegularSeason20242025!$E$3:$E$1315, $A10)</f>
        <v>22</v>
      </c>
      <c r="CG10">
        <f>SUMIFS(DataRegularSeason20242025!$AA$3:$AA$1315,DataRegularSeason20242025!$B$3:$B$1315, "&lt;=" &amp; CG$1, DataRegularSeason20242025!$D$3:$D$1315, $A10)+SUMIFS(DataRegularSeason20242025!$AB$3:$AB$1315,DataRegularSeason20242025!$B$3:$B$1315, "&lt;=" &amp; CG$1, DataRegularSeason20242025!$E$3:$E$1315, $A10)</f>
        <v>22</v>
      </c>
      <c r="CH10">
        <f>SUMIFS(DataRegularSeason20242025!$AA$3:$AA$1315,DataRegularSeason20242025!$B$3:$B$1315, "&lt;=" &amp; CH$1, DataRegularSeason20242025!$D$3:$D$1315, $A10)+SUMIFS(DataRegularSeason20242025!$AB$3:$AB$1315,DataRegularSeason20242025!$B$3:$B$1315, "&lt;=" &amp; CH$1, DataRegularSeason20242025!$E$3:$E$1315, $A10)</f>
        <v>22</v>
      </c>
      <c r="CI10">
        <f>SUMIFS(DataRegularSeason20242025!$AA$3:$AA$1315,DataRegularSeason20242025!$B$3:$B$1315, "&lt;=" &amp; CI$1, DataRegularSeason20242025!$D$3:$D$1315, $A10)+SUMIFS(DataRegularSeason20242025!$AB$3:$AB$1315,DataRegularSeason20242025!$B$3:$B$1315, "&lt;=" &amp; CI$1, DataRegularSeason20242025!$E$3:$E$1315, $A10)</f>
        <v>22</v>
      </c>
      <c r="CJ10">
        <f>SUMIFS(DataRegularSeason20242025!$AA$3:$AA$1315,DataRegularSeason20242025!$B$3:$B$1315, "&lt;=" &amp; CJ$1, DataRegularSeason20242025!$D$3:$D$1315, $A10)+SUMIFS(DataRegularSeason20242025!$AB$3:$AB$1315,DataRegularSeason20242025!$B$3:$B$1315, "&lt;=" &amp; CJ$1, DataRegularSeason20242025!$E$3:$E$1315, $A10)</f>
        <v>22</v>
      </c>
      <c r="CK10">
        <f>SUMIFS(DataRegularSeason20242025!$AA$3:$AA$1315,DataRegularSeason20242025!$B$3:$B$1315, "&lt;=" &amp; CK$1, DataRegularSeason20242025!$D$3:$D$1315, $A10)+SUMIFS(DataRegularSeason20242025!$AB$3:$AB$1315,DataRegularSeason20242025!$B$3:$B$1315, "&lt;=" &amp; CK$1, DataRegularSeason20242025!$E$3:$E$1315, $A10)</f>
        <v>22</v>
      </c>
      <c r="CL10">
        <f>SUMIFS(DataRegularSeason20242025!$AA$3:$AA$1315,DataRegularSeason20242025!$B$3:$B$1315, "&lt;=" &amp; CL$1, DataRegularSeason20242025!$D$3:$D$1315, $A10)+SUMIFS(DataRegularSeason20242025!$AB$3:$AB$1315,DataRegularSeason20242025!$B$3:$B$1315, "&lt;=" &amp; CL$1, DataRegularSeason20242025!$E$3:$E$1315, $A10)</f>
        <v>22</v>
      </c>
      <c r="CM10">
        <f>SUMIFS(DataRegularSeason20242025!$AA$3:$AA$1315,DataRegularSeason20242025!$B$3:$B$1315, "&lt;=" &amp; CM$1, DataRegularSeason20242025!$D$3:$D$1315, $A10)+SUMIFS(DataRegularSeason20242025!$AB$3:$AB$1315,DataRegularSeason20242025!$B$3:$B$1315, "&lt;=" &amp; CM$1, DataRegularSeason20242025!$E$3:$E$1315, $A10)</f>
        <v>22</v>
      </c>
      <c r="CN10">
        <f>SUMIFS(DataRegularSeason20242025!$AA$3:$AA$1315,DataRegularSeason20242025!$B$3:$B$1315, "&lt;=" &amp; CN$1, DataRegularSeason20242025!$D$3:$D$1315, $A10)+SUMIFS(DataRegularSeason20242025!$AB$3:$AB$1315,DataRegularSeason20242025!$B$3:$B$1315, "&lt;=" &amp; CN$1, DataRegularSeason20242025!$E$3:$E$1315, $A10)</f>
        <v>22</v>
      </c>
      <c r="CO10">
        <f>SUMIFS(DataRegularSeason20242025!$AA$3:$AA$1315,DataRegularSeason20242025!$B$3:$B$1315, "&lt;=" &amp; CO$1, DataRegularSeason20242025!$D$3:$D$1315, $A10)+SUMIFS(DataRegularSeason20242025!$AB$3:$AB$1315,DataRegularSeason20242025!$B$3:$B$1315, "&lt;=" &amp; CO$1, DataRegularSeason20242025!$E$3:$E$1315, $A10)</f>
        <v>22</v>
      </c>
      <c r="CP10">
        <f>SUMIFS(DataRegularSeason20242025!$AA$3:$AA$1315,DataRegularSeason20242025!$B$3:$B$1315, "&lt;=" &amp; CP$1, DataRegularSeason20242025!$D$3:$D$1315, $A10)+SUMIFS(DataRegularSeason20242025!$AB$3:$AB$1315,DataRegularSeason20242025!$B$3:$B$1315, "&lt;=" &amp; CP$1, DataRegularSeason20242025!$E$3:$E$1315, $A10)</f>
        <v>22</v>
      </c>
      <c r="CQ10">
        <f>SUMIFS(DataRegularSeason20242025!$AA$3:$AA$1315,DataRegularSeason20242025!$B$3:$B$1315, "&lt;=" &amp; CQ$1, DataRegularSeason20242025!$D$3:$D$1315, $A10)+SUMIFS(DataRegularSeason20242025!$AB$3:$AB$1315,DataRegularSeason20242025!$B$3:$B$1315, "&lt;=" &amp; CQ$1, DataRegularSeason20242025!$E$3:$E$1315, $A10)</f>
        <v>22</v>
      </c>
      <c r="CR10">
        <f>SUMIFS(DataRegularSeason20242025!$AA$3:$AA$1315,DataRegularSeason20242025!$B$3:$B$1315, "&lt;=" &amp; CR$1, DataRegularSeason20242025!$D$3:$D$1315, $A10)+SUMIFS(DataRegularSeason20242025!$AB$3:$AB$1315,DataRegularSeason20242025!$B$3:$B$1315, "&lt;=" &amp; CR$1, DataRegularSeason20242025!$E$3:$E$1315, $A10)</f>
        <v>22</v>
      </c>
      <c r="CS10">
        <f>SUMIFS(DataRegularSeason20242025!$AA$3:$AA$1315,DataRegularSeason20242025!$B$3:$B$1315, "&lt;=" &amp; CS$1, DataRegularSeason20242025!$D$3:$D$1315, $A10)+SUMIFS(DataRegularSeason20242025!$AB$3:$AB$1315,DataRegularSeason20242025!$B$3:$B$1315, "&lt;=" &amp; CS$1, DataRegularSeason20242025!$E$3:$E$1315, $A10)</f>
        <v>22</v>
      </c>
      <c r="CT10">
        <f>SUMIFS(DataRegularSeason20242025!$AA$3:$AA$1315,DataRegularSeason20242025!$B$3:$B$1315, "&lt;=" &amp; CT$1, DataRegularSeason20242025!$D$3:$D$1315, $A10)+SUMIFS(DataRegularSeason20242025!$AB$3:$AB$1315,DataRegularSeason20242025!$B$3:$B$1315, "&lt;=" &amp; CT$1, DataRegularSeason20242025!$E$3:$E$1315, $A10)</f>
        <v>22</v>
      </c>
      <c r="CU10">
        <f>SUMIFS(DataRegularSeason20242025!$AA$3:$AA$1315,DataRegularSeason20242025!$B$3:$B$1315, "&lt;=" &amp; CU$1, DataRegularSeason20242025!$D$3:$D$1315, $A10)+SUMIFS(DataRegularSeason20242025!$AB$3:$AB$1315,DataRegularSeason20242025!$B$3:$B$1315, "&lt;=" &amp; CU$1, DataRegularSeason20242025!$E$3:$E$1315, $A10)</f>
        <v>22</v>
      </c>
      <c r="CV10">
        <f>SUMIFS(DataRegularSeason20242025!$AA$3:$AA$1315,DataRegularSeason20242025!$B$3:$B$1315, "&lt;=" &amp; CV$1, DataRegularSeason20242025!$D$3:$D$1315, $A10)+SUMIFS(DataRegularSeason20242025!$AB$3:$AB$1315,DataRegularSeason20242025!$B$3:$B$1315, "&lt;=" &amp; CV$1, DataRegularSeason20242025!$E$3:$E$1315, $A10)</f>
        <v>22</v>
      </c>
      <c r="CW10">
        <f>SUMIFS(DataRegularSeason20242025!$AA$3:$AA$1315,DataRegularSeason20242025!$B$3:$B$1315, "&lt;=" &amp; CW$1, DataRegularSeason20242025!$D$3:$D$1315, $A10)+SUMIFS(DataRegularSeason20242025!$AB$3:$AB$1315,DataRegularSeason20242025!$B$3:$B$1315, "&lt;=" &amp; CW$1, DataRegularSeason20242025!$E$3:$E$1315, $A10)</f>
        <v>22</v>
      </c>
      <c r="CX10">
        <f>SUMIFS(DataRegularSeason20242025!$AA$3:$AA$1315,DataRegularSeason20242025!$B$3:$B$1315, "&lt;=" &amp; CX$1, DataRegularSeason20242025!$D$3:$D$1315, $A10)+SUMIFS(DataRegularSeason20242025!$AB$3:$AB$1315,DataRegularSeason20242025!$B$3:$B$1315, "&lt;=" &amp; CX$1, DataRegularSeason20242025!$E$3:$E$1315, $A10)</f>
        <v>22</v>
      </c>
      <c r="CY10">
        <f>SUMIFS(DataRegularSeason20242025!$AA$3:$AA$1315,DataRegularSeason20242025!$B$3:$B$1315, "&lt;=" &amp; CY$1, DataRegularSeason20242025!$D$3:$D$1315, $A10)+SUMIFS(DataRegularSeason20242025!$AB$3:$AB$1315,DataRegularSeason20242025!$B$3:$B$1315, "&lt;=" &amp; CY$1, DataRegularSeason20242025!$E$3:$E$1315, $A10)</f>
        <v>22</v>
      </c>
      <c r="CZ10">
        <f>SUMIFS(DataRegularSeason20242025!$AA$3:$AA$1315,DataRegularSeason20242025!$B$3:$B$1315, "&lt;=" &amp; CZ$1, DataRegularSeason20242025!$D$3:$D$1315, $A10)+SUMIFS(DataRegularSeason20242025!$AB$3:$AB$1315,DataRegularSeason20242025!$B$3:$B$1315, "&lt;=" &amp; CZ$1, DataRegularSeason20242025!$E$3:$E$1315, $A10)</f>
        <v>22</v>
      </c>
      <c r="DA10">
        <f>SUMIFS(DataRegularSeason20242025!$AA$3:$AA$1315,DataRegularSeason20242025!$B$3:$B$1315, "&lt;=" &amp; DA$1, DataRegularSeason20242025!$D$3:$D$1315, $A10)+SUMIFS(DataRegularSeason20242025!$AB$3:$AB$1315,DataRegularSeason20242025!$B$3:$B$1315, "&lt;=" &amp; DA$1, DataRegularSeason20242025!$E$3:$E$1315, $A10)</f>
        <v>22</v>
      </c>
      <c r="DB10">
        <f>SUMIFS(DataRegularSeason20242025!$AA$3:$AA$1315,DataRegularSeason20242025!$B$3:$B$1315, "&lt;=" &amp; DB$1, DataRegularSeason20242025!$D$3:$D$1315, $A10)+SUMIFS(DataRegularSeason20242025!$AB$3:$AB$1315,DataRegularSeason20242025!$B$3:$B$1315, "&lt;=" &amp; DB$1, DataRegularSeason20242025!$E$3:$E$1315, $A10)</f>
        <v>22</v>
      </c>
      <c r="DC10">
        <f>SUMIFS(DataRegularSeason20242025!$AA$3:$AA$1315,DataRegularSeason20242025!$B$3:$B$1315, "&lt;=" &amp; DC$1, DataRegularSeason20242025!$D$3:$D$1315, $A10)+SUMIFS(DataRegularSeason20242025!$AB$3:$AB$1315,DataRegularSeason20242025!$B$3:$B$1315, "&lt;=" &amp; DC$1, DataRegularSeason20242025!$E$3:$E$1315, $A10)</f>
        <v>22</v>
      </c>
      <c r="DD10">
        <f>SUMIFS(DataRegularSeason20242025!$AA$3:$AA$1315,DataRegularSeason20242025!$B$3:$B$1315, "&lt;=" &amp; DD$1, DataRegularSeason20242025!$D$3:$D$1315, $A10)+SUMIFS(DataRegularSeason20242025!$AB$3:$AB$1315,DataRegularSeason20242025!$B$3:$B$1315, "&lt;=" &amp; DD$1, DataRegularSeason20242025!$E$3:$E$1315, $A10)</f>
        <v>22</v>
      </c>
      <c r="DE10">
        <f>SUMIFS(DataRegularSeason20242025!$AA$3:$AA$1315,DataRegularSeason20242025!$B$3:$B$1315, "&lt;=" &amp; DE$1, DataRegularSeason20242025!$D$3:$D$1315, $A10)+SUMIFS(DataRegularSeason20242025!$AB$3:$AB$1315,DataRegularSeason20242025!$B$3:$B$1315, "&lt;=" &amp; DE$1, DataRegularSeason20242025!$E$3:$E$1315, $A10)</f>
        <v>22</v>
      </c>
      <c r="DF10">
        <f>SUMIFS(DataRegularSeason20242025!$AA$3:$AA$1315,DataRegularSeason20242025!$B$3:$B$1315, "&lt;=" &amp; DF$1, DataRegularSeason20242025!$D$3:$D$1315, $A10)+SUMIFS(DataRegularSeason20242025!$AB$3:$AB$1315,DataRegularSeason20242025!$B$3:$B$1315, "&lt;=" &amp; DF$1, DataRegularSeason20242025!$E$3:$E$1315, $A10)</f>
        <v>22</v>
      </c>
      <c r="DG10">
        <f>SUMIFS(DataRegularSeason20242025!$AA$3:$AA$1315,DataRegularSeason20242025!$B$3:$B$1315, "&lt;=" &amp; DG$1, DataRegularSeason20242025!$D$3:$D$1315, $A10)+SUMIFS(DataRegularSeason20242025!$AB$3:$AB$1315,DataRegularSeason20242025!$B$3:$B$1315, "&lt;=" &amp; DG$1, DataRegularSeason20242025!$E$3:$E$1315, $A10)</f>
        <v>22</v>
      </c>
      <c r="DH10">
        <f>SUMIFS(DataRegularSeason20242025!$AA$3:$AA$1315,DataRegularSeason20242025!$B$3:$B$1315, "&lt;=" &amp; DH$1, DataRegularSeason20242025!$D$3:$D$1315, $A10)+SUMIFS(DataRegularSeason20242025!$AB$3:$AB$1315,DataRegularSeason20242025!$B$3:$B$1315, "&lt;=" &amp; DH$1, DataRegularSeason20242025!$E$3:$E$1315, $A10)</f>
        <v>22</v>
      </c>
      <c r="DI10">
        <f>SUMIFS(DataRegularSeason20242025!$AA$3:$AA$1315,DataRegularSeason20242025!$B$3:$B$1315, "&lt;=" &amp; DI$1, DataRegularSeason20242025!$D$3:$D$1315, $A10)+SUMIFS(DataRegularSeason20242025!$AB$3:$AB$1315,DataRegularSeason20242025!$B$3:$B$1315, "&lt;=" &amp; DI$1, DataRegularSeason20242025!$E$3:$E$1315, $A10)</f>
        <v>22</v>
      </c>
      <c r="DJ10">
        <f>SUMIFS(DataRegularSeason20242025!$AA$3:$AA$1315,DataRegularSeason20242025!$B$3:$B$1315, "&lt;=" &amp; DJ$1, DataRegularSeason20242025!$D$3:$D$1315, $A10)+SUMIFS(DataRegularSeason20242025!$AB$3:$AB$1315,DataRegularSeason20242025!$B$3:$B$1315, "&lt;=" &amp; DJ$1, DataRegularSeason20242025!$E$3:$E$1315, $A10)</f>
        <v>22</v>
      </c>
      <c r="DK10">
        <f>SUMIFS(DataRegularSeason20242025!$AA$3:$AA$1315,DataRegularSeason20242025!$B$3:$B$1315, "&lt;=" &amp; DK$1, DataRegularSeason20242025!$D$3:$D$1315, $A10)+SUMIFS(DataRegularSeason20242025!$AB$3:$AB$1315,DataRegularSeason20242025!$B$3:$B$1315, "&lt;=" &amp; DK$1, DataRegularSeason20242025!$E$3:$E$1315, $A10)</f>
        <v>22</v>
      </c>
      <c r="DL10">
        <f>SUMIFS(DataRegularSeason20242025!$AA$3:$AA$1315,DataRegularSeason20242025!$B$3:$B$1315, "&lt;=" &amp; DL$1, DataRegularSeason20242025!$D$3:$D$1315, $A10)+SUMIFS(DataRegularSeason20242025!$AB$3:$AB$1315,DataRegularSeason20242025!$B$3:$B$1315, "&lt;=" &amp; DL$1, DataRegularSeason20242025!$E$3:$E$1315, $A10)</f>
        <v>22</v>
      </c>
      <c r="DM10">
        <f>SUMIFS(DataRegularSeason20242025!$AA$3:$AA$1315,DataRegularSeason20242025!$B$3:$B$1315, "&lt;=" &amp; DM$1, DataRegularSeason20242025!$D$3:$D$1315, $A10)+SUMIFS(DataRegularSeason20242025!$AB$3:$AB$1315,DataRegularSeason20242025!$B$3:$B$1315, "&lt;=" &amp; DM$1, DataRegularSeason20242025!$E$3:$E$1315, $A10)</f>
        <v>22</v>
      </c>
      <c r="DN10">
        <f>SUMIFS(DataRegularSeason20242025!$AA$3:$AA$1315,DataRegularSeason20242025!$B$3:$B$1315, "&lt;=" &amp; DN$1, DataRegularSeason20242025!$D$3:$D$1315, $A10)+SUMIFS(DataRegularSeason20242025!$AB$3:$AB$1315,DataRegularSeason20242025!$B$3:$B$1315, "&lt;=" &amp; DN$1, DataRegularSeason20242025!$E$3:$E$1315, $A10)</f>
        <v>22</v>
      </c>
      <c r="DO10">
        <f>SUMIFS(DataRegularSeason20242025!$AA$3:$AA$1315,DataRegularSeason20242025!$B$3:$B$1315, "&lt;=" &amp; DO$1, DataRegularSeason20242025!$D$3:$D$1315, $A10)+SUMIFS(DataRegularSeason20242025!$AB$3:$AB$1315,DataRegularSeason20242025!$B$3:$B$1315, "&lt;=" &amp; DO$1, DataRegularSeason20242025!$E$3:$E$1315, $A10)</f>
        <v>22</v>
      </c>
      <c r="DP10">
        <f>SUMIFS(DataRegularSeason20242025!$AA$3:$AA$1315,DataRegularSeason20242025!$B$3:$B$1315, "&lt;=" &amp; DP$1, DataRegularSeason20242025!$D$3:$D$1315, $A10)+SUMIFS(DataRegularSeason20242025!$AB$3:$AB$1315,DataRegularSeason20242025!$B$3:$B$1315, "&lt;=" &amp; DP$1, DataRegularSeason20242025!$E$3:$E$1315, $A10)</f>
        <v>22</v>
      </c>
      <c r="DQ10">
        <f>SUMIFS(DataRegularSeason20242025!$AA$3:$AA$1315,DataRegularSeason20242025!$B$3:$B$1315, "&lt;=" &amp; DQ$1, DataRegularSeason20242025!$D$3:$D$1315, $A10)+SUMIFS(DataRegularSeason20242025!$AB$3:$AB$1315,DataRegularSeason20242025!$B$3:$B$1315, "&lt;=" &amp; DQ$1, DataRegularSeason20242025!$E$3:$E$1315, $A10)</f>
        <v>22</v>
      </c>
      <c r="DR10">
        <f>SUMIFS(DataRegularSeason20242025!$AA$3:$AA$1315,DataRegularSeason20242025!$B$3:$B$1315, "&lt;=" &amp; DR$1, DataRegularSeason20242025!$D$3:$D$1315, $A10)+SUMIFS(DataRegularSeason20242025!$AB$3:$AB$1315,DataRegularSeason20242025!$B$3:$B$1315, "&lt;=" &amp; DR$1, DataRegularSeason20242025!$E$3:$E$1315, $A10)</f>
        <v>22</v>
      </c>
      <c r="DS10">
        <f>SUMIFS(DataRegularSeason20242025!$AA$3:$AA$1315,DataRegularSeason20242025!$B$3:$B$1315, "&lt;=" &amp; DS$1, DataRegularSeason20242025!$D$3:$D$1315, $A10)+SUMIFS(DataRegularSeason20242025!$AB$3:$AB$1315,DataRegularSeason20242025!$B$3:$B$1315, "&lt;=" &amp; DS$1, DataRegularSeason20242025!$E$3:$E$1315, $A10)</f>
        <v>22</v>
      </c>
      <c r="DT10">
        <f>SUMIFS(DataRegularSeason20242025!$AA$3:$AA$1315,DataRegularSeason20242025!$B$3:$B$1315, "&lt;=" &amp; DT$1, DataRegularSeason20242025!$D$3:$D$1315, $A10)+SUMIFS(DataRegularSeason20242025!$AB$3:$AB$1315,DataRegularSeason20242025!$B$3:$B$1315, "&lt;=" &amp; DT$1, DataRegularSeason20242025!$E$3:$E$1315, $A10)</f>
        <v>22</v>
      </c>
      <c r="DU10">
        <f>SUMIFS(DataRegularSeason20242025!$AA$3:$AA$1315,DataRegularSeason20242025!$B$3:$B$1315, "&lt;=" &amp; DU$1, DataRegularSeason20242025!$D$3:$D$1315, $A10)+SUMIFS(DataRegularSeason20242025!$AB$3:$AB$1315,DataRegularSeason20242025!$B$3:$B$1315, "&lt;=" &amp; DU$1, DataRegularSeason20242025!$E$3:$E$1315, $A10)</f>
        <v>22</v>
      </c>
      <c r="DV10">
        <f>SUMIFS(DataRegularSeason20242025!$AA$3:$AA$1315,DataRegularSeason20242025!$B$3:$B$1315, "&lt;=" &amp; DV$1, DataRegularSeason20242025!$D$3:$D$1315, $A10)+SUMIFS(DataRegularSeason20242025!$AB$3:$AB$1315,DataRegularSeason20242025!$B$3:$B$1315, "&lt;=" &amp; DV$1, DataRegularSeason20242025!$E$3:$E$1315, $A10)</f>
        <v>22</v>
      </c>
      <c r="DW10">
        <f>SUMIFS(DataRegularSeason20242025!$AA$3:$AA$1315,DataRegularSeason20242025!$B$3:$B$1315, "&lt;=" &amp; DW$1, DataRegularSeason20242025!$D$3:$D$1315, $A10)+SUMIFS(DataRegularSeason20242025!$AB$3:$AB$1315,DataRegularSeason20242025!$B$3:$B$1315, "&lt;=" &amp; DW$1, DataRegularSeason20242025!$E$3:$E$1315, $A10)</f>
        <v>22</v>
      </c>
      <c r="DX10">
        <f>SUMIFS(DataRegularSeason20242025!$AA$3:$AA$1315,DataRegularSeason20242025!$B$3:$B$1315, "&lt;=" &amp; DX$1, DataRegularSeason20242025!$D$3:$D$1315, $A10)+SUMIFS(DataRegularSeason20242025!$AB$3:$AB$1315,DataRegularSeason20242025!$B$3:$B$1315, "&lt;=" &amp; DX$1, DataRegularSeason20242025!$E$3:$E$1315, $A10)</f>
        <v>22</v>
      </c>
      <c r="DY10">
        <f>SUMIFS(DataRegularSeason20242025!$AA$3:$AA$1315,DataRegularSeason20242025!$B$3:$B$1315, "&lt;=" &amp; DY$1, DataRegularSeason20242025!$D$3:$D$1315, $A10)+SUMIFS(DataRegularSeason20242025!$AB$3:$AB$1315,DataRegularSeason20242025!$B$3:$B$1315, "&lt;=" &amp; DY$1, DataRegularSeason20242025!$E$3:$E$1315, $A10)</f>
        <v>22</v>
      </c>
      <c r="DZ10">
        <f>SUMIFS(DataRegularSeason20242025!$AA$3:$AA$1315,DataRegularSeason20242025!$B$3:$B$1315, "&lt;=" &amp; DZ$1, DataRegularSeason20242025!$D$3:$D$1315, $A10)+SUMIFS(DataRegularSeason20242025!$AB$3:$AB$1315,DataRegularSeason20242025!$B$3:$B$1315, "&lt;=" &amp; DZ$1, DataRegularSeason20242025!$E$3:$E$1315, $A10)</f>
        <v>22</v>
      </c>
      <c r="EA10">
        <f>SUMIFS(DataRegularSeason20242025!$AA$3:$AA$1315,DataRegularSeason20242025!$B$3:$B$1315, "&lt;=" &amp; EA$1, DataRegularSeason20242025!$D$3:$D$1315, $A10)+SUMIFS(DataRegularSeason20242025!$AB$3:$AB$1315,DataRegularSeason20242025!$B$3:$B$1315, "&lt;=" &amp; EA$1, DataRegularSeason20242025!$E$3:$E$1315, $A10)</f>
        <v>22</v>
      </c>
      <c r="EB10">
        <f>SUMIFS(DataRegularSeason20242025!$AA$3:$AA$1315,DataRegularSeason20242025!$B$3:$B$1315, "&lt;=" &amp; EB$1, DataRegularSeason20242025!$D$3:$D$1315, $A10)+SUMIFS(DataRegularSeason20242025!$AB$3:$AB$1315,DataRegularSeason20242025!$B$3:$B$1315, "&lt;=" &amp; EB$1, DataRegularSeason20242025!$E$3:$E$1315, $A10)</f>
        <v>22</v>
      </c>
      <c r="EC10">
        <f>SUMIFS(DataRegularSeason20242025!$AA$3:$AA$1315,DataRegularSeason20242025!$B$3:$B$1315, "&lt;=" &amp; EC$1, DataRegularSeason20242025!$D$3:$D$1315, $A10)+SUMIFS(DataRegularSeason20242025!$AB$3:$AB$1315,DataRegularSeason20242025!$B$3:$B$1315, "&lt;=" &amp; EC$1, DataRegularSeason20242025!$E$3:$E$1315, $A10)</f>
        <v>22</v>
      </c>
      <c r="ED10">
        <f>SUMIFS(DataRegularSeason20242025!$AA$3:$AA$1315,DataRegularSeason20242025!$B$3:$B$1315, "&lt;=" &amp; ED$1, DataRegularSeason20242025!$D$3:$D$1315, $A10)+SUMIFS(DataRegularSeason20242025!$AB$3:$AB$1315,DataRegularSeason20242025!$B$3:$B$1315, "&lt;=" &amp; ED$1, DataRegularSeason20242025!$E$3:$E$1315, $A10)</f>
        <v>22</v>
      </c>
      <c r="EE10">
        <f>SUMIFS(DataRegularSeason20242025!$AA$3:$AA$1315,DataRegularSeason20242025!$B$3:$B$1315, "&lt;=" &amp; EE$1, DataRegularSeason20242025!$D$3:$D$1315, $A10)+SUMIFS(DataRegularSeason20242025!$AB$3:$AB$1315,DataRegularSeason20242025!$B$3:$B$1315, "&lt;=" &amp; EE$1, DataRegularSeason20242025!$E$3:$E$1315, $A10)</f>
        <v>22</v>
      </c>
      <c r="EF10">
        <f>SUMIFS(DataRegularSeason20242025!$AA$3:$AA$1315,DataRegularSeason20242025!$B$3:$B$1315, "&lt;=" &amp; EF$1, DataRegularSeason20242025!$D$3:$D$1315, $A10)+SUMIFS(DataRegularSeason20242025!$AB$3:$AB$1315,DataRegularSeason20242025!$B$3:$B$1315, "&lt;=" &amp; EF$1, DataRegularSeason20242025!$E$3:$E$1315, $A10)</f>
        <v>22</v>
      </c>
      <c r="EG10">
        <f>SUMIFS(DataRegularSeason20242025!$AA$3:$AA$1315,DataRegularSeason20242025!$B$3:$B$1315, "&lt;=" &amp; EG$1, DataRegularSeason20242025!$D$3:$D$1315, $A10)+SUMIFS(DataRegularSeason20242025!$AB$3:$AB$1315,DataRegularSeason20242025!$B$3:$B$1315, "&lt;=" &amp; EG$1, DataRegularSeason20242025!$E$3:$E$1315, $A10)</f>
        <v>22</v>
      </c>
      <c r="EH10">
        <f>SUMIFS(DataRegularSeason20242025!$AA$3:$AA$1315,DataRegularSeason20242025!$B$3:$B$1315, "&lt;=" &amp; EH$1, DataRegularSeason20242025!$D$3:$D$1315, $A10)+SUMIFS(DataRegularSeason20242025!$AB$3:$AB$1315,DataRegularSeason20242025!$B$3:$B$1315, "&lt;=" &amp; EH$1, DataRegularSeason20242025!$E$3:$E$1315, $A10)</f>
        <v>22</v>
      </c>
      <c r="EI10">
        <f>SUMIFS(DataRegularSeason20242025!$AA$3:$AA$1315,DataRegularSeason20242025!$B$3:$B$1315, "&lt;=" &amp; EI$1, DataRegularSeason20242025!$D$3:$D$1315, $A10)+SUMIFS(DataRegularSeason20242025!$AB$3:$AB$1315,DataRegularSeason20242025!$B$3:$B$1315, "&lt;=" &amp; EI$1, DataRegularSeason20242025!$E$3:$E$1315, $A10)</f>
        <v>22</v>
      </c>
      <c r="EJ10">
        <f>SUMIFS(DataRegularSeason20242025!$AA$3:$AA$1315,DataRegularSeason20242025!$B$3:$B$1315, "&lt;=" &amp; EJ$1, DataRegularSeason20242025!$D$3:$D$1315, $A10)+SUMIFS(DataRegularSeason20242025!$AB$3:$AB$1315,DataRegularSeason20242025!$B$3:$B$1315, "&lt;=" &amp; EJ$1, DataRegularSeason20242025!$E$3:$E$1315, $A10)</f>
        <v>22</v>
      </c>
      <c r="EK10">
        <f>SUMIFS(DataRegularSeason20242025!$AA$3:$AA$1315,DataRegularSeason20242025!$B$3:$B$1315, "&lt;=" &amp; EK$1, DataRegularSeason20242025!$D$3:$D$1315, $A10)+SUMIFS(DataRegularSeason20242025!$AB$3:$AB$1315,DataRegularSeason20242025!$B$3:$B$1315, "&lt;=" &amp; EK$1, DataRegularSeason20242025!$E$3:$E$1315, $A10)</f>
        <v>22</v>
      </c>
      <c r="EL10">
        <f>SUMIFS(DataRegularSeason20242025!$AA$3:$AA$1315,DataRegularSeason20242025!$B$3:$B$1315, "&lt;=" &amp; EL$1, DataRegularSeason20242025!$D$3:$D$1315, $A10)+SUMIFS(DataRegularSeason20242025!$AB$3:$AB$1315,DataRegularSeason20242025!$B$3:$B$1315, "&lt;=" &amp; EL$1, DataRegularSeason20242025!$E$3:$E$1315, $A10)</f>
        <v>22</v>
      </c>
      <c r="EM10">
        <f>SUMIFS(DataRegularSeason20242025!$AA$3:$AA$1315,DataRegularSeason20242025!$B$3:$B$1315, "&lt;=" &amp; EM$1, DataRegularSeason20242025!$D$3:$D$1315, $A10)+SUMIFS(DataRegularSeason20242025!$AB$3:$AB$1315,DataRegularSeason20242025!$B$3:$B$1315, "&lt;=" &amp; EM$1, DataRegularSeason20242025!$E$3:$E$1315, $A10)</f>
        <v>22</v>
      </c>
      <c r="EN10">
        <f>SUMIFS(DataRegularSeason20242025!$AA$3:$AA$1315,DataRegularSeason20242025!$B$3:$B$1315, "&lt;=" &amp; EN$1, DataRegularSeason20242025!$D$3:$D$1315, $A10)+SUMIFS(DataRegularSeason20242025!$AB$3:$AB$1315,DataRegularSeason20242025!$B$3:$B$1315, "&lt;=" &amp; EN$1, DataRegularSeason20242025!$E$3:$E$1315, $A10)</f>
        <v>22</v>
      </c>
      <c r="EO10">
        <f>SUMIFS(DataRegularSeason20242025!$AA$3:$AA$1315,DataRegularSeason20242025!$B$3:$B$1315, "&lt;=" &amp; EO$1, DataRegularSeason20242025!$D$3:$D$1315, $A10)+SUMIFS(DataRegularSeason20242025!$AB$3:$AB$1315,DataRegularSeason20242025!$B$3:$B$1315, "&lt;=" &amp; EO$1, DataRegularSeason20242025!$E$3:$E$1315, $A10)</f>
        <v>22</v>
      </c>
      <c r="EP10">
        <f>SUMIFS(DataRegularSeason20242025!$AA$3:$AA$1315,DataRegularSeason20242025!$B$3:$B$1315, "&lt;=" &amp; EP$1, DataRegularSeason20242025!$D$3:$D$1315, $A10)+SUMIFS(DataRegularSeason20242025!$AB$3:$AB$1315,DataRegularSeason20242025!$B$3:$B$1315, "&lt;=" &amp; EP$1, DataRegularSeason20242025!$E$3:$E$1315, $A10)</f>
        <v>22</v>
      </c>
      <c r="EQ10">
        <f>SUMIFS(DataRegularSeason20242025!$AA$3:$AA$1315,DataRegularSeason20242025!$B$3:$B$1315, "&lt;=" &amp; EQ$1, DataRegularSeason20242025!$D$3:$D$1315, $A10)+SUMIFS(DataRegularSeason20242025!$AB$3:$AB$1315,DataRegularSeason20242025!$B$3:$B$1315, "&lt;=" &amp; EQ$1, DataRegularSeason20242025!$E$3:$E$1315, $A10)</f>
        <v>22</v>
      </c>
      <c r="ER10">
        <f>SUMIFS(DataRegularSeason20242025!$AA$3:$AA$1315,DataRegularSeason20242025!$B$3:$B$1315, "&lt;=" &amp; ER$1, DataRegularSeason20242025!$D$3:$D$1315, $A10)+SUMIFS(DataRegularSeason20242025!$AB$3:$AB$1315,DataRegularSeason20242025!$B$3:$B$1315, "&lt;=" &amp; ER$1, DataRegularSeason20242025!$E$3:$E$1315, $A10)</f>
        <v>22</v>
      </c>
      <c r="ES10">
        <f>SUMIFS(DataRegularSeason20242025!$AA$3:$AA$1315,DataRegularSeason20242025!$B$3:$B$1315, "&lt;=" &amp; ES$1, DataRegularSeason20242025!$D$3:$D$1315, $A10)+SUMIFS(DataRegularSeason20242025!$AB$3:$AB$1315,DataRegularSeason20242025!$B$3:$B$1315, "&lt;=" &amp; ES$1, DataRegularSeason20242025!$E$3:$E$1315, $A10)</f>
        <v>22</v>
      </c>
      <c r="ET10">
        <f>SUMIFS(DataRegularSeason20242025!$AA$3:$AA$1315,DataRegularSeason20242025!$B$3:$B$1315, "&lt;=" &amp; ET$1, DataRegularSeason20242025!$D$3:$D$1315, $A10)+SUMIFS(DataRegularSeason20242025!$AB$3:$AB$1315,DataRegularSeason20242025!$B$3:$B$1315, "&lt;=" &amp; ET$1, DataRegularSeason20242025!$E$3:$E$1315, $A10)</f>
        <v>22</v>
      </c>
      <c r="EU10">
        <f>SUMIFS(DataRegularSeason20242025!$AA$3:$AA$1315,DataRegularSeason20242025!$B$3:$B$1315, "&lt;=" &amp; EU$1, DataRegularSeason20242025!$D$3:$D$1315, $A10)+SUMIFS(DataRegularSeason20242025!$AB$3:$AB$1315,DataRegularSeason20242025!$B$3:$B$1315, "&lt;=" &amp; EU$1, DataRegularSeason20242025!$E$3:$E$1315, $A10)</f>
        <v>22</v>
      </c>
      <c r="EV10">
        <f>SUMIFS(DataRegularSeason20242025!$AA$3:$AA$1315,DataRegularSeason20242025!$B$3:$B$1315, "&lt;=" &amp; EV$1, DataRegularSeason20242025!$D$3:$D$1315, $A10)+SUMIFS(DataRegularSeason20242025!$AB$3:$AB$1315,DataRegularSeason20242025!$B$3:$B$1315, "&lt;=" &amp; EV$1, DataRegularSeason20242025!$E$3:$E$1315, $A10)</f>
        <v>22</v>
      </c>
      <c r="EW10">
        <f>SUMIFS(DataRegularSeason20242025!$AA$3:$AA$1315,DataRegularSeason20242025!$B$3:$B$1315, "&lt;=" &amp; EW$1, DataRegularSeason20242025!$D$3:$D$1315, $A10)+SUMIFS(DataRegularSeason20242025!$AB$3:$AB$1315,DataRegularSeason20242025!$B$3:$B$1315, "&lt;=" &amp; EW$1, DataRegularSeason20242025!$E$3:$E$1315, $A10)</f>
        <v>22</v>
      </c>
      <c r="EX10">
        <f>SUMIFS(DataRegularSeason20242025!$AA$3:$AA$1315,DataRegularSeason20242025!$B$3:$B$1315, "&lt;=" &amp; EX$1, DataRegularSeason20242025!$D$3:$D$1315, $A10)+SUMIFS(DataRegularSeason20242025!$AB$3:$AB$1315,DataRegularSeason20242025!$B$3:$B$1315, "&lt;=" &amp; EX$1, DataRegularSeason20242025!$E$3:$E$1315, $A10)</f>
        <v>22</v>
      </c>
      <c r="EY10">
        <f>SUMIFS(DataRegularSeason20242025!$AA$3:$AA$1315,DataRegularSeason20242025!$B$3:$B$1315, "&lt;=" &amp; EY$1, DataRegularSeason20242025!$D$3:$D$1315, $A10)+SUMIFS(DataRegularSeason20242025!$AB$3:$AB$1315,DataRegularSeason20242025!$B$3:$B$1315, "&lt;=" &amp; EY$1, DataRegularSeason20242025!$E$3:$E$1315, $A10)</f>
        <v>22</v>
      </c>
      <c r="EZ10">
        <f>SUMIFS(DataRegularSeason20242025!$AA$3:$AA$1315,DataRegularSeason20242025!$B$3:$B$1315, "&lt;=" &amp; EZ$1, DataRegularSeason20242025!$D$3:$D$1315, $A10)+SUMIFS(DataRegularSeason20242025!$AB$3:$AB$1315,DataRegularSeason20242025!$B$3:$B$1315, "&lt;=" &amp; EZ$1, DataRegularSeason20242025!$E$3:$E$1315, $A10)</f>
        <v>22</v>
      </c>
      <c r="FA10">
        <f>SUMIFS(DataRegularSeason20242025!$AA$3:$AA$1315,DataRegularSeason20242025!$B$3:$B$1315, "&lt;=" &amp; FA$1, DataRegularSeason20242025!$D$3:$D$1315, $A10)+SUMIFS(DataRegularSeason20242025!$AB$3:$AB$1315,DataRegularSeason20242025!$B$3:$B$1315, "&lt;=" &amp; FA$1, DataRegularSeason20242025!$E$3:$E$1315, $A10)</f>
        <v>22</v>
      </c>
      <c r="FB10">
        <f>SUMIFS(DataRegularSeason20242025!$AA$3:$AA$1315,DataRegularSeason20242025!$B$3:$B$1315, "&lt;=" &amp; FB$1, DataRegularSeason20242025!$D$3:$D$1315, $A10)+SUMIFS(DataRegularSeason20242025!$AB$3:$AB$1315,DataRegularSeason20242025!$B$3:$B$1315, "&lt;=" &amp; FB$1, DataRegularSeason20242025!$E$3:$E$1315, $A10)</f>
        <v>22</v>
      </c>
      <c r="FC10">
        <f>SUMIFS(DataRegularSeason20242025!$AA$3:$AA$1315,DataRegularSeason20242025!$B$3:$B$1315, "&lt;=" &amp; FC$1, DataRegularSeason20242025!$D$3:$D$1315, $A10)+SUMIFS(DataRegularSeason20242025!$AB$3:$AB$1315,DataRegularSeason20242025!$B$3:$B$1315, "&lt;=" &amp; FC$1, DataRegularSeason20242025!$E$3:$E$1315, $A10)</f>
        <v>22</v>
      </c>
      <c r="FD10">
        <f>SUMIFS(DataRegularSeason20242025!$AA$3:$AA$1315,DataRegularSeason20242025!$B$3:$B$1315, "&lt;=" &amp; FD$1, DataRegularSeason20242025!$D$3:$D$1315, $A10)+SUMIFS(DataRegularSeason20242025!$AB$3:$AB$1315,DataRegularSeason20242025!$B$3:$B$1315, "&lt;=" &amp; FD$1, DataRegularSeason20242025!$E$3:$E$1315, $A10)</f>
        <v>22</v>
      </c>
      <c r="FE10">
        <f>SUMIFS(DataRegularSeason20242025!$AA$3:$AA$1315,DataRegularSeason20242025!$B$3:$B$1315, "&lt;=" &amp; FE$1, DataRegularSeason20242025!$D$3:$D$1315, $A10)+SUMIFS(DataRegularSeason20242025!$AB$3:$AB$1315,DataRegularSeason20242025!$B$3:$B$1315, "&lt;=" &amp; FE$1, DataRegularSeason20242025!$E$3:$E$1315, $A10)</f>
        <v>22</v>
      </c>
      <c r="FF10">
        <f>SUMIFS(DataRegularSeason20242025!$AA$3:$AA$1315,DataRegularSeason20242025!$B$3:$B$1315, "&lt;=" &amp; FF$1, DataRegularSeason20242025!$D$3:$D$1315, $A10)+SUMIFS(DataRegularSeason20242025!$AB$3:$AB$1315,DataRegularSeason20242025!$B$3:$B$1315, "&lt;=" &amp; FF$1, DataRegularSeason20242025!$E$3:$E$1315, $A10)</f>
        <v>22</v>
      </c>
      <c r="FG10">
        <f>SUMIFS(DataRegularSeason20242025!$AA$3:$AA$1315,DataRegularSeason20242025!$B$3:$B$1315, "&lt;=" &amp; FG$1, DataRegularSeason20242025!$D$3:$D$1315, $A10)+SUMIFS(DataRegularSeason20242025!$AB$3:$AB$1315,DataRegularSeason20242025!$B$3:$B$1315, "&lt;=" &amp; FG$1, DataRegularSeason20242025!$E$3:$E$1315, $A10)</f>
        <v>22</v>
      </c>
      <c r="FH10">
        <f>SUMIFS(DataRegularSeason20242025!$AA$3:$AA$1315,DataRegularSeason20242025!$B$3:$B$1315, "&lt;=" &amp; FH$1, DataRegularSeason20242025!$D$3:$D$1315, $A10)+SUMIFS(DataRegularSeason20242025!$AB$3:$AB$1315,DataRegularSeason20242025!$B$3:$B$1315, "&lt;=" &amp; FH$1, DataRegularSeason20242025!$E$3:$E$1315, $A10)</f>
        <v>22</v>
      </c>
      <c r="FI10">
        <f>SUMIFS(DataRegularSeason20242025!$AA$3:$AA$1315,DataRegularSeason20242025!$B$3:$B$1315, "&lt;=" &amp; FI$1, DataRegularSeason20242025!$D$3:$D$1315, $A10)+SUMIFS(DataRegularSeason20242025!$AB$3:$AB$1315,DataRegularSeason20242025!$B$3:$B$1315, "&lt;=" &amp; FI$1, DataRegularSeason20242025!$E$3:$E$1315, $A10)</f>
        <v>22</v>
      </c>
      <c r="FJ10">
        <f>SUMIFS(DataRegularSeason20242025!$AA$3:$AA$1315,DataRegularSeason20242025!$B$3:$B$1315, "&lt;=" &amp; FJ$1, DataRegularSeason20242025!$D$3:$D$1315, $A10)+SUMIFS(DataRegularSeason20242025!$AB$3:$AB$1315,DataRegularSeason20242025!$B$3:$B$1315, "&lt;=" &amp; FJ$1, DataRegularSeason20242025!$E$3:$E$1315, $A10)</f>
        <v>22</v>
      </c>
      <c r="FK10">
        <f>SUMIFS(DataRegularSeason20242025!$AA$3:$AA$1315,DataRegularSeason20242025!$B$3:$B$1315, "&lt;=" &amp; FK$1, DataRegularSeason20242025!$D$3:$D$1315, $A10)+SUMIFS(DataRegularSeason20242025!$AB$3:$AB$1315,DataRegularSeason20242025!$B$3:$B$1315, "&lt;=" &amp; FK$1, DataRegularSeason20242025!$E$3:$E$1315, $A10)</f>
        <v>22</v>
      </c>
      <c r="FL10">
        <f>SUMIFS(DataRegularSeason20242025!$AA$3:$AA$1315,DataRegularSeason20242025!$B$3:$B$1315, "&lt;=" &amp; FL$1, DataRegularSeason20242025!$D$3:$D$1315, $A10)+SUMIFS(DataRegularSeason20242025!$AB$3:$AB$1315,DataRegularSeason20242025!$B$3:$B$1315, "&lt;=" &amp; FL$1, DataRegularSeason20242025!$E$3:$E$1315, $A10)</f>
        <v>22</v>
      </c>
      <c r="FM10">
        <f>SUMIFS(DataRegularSeason20242025!$AA$3:$AA$1315,DataRegularSeason20242025!$B$3:$B$1315, "&lt;=" &amp; FM$1, DataRegularSeason20242025!$D$3:$D$1315, $A10)+SUMIFS(DataRegularSeason20242025!$AB$3:$AB$1315,DataRegularSeason20242025!$B$3:$B$1315, "&lt;=" &amp; FM$1, DataRegularSeason20242025!$E$3:$E$1315, $A10)</f>
        <v>22</v>
      </c>
      <c r="FN10">
        <f>SUMIFS(DataRegularSeason20242025!$AA$3:$AA$1315,DataRegularSeason20242025!$B$3:$B$1315, "&lt;=" &amp; FN$1, DataRegularSeason20242025!$D$3:$D$1315, $A10)+SUMIFS(DataRegularSeason20242025!$AB$3:$AB$1315,DataRegularSeason20242025!$B$3:$B$1315, "&lt;=" &amp; FN$1, DataRegularSeason20242025!$E$3:$E$1315, $A10)</f>
        <v>22</v>
      </c>
      <c r="FO10">
        <f>SUMIFS(DataRegularSeason20242025!$AA$3:$AA$1315,DataRegularSeason20242025!$B$3:$B$1315, "&lt;=" &amp; FO$1, DataRegularSeason20242025!$D$3:$D$1315, $A10)+SUMIFS(DataRegularSeason20242025!$AB$3:$AB$1315,DataRegularSeason20242025!$B$3:$B$1315, "&lt;=" &amp; FO$1, DataRegularSeason20242025!$E$3:$E$1315, $A10)</f>
        <v>22</v>
      </c>
      <c r="FP10">
        <f>SUMIFS(DataRegularSeason20242025!$AA$3:$AA$1315,DataRegularSeason20242025!$B$3:$B$1315, "&lt;=" &amp; FP$1, DataRegularSeason20242025!$D$3:$D$1315, $A10)+SUMIFS(DataRegularSeason20242025!$AB$3:$AB$1315,DataRegularSeason20242025!$B$3:$B$1315, "&lt;=" &amp; FP$1, DataRegularSeason20242025!$E$3:$E$1315, $A10)</f>
        <v>22</v>
      </c>
      <c r="FQ10">
        <f>SUMIFS(DataRegularSeason20242025!$AA$3:$AA$1315,DataRegularSeason20242025!$B$3:$B$1315, "&lt;=" &amp; FQ$1, DataRegularSeason20242025!$D$3:$D$1315, $A10)+SUMIFS(DataRegularSeason20242025!$AB$3:$AB$1315,DataRegularSeason20242025!$B$3:$B$1315, "&lt;=" &amp; FQ$1, DataRegularSeason20242025!$E$3:$E$1315, $A10)</f>
        <v>22</v>
      </c>
      <c r="FR10">
        <f>SUMIFS(DataRegularSeason20242025!$AA$3:$AA$1315,DataRegularSeason20242025!$B$3:$B$1315, "&lt;=" &amp; FR$1, DataRegularSeason20242025!$D$3:$D$1315, $A10)+SUMIFS(DataRegularSeason20242025!$AB$3:$AB$1315,DataRegularSeason20242025!$B$3:$B$1315, "&lt;=" &amp; FR$1, DataRegularSeason20242025!$E$3:$E$1315, $A10)</f>
        <v>22</v>
      </c>
      <c r="FS10">
        <f>SUMIFS(DataRegularSeason20242025!$AA$3:$AA$1315,DataRegularSeason20242025!$B$3:$B$1315, "&lt;=" &amp; FS$1, DataRegularSeason20242025!$D$3:$D$1315, $A10)+SUMIFS(DataRegularSeason20242025!$AB$3:$AB$1315,DataRegularSeason20242025!$B$3:$B$1315, "&lt;=" &amp; FS$1, DataRegularSeason20242025!$E$3:$E$1315, $A10)</f>
        <v>22</v>
      </c>
      <c r="FT10">
        <f>SUMIFS(DataRegularSeason20242025!$AA$3:$AA$1315,DataRegularSeason20242025!$B$3:$B$1315, "&lt;=" &amp; FT$1, DataRegularSeason20242025!$D$3:$D$1315, $A10)+SUMIFS(DataRegularSeason20242025!$AB$3:$AB$1315,DataRegularSeason20242025!$B$3:$B$1315, "&lt;=" &amp; FT$1, DataRegularSeason20242025!$E$3:$E$1315, $A10)</f>
        <v>22</v>
      </c>
      <c r="FU10">
        <f>SUMIFS(DataRegularSeason20242025!$AA$3:$AA$1315,DataRegularSeason20242025!$B$3:$B$1315, "&lt;=" &amp; FU$1, DataRegularSeason20242025!$D$3:$D$1315, $A10)+SUMIFS(DataRegularSeason20242025!$AB$3:$AB$1315,DataRegularSeason20242025!$B$3:$B$1315, "&lt;=" &amp; FU$1, DataRegularSeason20242025!$E$3:$E$1315, $A10)</f>
        <v>22</v>
      </c>
      <c r="FV10">
        <f>SUMIFS(DataRegularSeason20242025!$AA$3:$AA$1315,DataRegularSeason20242025!$B$3:$B$1315, "&lt;=" &amp; FV$1, DataRegularSeason20242025!$D$3:$D$1315, $A10)+SUMIFS(DataRegularSeason20242025!$AB$3:$AB$1315,DataRegularSeason20242025!$B$3:$B$1315, "&lt;=" &amp; FV$1, DataRegularSeason20242025!$E$3:$E$1315, $A10)</f>
        <v>22</v>
      </c>
      <c r="FW10">
        <f>SUMIFS(DataRegularSeason20242025!$AA$3:$AA$1315,DataRegularSeason20242025!$B$3:$B$1315, "&lt;=" &amp; FW$1, DataRegularSeason20242025!$D$3:$D$1315, $A10)+SUMIFS(DataRegularSeason20242025!$AB$3:$AB$1315,DataRegularSeason20242025!$B$3:$B$1315, "&lt;=" &amp; FW$1, DataRegularSeason20242025!$E$3:$E$1315, $A10)</f>
        <v>22</v>
      </c>
      <c r="FX10">
        <f>SUMIFS(DataRegularSeason20242025!$AA$3:$AA$1315,DataRegularSeason20242025!$B$3:$B$1315, "&lt;=" &amp; FX$1, DataRegularSeason20242025!$D$3:$D$1315, $A10)+SUMIFS(DataRegularSeason20242025!$AB$3:$AB$1315,DataRegularSeason20242025!$B$3:$B$1315, "&lt;=" &amp; FX$1, DataRegularSeason20242025!$E$3:$E$1315, $A10)</f>
        <v>22</v>
      </c>
      <c r="FY10">
        <f>SUMIFS(DataRegularSeason20242025!$AA$3:$AA$1315,DataRegularSeason20242025!$B$3:$B$1315, "&lt;=" &amp; FY$1, DataRegularSeason20242025!$D$3:$D$1315, $A10)+SUMIFS(DataRegularSeason20242025!$AB$3:$AB$1315,DataRegularSeason20242025!$B$3:$B$1315, "&lt;=" &amp; FY$1, DataRegularSeason20242025!$E$3:$E$1315, $A10)</f>
        <v>22</v>
      </c>
      <c r="FZ10">
        <f>SUMIFS(DataRegularSeason20242025!$AA$3:$AA$1315,DataRegularSeason20242025!$B$3:$B$1315, "&lt;=" &amp; FZ$1, DataRegularSeason20242025!$D$3:$D$1315, $A10)+SUMIFS(DataRegularSeason20242025!$AB$3:$AB$1315,DataRegularSeason20242025!$B$3:$B$1315, "&lt;=" &amp; FZ$1, DataRegularSeason20242025!$E$3:$E$1315, $A10)</f>
        <v>22</v>
      </c>
      <c r="GA10">
        <f>SUMIFS(DataRegularSeason20242025!$AA$3:$AA$1315,DataRegularSeason20242025!$B$3:$B$1315, "&lt;=" &amp; GA$1, DataRegularSeason20242025!$D$3:$D$1315, $A10)+SUMIFS(DataRegularSeason20242025!$AB$3:$AB$1315,DataRegularSeason20242025!$B$3:$B$1315, "&lt;=" &amp; GA$1, DataRegularSeason20242025!$E$3:$E$1315, $A10)</f>
        <v>22</v>
      </c>
      <c r="GB10">
        <f>SUMIFS(DataRegularSeason20242025!$AA$3:$AA$1315,DataRegularSeason20242025!$B$3:$B$1315, "&lt;=" &amp; GB$1, DataRegularSeason20242025!$D$3:$D$1315, $A10)+SUMIFS(DataRegularSeason20242025!$AB$3:$AB$1315,DataRegularSeason20242025!$B$3:$B$1315, "&lt;=" &amp; GB$1, DataRegularSeason20242025!$E$3:$E$1315, $A10)</f>
        <v>22</v>
      </c>
      <c r="GC10">
        <f>SUMIFS(DataRegularSeason20242025!$AA$3:$AA$1315,DataRegularSeason20242025!$B$3:$B$1315, "&lt;=" &amp; GC$1, DataRegularSeason20242025!$D$3:$D$1315, $A10)+SUMIFS(DataRegularSeason20242025!$AB$3:$AB$1315,DataRegularSeason20242025!$B$3:$B$1315, "&lt;=" &amp; GC$1, DataRegularSeason20242025!$E$3:$E$1315, $A10)</f>
        <v>22</v>
      </c>
      <c r="GD10">
        <f>SUMIFS(DataRegularSeason20242025!$AA$3:$AA$1315,DataRegularSeason20242025!$B$3:$B$1315, "&lt;=" &amp; GD$1, DataRegularSeason20242025!$D$3:$D$1315, $A10)+SUMIFS(DataRegularSeason20242025!$AB$3:$AB$1315,DataRegularSeason20242025!$B$3:$B$1315, "&lt;=" &amp; GD$1, DataRegularSeason20242025!$E$3:$E$1315, $A10)</f>
        <v>22</v>
      </c>
      <c r="GE10">
        <f>SUMIFS(DataRegularSeason20242025!$AA$3:$AA$1315,DataRegularSeason20242025!$B$3:$B$1315, "&lt;=" &amp; GE$1, DataRegularSeason20242025!$D$3:$D$1315, $A10)+SUMIFS(DataRegularSeason20242025!$AB$3:$AB$1315,DataRegularSeason20242025!$B$3:$B$1315, "&lt;=" &amp; GE$1, DataRegularSeason20242025!$E$3:$E$1315, $A10)</f>
        <v>22</v>
      </c>
      <c r="GF10">
        <f>SUMIFS(DataRegularSeason20242025!$AA$3:$AA$1315,DataRegularSeason20242025!$B$3:$B$1315, "&lt;=" &amp; GF$1, DataRegularSeason20242025!$D$3:$D$1315, $A10)+SUMIFS(DataRegularSeason20242025!$AB$3:$AB$1315,DataRegularSeason20242025!$B$3:$B$1315, "&lt;=" &amp; GF$1, DataRegularSeason20242025!$E$3:$E$1315, $A10)</f>
        <v>22</v>
      </c>
      <c r="GG10">
        <f>SUMIFS(DataRegularSeason20242025!$AA$3:$AA$1315,DataRegularSeason20242025!$B$3:$B$1315, "&lt;=" &amp; GG$1, DataRegularSeason20242025!$D$3:$D$1315, $A10)+SUMIFS(DataRegularSeason20242025!$AB$3:$AB$1315,DataRegularSeason20242025!$B$3:$B$1315, "&lt;=" &amp; GG$1, DataRegularSeason20242025!$E$3:$E$1315, $A10)</f>
        <v>22</v>
      </c>
      <c r="GH10">
        <f>SUMIFS(DataRegularSeason20242025!$AA$3:$AA$1315,DataRegularSeason20242025!$B$3:$B$1315, "&lt;=" &amp; GH$1, DataRegularSeason20242025!$D$3:$D$1315, $A10)+SUMIFS(DataRegularSeason20242025!$AB$3:$AB$1315,DataRegularSeason20242025!$B$3:$B$1315, "&lt;=" &amp; GH$1, DataRegularSeason20242025!$E$3:$E$1315, $A10)</f>
        <v>22</v>
      </c>
      <c r="GI10">
        <f>SUMIFS(DataRegularSeason20242025!$AA$3:$AA$1315,DataRegularSeason20242025!$B$3:$B$1315, "&lt;=" &amp; GI$1, DataRegularSeason20242025!$D$3:$D$1315, $A10)+SUMIFS(DataRegularSeason20242025!$AB$3:$AB$1315,DataRegularSeason20242025!$B$3:$B$1315, "&lt;=" &amp; GI$1, DataRegularSeason20242025!$E$3:$E$1315, $A10)</f>
        <v>22</v>
      </c>
      <c r="GJ10">
        <f>SUMIFS(DataRegularSeason20242025!$AA$3:$AA$1315,DataRegularSeason20242025!$B$3:$B$1315, "&lt;=" &amp; GJ$1, DataRegularSeason20242025!$D$3:$D$1315, $A10)+SUMIFS(DataRegularSeason20242025!$AB$3:$AB$1315,DataRegularSeason20242025!$B$3:$B$1315, "&lt;=" &amp; GJ$1, DataRegularSeason20242025!$E$3:$E$1315, $A10)</f>
        <v>22</v>
      </c>
      <c r="GK10">
        <f>SUMIFS(DataRegularSeason20242025!$AA$3:$AA$1315,DataRegularSeason20242025!$B$3:$B$1315, "&lt;=" &amp; GK$1, DataRegularSeason20242025!$D$3:$D$1315, $A10)+SUMIFS(DataRegularSeason20242025!$AB$3:$AB$1315,DataRegularSeason20242025!$B$3:$B$1315, "&lt;=" &amp; GK$1, DataRegularSeason20242025!$E$3:$E$1315, $A10)</f>
        <v>22</v>
      </c>
      <c r="GL10">
        <f>SUMIFS(DataRegularSeason20242025!$AA$3:$AA$1315,DataRegularSeason20242025!$B$3:$B$1315, "&lt;=" &amp; GL$1, DataRegularSeason20242025!$D$3:$D$1315, $A10)+SUMIFS(DataRegularSeason20242025!$AB$3:$AB$1315,DataRegularSeason20242025!$B$3:$B$1315, "&lt;=" &amp; GL$1, DataRegularSeason20242025!$E$3:$E$1315, $A10)</f>
        <v>22</v>
      </c>
      <c r="GM10">
        <f>SUMIFS(DataRegularSeason20242025!$AA$3:$AA$1315,DataRegularSeason20242025!$B$3:$B$1315, "&lt;=" &amp; GM$1, DataRegularSeason20242025!$D$3:$D$1315, $A10)+SUMIFS(DataRegularSeason20242025!$AB$3:$AB$1315,DataRegularSeason20242025!$B$3:$B$1315, "&lt;=" &amp; GM$1, DataRegularSeason20242025!$E$3:$E$1315, $A10)</f>
        <v>22</v>
      </c>
      <c r="GN10">
        <f>SUMIFS(DataRegularSeason20242025!$AA$3:$AA$1315,DataRegularSeason20242025!$B$3:$B$1315, "&lt;=" &amp; GN$1, DataRegularSeason20242025!$D$3:$D$1315, $A10)+SUMIFS(DataRegularSeason20242025!$AB$3:$AB$1315,DataRegularSeason20242025!$B$3:$B$1315, "&lt;=" &amp; GN$1, DataRegularSeason20242025!$E$3:$E$1315, $A10)</f>
        <v>22</v>
      </c>
      <c r="GO10">
        <f>SUMIFS(DataRegularSeason20242025!$AA$3:$AA$1315,DataRegularSeason20242025!$B$3:$B$1315, "&lt;=" &amp; GO$1, DataRegularSeason20242025!$D$3:$D$1315, $A10)+SUMIFS(DataRegularSeason20242025!$AB$3:$AB$1315,DataRegularSeason20242025!$B$3:$B$1315, "&lt;=" &amp; GO$1, DataRegularSeason20242025!$E$3:$E$1315, $A10)</f>
        <v>22</v>
      </c>
      <c r="GP10">
        <f>SUMIFS(DataRegularSeason20242025!$AA$3:$AA$1315,DataRegularSeason20242025!$B$3:$B$1315, "&lt;=" &amp; GP$1, DataRegularSeason20242025!$D$3:$D$1315, $A10)+SUMIFS(DataRegularSeason20242025!$AB$3:$AB$1315,DataRegularSeason20242025!$B$3:$B$1315, "&lt;=" &amp; GP$1, DataRegularSeason20242025!$E$3:$E$1315, $A10)</f>
        <v>22</v>
      </c>
      <c r="GQ10">
        <f>SUMIFS(DataRegularSeason20242025!$AA$3:$AA$1315,DataRegularSeason20242025!$B$3:$B$1315, "&lt;=" &amp; GQ$1, DataRegularSeason20242025!$D$3:$D$1315, $A10)+SUMIFS(DataRegularSeason20242025!$AB$3:$AB$1315,DataRegularSeason20242025!$B$3:$B$1315, "&lt;=" &amp; GQ$1, DataRegularSeason20242025!$E$3:$E$1315, $A10)</f>
        <v>22</v>
      </c>
      <c r="GR10">
        <f>SUMIFS(DataRegularSeason20242025!$AA$3:$AA$1315,DataRegularSeason20242025!$B$3:$B$1315, "&lt;=" &amp; GR$1, DataRegularSeason20242025!$D$3:$D$1315, $A10)+SUMIFS(DataRegularSeason20242025!$AB$3:$AB$1315,DataRegularSeason20242025!$B$3:$B$1315, "&lt;=" &amp; GR$1, DataRegularSeason20242025!$E$3:$E$1315, $A10)</f>
        <v>22</v>
      </c>
      <c r="GS10">
        <f>SUMIFS(DataRegularSeason20242025!$AA$3:$AA$1315,DataRegularSeason20242025!$B$3:$B$1315, "&lt;=" &amp; GS$1, DataRegularSeason20242025!$D$3:$D$1315, $A10)+SUMIFS(DataRegularSeason20242025!$AB$3:$AB$1315,DataRegularSeason20242025!$B$3:$B$1315, "&lt;=" &amp; GS$1, DataRegularSeason20242025!$E$3:$E$1315, $A10)</f>
        <v>22</v>
      </c>
      <c r="GT10">
        <f>SUMIFS(DataRegularSeason20242025!$AA$3:$AA$1315,DataRegularSeason20242025!$B$3:$B$1315, "&lt;=" &amp; GT$1, DataRegularSeason20242025!$D$3:$D$1315, $A10)+SUMIFS(DataRegularSeason20242025!$AB$3:$AB$1315,DataRegularSeason20242025!$B$3:$B$1315, "&lt;=" &amp; GT$1, DataRegularSeason20242025!$E$3:$E$1315, $A10)</f>
        <v>22</v>
      </c>
      <c r="GU10">
        <f>SUMIFS(DataRegularSeason20242025!$AA$3:$AA$1315,DataRegularSeason20242025!$B$3:$B$1315, "&lt;=" &amp; GU$1, DataRegularSeason20242025!$D$3:$D$1315, $A10)+SUMIFS(DataRegularSeason20242025!$AB$3:$AB$1315,DataRegularSeason20242025!$B$3:$B$1315, "&lt;=" &amp; GU$1, DataRegularSeason20242025!$E$3:$E$1315, $A10)</f>
        <v>22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20</v>
      </c>
      <c r="AT12">
        <f>SUMIFS(DataRegularSeason20242025!$AA$3:$AA$1315,DataRegularSeason20242025!$B$3:$B$1315, "&lt;=" &amp; AT$1, DataRegularSeason20242025!$D$3:$D$1315, $A12)+SUMIFS(DataRegularSeason20242025!$AB$3:$AB$1315,DataRegularSeason20242025!$B$3:$B$1315, "&lt;=" &amp; AT$1, DataRegularSeason20242025!$E$3:$E$1315, $A12)</f>
        <v>20</v>
      </c>
      <c r="AU12">
        <f>SUMIFS(DataRegularSeason20242025!$AA$3:$AA$1315,DataRegularSeason20242025!$B$3:$B$1315, "&lt;=" &amp; AU$1, DataRegularSeason20242025!$D$3:$D$1315, $A12)+SUMIFS(DataRegularSeason20242025!$AB$3:$AB$1315,DataRegularSeason20242025!$B$3:$B$1315, "&lt;=" &amp; AU$1, DataRegularSeason20242025!$E$3:$E$1315, $A12)</f>
        <v>20</v>
      </c>
      <c r="AV12">
        <f>SUMIFS(DataRegularSeason20242025!$AA$3:$AA$1315,DataRegularSeason20242025!$B$3:$B$1315, "&lt;=" &amp; AV$1, DataRegularSeason20242025!$D$3:$D$1315, $A12)+SUMIFS(DataRegularSeason20242025!$AB$3:$AB$1315,DataRegularSeason20242025!$B$3:$B$1315, "&lt;=" &amp; AV$1, DataRegularSeason20242025!$E$3:$E$1315, $A12)</f>
        <v>20</v>
      </c>
      <c r="AW12">
        <f>SUMIFS(DataRegularSeason20242025!$AA$3:$AA$1315,DataRegularSeason20242025!$B$3:$B$1315, "&lt;=" &amp; AW$1, DataRegularSeason20242025!$D$3:$D$1315, $A12)+SUMIFS(DataRegularSeason20242025!$AB$3:$AB$1315,DataRegularSeason20242025!$B$3:$B$1315, "&lt;=" &amp; AW$1, DataRegularSeason20242025!$E$3:$E$1315, $A12)</f>
        <v>20</v>
      </c>
      <c r="AX12">
        <f>SUMIFS(DataRegularSeason20242025!$AA$3:$AA$1315,DataRegularSeason20242025!$B$3:$B$1315, "&lt;=" &amp; AX$1, DataRegularSeason20242025!$D$3:$D$1315, $A12)+SUMIFS(DataRegularSeason20242025!$AB$3:$AB$1315,DataRegularSeason20242025!$B$3:$B$1315, "&lt;=" &amp; AX$1, DataRegularSeason20242025!$E$3:$E$1315, $A12)</f>
        <v>20</v>
      </c>
      <c r="AY12">
        <f>SUMIFS(DataRegularSeason20242025!$AA$3:$AA$1315,DataRegularSeason20242025!$B$3:$B$1315, "&lt;=" &amp; AY$1, DataRegularSeason20242025!$D$3:$D$1315, $A12)+SUMIFS(DataRegularSeason20242025!$AB$3:$AB$1315,DataRegularSeason20242025!$B$3:$B$1315, "&lt;=" &amp; AY$1, DataRegularSeason20242025!$E$3:$E$1315, $A12)</f>
        <v>20</v>
      </c>
      <c r="AZ12">
        <f>SUMIFS(DataRegularSeason20242025!$AA$3:$AA$1315,DataRegularSeason20242025!$B$3:$B$1315, "&lt;=" &amp; AZ$1, DataRegularSeason20242025!$D$3:$D$1315, $A12)+SUMIFS(DataRegularSeason20242025!$AB$3:$AB$1315,DataRegularSeason20242025!$B$3:$B$1315, "&lt;=" &amp; AZ$1, DataRegularSeason20242025!$E$3:$E$1315, $A12)</f>
        <v>20</v>
      </c>
      <c r="BA12">
        <f>SUMIFS(DataRegularSeason20242025!$AA$3:$AA$1315,DataRegularSeason20242025!$B$3:$B$1315, "&lt;=" &amp; BA$1, DataRegularSeason20242025!$D$3:$D$1315, $A12)+SUMIFS(DataRegularSeason20242025!$AB$3:$AB$1315,DataRegularSeason20242025!$B$3:$B$1315, "&lt;=" &amp; BA$1, DataRegularSeason20242025!$E$3:$E$1315, $A12)</f>
        <v>20</v>
      </c>
      <c r="BB12">
        <f>SUMIFS(DataRegularSeason20242025!$AA$3:$AA$1315,DataRegularSeason20242025!$B$3:$B$1315, "&lt;=" &amp; BB$1, DataRegularSeason20242025!$D$3:$D$1315, $A12)+SUMIFS(DataRegularSeason20242025!$AB$3:$AB$1315,DataRegularSeason20242025!$B$3:$B$1315, "&lt;=" &amp; BB$1, DataRegularSeason20242025!$E$3:$E$1315, $A12)</f>
        <v>20</v>
      </c>
      <c r="BC12">
        <f>SUMIFS(DataRegularSeason20242025!$AA$3:$AA$1315,DataRegularSeason20242025!$B$3:$B$1315, "&lt;=" &amp; BC$1, DataRegularSeason20242025!$D$3:$D$1315, $A12)+SUMIFS(DataRegularSeason20242025!$AB$3:$AB$1315,DataRegularSeason20242025!$B$3:$B$1315, "&lt;=" &amp; BC$1, DataRegularSeason20242025!$E$3:$E$1315, $A12)</f>
        <v>20</v>
      </c>
      <c r="BD12">
        <f>SUMIFS(DataRegularSeason20242025!$AA$3:$AA$1315,DataRegularSeason20242025!$B$3:$B$1315, "&lt;=" &amp; BD$1, DataRegularSeason20242025!$D$3:$D$1315, $A12)+SUMIFS(DataRegularSeason20242025!$AB$3:$AB$1315,DataRegularSeason20242025!$B$3:$B$1315, "&lt;=" &amp; BD$1, DataRegularSeason20242025!$E$3:$E$1315, $A12)</f>
        <v>20</v>
      </c>
      <c r="BE12">
        <f>SUMIFS(DataRegularSeason20242025!$AA$3:$AA$1315,DataRegularSeason20242025!$B$3:$B$1315, "&lt;=" &amp; BE$1, DataRegularSeason20242025!$D$3:$D$1315, $A12)+SUMIFS(DataRegularSeason20242025!$AB$3:$AB$1315,DataRegularSeason20242025!$B$3:$B$1315, "&lt;=" &amp; BE$1, DataRegularSeason20242025!$E$3:$E$1315, $A12)</f>
        <v>20</v>
      </c>
      <c r="BF12">
        <f>SUMIFS(DataRegularSeason20242025!$AA$3:$AA$1315,DataRegularSeason20242025!$B$3:$B$1315, "&lt;=" &amp; BF$1, DataRegularSeason20242025!$D$3:$D$1315, $A12)+SUMIFS(DataRegularSeason20242025!$AB$3:$AB$1315,DataRegularSeason20242025!$B$3:$B$1315, "&lt;=" &amp; BF$1, DataRegularSeason20242025!$E$3:$E$1315, $A12)</f>
        <v>20</v>
      </c>
      <c r="BG12">
        <f>SUMIFS(DataRegularSeason20242025!$AA$3:$AA$1315,DataRegularSeason20242025!$B$3:$B$1315, "&lt;=" &amp; BG$1, DataRegularSeason20242025!$D$3:$D$1315, $A12)+SUMIFS(DataRegularSeason20242025!$AB$3:$AB$1315,DataRegularSeason20242025!$B$3:$B$1315, "&lt;=" &amp; BG$1, DataRegularSeason20242025!$E$3:$E$1315, $A12)</f>
        <v>20</v>
      </c>
      <c r="BH12">
        <f>SUMIFS(DataRegularSeason20242025!$AA$3:$AA$1315,DataRegularSeason20242025!$B$3:$B$1315, "&lt;=" &amp; BH$1, DataRegularSeason20242025!$D$3:$D$1315, $A12)+SUMIFS(DataRegularSeason20242025!$AB$3:$AB$1315,DataRegularSeason20242025!$B$3:$B$1315, "&lt;=" &amp; BH$1, DataRegularSeason20242025!$E$3:$E$1315, $A12)</f>
        <v>20</v>
      </c>
      <c r="BI12">
        <f>SUMIFS(DataRegularSeason20242025!$AA$3:$AA$1315,DataRegularSeason20242025!$B$3:$B$1315, "&lt;=" &amp; BI$1, DataRegularSeason20242025!$D$3:$D$1315, $A12)+SUMIFS(DataRegularSeason20242025!$AB$3:$AB$1315,DataRegularSeason20242025!$B$3:$B$1315, "&lt;=" &amp; BI$1, DataRegularSeason20242025!$E$3:$E$1315, $A12)</f>
        <v>20</v>
      </c>
      <c r="BJ12">
        <f>SUMIFS(DataRegularSeason20242025!$AA$3:$AA$1315,DataRegularSeason20242025!$B$3:$B$1315, "&lt;=" &amp; BJ$1, DataRegularSeason20242025!$D$3:$D$1315, $A12)+SUMIFS(DataRegularSeason20242025!$AB$3:$AB$1315,DataRegularSeason20242025!$B$3:$B$1315, "&lt;=" &amp; BJ$1, DataRegularSeason20242025!$E$3:$E$1315, $A12)</f>
        <v>20</v>
      </c>
      <c r="BK12">
        <f>SUMIFS(DataRegularSeason20242025!$AA$3:$AA$1315,DataRegularSeason20242025!$B$3:$B$1315, "&lt;=" &amp; BK$1, DataRegularSeason20242025!$D$3:$D$1315, $A12)+SUMIFS(DataRegularSeason20242025!$AB$3:$AB$1315,DataRegularSeason20242025!$B$3:$B$1315, "&lt;=" &amp; BK$1, DataRegularSeason20242025!$E$3:$E$1315, $A12)</f>
        <v>20</v>
      </c>
      <c r="BL12">
        <f>SUMIFS(DataRegularSeason20242025!$AA$3:$AA$1315,DataRegularSeason20242025!$B$3:$B$1315, "&lt;=" &amp; BL$1, DataRegularSeason20242025!$D$3:$D$1315, $A12)+SUMIFS(DataRegularSeason20242025!$AB$3:$AB$1315,DataRegularSeason20242025!$B$3:$B$1315, "&lt;=" &amp; BL$1, DataRegularSeason20242025!$E$3:$E$1315, $A12)</f>
        <v>20</v>
      </c>
      <c r="BM12">
        <f>SUMIFS(DataRegularSeason20242025!$AA$3:$AA$1315,DataRegularSeason20242025!$B$3:$B$1315, "&lt;=" &amp; BM$1, DataRegularSeason20242025!$D$3:$D$1315, $A12)+SUMIFS(DataRegularSeason20242025!$AB$3:$AB$1315,DataRegularSeason20242025!$B$3:$B$1315, "&lt;=" &amp; BM$1, DataRegularSeason20242025!$E$3:$E$1315, $A12)</f>
        <v>20</v>
      </c>
      <c r="BN12">
        <f>SUMIFS(DataRegularSeason20242025!$AA$3:$AA$1315,DataRegularSeason20242025!$B$3:$B$1315, "&lt;=" &amp; BN$1, DataRegularSeason20242025!$D$3:$D$1315, $A12)+SUMIFS(DataRegularSeason20242025!$AB$3:$AB$1315,DataRegularSeason20242025!$B$3:$B$1315, "&lt;=" &amp; BN$1, DataRegularSeason20242025!$E$3:$E$1315, $A12)</f>
        <v>20</v>
      </c>
      <c r="BO12">
        <f>SUMIFS(DataRegularSeason20242025!$AA$3:$AA$1315,DataRegularSeason20242025!$B$3:$B$1315, "&lt;=" &amp; BO$1, DataRegularSeason20242025!$D$3:$D$1315, $A12)+SUMIFS(DataRegularSeason20242025!$AB$3:$AB$1315,DataRegularSeason20242025!$B$3:$B$1315, "&lt;=" &amp; BO$1, DataRegularSeason20242025!$E$3:$E$1315, $A12)</f>
        <v>20</v>
      </c>
      <c r="BP12">
        <f>SUMIFS(DataRegularSeason20242025!$AA$3:$AA$1315,DataRegularSeason20242025!$B$3:$B$1315, "&lt;=" &amp; BP$1, DataRegularSeason20242025!$D$3:$D$1315, $A12)+SUMIFS(DataRegularSeason20242025!$AB$3:$AB$1315,DataRegularSeason20242025!$B$3:$B$1315, "&lt;=" &amp; BP$1, DataRegularSeason20242025!$E$3:$E$1315, $A12)</f>
        <v>20</v>
      </c>
      <c r="BQ12">
        <f>SUMIFS(DataRegularSeason20242025!$AA$3:$AA$1315,DataRegularSeason20242025!$B$3:$B$1315, "&lt;=" &amp; BQ$1, DataRegularSeason20242025!$D$3:$D$1315, $A12)+SUMIFS(DataRegularSeason20242025!$AB$3:$AB$1315,DataRegularSeason20242025!$B$3:$B$1315, "&lt;=" &amp; BQ$1, DataRegularSeason20242025!$E$3:$E$1315, $A12)</f>
        <v>20</v>
      </c>
      <c r="BR12">
        <f>SUMIFS(DataRegularSeason20242025!$AA$3:$AA$1315,DataRegularSeason20242025!$B$3:$B$1315, "&lt;=" &amp; BR$1, DataRegularSeason20242025!$D$3:$D$1315, $A12)+SUMIFS(DataRegularSeason20242025!$AB$3:$AB$1315,DataRegularSeason20242025!$B$3:$B$1315, "&lt;=" &amp; BR$1, DataRegularSeason20242025!$E$3:$E$1315, $A12)</f>
        <v>20</v>
      </c>
      <c r="BS12">
        <f>SUMIFS(DataRegularSeason20242025!$AA$3:$AA$1315,DataRegularSeason20242025!$B$3:$B$1315, "&lt;=" &amp; BS$1, DataRegularSeason20242025!$D$3:$D$1315, $A12)+SUMIFS(DataRegularSeason20242025!$AB$3:$AB$1315,DataRegularSeason20242025!$B$3:$B$1315, "&lt;=" &amp; BS$1, DataRegularSeason20242025!$E$3:$E$1315, $A12)</f>
        <v>20</v>
      </c>
      <c r="BT12">
        <f>SUMIFS(DataRegularSeason20242025!$AA$3:$AA$1315,DataRegularSeason20242025!$B$3:$B$1315, "&lt;=" &amp; BT$1, DataRegularSeason20242025!$D$3:$D$1315, $A12)+SUMIFS(DataRegularSeason20242025!$AB$3:$AB$1315,DataRegularSeason20242025!$B$3:$B$1315, "&lt;=" &amp; BT$1, DataRegularSeason20242025!$E$3:$E$1315, $A12)</f>
        <v>20</v>
      </c>
      <c r="BU12">
        <f>SUMIFS(DataRegularSeason20242025!$AA$3:$AA$1315,DataRegularSeason20242025!$B$3:$B$1315, "&lt;=" &amp; BU$1, DataRegularSeason20242025!$D$3:$D$1315, $A12)+SUMIFS(DataRegularSeason20242025!$AB$3:$AB$1315,DataRegularSeason20242025!$B$3:$B$1315, "&lt;=" &amp; BU$1, DataRegularSeason20242025!$E$3:$E$1315, $A12)</f>
        <v>20</v>
      </c>
      <c r="BV12">
        <f>SUMIFS(DataRegularSeason20242025!$AA$3:$AA$1315,DataRegularSeason20242025!$B$3:$B$1315, "&lt;=" &amp; BV$1, DataRegularSeason20242025!$D$3:$D$1315, $A12)+SUMIFS(DataRegularSeason20242025!$AB$3:$AB$1315,DataRegularSeason20242025!$B$3:$B$1315, "&lt;=" &amp; BV$1, DataRegularSeason20242025!$E$3:$E$1315, $A12)</f>
        <v>20</v>
      </c>
      <c r="BW12">
        <f>SUMIFS(DataRegularSeason20242025!$AA$3:$AA$1315,DataRegularSeason20242025!$B$3:$B$1315, "&lt;=" &amp; BW$1, DataRegularSeason20242025!$D$3:$D$1315, $A12)+SUMIFS(DataRegularSeason20242025!$AB$3:$AB$1315,DataRegularSeason20242025!$B$3:$B$1315, "&lt;=" &amp; BW$1, DataRegularSeason20242025!$E$3:$E$1315, $A12)</f>
        <v>20</v>
      </c>
      <c r="BX12">
        <f>SUMIFS(DataRegularSeason20242025!$AA$3:$AA$1315,DataRegularSeason20242025!$B$3:$B$1315, "&lt;=" &amp; BX$1, DataRegularSeason20242025!$D$3:$D$1315, $A12)+SUMIFS(DataRegularSeason20242025!$AB$3:$AB$1315,DataRegularSeason20242025!$B$3:$B$1315, "&lt;=" &amp; BX$1, DataRegularSeason20242025!$E$3:$E$1315, $A12)</f>
        <v>20</v>
      </c>
      <c r="BY12">
        <f>SUMIFS(DataRegularSeason20242025!$AA$3:$AA$1315,DataRegularSeason20242025!$B$3:$B$1315, "&lt;=" &amp; BY$1, DataRegularSeason20242025!$D$3:$D$1315, $A12)+SUMIFS(DataRegularSeason20242025!$AB$3:$AB$1315,DataRegularSeason20242025!$B$3:$B$1315, "&lt;=" &amp; BY$1, DataRegularSeason20242025!$E$3:$E$1315, $A12)</f>
        <v>20</v>
      </c>
      <c r="BZ12">
        <f>SUMIFS(DataRegularSeason20242025!$AA$3:$AA$1315,DataRegularSeason20242025!$B$3:$B$1315, "&lt;=" &amp; BZ$1, DataRegularSeason20242025!$D$3:$D$1315, $A12)+SUMIFS(DataRegularSeason20242025!$AB$3:$AB$1315,DataRegularSeason20242025!$B$3:$B$1315, "&lt;=" &amp; BZ$1, DataRegularSeason20242025!$E$3:$E$1315, $A12)</f>
        <v>20</v>
      </c>
      <c r="CA12">
        <f>SUMIFS(DataRegularSeason20242025!$AA$3:$AA$1315,DataRegularSeason20242025!$B$3:$B$1315, "&lt;=" &amp; CA$1, DataRegularSeason20242025!$D$3:$D$1315, $A12)+SUMIFS(DataRegularSeason20242025!$AB$3:$AB$1315,DataRegularSeason20242025!$B$3:$B$1315, "&lt;=" &amp; CA$1, DataRegularSeason20242025!$E$3:$E$1315, $A12)</f>
        <v>20</v>
      </c>
      <c r="CB12">
        <f>SUMIFS(DataRegularSeason20242025!$AA$3:$AA$1315,DataRegularSeason20242025!$B$3:$B$1315, "&lt;=" &amp; CB$1, DataRegularSeason20242025!$D$3:$D$1315, $A12)+SUMIFS(DataRegularSeason20242025!$AB$3:$AB$1315,DataRegularSeason20242025!$B$3:$B$1315, "&lt;=" &amp; CB$1, DataRegularSeason20242025!$E$3:$E$1315, $A12)</f>
        <v>20</v>
      </c>
      <c r="CC12">
        <f>SUMIFS(DataRegularSeason20242025!$AA$3:$AA$1315,DataRegularSeason20242025!$B$3:$B$1315, "&lt;=" &amp; CC$1, DataRegularSeason20242025!$D$3:$D$1315, $A12)+SUMIFS(DataRegularSeason20242025!$AB$3:$AB$1315,DataRegularSeason20242025!$B$3:$B$1315, "&lt;=" &amp; CC$1, DataRegularSeason20242025!$E$3:$E$1315, $A12)</f>
        <v>20</v>
      </c>
      <c r="CD12">
        <f>SUMIFS(DataRegularSeason20242025!$AA$3:$AA$1315,DataRegularSeason20242025!$B$3:$B$1315, "&lt;=" &amp; CD$1, DataRegularSeason20242025!$D$3:$D$1315, $A12)+SUMIFS(DataRegularSeason20242025!$AB$3:$AB$1315,DataRegularSeason20242025!$B$3:$B$1315, "&lt;=" &amp; CD$1, DataRegularSeason20242025!$E$3:$E$1315, $A12)</f>
        <v>20</v>
      </c>
      <c r="CE12">
        <f>SUMIFS(DataRegularSeason20242025!$AA$3:$AA$1315,DataRegularSeason20242025!$B$3:$B$1315, "&lt;=" &amp; CE$1, DataRegularSeason20242025!$D$3:$D$1315, $A12)+SUMIFS(DataRegularSeason20242025!$AB$3:$AB$1315,DataRegularSeason20242025!$B$3:$B$1315, "&lt;=" &amp; CE$1, DataRegularSeason20242025!$E$3:$E$1315, $A12)</f>
        <v>20</v>
      </c>
      <c r="CF12">
        <f>SUMIFS(DataRegularSeason20242025!$AA$3:$AA$1315,DataRegularSeason20242025!$B$3:$B$1315, "&lt;=" &amp; CF$1, DataRegularSeason20242025!$D$3:$D$1315, $A12)+SUMIFS(DataRegularSeason20242025!$AB$3:$AB$1315,DataRegularSeason20242025!$B$3:$B$1315, "&lt;=" &amp; CF$1, DataRegularSeason20242025!$E$3:$E$1315, $A12)</f>
        <v>20</v>
      </c>
      <c r="CG12">
        <f>SUMIFS(DataRegularSeason20242025!$AA$3:$AA$1315,DataRegularSeason20242025!$B$3:$B$1315, "&lt;=" &amp; CG$1, DataRegularSeason20242025!$D$3:$D$1315, $A12)+SUMIFS(DataRegularSeason20242025!$AB$3:$AB$1315,DataRegularSeason20242025!$B$3:$B$1315, "&lt;=" &amp; CG$1, DataRegularSeason20242025!$E$3:$E$1315, $A12)</f>
        <v>20</v>
      </c>
      <c r="CH12">
        <f>SUMIFS(DataRegularSeason20242025!$AA$3:$AA$1315,DataRegularSeason20242025!$B$3:$B$1315, "&lt;=" &amp; CH$1, DataRegularSeason20242025!$D$3:$D$1315, $A12)+SUMIFS(DataRegularSeason20242025!$AB$3:$AB$1315,DataRegularSeason20242025!$B$3:$B$1315, "&lt;=" &amp; CH$1, DataRegularSeason20242025!$E$3:$E$1315, $A12)</f>
        <v>20</v>
      </c>
      <c r="CI12">
        <f>SUMIFS(DataRegularSeason20242025!$AA$3:$AA$1315,DataRegularSeason20242025!$B$3:$B$1315, "&lt;=" &amp; CI$1, DataRegularSeason20242025!$D$3:$D$1315, $A12)+SUMIFS(DataRegularSeason20242025!$AB$3:$AB$1315,DataRegularSeason20242025!$B$3:$B$1315, "&lt;=" &amp; CI$1, DataRegularSeason20242025!$E$3:$E$1315, $A12)</f>
        <v>20</v>
      </c>
      <c r="CJ12">
        <f>SUMIFS(DataRegularSeason20242025!$AA$3:$AA$1315,DataRegularSeason20242025!$B$3:$B$1315, "&lt;=" &amp; CJ$1, DataRegularSeason20242025!$D$3:$D$1315, $A12)+SUMIFS(DataRegularSeason20242025!$AB$3:$AB$1315,DataRegularSeason20242025!$B$3:$B$1315, "&lt;=" &amp; CJ$1, DataRegularSeason20242025!$E$3:$E$1315, $A12)</f>
        <v>20</v>
      </c>
      <c r="CK12">
        <f>SUMIFS(DataRegularSeason20242025!$AA$3:$AA$1315,DataRegularSeason20242025!$B$3:$B$1315, "&lt;=" &amp; CK$1, DataRegularSeason20242025!$D$3:$D$1315, $A12)+SUMIFS(DataRegularSeason20242025!$AB$3:$AB$1315,DataRegularSeason20242025!$B$3:$B$1315, "&lt;=" &amp; CK$1, DataRegularSeason20242025!$E$3:$E$1315, $A12)</f>
        <v>20</v>
      </c>
      <c r="CL12">
        <f>SUMIFS(DataRegularSeason20242025!$AA$3:$AA$1315,DataRegularSeason20242025!$B$3:$B$1315, "&lt;=" &amp; CL$1, DataRegularSeason20242025!$D$3:$D$1315, $A12)+SUMIFS(DataRegularSeason20242025!$AB$3:$AB$1315,DataRegularSeason20242025!$B$3:$B$1315, "&lt;=" &amp; CL$1, DataRegularSeason20242025!$E$3:$E$1315, $A12)</f>
        <v>20</v>
      </c>
      <c r="CM12">
        <f>SUMIFS(DataRegularSeason20242025!$AA$3:$AA$1315,DataRegularSeason20242025!$B$3:$B$1315, "&lt;=" &amp; CM$1, DataRegularSeason20242025!$D$3:$D$1315, $A12)+SUMIFS(DataRegularSeason20242025!$AB$3:$AB$1315,DataRegularSeason20242025!$B$3:$B$1315, "&lt;=" &amp; CM$1, DataRegularSeason20242025!$E$3:$E$1315, $A12)</f>
        <v>20</v>
      </c>
      <c r="CN12">
        <f>SUMIFS(DataRegularSeason20242025!$AA$3:$AA$1315,DataRegularSeason20242025!$B$3:$B$1315, "&lt;=" &amp; CN$1, DataRegularSeason20242025!$D$3:$D$1315, $A12)+SUMIFS(DataRegularSeason20242025!$AB$3:$AB$1315,DataRegularSeason20242025!$B$3:$B$1315, "&lt;=" &amp; CN$1, DataRegularSeason20242025!$E$3:$E$1315, $A12)</f>
        <v>20</v>
      </c>
      <c r="CO12">
        <f>SUMIFS(DataRegularSeason20242025!$AA$3:$AA$1315,DataRegularSeason20242025!$B$3:$B$1315, "&lt;=" &amp; CO$1, DataRegularSeason20242025!$D$3:$D$1315, $A12)+SUMIFS(DataRegularSeason20242025!$AB$3:$AB$1315,DataRegularSeason20242025!$B$3:$B$1315, "&lt;=" &amp; CO$1, DataRegularSeason20242025!$E$3:$E$1315, $A12)</f>
        <v>20</v>
      </c>
      <c r="CP12">
        <f>SUMIFS(DataRegularSeason20242025!$AA$3:$AA$1315,DataRegularSeason20242025!$B$3:$B$1315, "&lt;=" &amp; CP$1, DataRegularSeason20242025!$D$3:$D$1315, $A12)+SUMIFS(DataRegularSeason20242025!$AB$3:$AB$1315,DataRegularSeason20242025!$B$3:$B$1315, "&lt;=" &amp; CP$1, DataRegularSeason20242025!$E$3:$E$1315, $A12)</f>
        <v>20</v>
      </c>
      <c r="CQ12">
        <f>SUMIFS(DataRegularSeason20242025!$AA$3:$AA$1315,DataRegularSeason20242025!$B$3:$B$1315, "&lt;=" &amp; CQ$1, DataRegularSeason20242025!$D$3:$D$1315, $A12)+SUMIFS(DataRegularSeason20242025!$AB$3:$AB$1315,DataRegularSeason20242025!$B$3:$B$1315, "&lt;=" &amp; CQ$1, DataRegularSeason20242025!$E$3:$E$1315, $A12)</f>
        <v>20</v>
      </c>
      <c r="CR12">
        <f>SUMIFS(DataRegularSeason20242025!$AA$3:$AA$1315,DataRegularSeason20242025!$B$3:$B$1315, "&lt;=" &amp; CR$1, DataRegularSeason20242025!$D$3:$D$1315, $A12)+SUMIFS(DataRegularSeason20242025!$AB$3:$AB$1315,DataRegularSeason20242025!$B$3:$B$1315, "&lt;=" &amp; CR$1, DataRegularSeason20242025!$E$3:$E$1315, $A12)</f>
        <v>20</v>
      </c>
      <c r="CS12">
        <f>SUMIFS(DataRegularSeason20242025!$AA$3:$AA$1315,DataRegularSeason20242025!$B$3:$B$1315, "&lt;=" &amp; CS$1, DataRegularSeason20242025!$D$3:$D$1315, $A12)+SUMIFS(DataRegularSeason20242025!$AB$3:$AB$1315,DataRegularSeason20242025!$B$3:$B$1315, "&lt;=" &amp; CS$1, DataRegularSeason20242025!$E$3:$E$1315, $A12)</f>
        <v>20</v>
      </c>
      <c r="CT12">
        <f>SUMIFS(DataRegularSeason20242025!$AA$3:$AA$1315,DataRegularSeason20242025!$B$3:$B$1315, "&lt;=" &amp; CT$1, DataRegularSeason20242025!$D$3:$D$1315, $A12)+SUMIFS(DataRegularSeason20242025!$AB$3:$AB$1315,DataRegularSeason20242025!$B$3:$B$1315, "&lt;=" &amp; CT$1, DataRegularSeason20242025!$E$3:$E$1315, $A12)</f>
        <v>20</v>
      </c>
      <c r="CU12">
        <f>SUMIFS(DataRegularSeason20242025!$AA$3:$AA$1315,DataRegularSeason20242025!$B$3:$B$1315, "&lt;=" &amp; CU$1, DataRegularSeason20242025!$D$3:$D$1315, $A12)+SUMIFS(DataRegularSeason20242025!$AB$3:$AB$1315,DataRegularSeason20242025!$B$3:$B$1315, "&lt;=" &amp; CU$1, DataRegularSeason20242025!$E$3:$E$1315, $A12)</f>
        <v>20</v>
      </c>
      <c r="CV12">
        <f>SUMIFS(DataRegularSeason20242025!$AA$3:$AA$1315,DataRegularSeason20242025!$B$3:$B$1315, "&lt;=" &amp; CV$1, DataRegularSeason20242025!$D$3:$D$1315, $A12)+SUMIFS(DataRegularSeason20242025!$AB$3:$AB$1315,DataRegularSeason20242025!$B$3:$B$1315, "&lt;=" &amp; CV$1, DataRegularSeason20242025!$E$3:$E$1315, $A12)</f>
        <v>20</v>
      </c>
      <c r="CW12">
        <f>SUMIFS(DataRegularSeason20242025!$AA$3:$AA$1315,DataRegularSeason20242025!$B$3:$B$1315, "&lt;=" &amp; CW$1, DataRegularSeason20242025!$D$3:$D$1315, $A12)+SUMIFS(DataRegularSeason20242025!$AB$3:$AB$1315,DataRegularSeason20242025!$B$3:$B$1315, "&lt;=" &amp; CW$1, DataRegularSeason20242025!$E$3:$E$1315, $A12)</f>
        <v>20</v>
      </c>
      <c r="CX12">
        <f>SUMIFS(DataRegularSeason20242025!$AA$3:$AA$1315,DataRegularSeason20242025!$B$3:$B$1315, "&lt;=" &amp; CX$1, DataRegularSeason20242025!$D$3:$D$1315, $A12)+SUMIFS(DataRegularSeason20242025!$AB$3:$AB$1315,DataRegularSeason20242025!$B$3:$B$1315, "&lt;=" &amp; CX$1, DataRegularSeason20242025!$E$3:$E$1315, $A12)</f>
        <v>20</v>
      </c>
      <c r="CY12">
        <f>SUMIFS(DataRegularSeason20242025!$AA$3:$AA$1315,DataRegularSeason20242025!$B$3:$B$1315, "&lt;=" &amp; CY$1, DataRegularSeason20242025!$D$3:$D$1315, $A12)+SUMIFS(DataRegularSeason20242025!$AB$3:$AB$1315,DataRegularSeason20242025!$B$3:$B$1315, "&lt;=" &amp; CY$1, DataRegularSeason20242025!$E$3:$E$1315, $A12)</f>
        <v>20</v>
      </c>
      <c r="CZ12">
        <f>SUMIFS(DataRegularSeason20242025!$AA$3:$AA$1315,DataRegularSeason20242025!$B$3:$B$1315, "&lt;=" &amp; CZ$1, DataRegularSeason20242025!$D$3:$D$1315, $A12)+SUMIFS(DataRegularSeason20242025!$AB$3:$AB$1315,DataRegularSeason20242025!$B$3:$B$1315, "&lt;=" &amp; CZ$1, DataRegularSeason20242025!$E$3:$E$1315, $A12)</f>
        <v>20</v>
      </c>
      <c r="DA12">
        <f>SUMIFS(DataRegularSeason20242025!$AA$3:$AA$1315,DataRegularSeason20242025!$B$3:$B$1315, "&lt;=" &amp; DA$1, DataRegularSeason20242025!$D$3:$D$1315, $A12)+SUMIFS(DataRegularSeason20242025!$AB$3:$AB$1315,DataRegularSeason20242025!$B$3:$B$1315, "&lt;=" &amp; DA$1, DataRegularSeason20242025!$E$3:$E$1315, $A12)</f>
        <v>20</v>
      </c>
      <c r="DB12">
        <f>SUMIFS(DataRegularSeason20242025!$AA$3:$AA$1315,DataRegularSeason20242025!$B$3:$B$1315, "&lt;=" &amp; DB$1, DataRegularSeason20242025!$D$3:$D$1315, $A12)+SUMIFS(DataRegularSeason20242025!$AB$3:$AB$1315,DataRegularSeason20242025!$B$3:$B$1315, "&lt;=" &amp; DB$1, DataRegularSeason20242025!$E$3:$E$1315, $A12)</f>
        <v>20</v>
      </c>
      <c r="DC12">
        <f>SUMIFS(DataRegularSeason20242025!$AA$3:$AA$1315,DataRegularSeason20242025!$B$3:$B$1315, "&lt;=" &amp; DC$1, DataRegularSeason20242025!$D$3:$D$1315, $A12)+SUMIFS(DataRegularSeason20242025!$AB$3:$AB$1315,DataRegularSeason20242025!$B$3:$B$1315, "&lt;=" &amp; DC$1, DataRegularSeason20242025!$E$3:$E$1315, $A12)</f>
        <v>20</v>
      </c>
      <c r="DD12">
        <f>SUMIFS(DataRegularSeason20242025!$AA$3:$AA$1315,DataRegularSeason20242025!$B$3:$B$1315, "&lt;=" &amp; DD$1, DataRegularSeason20242025!$D$3:$D$1315, $A12)+SUMIFS(DataRegularSeason20242025!$AB$3:$AB$1315,DataRegularSeason20242025!$B$3:$B$1315, "&lt;=" &amp; DD$1, DataRegularSeason20242025!$E$3:$E$1315, $A12)</f>
        <v>20</v>
      </c>
      <c r="DE12">
        <f>SUMIFS(DataRegularSeason20242025!$AA$3:$AA$1315,DataRegularSeason20242025!$B$3:$B$1315, "&lt;=" &amp; DE$1, DataRegularSeason20242025!$D$3:$D$1315, $A12)+SUMIFS(DataRegularSeason20242025!$AB$3:$AB$1315,DataRegularSeason20242025!$B$3:$B$1315, "&lt;=" &amp; DE$1, DataRegularSeason20242025!$E$3:$E$1315, $A12)</f>
        <v>20</v>
      </c>
      <c r="DF12">
        <f>SUMIFS(DataRegularSeason20242025!$AA$3:$AA$1315,DataRegularSeason20242025!$B$3:$B$1315, "&lt;=" &amp; DF$1, DataRegularSeason20242025!$D$3:$D$1315, $A12)+SUMIFS(DataRegularSeason20242025!$AB$3:$AB$1315,DataRegularSeason20242025!$B$3:$B$1315, "&lt;=" &amp; DF$1, DataRegularSeason20242025!$E$3:$E$1315, $A12)</f>
        <v>20</v>
      </c>
      <c r="DG12">
        <f>SUMIFS(DataRegularSeason20242025!$AA$3:$AA$1315,DataRegularSeason20242025!$B$3:$B$1315, "&lt;=" &amp; DG$1, DataRegularSeason20242025!$D$3:$D$1315, $A12)+SUMIFS(DataRegularSeason20242025!$AB$3:$AB$1315,DataRegularSeason20242025!$B$3:$B$1315, "&lt;=" &amp; DG$1, DataRegularSeason20242025!$E$3:$E$1315, $A12)</f>
        <v>20</v>
      </c>
      <c r="DH12">
        <f>SUMIFS(DataRegularSeason20242025!$AA$3:$AA$1315,DataRegularSeason20242025!$B$3:$B$1315, "&lt;=" &amp; DH$1, DataRegularSeason20242025!$D$3:$D$1315, $A12)+SUMIFS(DataRegularSeason20242025!$AB$3:$AB$1315,DataRegularSeason20242025!$B$3:$B$1315, "&lt;=" &amp; DH$1, DataRegularSeason20242025!$E$3:$E$1315, $A12)</f>
        <v>20</v>
      </c>
      <c r="DI12">
        <f>SUMIFS(DataRegularSeason20242025!$AA$3:$AA$1315,DataRegularSeason20242025!$B$3:$B$1315, "&lt;=" &amp; DI$1, DataRegularSeason20242025!$D$3:$D$1315, $A12)+SUMIFS(DataRegularSeason20242025!$AB$3:$AB$1315,DataRegularSeason20242025!$B$3:$B$1315, "&lt;=" &amp; DI$1, DataRegularSeason20242025!$E$3:$E$1315, $A12)</f>
        <v>20</v>
      </c>
      <c r="DJ12">
        <f>SUMIFS(DataRegularSeason20242025!$AA$3:$AA$1315,DataRegularSeason20242025!$B$3:$B$1315, "&lt;=" &amp; DJ$1, DataRegularSeason20242025!$D$3:$D$1315, $A12)+SUMIFS(DataRegularSeason20242025!$AB$3:$AB$1315,DataRegularSeason20242025!$B$3:$B$1315, "&lt;=" &amp; DJ$1, DataRegularSeason20242025!$E$3:$E$1315, $A12)</f>
        <v>20</v>
      </c>
      <c r="DK12">
        <f>SUMIFS(DataRegularSeason20242025!$AA$3:$AA$1315,DataRegularSeason20242025!$B$3:$B$1315, "&lt;=" &amp; DK$1, DataRegularSeason20242025!$D$3:$D$1315, $A12)+SUMIFS(DataRegularSeason20242025!$AB$3:$AB$1315,DataRegularSeason20242025!$B$3:$B$1315, "&lt;=" &amp; DK$1, DataRegularSeason20242025!$E$3:$E$1315, $A12)</f>
        <v>20</v>
      </c>
      <c r="DL12">
        <f>SUMIFS(DataRegularSeason20242025!$AA$3:$AA$1315,DataRegularSeason20242025!$B$3:$B$1315, "&lt;=" &amp; DL$1, DataRegularSeason20242025!$D$3:$D$1315, $A12)+SUMIFS(DataRegularSeason20242025!$AB$3:$AB$1315,DataRegularSeason20242025!$B$3:$B$1315, "&lt;=" &amp; DL$1, DataRegularSeason20242025!$E$3:$E$1315, $A12)</f>
        <v>20</v>
      </c>
      <c r="DM12">
        <f>SUMIFS(DataRegularSeason20242025!$AA$3:$AA$1315,DataRegularSeason20242025!$B$3:$B$1315, "&lt;=" &amp; DM$1, DataRegularSeason20242025!$D$3:$D$1315, $A12)+SUMIFS(DataRegularSeason20242025!$AB$3:$AB$1315,DataRegularSeason20242025!$B$3:$B$1315, "&lt;=" &amp; DM$1, DataRegularSeason20242025!$E$3:$E$1315, $A12)</f>
        <v>20</v>
      </c>
      <c r="DN12">
        <f>SUMIFS(DataRegularSeason20242025!$AA$3:$AA$1315,DataRegularSeason20242025!$B$3:$B$1315, "&lt;=" &amp; DN$1, DataRegularSeason20242025!$D$3:$D$1315, $A12)+SUMIFS(DataRegularSeason20242025!$AB$3:$AB$1315,DataRegularSeason20242025!$B$3:$B$1315, "&lt;=" &amp; DN$1, DataRegularSeason20242025!$E$3:$E$1315, $A12)</f>
        <v>20</v>
      </c>
      <c r="DO12">
        <f>SUMIFS(DataRegularSeason20242025!$AA$3:$AA$1315,DataRegularSeason20242025!$B$3:$B$1315, "&lt;=" &amp; DO$1, DataRegularSeason20242025!$D$3:$D$1315, $A12)+SUMIFS(DataRegularSeason20242025!$AB$3:$AB$1315,DataRegularSeason20242025!$B$3:$B$1315, "&lt;=" &amp; DO$1, DataRegularSeason20242025!$E$3:$E$1315, $A12)</f>
        <v>20</v>
      </c>
      <c r="DP12">
        <f>SUMIFS(DataRegularSeason20242025!$AA$3:$AA$1315,DataRegularSeason20242025!$B$3:$B$1315, "&lt;=" &amp; DP$1, DataRegularSeason20242025!$D$3:$D$1315, $A12)+SUMIFS(DataRegularSeason20242025!$AB$3:$AB$1315,DataRegularSeason20242025!$B$3:$B$1315, "&lt;=" &amp; DP$1, DataRegularSeason20242025!$E$3:$E$1315, $A12)</f>
        <v>20</v>
      </c>
      <c r="DQ12">
        <f>SUMIFS(DataRegularSeason20242025!$AA$3:$AA$1315,DataRegularSeason20242025!$B$3:$B$1315, "&lt;=" &amp; DQ$1, DataRegularSeason20242025!$D$3:$D$1315, $A12)+SUMIFS(DataRegularSeason20242025!$AB$3:$AB$1315,DataRegularSeason20242025!$B$3:$B$1315, "&lt;=" &amp; DQ$1, DataRegularSeason20242025!$E$3:$E$1315, $A12)</f>
        <v>20</v>
      </c>
      <c r="DR12">
        <f>SUMIFS(DataRegularSeason20242025!$AA$3:$AA$1315,DataRegularSeason20242025!$B$3:$B$1315, "&lt;=" &amp; DR$1, DataRegularSeason20242025!$D$3:$D$1315, $A12)+SUMIFS(DataRegularSeason20242025!$AB$3:$AB$1315,DataRegularSeason20242025!$B$3:$B$1315, "&lt;=" &amp; DR$1, DataRegularSeason20242025!$E$3:$E$1315, $A12)</f>
        <v>20</v>
      </c>
      <c r="DS12">
        <f>SUMIFS(DataRegularSeason20242025!$AA$3:$AA$1315,DataRegularSeason20242025!$B$3:$B$1315, "&lt;=" &amp; DS$1, DataRegularSeason20242025!$D$3:$D$1315, $A12)+SUMIFS(DataRegularSeason20242025!$AB$3:$AB$1315,DataRegularSeason20242025!$B$3:$B$1315, "&lt;=" &amp; DS$1, DataRegularSeason20242025!$E$3:$E$1315, $A12)</f>
        <v>20</v>
      </c>
      <c r="DT12">
        <f>SUMIFS(DataRegularSeason20242025!$AA$3:$AA$1315,DataRegularSeason20242025!$B$3:$B$1315, "&lt;=" &amp; DT$1, DataRegularSeason20242025!$D$3:$D$1315, $A12)+SUMIFS(DataRegularSeason20242025!$AB$3:$AB$1315,DataRegularSeason20242025!$B$3:$B$1315, "&lt;=" &amp; DT$1, DataRegularSeason20242025!$E$3:$E$1315, $A12)</f>
        <v>20</v>
      </c>
      <c r="DU12">
        <f>SUMIFS(DataRegularSeason20242025!$AA$3:$AA$1315,DataRegularSeason20242025!$B$3:$B$1315, "&lt;=" &amp; DU$1, DataRegularSeason20242025!$D$3:$D$1315, $A12)+SUMIFS(DataRegularSeason20242025!$AB$3:$AB$1315,DataRegularSeason20242025!$B$3:$B$1315, "&lt;=" &amp; DU$1, DataRegularSeason20242025!$E$3:$E$1315, $A12)</f>
        <v>20</v>
      </c>
      <c r="DV12">
        <f>SUMIFS(DataRegularSeason20242025!$AA$3:$AA$1315,DataRegularSeason20242025!$B$3:$B$1315, "&lt;=" &amp; DV$1, DataRegularSeason20242025!$D$3:$D$1315, $A12)+SUMIFS(DataRegularSeason20242025!$AB$3:$AB$1315,DataRegularSeason20242025!$B$3:$B$1315, "&lt;=" &amp; DV$1, DataRegularSeason20242025!$E$3:$E$1315, $A12)</f>
        <v>20</v>
      </c>
      <c r="DW12">
        <f>SUMIFS(DataRegularSeason20242025!$AA$3:$AA$1315,DataRegularSeason20242025!$B$3:$B$1315, "&lt;=" &amp; DW$1, DataRegularSeason20242025!$D$3:$D$1315, $A12)+SUMIFS(DataRegularSeason20242025!$AB$3:$AB$1315,DataRegularSeason20242025!$B$3:$B$1315, "&lt;=" &amp; DW$1, DataRegularSeason20242025!$E$3:$E$1315, $A12)</f>
        <v>20</v>
      </c>
      <c r="DX12">
        <f>SUMIFS(DataRegularSeason20242025!$AA$3:$AA$1315,DataRegularSeason20242025!$B$3:$B$1315, "&lt;=" &amp; DX$1, DataRegularSeason20242025!$D$3:$D$1315, $A12)+SUMIFS(DataRegularSeason20242025!$AB$3:$AB$1315,DataRegularSeason20242025!$B$3:$B$1315, "&lt;=" &amp; DX$1, DataRegularSeason20242025!$E$3:$E$1315, $A12)</f>
        <v>20</v>
      </c>
      <c r="DY12">
        <f>SUMIFS(DataRegularSeason20242025!$AA$3:$AA$1315,DataRegularSeason20242025!$B$3:$B$1315, "&lt;=" &amp; DY$1, DataRegularSeason20242025!$D$3:$D$1315, $A12)+SUMIFS(DataRegularSeason20242025!$AB$3:$AB$1315,DataRegularSeason20242025!$B$3:$B$1315, "&lt;=" &amp; DY$1, DataRegularSeason20242025!$E$3:$E$1315, $A12)</f>
        <v>20</v>
      </c>
      <c r="DZ12">
        <f>SUMIFS(DataRegularSeason20242025!$AA$3:$AA$1315,DataRegularSeason20242025!$B$3:$B$1315, "&lt;=" &amp; DZ$1, DataRegularSeason20242025!$D$3:$D$1315, $A12)+SUMIFS(DataRegularSeason20242025!$AB$3:$AB$1315,DataRegularSeason20242025!$B$3:$B$1315, "&lt;=" &amp; DZ$1, DataRegularSeason20242025!$E$3:$E$1315, $A12)</f>
        <v>20</v>
      </c>
      <c r="EA12">
        <f>SUMIFS(DataRegularSeason20242025!$AA$3:$AA$1315,DataRegularSeason20242025!$B$3:$B$1315, "&lt;=" &amp; EA$1, DataRegularSeason20242025!$D$3:$D$1315, $A12)+SUMIFS(DataRegularSeason20242025!$AB$3:$AB$1315,DataRegularSeason20242025!$B$3:$B$1315, "&lt;=" &amp; EA$1, DataRegularSeason20242025!$E$3:$E$1315, $A12)</f>
        <v>20</v>
      </c>
      <c r="EB12">
        <f>SUMIFS(DataRegularSeason20242025!$AA$3:$AA$1315,DataRegularSeason20242025!$B$3:$B$1315, "&lt;=" &amp; EB$1, DataRegularSeason20242025!$D$3:$D$1315, $A12)+SUMIFS(DataRegularSeason20242025!$AB$3:$AB$1315,DataRegularSeason20242025!$B$3:$B$1315, "&lt;=" &amp; EB$1, DataRegularSeason20242025!$E$3:$E$1315, $A12)</f>
        <v>20</v>
      </c>
      <c r="EC12">
        <f>SUMIFS(DataRegularSeason20242025!$AA$3:$AA$1315,DataRegularSeason20242025!$B$3:$B$1315, "&lt;=" &amp; EC$1, DataRegularSeason20242025!$D$3:$D$1315, $A12)+SUMIFS(DataRegularSeason20242025!$AB$3:$AB$1315,DataRegularSeason20242025!$B$3:$B$1315, "&lt;=" &amp; EC$1, DataRegularSeason20242025!$E$3:$E$1315, $A12)</f>
        <v>20</v>
      </c>
      <c r="ED12">
        <f>SUMIFS(DataRegularSeason20242025!$AA$3:$AA$1315,DataRegularSeason20242025!$B$3:$B$1315, "&lt;=" &amp; ED$1, DataRegularSeason20242025!$D$3:$D$1315, $A12)+SUMIFS(DataRegularSeason20242025!$AB$3:$AB$1315,DataRegularSeason20242025!$B$3:$B$1315, "&lt;=" &amp; ED$1, DataRegularSeason20242025!$E$3:$E$1315, $A12)</f>
        <v>20</v>
      </c>
      <c r="EE12">
        <f>SUMIFS(DataRegularSeason20242025!$AA$3:$AA$1315,DataRegularSeason20242025!$B$3:$B$1315, "&lt;=" &amp; EE$1, DataRegularSeason20242025!$D$3:$D$1315, $A12)+SUMIFS(DataRegularSeason20242025!$AB$3:$AB$1315,DataRegularSeason20242025!$B$3:$B$1315, "&lt;=" &amp; EE$1, DataRegularSeason20242025!$E$3:$E$1315, $A12)</f>
        <v>20</v>
      </c>
      <c r="EF12">
        <f>SUMIFS(DataRegularSeason20242025!$AA$3:$AA$1315,DataRegularSeason20242025!$B$3:$B$1315, "&lt;=" &amp; EF$1, DataRegularSeason20242025!$D$3:$D$1315, $A12)+SUMIFS(DataRegularSeason20242025!$AB$3:$AB$1315,DataRegularSeason20242025!$B$3:$B$1315, "&lt;=" &amp; EF$1, DataRegularSeason20242025!$E$3:$E$1315, $A12)</f>
        <v>20</v>
      </c>
      <c r="EG12">
        <f>SUMIFS(DataRegularSeason20242025!$AA$3:$AA$1315,DataRegularSeason20242025!$B$3:$B$1315, "&lt;=" &amp; EG$1, DataRegularSeason20242025!$D$3:$D$1315, $A12)+SUMIFS(DataRegularSeason20242025!$AB$3:$AB$1315,DataRegularSeason20242025!$B$3:$B$1315, "&lt;=" &amp; EG$1, DataRegularSeason20242025!$E$3:$E$1315, $A12)</f>
        <v>20</v>
      </c>
      <c r="EH12">
        <f>SUMIFS(DataRegularSeason20242025!$AA$3:$AA$1315,DataRegularSeason20242025!$B$3:$B$1315, "&lt;=" &amp; EH$1, DataRegularSeason20242025!$D$3:$D$1315, $A12)+SUMIFS(DataRegularSeason20242025!$AB$3:$AB$1315,DataRegularSeason20242025!$B$3:$B$1315, "&lt;=" &amp; EH$1, DataRegularSeason20242025!$E$3:$E$1315, $A12)</f>
        <v>20</v>
      </c>
      <c r="EI12">
        <f>SUMIFS(DataRegularSeason20242025!$AA$3:$AA$1315,DataRegularSeason20242025!$B$3:$B$1315, "&lt;=" &amp; EI$1, DataRegularSeason20242025!$D$3:$D$1315, $A12)+SUMIFS(DataRegularSeason20242025!$AB$3:$AB$1315,DataRegularSeason20242025!$B$3:$B$1315, "&lt;=" &amp; EI$1, DataRegularSeason20242025!$E$3:$E$1315, $A12)</f>
        <v>20</v>
      </c>
      <c r="EJ12">
        <f>SUMIFS(DataRegularSeason20242025!$AA$3:$AA$1315,DataRegularSeason20242025!$B$3:$B$1315, "&lt;=" &amp; EJ$1, DataRegularSeason20242025!$D$3:$D$1315, $A12)+SUMIFS(DataRegularSeason20242025!$AB$3:$AB$1315,DataRegularSeason20242025!$B$3:$B$1315, "&lt;=" &amp; EJ$1, DataRegularSeason20242025!$E$3:$E$1315, $A12)</f>
        <v>20</v>
      </c>
      <c r="EK12">
        <f>SUMIFS(DataRegularSeason20242025!$AA$3:$AA$1315,DataRegularSeason20242025!$B$3:$B$1315, "&lt;=" &amp; EK$1, DataRegularSeason20242025!$D$3:$D$1315, $A12)+SUMIFS(DataRegularSeason20242025!$AB$3:$AB$1315,DataRegularSeason20242025!$B$3:$B$1315, "&lt;=" &amp; EK$1, DataRegularSeason20242025!$E$3:$E$1315, $A12)</f>
        <v>20</v>
      </c>
      <c r="EL12">
        <f>SUMIFS(DataRegularSeason20242025!$AA$3:$AA$1315,DataRegularSeason20242025!$B$3:$B$1315, "&lt;=" &amp; EL$1, DataRegularSeason20242025!$D$3:$D$1315, $A12)+SUMIFS(DataRegularSeason20242025!$AB$3:$AB$1315,DataRegularSeason20242025!$B$3:$B$1315, "&lt;=" &amp; EL$1, DataRegularSeason20242025!$E$3:$E$1315, $A12)</f>
        <v>20</v>
      </c>
      <c r="EM12">
        <f>SUMIFS(DataRegularSeason20242025!$AA$3:$AA$1315,DataRegularSeason20242025!$B$3:$B$1315, "&lt;=" &amp; EM$1, DataRegularSeason20242025!$D$3:$D$1315, $A12)+SUMIFS(DataRegularSeason20242025!$AB$3:$AB$1315,DataRegularSeason20242025!$B$3:$B$1315, "&lt;=" &amp; EM$1, DataRegularSeason20242025!$E$3:$E$1315, $A12)</f>
        <v>20</v>
      </c>
      <c r="EN12">
        <f>SUMIFS(DataRegularSeason20242025!$AA$3:$AA$1315,DataRegularSeason20242025!$B$3:$B$1315, "&lt;=" &amp; EN$1, DataRegularSeason20242025!$D$3:$D$1315, $A12)+SUMIFS(DataRegularSeason20242025!$AB$3:$AB$1315,DataRegularSeason20242025!$B$3:$B$1315, "&lt;=" &amp; EN$1, DataRegularSeason20242025!$E$3:$E$1315, $A12)</f>
        <v>20</v>
      </c>
      <c r="EO12">
        <f>SUMIFS(DataRegularSeason20242025!$AA$3:$AA$1315,DataRegularSeason20242025!$B$3:$B$1315, "&lt;=" &amp; EO$1, DataRegularSeason20242025!$D$3:$D$1315, $A12)+SUMIFS(DataRegularSeason20242025!$AB$3:$AB$1315,DataRegularSeason20242025!$B$3:$B$1315, "&lt;=" &amp; EO$1, DataRegularSeason20242025!$E$3:$E$1315, $A12)</f>
        <v>20</v>
      </c>
      <c r="EP12">
        <f>SUMIFS(DataRegularSeason20242025!$AA$3:$AA$1315,DataRegularSeason20242025!$B$3:$B$1315, "&lt;=" &amp; EP$1, DataRegularSeason20242025!$D$3:$D$1315, $A12)+SUMIFS(DataRegularSeason20242025!$AB$3:$AB$1315,DataRegularSeason20242025!$B$3:$B$1315, "&lt;=" &amp; EP$1, DataRegularSeason20242025!$E$3:$E$1315, $A12)</f>
        <v>20</v>
      </c>
      <c r="EQ12">
        <f>SUMIFS(DataRegularSeason20242025!$AA$3:$AA$1315,DataRegularSeason20242025!$B$3:$B$1315, "&lt;=" &amp; EQ$1, DataRegularSeason20242025!$D$3:$D$1315, $A12)+SUMIFS(DataRegularSeason20242025!$AB$3:$AB$1315,DataRegularSeason20242025!$B$3:$B$1315, "&lt;=" &amp; EQ$1, DataRegularSeason20242025!$E$3:$E$1315, $A12)</f>
        <v>20</v>
      </c>
      <c r="ER12">
        <f>SUMIFS(DataRegularSeason20242025!$AA$3:$AA$1315,DataRegularSeason20242025!$B$3:$B$1315, "&lt;=" &amp; ER$1, DataRegularSeason20242025!$D$3:$D$1315, $A12)+SUMIFS(DataRegularSeason20242025!$AB$3:$AB$1315,DataRegularSeason20242025!$B$3:$B$1315, "&lt;=" &amp; ER$1, DataRegularSeason20242025!$E$3:$E$1315, $A12)</f>
        <v>20</v>
      </c>
      <c r="ES12">
        <f>SUMIFS(DataRegularSeason20242025!$AA$3:$AA$1315,DataRegularSeason20242025!$B$3:$B$1315, "&lt;=" &amp; ES$1, DataRegularSeason20242025!$D$3:$D$1315, $A12)+SUMIFS(DataRegularSeason20242025!$AB$3:$AB$1315,DataRegularSeason20242025!$B$3:$B$1315, "&lt;=" &amp; ES$1, DataRegularSeason20242025!$E$3:$E$1315, $A12)</f>
        <v>20</v>
      </c>
      <c r="ET12">
        <f>SUMIFS(DataRegularSeason20242025!$AA$3:$AA$1315,DataRegularSeason20242025!$B$3:$B$1315, "&lt;=" &amp; ET$1, DataRegularSeason20242025!$D$3:$D$1315, $A12)+SUMIFS(DataRegularSeason20242025!$AB$3:$AB$1315,DataRegularSeason20242025!$B$3:$B$1315, "&lt;=" &amp; ET$1, DataRegularSeason20242025!$E$3:$E$1315, $A12)</f>
        <v>20</v>
      </c>
      <c r="EU12">
        <f>SUMIFS(DataRegularSeason20242025!$AA$3:$AA$1315,DataRegularSeason20242025!$B$3:$B$1315, "&lt;=" &amp; EU$1, DataRegularSeason20242025!$D$3:$D$1315, $A12)+SUMIFS(DataRegularSeason20242025!$AB$3:$AB$1315,DataRegularSeason20242025!$B$3:$B$1315, "&lt;=" &amp; EU$1, DataRegularSeason20242025!$E$3:$E$1315, $A12)</f>
        <v>20</v>
      </c>
      <c r="EV12">
        <f>SUMIFS(DataRegularSeason20242025!$AA$3:$AA$1315,DataRegularSeason20242025!$B$3:$B$1315, "&lt;=" &amp; EV$1, DataRegularSeason20242025!$D$3:$D$1315, $A12)+SUMIFS(DataRegularSeason20242025!$AB$3:$AB$1315,DataRegularSeason20242025!$B$3:$B$1315, "&lt;=" &amp; EV$1, DataRegularSeason20242025!$E$3:$E$1315, $A12)</f>
        <v>20</v>
      </c>
      <c r="EW12">
        <f>SUMIFS(DataRegularSeason20242025!$AA$3:$AA$1315,DataRegularSeason20242025!$B$3:$B$1315, "&lt;=" &amp; EW$1, DataRegularSeason20242025!$D$3:$D$1315, $A12)+SUMIFS(DataRegularSeason20242025!$AB$3:$AB$1315,DataRegularSeason20242025!$B$3:$B$1315, "&lt;=" &amp; EW$1, DataRegularSeason20242025!$E$3:$E$1315, $A12)</f>
        <v>20</v>
      </c>
      <c r="EX12">
        <f>SUMIFS(DataRegularSeason20242025!$AA$3:$AA$1315,DataRegularSeason20242025!$B$3:$B$1315, "&lt;=" &amp; EX$1, DataRegularSeason20242025!$D$3:$D$1315, $A12)+SUMIFS(DataRegularSeason20242025!$AB$3:$AB$1315,DataRegularSeason20242025!$B$3:$B$1315, "&lt;=" &amp; EX$1, DataRegularSeason20242025!$E$3:$E$1315, $A12)</f>
        <v>20</v>
      </c>
      <c r="EY12">
        <f>SUMIFS(DataRegularSeason20242025!$AA$3:$AA$1315,DataRegularSeason20242025!$B$3:$B$1315, "&lt;=" &amp; EY$1, DataRegularSeason20242025!$D$3:$D$1315, $A12)+SUMIFS(DataRegularSeason20242025!$AB$3:$AB$1315,DataRegularSeason20242025!$B$3:$B$1315, "&lt;=" &amp; EY$1, DataRegularSeason20242025!$E$3:$E$1315, $A12)</f>
        <v>20</v>
      </c>
      <c r="EZ12">
        <f>SUMIFS(DataRegularSeason20242025!$AA$3:$AA$1315,DataRegularSeason20242025!$B$3:$B$1315, "&lt;=" &amp; EZ$1, DataRegularSeason20242025!$D$3:$D$1315, $A12)+SUMIFS(DataRegularSeason20242025!$AB$3:$AB$1315,DataRegularSeason20242025!$B$3:$B$1315, "&lt;=" &amp; EZ$1, DataRegularSeason20242025!$E$3:$E$1315, $A12)</f>
        <v>20</v>
      </c>
      <c r="FA12">
        <f>SUMIFS(DataRegularSeason20242025!$AA$3:$AA$1315,DataRegularSeason20242025!$B$3:$B$1315, "&lt;=" &amp; FA$1, DataRegularSeason20242025!$D$3:$D$1315, $A12)+SUMIFS(DataRegularSeason20242025!$AB$3:$AB$1315,DataRegularSeason20242025!$B$3:$B$1315, "&lt;=" &amp; FA$1, DataRegularSeason20242025!$E$3:$E$1315, $A12)</f>
        <v>20</v>
      </c>
      <c r="FB12">
        <f>SUMIFS(DataRegularSeason20242025!$AA$3:$AA$1315,DataRegularSeason20242025!$B$3:$B$1315, "&lt;=" &amp; FB$1, DataRegularSeason20242025!$D$3:$D$1315, $A12)+SUMIFS(DataRegularSeason20242025!$AB$3:$AB$1315,DataRegularSeason20242025!$B$3:$B$1315, "&lt;=" &amp; FB$1, DataRegularSeason20242025!$E$3:$E$1315, $A12)</f>
        <v>20</v>
      </c>
      <c r="FC12">
        <f>SUMIFS(DataRegularSeason20242025!$AA$3:$AA$1315,DataRegularSeason20242025!$B$3:$B$1315, "&lt;=" &amp; FC$1, DataRegularSeason20242025!$D$3:$D$1315, $A12)+SUMIFS(DataRegularSeason20242025!$AB$3:$AB$1315,DataRegularSeason20242025!$B$3:$B$1315, "&lt;=" &amp; FC$1, DataRegularSeason20242025!$E$3:$E$1315, $A12)</f>
        <v>20</v>
      </c>
      <c r="FD12">
        <f>SUMIFS(DataRegularSeason20242025!$AA$3:$AA$1315,DataRegularSeason20242025!$B$3:$B$1315, "&lt;=" &amp; FD$1, DataRegularSeason20242025!$D$3:$D$1315, $A12)+SUMIFS(DataRegularSeason20242025!$AB$3:$AB$1315,DataRegularSeason20242025!$B$3:$B$1315, "&lt;=" &amp; FD$1, DataRegularSeason20242025!$E$3:$E$1315, $A12)</f>
        <v>20</v>
      </c>
      <c r="FE12">
        <f>SUMIFS(DataRegularSeason20242025!$AA$3:$AA$1315,DataRegularSeason20242025!$B$3:$B$1315, "&lt;=" &amp; FE$1, DataRegularSeason20242025!$D$3:$D$1315, $A12)+SUMIFS(DataRegularSeason20242025!$AB$3:$AB$1315,DataRegularSeason20242025!$B$3:$B$1315, "&lt;=" &amp; FE$1, DataRegularSeason20242025!$E$3:$E$1315, $A12)</f>
        <v>20</v>
      </c>
      <c r="FF12">
        <f>SUMIFS(DataRegularSeason20242025!$AA$3:$AA$1315,DataRegularSeason20242025!$B$3:$B$1315, "&lt;=" &amp; FF$1, DataRegularSeason20242025!$D$3:$D$1315, $A12)+SUMIFS(DataRegularSeason20242025!$AB$3:$AB$1315,DataRegularSeason20242025!$B$3:$B$1315, "&lt;=" &amp; FF$1, DataRegularSeason20242025!$E$3:$E$1315, $A12)</f>
        <v>20</v>
      </c>
      <c r="FG12">
        <f>SUMIFS(DataRegularSeason20242025!$AA$3:$AA$1315,DataRegularSeason20242025!$B$3:$B$1315, "&lt;=" &amp; FG$1, DataRegularSeason20242025!$D$3:$D$1315, $A12)+SUMIFS(DataRegularSeason20242025!$AB$3:$AB$1315,DataRegularSeason20242025!$B$3:$B$1315, "&lt;=" &amp; FG$1, DataRegularSeason20242025!$E$3:$E$1315, $A12)</f>
        <v>20</v>
      </c>
      <c r="FH12">
        <f>SUMIFS(DataRegularSeason20242025!$AA$3:$AA$1315,DataRegularSeason20242025!$B$3:$B$1315, "&lt;=" &amp; FH$1, DataRegularSeason20242025!$D$3:$D$1315, $A12)+SUMIFS(DataRegularSeason20242025!$AB$3:$AB$1315,DataRegularSeason20242025!$B$3:$B$1315, "&lt;=" &amp; FH$1, DataRegularSeason20242025!$E$3:$E$1315, $A12)</f>
        <v>20</v>
      </c>
      <c r="FI12">
        <f>SUMIFS(DataRegularSeason20242025!$AA$3:$AA$1315,DataRegularSeason20242025!$B$3:$B$1315, "&lt;=" &amp; FI$1, DataRegularSeason20242025!$D$3:$D$1315, $A12)+SUMIFS(DataRegularSeason20242025!$AB$3:$AB$1315,DataRegularSeason20242025!$B$3:$B$1315, "&lt;=" &amp; FI$1, DataRegularSeason20242025!$E$3:$E$1315, $A12)</f>
        <v>20</v>
      </c>
      <c r="FJ12">
        <f>SUMIFS(DataRegularSeason20242025!$AA$3:$AA$1315,DataRegularSeason20242025!$B$3:$B$1315, "&lt;=" &amp; FJ$1, DataRegularSeason20242025!$D$3:$D$1315, $A12)+SUMIFS(DataRegularSeason20242025!$AB$3:$AB$1315,DataRegularSeason20242025!$B$3:$B$1315, "&lt;=" &amp; FJ$1, DataRegularSeason20242025!$E$3:$E$1315, $A12)</f>
        <v>20</v>
      </c>
      <c r="FK12">
        <f>SUMIFS(DataRegularSeason20242025!$AA$3:$AA$1315,DataRegularSeason20242025!$B$3:$B$1315, "&lt;=" &amp; FK$1, DataRegularSeason20242025!$D$3:$D$1315, $A12)+SUMIFS(DataRegularSeason20242025!$AB$3:$AB$1315,DataRegularSeason20242025!$B$3:$B$1315, "&lt;=" &amp; FK$1, DataRegularSeason20242025!$E$3:$E$1315, $A12)</f>
        <v>20</v>
      </c>
      <c r="FL12">
        <f>SUMIFS(DataRegularSeason20242025!$AA$3:$AA$1315,DataRegularSeason20242025!$B$3:$B$1315, "&lt;=" &amp; FL$1, DataRegularSeason20242025!$D$3:$D$1315, $A12)+SUMIFS(DataRegularSeason20242025!$AB$3:$AB$1315,DataRegularSeason20242025!$B$3:$B$1315, "&lt;=" &amp; FL$1, DataRegularSeason20242025!$E$3:$E$1315, $A12)</f>
        <v>20</v>
      </c>
      <c r="FM12">
        <f>SUMIFS(DataRegularSeason20242025!$AA$3:$AA$1315,DataRegularSeason20242025!$B$3:$B$1315, "&lt;=" &amp; FM$1, DataRegularSeason20242025!$D$3:$D$1315, $A12)+SUMIFS(DataRegularSeason20242025!$AB$3:$AB$1315,DataRegularSeason20242025!$B$3:$B$1315, "&lt;=" &amp; FM$1, DataRegularSeason20242025!$E$3:$E$1315, $A12)</f>
        <v>20</v>
      </c>
      <c r="FN12">
        <f>SUMIFS(DataRegularSeason20242025!$AA$3:$AA$1315,DataRegularSeason20242025!$B$3:$B$1315, "&lt;=" &amp; FN$1, DataRegularSeason20242025!$D$3:$D$1315, $A12)+SUMIFS(DataRegularSeason20242025!$AB$3:$AB$1315,DataRegularSeason20242025!$B$3:$B$1315, "&lt;=" &amp; FN$1, DataRegularSeason20242025!$E$3:$E$1315, $A12)</f>
        <v>20</v>
      </c>
      <c r="FO12">
        <f>SUMIFS(DataRegularSeason20242025!$AA$3:$AA$1315,DataRegularSeason20242025!$B$3:$B$1315, "&lt;=" &amp; FO$1, DataRegularSeason20242025!$D$3:$D$1315, $A12)+SUMIFS(DataRegularSeason20242025!$AB$3:$AB$1315,DataRegularSeason20242025!$B$3:$B$1315, "&lt;=" &amp; FO$1, DataRegularSeason20242025!$E$3:$E$1315, $A12)</f>
        <v>20</v>
      </c>
      <c r="FP12">
        <f>SUMIFS(DataRegularSeason20242025!$AA$3:$AA$1315,DataRegularSeason20242025!$B$3:$B$1315, "&lt;=" &amp; FP$1, DataRegularSeason20242025!$D$3:$D$1315, $A12)+SUMIFS(DataRegularSeason20242025!$AB$3:$AB$1315,DataRegularSeason20242025!$B$3:$B$1315, "&lt;=" &amp; FP$1, DataRegularSeason20242025!$E$3:$E$1315, $A12)</f>
        <v>20</v>
      </c>
      <c r="FQ12">
        <f>SUMIFS(DataRegularSeason20242025!$AA$3:$AA$1315,DataRegularSeason20242025!$B$3:$B$1315, "&lt;=" &amp; FQ$1, DataRegularSeason20242025!$D$3:$D$1315, $A12)+SUMIFS(DataRegularSeason20242025!$AB$3:$AB$1315,DataRegularSeason20242025!$B$3:$B$1315, "&lt;=" &amp; FQ$1, DataRegularSeason20242025!$E$3:$E$1315, $A12)</f>
        <v>20</v>
      </c>
      <c r="FR12">
        <f>SUMIFS(DataRegularSeason20242025!$AA$3:$AA$1315,DataRegularSeason20242025!$B$3:$B$1315, "&lt;=" &amp; FR$1, DataRegularSeason20242025!$D$3:$D$1315, $A12)+SUMIFS(DataRegularSeason20242025!$AB$3:$AB$1315,DataRegularSeason20242025!$B$3:$B$1315, "&lt;=" &amp; FR$1, DataRegularSeason20242025!$E$3:$E$1315, $A12)</f>
        <v>20</v>
      </c>
      <c r="FS12">
        <f>SUMIFS(DataRegularSeason20242025!$AA$3:$AA$1315,DataRegularSeason20242025!$B$3:$B$1315, "&lt;=" &amp; FS$1, DataRegularSeason20242025!$D$3:$D$1315, $A12)+SUMIFS(DataRegularSeason20242025!$AB$3:$AB$1315,DataRegularSeason20242025!$B$3:$B$1315, "&lt;=" &amp; FS$1, DataRegularSeason20242025!$E$3:$E$1315, $A12)</f>
        <v>20</v>
      </c>
      <c r="FT12">
        <f>SUMIFS(DataRegularSeason20242025!$AA$3:$AA$1315,DataRegularSeason20242025!$B$3:$B$1315, "&lt;=" &amp; FT$1, DataRegularSeason20242025!$D$3:$D$1315, $A12)+SUMIFS(DataRegularSeason20242025!$AB$3:$AB$1315,DataRegularSeason20242025!$B$3:$B$1315, "&lt;=" &amp; FT$1, DataRegularSeason20242025!$E$3:$E$1315, $A12)</f>
        <v>20</v>
      </c>
      <c r="FU12">
        <f>SUMIFS(DataRegularSeason20242025!$AA$3:$AA$1315,DataRegularSeason20242025!$B$3:$B$1315, "&lt;=" &amp; FU$1, DataRegularSeason20242025!$D$3:$D$1315, $A12)+SUMIFS(DataRegularSeason20242025!$AB$3:$AB$1315,DataRegularSeason20242025!$B$3:$B$1315, "&lt;=" &amp; FU$1, DataRegularSeason20242025!$E$3:$E$1315, $A12)</f>
        <v>20</v>
      </c>
      <c r="FV12">
        <f>SUMIFS(DataRegularSeason20242025!$AA$3:$AA$1315,DataRegularSeason20242025!$B$3:$B$1315, "&lt;=" &amp; FV$1, DataRegularSeason20242025!$D$3:$D$1315, $A12)+SUMIFS(DataRegularSeason20242025!$AB$3:$AB$1315,DataRegularSeason20242025!$B$3:$B$1315, "&lt;=" &amp; FV$1, DataRegularSeason20242025!$E$3:$E$1315, $A12)</f>
        <v>20</v>
      </c>
      <c r="FW12">
        <f>SUMIFS(DataRegularSeason20242025!$AA$3:$AA$1315,DataRegularSeason20242025!$B$3:$B$1315, "&lt;=" &amp; FW$1, DataRegularSeason20242025!$D$3:$D$1315, $A12)+SUMIFS(DataRegularSeason20242025!$AB$3:$AB$1315,DataRegularSeason20242025!$B$3:$B$1315, "&lt;=" &amp; FW$1, DataRegularSeason20242025!$E$3:$E$1315, $A12)</f>
        <v>20</v>
      </c>
      <c r="FX12">
        <f>SUMIFS(DataRegularSeason20242025!$AA$3:$AA$1315,DataRegularSeason20242025!$B$3:$B$1315, "&lt;=" &amp; FX$1, DataRegularSeason20242025!$D$3:$D$1315, $A12)+SUMIFS(DataRegularSeason20242025!$AB$3:$AB$1315,DataRegularSeason20242025!$B$3:$B$1315, "&lt;=" &amp; FX$1, DataRegularSeason20242025!$E$3:$E$1315, $A12)</f>
        <v>20</v>
      </c>
      <c r="FY12">
        <f>SUMIFS(DataRegularSeason20242025!$AA$3:$AA$1315,DataRegularSeason20242025!$B$3:$B$1315, "&lt;=" &amp; FY$1, DataRegularSeason20242025!$D$3:$D$1315, $A12)+SUMIFS(DataRegularSeason20242025!$AB$3:$AB$1315,DataRegularSeason20242025!$B$3:$B$1315, "&lt;=" &amp; FY$1, DataRegularSeason20242025!$E$3:$E$1315, $A12)</f>
        <v>20</v>
      </c>
      <c r="FZ12">
        <f>SUMIFS(DataRegularSeason20242025!$AA$3:$AA$1315,DataRegularSeason20242025!$B$3:$B$1315, "&lt;=" &amp; FZ$1, DataRegularSeason20242025!$D$3:$D$1315, $A12)+SUMIFS(DataRegularSeason20242025!$AB$3:$AB$1315,DataRegularSeason20242025!$B$3:$B$1315, "&lt;=" &amp; FZ$1, DataRegularSeason20242025!$E$3:$E$1315, $A12)</f>
        <v>20</v>
      </c>
      <c r="GA12">
        <f>SUMIFS(DataRegularSeason20242025!$AA$3:$AA$1315,DataRegularSeason20242025!$B$3:$B$1315, "&lt;=" &amp; GA$1, DataRegularSeason20242025!$D$3:$D$1315, $A12)+SUMIFS(DataRegularSeason20242025!$AB$3:$AB$1315,DataRegularSeason20242025!$B$3:$B$1315, "&lt;=" &amp; GA$1, DataRegularSeason20242025!$E$3:$E$1315, $A12)</f>
        <v>20</v>
      </c>
      <c r="GB12">
        <f>SUMIFS(DataRegularSeason20242025!$AA$3:$AA$1315,DataRegularSeason20242025!$B$3:$B$1315, "&lt;=" &amp; GB$1, DataRegularSeason20242025!$D$3:$D$1315, $A12)+SUMIFS(DataRegularSeason20242025!$AB$3:$AB$1315,DataRegularSeason20242025!$B$3:$B$1315, "&lt;=" &amp; GB$1, DataRegularSeason20242025!$E$3:$E$1315, $A12)</f>
        <v>20</v>
      </c>
      <c r="GC12">
        <f>SUMIFS(DataRegularSeason20242025!$AA$3:$AA$1315,DataRegularSeason20242025!$B$3:$B$1315, "&lt;=" &amp; GC$1, DataRegularSeason20242025!$D$3:$D$1315, $A12)+SUMIFS(DataRegularSeason20242025!$AB$3:$AB$1315,DataRegularSeason20242025!$B$3:$B$1315, "&lt;=" &amp; GC$1, DataRegularSeason20242025!$E$3:$E$1315, $A12)</f>
        <v>20</v>
      </c>
      <c r="GD12">
        <f>SUMIFS(DataRegularSeason20242025!$AA$3:$AA$1315,DataRegularSeason20242025!$B$3:$B$1315, "&lt;=" &amp; GD$1, DataRegularSeason20242025!$D$3:$D$1315, $A12)+SUMIFS(DataRegularSeason20242025!$AB$3:$AB$1315,DataRegularSeason20242025!$B$3:$B$1315, "&lt;=" &amp; GD$1, DataRegularSeason20242025!$E$3:$E$1315, $A12)</f>
        <v>20</v>
      </c>
      <c r="GE12">
        <f>SUMIFS(DataRegularSeason20242025!$AA$3:$AA$1315,DataRegularSeason20242025!$B$3:$B$1315, "&lt;=" &amp; GE$1, DataRegularSeason20242025!$D$3:$D$1315, $A12)+SUMIFS(DataRegularSeason20242025!$AB$3:$AB$1315,DataRegularSeason20242025!$B$3:$B$1315, "&lt;=" &amp; GE$1, DataRegularSeason20242025!$E$3:$E$1315, $A12)</f>
        <v>20</v>
      </c>
      <c r="GF12">
        <f>SUMIFS(DataRegularSeason20242025!$AA$3:$AA$1315,DataRegularSeason20242025!$B$3:$B$1315, "&lt;=" &amp; GF$1, DataRegularSeason20242025!$D$3:$D$1315, $A12)+SUMIFS(DataRegularSeason20242025!$AB$3:$AB$1315,DataRegularSeason20242025!$B$3:$B$1315, "&lt;=" &amp; GF$1, DataRegularSeason20242025!$E$3:$E$1315, $A12)</f>
        <v>20</v>
      </c>
      <c r="GG12">
        <f>SUMIFS(DataRegularSeason20242025!$AA$3:$AA$1315,DataRegularSeason20242025!$B$3:$B$1315, "&lt;=" &amp; GG$1, DataRegularSeason20242025!$D$3:$D$1315, $A12)+SUMIFS(DataRegularSeason20242025!$AB$3:$AB$1315,DataRegularSeason20242025!$B$3:$B$1315, "&lt;=" &amp; GG$1, DataRegularSeason20242025!$E$3:$E$1315, $A12)</f>
        <v>20</v>
      </c>
      <c r="GH12">
        <f>SUMIFS(DataRegularSeason20242025!$AA$3:$AA$1315,DataRegularSeason20242025!$B$3:$B$1315, "&lt;=" &amp; GH$1, DataRegularSeason20242025!$D$3:$D$1315, $A12)+SUMIFS(DataRegularSeason20242025!$AB$3:$AB$1315,DataRegularSeason20242025!$B$3:$B$1315, "&lt;=" &amp; GH$1, DataRegularSeason20242025!$E$3:$E$1315, $A12)</f>
        <v>20</v>
      </c>
      <c r="GI12">
        <f>SUMIFS(DataRegularSeason20242025!$AA$3:$AA$1315,DataRegularSeason20242025!$B$3:$B$1315, "&lt;=" &amp; GI$1, DataRegularSeason20242025!$D$3:$D$1315, $A12)+SUMIFS(DataRegularSeason20242025!$AB$3:$AB$1315,DataRegularSeason20242025!$B$3:$B$1315, "&lt;=" &amp; GI$1, DataRegularSeason20242025!$E$3:$E$1315, $A12)</f>
        <v>20</v>
      </c>
      <c r="GJ12">
        <f>SUMIFS(DataRegularSeason20242025!$AA$3:$AA$1315,DataRegularSeason20242025!$B$3:$B$1315, "&lt;=" &amp; GJ$1, DataRegularSeason20242025!$D$3:$D$1315, $A12)+SUMIFS(DataRegularSeason20242025!$AB$3:$AB$1315,DataRegularSeason20242025!$B$3:$B$1315, "&lt;=" &amp; GJ$1, DataRegularSeason20242025!$E$3:$E$1315, $A12)</f>
        <v>20</v>
      </c>
      <c r="GK12">
        <f>SUMIFS(DataRegularSeason20242025!$AA$3:$AA$1315,DataRegularSeason20242025!$B$3:$B$1315, "&lt;=" &amp; GK$1, DataRegularSeason20242025!$D$3:$D$1315, $A12)+SUMIFS(DataRegularSeason20242025!$AB$3:$AB$1315,DataRegularSeason20242025!$B$3:$B$1315, "&lt;=" &amp; GK$1, DataRegularSeason20242025!$E$3:$E$1315, $A12)</f>
        <v>20</v>
      </c>
      <c r="GL12">
        <f>SUMIFS(DataRegularSeason20242025!$AA$3:$AA$1315,DataRegularSeason20242025!$B$3:$B$1315, "&lt;=" &amp; GL$1, DataRegularSeason20242025!$D$3:$D$1315, $A12)+SUMIFS(DataRegularSeason20242025!$AB$3:$AB$1315,DataRegularSeason20242025!$B$3:$B$1315, "&lt;=" &amp; GL$1, DataRegularSeason20242025!$E$3:$E$1315, $A12)</f>
        <v>20</v>
      </c>
      <c r="GM12">
        <f>SUMIFS(DataRegularSeason20242025!$AA$3:$AA$1315,DataRegularSeason20242025!$B$3:$B$1315, "&lt;=" &amp; GM$1, DataRegularSeason20242025!$D$3:$D$1315, $A12)+SUMIFS(DataRegularSeason20242025!$AB$3:$AB$1315,DataRegularSeason20242025!$B$3:$B$1315, "&lt;=" &amp; GM$1, DataRegularSeason20242025!$E$3:$E$1315, $A12)</f>
        <v>20</v>
      </c>
      <c r="GN12">
        <f>SUMIFS(DataRegularSeason20242025!$AA$3:$AA$1315,DataRegularSeason20242025!$B$3:$B$1315, "&lt;=" &amp; GN$1, DataRegularSeason20242025!$D$3:$D$1315, $A12)+SUMIFS(DataRegularSeason20242025!$AB$3:$AB$1315,DataRegularSeason20242025!$B$3:$B$1315, "&lt;=" &amp; GN$1, DataRegularSeason20242025!$E$3:$E$1315, $A12)</f>
        <v>20</v>
      </c>
      <c r="GO12">
        <f>SUMIFS(DataRegularSeason20242025!$AA$3:$AA$1315,DataRegularSeason20242025!$B$3:$B$1315, "&lt;=" &amp; GO$1, DataRegularSeason20242025!$D$3:$D$1315, $A12)+SUMIFS(DataRegularSeason20242025!$AB$3:$AB$1315,DataRegularSeason20242025!$B$3:$B$1315, "&lt;=" &amp; GO$1, DataRegularSeason20242025!$E$3:$E$1315, $A12)</f>
        <v>20</v>
      </c>
      <c r="GP12">
        <f>SUMIFS(DataRegularSeason20242025!$AA$3:$AA$1315,DataRegularSeason20242025!$B$3:$B$1315, "&lt;=" &amp; GP$1, DataRegularSeason20242025!$D$3:$D$1315, $A12)+SUMIFS(DataRegularSeason20242025!$AB$3:$AB$1315,DataRegularSeason20242025!$B$3:$B$1315, "&lt;=" &amp; GP$1, DataRegularSeason20242025!$E$3:$E$1315, $A12)</f>
        <v>20</v>
      </c>
      <c r="GQ12">
        <f>SUMIFS(DataRegularSeason20242025!$AA$3:$AA$1315,DataRegularSeason20242025!$B$3:$B$1315, "&lt;=" &amp; GQ$1, DataRegularSeason20242025!$D$3:$D$1315, $A12)+SUMIFS(DataRegularSeason20242025!$AB$3:$AB$1315,DataRegularSeason20242025!$B$3:$B$1315, "&lt;=" &amp; GQ$1, DataRegularSeason20242025!$E$3:$E$1315, $A12)</f>
        <v>20</v>
      </c>
      <c r="GR12">
        <f>SUMIFS(DataRegularSeason20242025!$AA$3:$AA$1315,DataRegularSeason20242025!$B$3:$B$1315, "&lt;=" &amp; GR$1, DataRegularSeason20242025!$D$3:$D$1315, $A12)+SUMIFS(DataRegularSeason20242025!$AB$3:$AB$1315,DataRegularSeason20242025!$B$3:$B$1315, "&lt;=" &amp; GR$1, DataRegularSeason20242025!$E$3:$E$1315, $A12)</f>
        <v>20</v>
      </c>
      <c r="GS12">
        <f>SUMIFS(DataRegularSeason20242025!$AA$3:$AA$1315,DataRegularSeason20242025!$B$3:$B$1315, "&lt;=" &amp; GS$1, DataRegularSeason20242025!$D$3:$D$1315, $A12)+SUMIFS(DataRegularSeason20242025!$AB$3:$AB$1315,DataRegularSeason20242025!$B$3:$B$1315, "&lt;=" &amp; GS$1, DataRegularSeason20242025!$E$3:$E$1315, $A12)</f>
        <v>20</v>
      </c>
      <c r="GT12">
        <f>SUMIFS(DataRegularSeason20242025!$AA$3:$AA$1315,DataRegularSeason20242025!$B$3:$B$1315, "&lt;=" &amp; GT$1, DataRegularSeason20242025!$D$3:$D$1315, $A12)+SUMIFS(DataRegularSeason20242025!$AB$3:$AB$1315,DataRegularSeason20242025!$B$3:$B$1315, "&lt;=" &amp; GT$1, DataRegularSeason20242025!$E$3:$E$1315, $A12)</f>
        <v>20</v>
      </c>
      <c r="GU12">
        <f>SUMIFS(DataRegularSeason20242025!$AA$3:$AA$1315,DataRegularSeason20242025!$B$3:$B$1315, "&lt;=" &amp; GU$1, DataRegularSeason20242025!$D$3:$D$1315, $A12)+SUMIFS(DataRegularSeason20242025!$AB$3:$AB$1315,DataRegularSeason20242025!$B$3:$B$1315, "&lt;=" &amp; GU$1, DataRegularSeason20242025!$E$3:$E$1315, $A12)</f>
        <v>20</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15</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15</v>
      </c>
      <c r="AW14">
        <f>SUMIFS(DataRegularSeason20242025!$AA$3:$AA$1315,DataRegularSeason20242025!$B$3:$B$1315, "&lt;=" &amp; AW$1, DataRegularSeason20242025!$D$3:$D$1315, $A14)+SUMIFS(DataRegularSeason20242025!$AB$3:$AB$1315,DataRegularSeason20242025!$B$3:$B$1315, "&lt;=" &amp; AW$1, DataRegularSeason20242025!$E$3:$E$1315, $A14)</f>
        <v>15</v>
      </c>
      <c r="AX14">
        <f>SUMIFS(DataRegularSeason20242025!$AA$3:$AA$1315,DataRegularSeason20242025!$B$3:$B$1315, "&lt;=" &amp; AX$1, DataRegularSeason20242025!$D$3:$D$1315, $A14)+SUMIFS(DataRegularSeason20242025!$AB$3:$AB$1315,DataRegularSeason20242025!$B$3:$B$1315, "&lt;=" &amp; AX$1, DataRegularSeason20242025!$E$3:$E$1315, $A14)</f>
        <v>15</v>
      </c>
      <c r="AY14">
        <f>SUMIFS(DataRegularSeason20242025!$AA$3:$AA$1315,DataRegularSeason20242025!$B$3:$B$1315, "&lt;=" &amp; AY$1, DataRegularSeason20242025!$D$3:$D$1315, $A14)+SUMIFS(DataRegularSeason20242025!$AB$3:$AB$1315,DataRegularSeason20242025!$B$3:$B$1315, "&lt;=" &amp; AY$1, DataRegularSeason20242025!$E$3:$E$1315, $A14)</f>
        <v>15</v>
      </c>
      <c r="AZ14">
        <f>SUMIFS(DataRegularSeason20242025!$AA$3:$AA$1315,DataRegularSeason20242025!$B$3:$B$1315, "&lt;=" &amp; AZ$1, DataRegularSeason20242025!$D$3:$D$1315, $A14)+SUMIFS(DataRegularSeason20242025!$AB$3:$AB$1315,DataRegularSeason20242025!$B$3:$B$1315, "&lt;=" &amp; AZ$1, DataRegularSeason20242025!$E$3:$E$1315, $A14)</f>
        <v>15</v>
      </c>
      <c r="BA14">
        <f>SUMIFS(DataRegularSeason20242025!$AA$3:$AA$1315,DataRegularSeason20242025!$B$3:$B$1315, "&lt;=" &amp; BA$1, DataRegularSeason20242025!$D$3:$D$1315, $A14)+SUMIFS(DataRegularSeason20242025!$AB$3:$AB$1315,DataRegularSeason20242025!$B$3:$B$1315, "&lt;=" &amp; BA$1, DataRegularSeason20242025!$E$3:$E$1315, $A14)</f>
        <v>15</v>
      </c>
      <c r="BB14">
        <f>SUMIFS(DataRegularSeason20242025!$AA$3:$AA$1315,DataRegularSeason20242025!$B$3:$B$1315, "&lt;=" &amp; BB$1, DataRegularSeason20242025!$D$3:$D$1315, $A14)+SUMIFS(DataRegularSeason20242025!$AB$3:$AB$1315,DataRegularSeason20242025!$B$3:$B$1315, "&lt;=" &amp; BB$1, DataRegularSeason20242025!$E$3:$E$1315, $A14)</f>
        <v>15</v>
      </c>
      <c r="BC14">
        <f>SUMIFS(DataRegularSeason20242025!$AA$3:$AA$1315,DataRegularSeason20242025!$B$3:$B$1315, "&lt;=" &amp; BC$1, DataRegularSeason20242025!$D$3:$D$1315, $A14)+SUMIFS(DataRegularSeason20242025!$AB$3:$AB$1315,DataRegularSeason20242025!$B$3:$B$1315, "&lt;=" &amp; BC$1, DataRegularSeason20242025!$E$3:$E$1315, $A14)</f>
        <v>15</v>
      </c>
      <c r="BD14">
        <f>SUMIFS(DataRegularSeason20242025!$AA$3:$AA$1315,DataRegularSeason20242025!$B$3:$B$1315, "&lt;=" &amp; BD$1, DataRegularSeason20242025!$D$3:$D$1315, $A14)+SUMIFS(DataRegularSeason20242025!$AB$3:$AB$1315,DataRegularSeason20242025!$B$3:$B$1315, "&lt;=" &amp; BD$1, DataRegularSeason20242025!$E$3:$E$1315, $A14)</f>
        <v>15</v>
      </c>
      <c r="BE14">
        <f>SUMIFS(DataRegularSeason20242025!$AA$3:$AA$1315,DataRegularSeason20242025!$B$3:$B$1315, "&lt;=" &amp; BE$1, DataRegularSeason20242025!$D$3:$D$1315, $A14)+SUMIFS(DataRegularSeason20242025!$AB$3:$AB$1315,DataRegularSeason20242025!$B$3:$B$1315, "&lt;=" &amp; BE$1, DataRegularSeason20242025!$E$3:$E$1315, $A14)</f>
        <v>15</v>
      </c>
      <c r="BF14">
        <f>SUMIFS(DataRegularSeason20242025!$AA$3:$AA$1315,DataRegularSeason20242025!$B$3:$B$1315, "&lt;=" &amp; BF$1, DataRegularSeason20242025!$D$3:$D$1315, $A14)+SUMIFS(DataRegularSeason20242025!$AB$3:$AB$1315,DataRegularSeason20242025!$B$3:$B$1315, "&lt;=" &amp; BF$1, DataRegularSeason20242025!$E$3:$E$1315, $A14)</f>
        <v>15</v>
      </c>
      <c r="BG14">
        <f>SUMIFS(DataRegularSeason20242025!$AA$3:$AA$1315,DataRegularSeason20242025!$B$3:$B$1315, "&lt;=" &amp; BG$1, DataRegularSeason20242025!$D$3:$D$1315, $A14)+SUMIFS(DataRegularSeason20242025!$AB$3:$AB$1315,DataRegularSeason20242025!$B$3:$B$1315, "&lt;=" &amp; BG$1, DataRegularSeason20242025!$E$3:$E$1315, $A14)</f>
        <v>15</v>
      </c>
      <c r="BH14">
        <f>SUMIFS(DataRegularSeason20242025!$AA$3:$AA$1315,DataRegularSeason20242025!$B$3:$B$1315, "&lt;=" &amp; BH$1, DataRegularSeason20242025!$D$3:$D$1315, $A14)+SUMIFS(DataRegularSeason20242025!$AB$3:$AB$1315,DataRegularSeason20242025!$B$3:$B$1315, "&lt;=" &amp; BH$1, DataRegularSeason20242025!$E$3:$E$1315, $A14)</f>
        <v>15</v>
      </c>
      <c r="BI14">
        <f>SUMIFS(DataRegularSeason20242025!$AA$3:$AA$1315,DataRegularSeason20242025!$B$3:$B$1315, "&lt;=" &amp; BI$1, DataRegularSeason20242025!$D$3:$D$1315, $A14)+SUMIFS(DataRegularSeason20242025!$AB$3:$AB$1315,DataRegularSeason20242025!$B$3:$B$1315, "&lt;=" &amp; BI$1, DataRegularSeason20242025!$E$3:$E$1315, $A14)</f>
        <v>15</v>
      </c>
      <c r="BJ14">
        <f>SUMIFS(DataRegularSeason20242025!$AA$3:$AA$1315,DataRegularSeason20242025!$B$3:$B$1315, "&lt;=" &amp; BJ$1, DataRegularSeason20242025!$D$3:$D$1315, $A14)+SUMIFS(DataRegularSeason20242025!$AB$3:$AB$1315,DataRegularSeason20242025!$B$3:$B$1315, "&lt;=" &amp; BJ$1, DataRegularSeason20242025!$E$3:$E$1315, $A14)</f>
        <v>15</v>
      </c>
      <c r="BK14">
        <f>SUMIFS(DataRegularSeason20242025!$AA$3:$AA$1315,DataRegularSeason20242025!$B$3:$B$1315, "&lt;=" &amp; BK$1, DataRegularSeason20242025!$D$3:$D$1315, $A14)+SUMIFS(DataRegularSeason20242025!$AB$3:$AB$1315,DataRegularSeason20242025!$B$3:$B$1315, "&lt;=" &amp; BK$1, DataRegularSeason20242025!$E$3:$E$1315, $A14)</f>
        <v>15</v>
      </c>
      <c r="BL14">
        <f>SUMIFS(DataRegularSeason20242025!$AA$3:$AA$1315,DataRegularSeason20242025!$B$3:$B$1315, "&lt;=" &amp; BL$1, DataRegularSeason20242025!$D$3:$D$1315, $A14)+SUMIFS(DataRegularSeason20242025!$AB$3:$AB$1315,DataRegularSeason20242025!$B$3:$B$1315, "&lt;=" &amp; BL$1, DataRegularSeason20242025!$E$3:$E$1315, $A14)</f>
        <v>15</v>
      </c>
      <c r="BM14">
        <f>SUMIFS(DataRegularSeason20242025!$AA$3:$AA$1315,DataRegularSeason20242025!$B$3:$B$1315, "&lt;=" &amp; BM$1, DataRegularSeason20242025!$D$3:$D$1315, $A14)+SUMIFS(DataRegularSeason20242025!$AB$3:$AB$1315,DataRegularSeason20242025!$B$3:$B$1315, "&lt;=" &amp; BM$1, DataRegularSeason20242025!$E$3:$E$1315, $A14)</f>
        <v>15</v>
      </c>
      <c r="BN14">
        <f>SUMIFS(DataRegularSeason20242025!$AA$3:$AA$1315,DataRegularSeason20242025!$B$3:$B$1315, "&lt;=" &amp; BN$1, DataRegularSeason20242025!$D$3:$D$1315, $A14)+SUMIFS(DataRegularSeason20242025!$AB$3:$AB$1315,DataRegularSeason20242025!$B$3:$B$1315, "&lt;=" &amp; BN$1, DataRegularSeason20242025!$E$3:$E$1315, $A14)</f>
        <v>15</v>
      </c>
      <c r="BO14">
        <f>SUMIFS(DataRegularSeason20242025!$AA$3:$AA$1315,DataRegularSeason20242025!$B$3:$B$1315, "&lt;=" &amp; BO$1, DataRegularSeason20242025!$D$3:$D$1315, $A14)+SUMIFS(DataRegularSeason20242025!$AB$3:$AB$1315,DataRegularSeason20242025!$B$3:$B$1315, "&lt;=" &amp; BO$1, DataRegularSeason20242025!$E$3:$E$1315, $A14)</f>
        <v>15</v>
      </c>
      <c r="BP14">
        <f>SUMIFS(DataRegularSeason20242025!$AA$3:$AA$1315,DataRegularSeason20242025!$B$3:$B$1315, "&lt;=" &amp; BP$1, DataRegularSeason20242025!$D$3:$D$1315, $A14)+SUMIFS(DataRegularSeason20242025!$AB$3:$AB$1315,DataRegularSeason20242025!$B$3:$B$1315, "&lt;=" &amp; BP$1, DataRegularSeason20242025!$E$3:$E$1315, $A14)</f>
        <v>15</v>
      </c>
      <c r="BQ14">
        <f>SUMIFS(DataRegularSeason20242025!$AA$3:$AA$1315,DataRegularSeason20242025!$B$3:$B$1315, "&lt;=" &amp; BQ$1, DataRegularSeason20242025!$D$3:$D$1315, $A14)+SUMIFS(DataRegularSeason20242025!$AB$3:$AB$1315,DataRegularSeason20242025!$B$3:$B$1315, "&lt;=" &amp; BQ$1, DataRegularSeason20242025!$E$3:$E$1315, $A14)</f>
        <v>15</v>
      </c>
      <c r="BR14">
        <f>SUMIFS(DataRegularSeason20242025!$AA$3:$AA$1315,DataRegularSeason20242025!$B$3:$B$1315, "&lt;=" &amp; BR$1, DataRegularSeason20242025!$D$3:$D$1315, $A14)+SUMIFS(DataRegularSeason20242025!$AB$3:$AB$1315,DataRegularSeason20242025!$B$3:$B$1315, "&lt;=" &amp; BR$1, DataRegularSeason20242025!$E$3:$E$1315, $A14)</f>
        <v>15</v>
      </c>
      <c r="BS14">
        <f>SUMIFS(DataRegularSeason20242025!$AA$3:$AA$1315,DataRegularSeason20242025!$B$3:$B$1315, "&lt;=" &amp; BS$1, DataRegularSeason20242025!$D$3:$D$1315, $A14)+SUMIFS(DataRegularSeason20242025!$AB$3:$AB$1315,DataRegularSeason20242025!$B$3:$B$1315, "&lt;=" &amp; BS$1, DataRegularSeason20242025!$E$3:$E$1315, $A14)</f>
        <v>15</v>
      </c>
      <c r="BT14">
        <f>SUMIFS(DataRegularSeason20242025!$AA$3:$AA$1315,DataRegularSeason20242025!$B$3:$B$1315, "&lt;=" &amp; BT$1, DataRegularSeason20242025!$D$3:$D$1315, $A14)+SUMIFS(DataRegularSeason20242025!$AB$3:$AB$1315,DataRegularSeason20242025!$B$3:$B$1315, "&lt;=" &amp; BT$1, DataRegularSeason20242025!$E$3:$E$1315, $A14)</f>
        <v>15</v>
      </c>
      <c r="BU14">
        <f>SUMIFS(DataRegularSeason20242025!$AA$3:$AA$1315,DataRegularSeason20242025!$B$3:$B$1315, "&lt;=" &amp; BU$1, DataRegularSeason20242025!$D$3:$D$1315, $A14)+SUMIFS(DataRegularSeason20242025!$AB$3:$AB$1315,DataRegularSeason20242025!$B$3:$B$1315, "&lt;=" &amp; BU$1, DataRegularSeason20242025!$E$3:$E$1315, $A14)</f>
        <v>15</v>
      </c>
      <c r="BV14">
        <f>SUMIFS(DataRegularSeason20242025!$AA$3:$AA$1315,DataRegularSeason20242025!$B$3:$B$1315, "&lt;=" &amp; BV$1, DataRegularSeason20242025!$D$3:$D$1315, $A14)+SUMIFS(DataRegularSeason20242025!$AB$3:$AB$1315,DataRegularSeason20242025!$B$3:$B$1315, "&lt;=" &amp; BV$1, DataRegularSeason20242025!$E$3:$E$1315, $A14)</f>
        <v>15</v>
      </c>
      <c r="BW14">
        <f>SUMIFS(DataRegularSeason20242025!$AA$3:$AA$1315,DataRegularSeason20242025!$B$3:$B$1315, "&lt;=" &amp; BW$1, DataRegularSeason20242025!$D$3:$D$1315, $A14)+SUMIFS(DataRegularSeason20242025!$AB$3:$AB$1315,DataRegularSeason20242025!$B$3:$B$1315, "&lt;=" &amp; BW$1, DataRegularSeason20242025!$E$3:$E$1315, $A14)</f>
        <v>15</v>
      </c>
      <c r="BX14">
        <f>SUMIFS(DataRegularSeason20242025!$AA$3:$AA$1315,DataRegularSeason20242025!$B$3:$B$1315, "&lt;=" &amp; BX$1, DataRegularSeason20242025!$D$3:$D$1315, $A14)+SUMIFS(DataRegularSeason20242025!$AB$3:$AB$1315,DataRegularSeason20242025!$B$3:$B$1315, "&lt;=" &amp; BX$1, DataRegularSeason20242025!$E$3:$E$1315, $A14)</f>
        <v>15</v>
      </c>
      <c r="BY14">
        <f>SUMIFS(DataRegularSeason20242025!$AA$3:$AA$1315,DataRegularSeason20242025!$B$3:$B$1315, "&lt;=" &amp; BY$1, DataRegularSeason20242025!$D$3:$D$1315, $A14)+SUMIFS(DataRegularSeason20242025!$AB$3:$AB$1315,DataRegularSeason20242025!$B$3:$B$1315, "&lt;=" &amp; BY$1, DataRegularSeason20242025!$E$3:$E$1315, $A14)</f>
        <v>15</v>
      </c>
      <c r="BZ14">
        <f>SUMIFS(DataRegularSeason20242025!$AA$3:$AA$1315,DataRegularSeason20242025!$B$3:$B$1315, "&lt;=" &amp; BZ$1, DataRegularSeason20242025!$D$3:$D$1315, $A14)+SUMIFS(DataRegularSeason20242025!$AB$3:$AB$1315,DataRegularSeason20242025!$B$3:$B$1315, "&lt;=" &amp; BZ$1, DataRegularSeason20242025!$E$3:$E$1315, $A14)</f>
        <v>15</v>
      </c>
      <c r="CA14">
        <f>SUMIFS(DataRegularSeason20242025!$AA$3:$AA$1315,DataRegularSeason20242025!$B$3:$B$1315, "&lt;=" &amp; CA$1, DataRegularSeason20242025!$D$3:$D$1315, $A14)+SUMIFS(DataRegularSeason20242025!$AB$3:$AB$1315,DataRegularSeason20242025!$B$3:$B$1315, "&lt;=" &amp; CA$1, DataRegularSeason20242025!$E$3:$E$1315, $A14)</f>
        <v>15</v>
      </c>
      <c r="CB14">
        <f>SUMIFS(DataRegularSeason20242025!$AA$3:$AA$1315,DataRegularSeason20242025!$B$3:$B$1315, "&lt;=" &amp; CB$1, DataRegularSeason20242025!$D$3:$D$1315, $A14)+SUMIFS(DataRegularSeason20242025!$AB$3:$AB$1315,DataRegularSeason20242025!$B$3:$B$1315, "&lt;=" &amp; CB$1, DataRegularSeason20242025!$E$3:$E$1315, $A14)</f>
        <v>15</v>
      </c>
      <c r="CC14">
        <f>SUMIFS(DataRegularSeason20242025!$AA$3:$AA$1315,DataRegularSeason20242025!$B$3:$B$1315, "&lt;=" &amp; CC$1, DataRegularSeason20242025!$D$3:$D$1315, $A14)+SUMIFS(DataRegularSeason20242025!$AB$3:$AB$1315,DataRegularSeason20242025!$B$3:$B$1315, "&lt;=" &amp; CC$1, DataRegularSeason20242025!$E$3:$E$1315, $A14)</f>
        <v>15</v>
      </c>
      <c r="CD14">
        <f>SUMIFS(DataRegularSeason20242025!$AA$3:$AA$1315,DataRegularSeason20242025!$B$3:$B$1315, "&lt;=" &amp; CD$1, DataRegularSeason20242025!$D$3:$D$1315, $A14)+SUMIFS(DataRegularSeason20242025!$AB$3:$AB$1315,DataRegularSeason20242025!$B$3:$B$1315, "&lt;=" &amp; CD$1, DataRegularSeason20242025!$E$3:$E$1315, $A14)</f>
        <v>15</v>
      </c>
      <c r="CE14">
        <f>SUMIFS(DataRegularSeason20242025!$AA$3:$AA$1315,DataRegularSeason20242025!$B$3:$B$1315, "&lt;=" &amp; CE$1, DataRegularSeason20242025!$D$3:$D$1315, $A14)+SUMIFS(DataRegularSeason20242025!$AB$3:$AB$1315,DataRegularSeason20242025!$B$3:$B$1315, "&lt;=" &amp; CE$1, DataRegularSeason20242025!$E$3:$E$1315, $A14)</f>
        <v>15</v>
      </c>
      <c r="CF14">
        <f>SUMIFS(DataRegularSeason20242025!$AA$3:$AA$1315,DataRegularSeason20242025!$B$3:$B$1315, "&lt;=" &amp; CF$1, DataRegularSeason20242025!$D$3:$D$1315, $A14)+SUMIFS(DataRegularSeason20242025!$AB$3:$AB$1315,DataRegularSeason20242025!$B$3:$B$1315, "&lt;=" &amp; CF$1, DataRegularSeason20242025!$E$3:$E$1315, $A14)</f>
        <v>15</v>
      </c>
      <c r="CG14">
        <f>SUMIFS(DataRegularSeason20242025!$AA$3:$AA$1315,DataRegularSeason20242025!$B$3:$B$1315, "&lt;=" &amp; CG$1, DataRegularSeason20242025!$D$3:$D$1315, $A14)+SUMIFS(DataRegularSeason20242025!$AB$3:$AB$1315,DataRegularSeason20242025!$B$3:$B$1315, "&lt;=" &amp; CG$1, DataRegularSeason20242025!$E$3:$E$1315, $A14)</f>
        <v>15</v>
      </c>
      <c r="CH14">
        <f>SUMIFS(DataRegularSeason20242025!$AA$3:$AA$1315,DataRegularSeason20242025!$B$3:$B$1315, "&lt;=" &amp; CH$1, DataRegularSeason20242025!$D$3:$D$1315, $A14)+SUMIFS(DataRegularSeason20242025!$AB$3:$AB$1315,DataRegularSeason20242025!$B$3:$B$1315, "&lt;=" &amp; CH$1, DataRegularSeason20242025!$E$3:$E$1315, $A14)</f>
        <v>15</v>
      </c>
      <c r="CI14">
        <f>SUMIFS(DataRegularSeason20242025!$AA$3:$AA$1315,DataRegularSeason20242025!$B$3:$B$1315, "&lt;=" &amp; CI$1, DataRegularSeason20242025!$D$3:$D$1315, $A14)+SUMIFS(DataRegularSeason20242025!$AB$3:$AB$1315,DataRegularSeason20242025!$B$3:$B$1315, "&lt;=" &amp; CI$1, DataRegularSeason20242025!$E$3:$E$1315, $A14)</f>
        <v>15</v>
      </c>
      <c r="CJ14">
        <f>SUMIFS(DataRegularSeason20242025!$AA$3:$AA$1315,DataRegularSeason20242025!$B$3:$B$1315, "&lt;=" &amp; CJ$1, DataRegularSeason20242025!$D$3:$D$1315, $A14)+SUMIFS(DataRegularSeason20242025!$AB$3:$AB$1315,DataRegularSeason20242025!$B$3:$B$1315, "&lt;=" &amp; CJ$1, DataRegularSeason20242025!$E$3:$E$1315, $A14)</f>
        <v>15</v>
      </c>
      <c r="CK14">
        <f>SUMIFS(DataRegularSeason20242025!$AA$3:$AA$1315,DataRegularSeason20242025!$B$3:$B$1315, "&lt;=" &amp; CK$1, DataRegularSeason20242025!$D$3:$D$1315, $A14)+SUMIFS(DataRegularSeason20242025!$AB$3:$AB$1315,DataRegularSeason20242025!$B$3:$B$1315, "&lt;=" &amp; CK$1, DataRegularSeason20242025!$E$3:$E$1315, $A14)</f>
        <v>15</v>
      </c>
      <c r="CL14">
        <f>SUMIFS(DataRegularSeason20242025!$AA$3:$AA$1315,DataRegularSeason20242025!$B$3:$B$1315, "&lt;=" &amp; CL$1, DataRegularSeason20242025!$D$3:$D$1315, $A14)+SUMIFS(DataRegularSeason20242025!$AB$3:$AB$1315,DataRegularSeason20242025!$B$3:$B$1315, "&lt;=" &amp; CL$1, DataRegularSeason20242025!$E$3:$E$1315, $A14)</f>
        <v>15</v>
      </c>
      <c r="CM14">
        <f>SUMIFS(DataRegularSeason20242025!$AA$3:$AA$1315,DataRegularSeason20242025!$B$3:$B$1315, "&lt;=" &amp; CM$1, DataRegularSeason20242025!$D$3:$D$1315, $A14)+SUMIFS(DataRegularSeason20242025!$AB$3:$AB$1315,DataRegularSeason20242025!$B$3:$B$1315, "&lt;=" &amp; CM$1, DataRegularSeason20242025!$E$3:$E$1315, $A14)</f>
        <v>15</v>
      </c>
      <c r="CN14">
        <f>SUMIFS(DataRegularSeason20242025!$AA$3:$AA$1315,DataRegularSeason20242025!$B$3:$B$1315, "&lt;=" &amp; CN$1, DataRegularSeason20242025!$D$3:$D$1315, $A14)+SUMIFS(DataRegularSeason20242025!$AB$3:$AB$1315,DataRegularSeason20242025!$B$3:$B$1315, "&lt;=" &amp; CN$1, DataRegularSeason20242025!$E$3:$E$1315, $A14)</f>
        <v>15</v>
      </c>
      <c r="CO14">
        <f>SUMIFS(DataRegularSeason20242025!$AA$3:$AA$1315,DataRegularSeason20242025!$B$3:$B$1315, "&lt;=" &amp; CO$1, DataRegularSeason20242025!$D$3:$D$1315, $A14)+SUMIFS(DataRegularSeason20242025!$AB$3:$AB$1315,DataRegularSeason20242025!$B$3:$B$1315, "&lt;=" &amp; CO$1, DataRegularSeason20242025!$E$3:$E$1315, $A14)</f>
        <v>15</v>
      </c>
      <c r="CP14">
        <f>SUMIFS(DataRegularSeason20242025!$AA$3:$AA$1315,DataRegularSeason20242025!$B$3:$B$1315, "&lt;=" &amp; CP$1, DataRegularSeason20242025!$D$3:$D$1315, $A14)+SUMIFS(DataRegularSeason20242025!$AB$3:$AB$1315,DataRegularSeason20242025!$B$3:$B$1315, "&lt;=" &amp; CP$1, DataRegularSeason20242025!$E$3:$E$1315, $A14)</f>
        <v>15</v>
      </c>
      <c r="CQ14">
        <f>SUMIFS(DataRegularSeason20242025!$AA$3:$AA$1315,DataRegularSeason20242025!$B$3:$B$1315, "&lt;=" &amp; CQ$1, DataRegularSeason20242025!$D$3:$D$1315, $A14)+SUMIFS(DataRegularSeason20242025!$AB$3:$AB$1315,DataRegularSeason20242025!$B$3:$B$1315, "&lt;=" &amp; CQ$1, DataRegularSeason20242025!$E$3:$E$1315, $A14)</f>
        <v>15</v>
      </c>
      <c r="CR14">
        <f>SUMIFS(DataRegularSeason20242025!$AA$3:$AA$1315,DataRegularSeason20242025!$B$3:$B$1315, "&lt;=" &amp; CR$1, DataRegularSeason20242025!$D$3:$D$1315, $A14)+SUMIFS(DataRegularSeason20242025!$AB$3:$AB$1315,DataRegularSeason20242025!$B$3:$B$1315, "&lt;=" &amp; CR$1, DataRegularSeason20242025!$E$3:$E$1315, $A14)</f>
        <v>15</v>
      </c>
      <c r="CS14">
        <f>SUMIFS(DataRegularSeason20242025!$AA$3:$AA$1315,DataRegularSeason20242025!$B$3:$B$1315, "&lt;=" &amp; CS$1, DataRegularSeason20242025!$D$3:$D$1315, $A14)+SUMIFS(DataRegularSeason20242025!$AB$3:$AB$1315,DataRegularSeason20242025!$B$3:$B$1315, "&lt;=" &amp; CS$1, DataRegularSeason20242025!$E$3:$E$1315, $A14)</f>
        <v>15</v>
      </c>
      <c r="CT14">
        <f>SUMIFS(DataRegularSeason20242025!$AA$3:$AA$1315,DataRegularSeason20242025!$B$3:$B$1315, "&lt;=" &amp; CT$1, DataRegularSeason20242025!$D$3:$D$1315, $A14)+SUMIFS(DataRegularSeason20242025!$AB$3:$AB$1315,DataRegularSeason20242025!$B$3:$B$1315, "&lt;=" &amp; CT$1, DataRegularSeason20242025!$E$3:$E$1315, $A14)</f>
        <v>15</v>
      </c>
      <c r="CU14">
        <f>SUMIFS(DataRegularSeason20242025!$AA$3:$AA$1315,DataRegularSeason20242025!$B$3:$B$1315, "&lt;=" &amp; CU$1, DataRegularSeason20242025!$D$3:$D$1315, $A14)+SUMIFS(DataRegularSeason20242025!$AB$3:$AB$1315,DataRegularSeason20242025!$B$3:$B$1315, "&lt;=" &amp; CU$1, DataRegularSeason20242025!$E$3:$E$1315, $A14)</f>
        <v>15</v>
      </c>
      <c r="CV14">
        <f>SUMIFS(DataRegularSeason20242025!$AA$3:$AA$1315,DataRegularSeason20242025!$B$3:$B$1315, "&lt;=" &amp; CV$1, DataRegularSeason20242025!$D$3:$D$1315, $A14)+SUMIFS(DataRegularSeason20242025!$AB$3:$AB$1315,DataRegularSeason20242025!$B$3:$B$1315, "&lt;=" &amp; CV$1, DataRegularSeason20242025!$E$3:$E$1315, $A14)</f>
        <v>15</v>
      </c>
      <c r="CW14">
        <f>SUMIFS(DataRegularSeason20242025!$AA$3:$AA$1315,DataRegularSeason20242025!$B$3:$B$1315, "&lt;=" &amp; CW$1, DataRegularSeason20242025!$D$3:$D$1315, $A14)+SUMIFS(DataRegularSeason20242025!$AB$3:$AB$1315,DataRegularSeason20242025!$B$3:$B$1315, "&lt;=" &amp; CW$1, DataRegularSeason20242025!$E$3:$E$1315, $A14)</f>
        <v>15</v>
      </c>
      <c r="CX14">
        <f>SUMIFS(DataRegularSeason20242025!$AA$3:$AA$1315,DataRegularSeason20242025!$B$3:$B$1315, "&lt;=" &amp; CX$1, DataRegularSeason20242025!$D$3:$D$1315, $A14)+SUMIFS(DataRegularSeason20242025!$AB$3:$AB$1315,DataRegularSeason20242025!$B$3:$B$1315, "&lt;=" &amp; CX$1, DataRegularSeason20242025!$E$3:$E$1315, $A14)</f>
        <v>15</v>
      </c>
      <c r="CY14">
        <f>SUMIFS(DataRegularSeason20242025!$AA$3:$AA$1315,DataRegularSeason20242025!$B$3:$B$1315, "&lt;=" &amp; CY$1, DataRegularSeason20242025!$D$3:$D$1315, $A14)+SUMIFS(DataRegularSeason20242025!$AB$3:$AB$1315,DataRegularSeason20242025!$B$3:$B$1315, "&lt;=" &amp; CY$1, DataRegularSeason20242025!$E$3:$E$1315, $A14)</f>
        <v>15</v>
      </c>
      <c r="CZ14">
        <f>SUMIFS(DataRegularSeason20242025!$AA$3:$AA$1315,DataRegularSeason20242025!$B$3:$B$1315, "&lt;=" &amp; CZ$1, DataRegularSeason20242025!$D$3:$D$1315, $A14)+SUMIFS(DataRegularSeason20242025!$AB$3:$AB$1315,DataRegularSeason20242025!$B$3:$B$1315, "&lt;=" &amp; CZ$1, DataRegularSeason20242025!$E$3:$E$1315, $A14)</f>
        <v>15</v>
      </c>
      <c r="DA14">
        <f>SUMIFS(DataRegularSeason20242025!$AA$3:$AA$1315,DataRegularSeason20242025!$B$3:$B$1315, "&lt;=" &amp; DA$1, DataRegularSeason20242025!$D$3:$D$1315, $A14)+SUMIFS(DataRegularSeason20242025!$AB$3:$AB$1315,DataRegularSeason20242025!$B$3:$B$1315, "&lt;=" &amp; DA$1, DataRegularSeason20242025!$E$3:$E$1315, $A14)</f>
        <v>15</v>
      </c>
      <c r="DB14">
        <f>SUMIFS(DataRegularSeason20242025!$AA$3:$AA$1315,DataRegularSeason20242025!$B$3:$B$1315, "&lt;=" &amp; DB$1, DataRegularSeason20242025!$D$3:$D$1315, $A14)+SUMIFS(DataRegularSeason20242025!$AB$3:$AB$1315,DataRegularSeason20242025!$B$3:$B$1315, "&lt;=" &amp; DB$1, DataRegularSeason20242025!$E$3:$E$1315, $A14)</f>
        <v>15</v>
      </c>
      <c r="DC14">
        <f>SUMIFS(DataRegularSeason20242025!$AA$3:$AA$1315,DataRegularSeason20242025!$B$3:$B$1315, "&lt;=" &amp; DC$1, DataRegularSeason20242025!$D$3:$D$1315, $A14)+SUMIFS(DataRegularSeason20242025!$AB$3:$AB$1315,DataRegularSeason20242025!$B$3:$B$1315, "&lt;=" &amp; DC$1, DataRegularSeason20242025!$E$3:$E$1315, $A14)</f>
        <v>15</v>
      </c>
      <c r="DD14">
        <f>SUMIFS(DataRegularSeason20242025!$AA$3:$AA$1315,DataRegularSeason20242025!$B$3:$B$1315, "&lt;=" &amp; DD$1, DataRegularSeason20242025!$D$3:$D$1315, $A14)+SUMIFS(DataRegularSeason20242025!$AB$3:$AB$1315,DataRegularSeason20242025!$B$3:$B$1315, "&lt;=" &amp; DD$1, DataRegularSeason20242025!$E$3:$E$1315, $A14)</f>
        <v>15</v>
      </c>
      <c r="DE14">
        <f>SUMIFS(DataRegularSeason20242025!$AA$3:$AA$1315,DataRegularSeason20242025!$B$3:$B$1315, "&lt;=" &amp; DE$1, DataRegularSeason20242025!$D$3:$D$1315, $A14)+SUMIFS(DataRegularSeason20242025!$AB$3:$AB$1315,DataRegularSeason20242025!$B$3:$B$1315, "&lt;=" &amp; DE$1, DataRegularSeason20242025!$E$3:$E$1315, $A14)</f>
        <v>15</v>
      </c>
      <c r="DF14">
        <f>SUMIFS(DataRegularSeason20242025!$AA$3:$AA$1315,DataRegularSeason20242025!$B$3:$B$1315, "&lt;=" &amp; DF$1, DataRegularSeason20242025!$D$3:$D$1315, $A14)+SUMIFS(DataRegularSeason20242025!$AB$3:$AB$1315,DataRegularSeason20242025!$B$3:$B$1315, "&lt;=" &amp; DF$1, DataRegularSeason20242025!$E$3:$E$1315, $A14)</f>
        <v>15</v>
      </c>
      <c r="DG14">
        <f>SUMIFS(DataRegularSeason20242025!$AA$3:$AA$1315,DataRegularSeason20242025!$B$3:$B$1315, "&lt;=" &amp; DG$1, DataRegularSeason20242025!$D$3:$D$1315, $A14)+SUMIFS(DataRegularSeason20242025!$AB$3:$AB$1315,DataRegularSeason20242025!$B$3:$B$1315, "&lt;=" &amp; DG$1, DataRegularSeason20242025!$E$3:$E$1315, $A14)</f>
        <v>15</v>
      </c>
      <c r="DH14">
        <f>SUMIFS(DataRegularSeason20242025!$AA$3:$AA$1315,DataRegularSeason20242025!$B$3:$B$1315, "&lt;=" &amp; DH$1, DataRegularSeason20242025!$D$3:$D$1315, $A14)+SUMIFS(DataRegularSeason20242025!$AB$3:$AB$1315,DataRegularSeason20242025!$B$3:$B$1315, "&lt;=" &amp; DH$1, DataRegularSeason20242025!$E$3:$E$1315, $A14)</f>
        <v>15</v>
      </c>
      <c r="DI14">
        <f>SUMIFS(DataRegularSeason20242025!$AA$3:$AA$1315,DataRegularSeason20242025!$B$3:$B$1315, "&lt;=" &amp; DI$1, DataRegularSeason20242025!$D$3:$D$1315, $A14)+SUMIFS(DataRegularSeason20242025!$AB$3:$AB$1315,DataRegularSeason20242025!$B$3:$B$1315, "&lt;=" &amp; DI$1, DataRegularSeason20242025!$E$3:$E$1315, $A14)</f>
        <v>15</v>
      </c>
      <c r="DJ14">
        <f>SUMIFS(DataRegularSeason20242025!$AA$3:$AA$1315,DataRegularSeason20242025!$B$3:$B$1315, "&lt;=" &amp; DJ$1, DataRegularSeason20242025!$D$3:$D$1315, $A14)+SUMIFS(DataRegularSeason20242025!$AB$3:$AB$1315,DataRegularSeason20242025!$B$3:$B$1315, "&lt;=" &amp; DJ$1, DataRegularSeason20242025!$E$3:$E$1315, $A14)</f>
        <v>15</v>
      </c>
      <c r="DK14">
        <f>SUMIFS(DataRegularSeason20242025!$AA$3:$AA$1315,DataRegularSeason20242025!$B$3:$B$1315, "&lt;=" &amp; DK$1, DataRegularSeason20242025!$D$3:$D$1315, $A14)+SUMIFS(DataRegularSeason20242025!$AB$3:$AB$1315,DataRegularSeason20242025!$B$3:$B$1315, "&lt;=" &amp; DK$1, DataRegularSeason20242025!$E$3:$E$1315, $A14)</f>
        <v>15</v>
      </c>
      <c r="DL14">
        <f>SUMIFS(DataRegularSeason20242025!$AA$3:$AA$1315,DataRegularSeason20242025!$B$3:$B$1315, "&lt;=" &amp; DL$1, DataRegularSeason20242025!$D$3:$D$1315, $A14)+SUMIFS(DataRegularSeason20242025!$AB$3:$AB$1315,DataRegularSeason20242025!$B$3:$B$1315, "&lt;=" &amp; DL$1, DataRegularSeason20242025!$E$3:$E$1315, $A14)</f>
        <v>15</v>
      </c>
      <c r="DM14">
        <f>SUMIFS(DataRegularSeason20242025!$AA$3:$AA$1315,DataRegularSeason20242025!$B$3:$B$1315, "&lt;=" &amp; DM$1, DataRegularSeason20242025!$D$3:$D$1315, $A14)+SUMIFS(DataRegularSeason20242025!$AB$3:$AB$1315,DataRegularSeason20242025!$B$3:$B$1315, "&lt;=" &amp; DM$1, DataRegularSeason20242025!$E$3:$E$1315, $A14)</f>
        <v>15</v>
      </c>
      <c r="DN14">
        <f>SUMIFS(DataRegularSeason20242025!$AA$3:$AA$1315,DataRegularSeason20242025!$B$3:$B$1315, "&lt;=" &amp; DN$1, DataRegularSeason20242025!$D$3:$D$1315, $A14)+SUMIFS(DataRegularSeason20242025!$AB$3:$AB$1315,DataRegularSeason20242025!$B$3:$B$1315, "&lt;=" &amp; DN$1, DataRegularSeason20242025!$E$3:$E$1315, $A14)</f>
        <v>15</v>
      </c>
      <c r="DO14">
        <f>SUMIFS(DataRegularSeason20242025!$AA$3:$AA$1315,DataRegularSeason20242025!$B$3:$B$1315, "&lt;=" &amp; DO$1, DataRegularSeason20242025!$D$3:$D$1315, $A14)+SUMIFS(DataRegularSeason20242025!$AB$3:$AB$1315,DataRegularSeason20242025!$B$3:$B$1315, "&lt;=" &amp; DO$1, DataRegularSeason20242025!$E$3:$E$1315, $A14)</f>
        <v>15</v>
      </c>
      <c r="DP14">
        <f>SUMIFS(DataRegularSeason20242025!$AA$3:$AA$1315,DataRegularSeason20242025!$B$3:$B$1315, "&lt;=" &amp; DP$1, DataRegularSeason20242025!$D$3:$D$1315, $A14)+SUMIFS(DataRegularSeason20242025!$AB$3:$AB$1315,DataRegularSeason20242025!$B$3:$B$1315, "&lt;=" &amp; DP$1, DataRegularSeason20242025!$E$3:$E$1315, $A14)</f>
        <v>15</v>
      </c>
      <c r="DQ14">
        <f>SUMIFS(DataRegularSeason20242025!$AA$3:$AA$1315,DataRegularSeason20242025!$B$3:$B$1315, "&lt;=" &amp; DQ$1, DataRegularSeason20242025!$D$3:$D$1315, $A14)+SUMIFS(DataRegularSeason20242025!$AB$3:$AB$1315,DataRegularSeason20242025!$B$3:$B$1315, "&lt;=" &amp; DQ$1, DataRegularSeason20242025!$E$3:$E$1315, $A14)</f>
        <v>15</v>
      </c>
      <c r="DR14">
        <f>SUMIFS(DataRegularSeason20242025!$AA$3:$AA$1315,DataRegularSeason20242025!$B$3:$B$1315, "&lt;=" &amp; DR$1, DataRegularSeason20242025!$D$3:$D$1315, $A14)+SUMIFS(DataRegularSeason20242025!$AB$3:$AB$1315,DataRegularSeason20242025!$B$3:$B$1315, "&lt;=" &amp; DR$1, DataRegularSeason20242025!$E$3:$E$1315, $A14)</f>
        <v>15</v>
      </c>
      <c r="DS14">
        <f>SUMIFS(DataRegularSeason20242025!$AA$3:$AA$1315,DataRegularSeason20242025!$B$3:$B$1315, "&lt;=" &amp; DS$1, DataRegularSeason20242025!$D$3:$D$1315, $A14)+SUMIFS(DataRegularSeason20242025!$AB$3:$AB$1315,DataRegularSeason20242025!$B$3:$B$1315, "&lt;=" &amp; DS$1, DataRegularSeason20242025!$E$3:$E$1315, $A14)</f>
        <v>15</v>
      </c>
      <c r="DT14">
        <f>SUMIFS(DataRegularSeason20242025!$AA$3:$AA$1315,DataRegularSeason20242025!$B$3:$B$1315, "&lt;=" &amp; DT$1, DataRegularSeason20242025!$D$3:$D$1315, $A14)+SUMIFS(DataRegularSeason20242025!$AB$3:$AB$1315,DataRegularSeason20242025!$B$3:$B$1315, "&lt;=" &amp; DT$1, DataRegularSeason20242025!$E$3:$E$1315, $A14)</f>
        <v>15</v>
      </c>
      <c r="DU14">
        <f>SUMIFS(DataRegularSeason20242025!$AA$3:$AA$1315,DataRegularSeason20242025!$B$3:$B$1315, "&lt;=" &amp; DU$1, DataRegularSeason20242025!$D$3:$D$1315, $A14)+SUMIFS(DataRegularSeason20242025!$AB$3:$AB$1315,DataRegularSeason20242025!$B$3:$B$1315, "&lt;=" &amp; DU$1, DataRegularSeason20242025!$E$3:$E$1315, $A14)</f>
        <v>15</v>
      </c>
      <c r="DV14">
        <f>SUMIFS(DataRegularSeason20242025!$AA$3:$AA$1315,DataRegularSeason20242025!$B$3:$B$1315, "&lt;=" &amp; DV$1, DataRegularSeason20242025!$D$3:$D$1315, $A14)+SUMIFS(DataRegularSeason20242025!$AB$3:$AB$1315,DataRegularSeason20242025!$B$3:$B$1315, "&lt;=" &amp; DV$1, DataRegularSeason20242025!$E$3:$E$1315, $A14)</f>
        <v>15</v>
      </c>
      <c r="DW14">
        <f>SUMIFS(DataRegularSeason20242025!$AA$3:$AA$1315,DataRegularSeason20242025!$B$3:$B$1315, "&lt;=" &amp; DW$1, DataRegularSeason20242025!$D$3:$D$1315, $A14)+SUMIFS(DataRegularSeason20242025!$AB$3:$AB$1315,DataRegularSeason20242025!$B$3:$B$1315, "&lt;=" &amp; DW$1, DataRegularSeason20242025!$E$3:$E$1315, $A14)</f>
        <v>15</v>
      </c>
      <c r="DX14">
        <f>SUMIFS(DataRegularSeason20242025!$AA$3:$AA$1315,DataRegularSeason20242025!$B$3:$B$1315, "&lt;=" &amp; DX$1, DataRegularSeason20242025!$D$3:$D$1315, $A14)+SUMIFS(DataRegularSeason20242025!$AB$3:$AB$1315,DataRegularSeason20242025!$B$3:$B$1315, "&lt;=" &amp; DX$1, DataRegularSeason20242025!$E$3:$E$1315, $A14)</f>
        <v>15</v>
      </c>
      <c r="DY14">
        <f>SUMIFS(DataRegularSeason20242025!$AA$3:$AA$1315,DataRegularSeason20242025!$B$3:$B$1315, "&lt;=" &amp; DY$1, DataRegularSeason20242025!$D$3:$D$1315, $A14)+SUMIFS(DataRegularSeason20242025!$AB$3:$AB$1315,DataRegularSeason20242025!$B$3:$B$1315, "&lt;=" &amp; DY$1, DataRegularSeason20242025!$E$3:$E$1315, $A14)</f>
        <v>15</v>
      </c>
      <c r="DZ14">
        <f>SUMIFS(DataRegularSeason20242025!$AA$3:$AA$1315,DataRegularSeason20242025!$B$3:$B$1315, "&lt;=" &amp; DZ$1, DataRegularSeason20242025!$D$3:$D$1315, $A14)+SUMIFS(DataRegularSeason20242025!$AB$3:$AB$1315,DataRegularSeason20242025!$B$3:$B$1315, "&lt;=" &amp; DZ$1, DataRegularSeason20242025!$E$3:$E$1315, $A14)</f>
        <v>15</v>
      </c>
      <c r="EA14">
        <f>SUMIFS(DataRegularSeason20242025!$AA$3:$AA$1315,DataRegularSeason20242025!$B$3:$B$1315, "&lt;=" &amp; EA$1, DataRegularSeason20242025!$D$3:$D$1315, $A14)+SUMIFS(DataRegularSeason20242025!$AB$3:$AB$1315,DataRegularSeason20242025!$B$3:$B$1315, "&lt;=" &amp; EA$1, DataRegularSeason20242025!$E$3:$E$1315, $A14)</f>
        <v>15</v>
      </c>
      <c r="EB14">
        <f>SUMIFS(DataRegularSeason20242025!$AA$3:$AA$1315,DataRegularSeason20242025!$B$3:$B$1315, "&lt;=" &amp; EB$1, DataRegularSeason20242025!$D$3:$D$1315, $A14)+SUMIFS(DataRegularSeason20242025!$AB$3:$AB$1315,DataRegularSeason20242025!$B$3:$B$1315, "&lt;=" &amp; EB$1, DataRegularSeason20242025!$E$3:$E$1315, $A14)</f>
        <v>15</v>
      </c>
      <c r="EC14">
        <f>SUMIFS(DataRegularSeason20242025!$AA$3:$AA$1315,DataRegularSeason20242025!$B$3:$B$1315, "&lt;=" &amp; EC$1, DataRegularSeason20242025!$D$3:$D$1315, $A14)+SUMIFS(DataRegularSeason20242025!$AB$3:$AB$1315,DataRegularSeason20242025!$B$3:$B$1315, "&lt;=" &amp; EC$1, DataRegularSeason20242025!$E$3:$E$1315, $A14)</f>
        <v>15</v>
      </c>
      <c r="ED14">
        <f>SUMIFS(DataRegularSeason20242025!$AA$3:$AA$1315,DataRegularSeason20242025!$B$3:$B$1315, "&lt;=" &amp; ED$1, DataRegularSeason20242025!$D$3:$D$1315, $A14)+SUMIFS(DataRegularSeason20242025!$AB$3:$AB$1315,DataRegularSeason20242025!$B$3:$B$1315, "&lt;=" &amp; ED$1, DataRegularSeason20242025!$E$3:$E$1315, $A14)</f>
        <v>15</v>
      </c>
      <c r="EE14">
        <f>SUMIFS(DataRegularSeason20242025!$AA$3:$AA$1315,DataRegularSeason20242025!$B$3:$B$1315, "&lt;=" &amp; EE$1, DataRegularSeason20242025!$D$3:$D$1315, $A14)+SUMIFS(DataRegularSeason20242025!$AB$3:$AB$1315,DataRegularSeason20242025!$B$3:$B$1315, "&lt;=" &amp; EE$1, DataRegularSeason20242025!$E$3:$E$1315, $A14)</f>
        <v>15</v>
      </c>
      <c r="EF14">
        <f>SUMIFS(DataRegularSeason20242025!$AA$3:$AA$1315,DataRegularSeason20242025!$B$3:$B$1315, "&lt;=" &amp; EF$1, DataRegularSeason20242025!$D$3:$D$1315, $A14)+SUMIFS(DataRegularSeason20242025!$AB$3:$AB$1315,DataRegularSeason20242025!$B$3:$B$1315, "&lt;=" &amp; EF$1, DataRegularSeason20242025!$E$3:$E$1315, $A14)</f>
        <v>15</v>
      </c>
      <c r="EG14">
        <f>SUMIFS(DataRegularSeason20242025!$AA$3:$AA$1315,DataRegularSeason20242025!$B$3:$B$1315, "&lt;=" &amp; EG$1, DataRegularSeason20242025!$D$3:$D$1315, $A14)+SUMIFS(DataRegularSeason20242025!$AB$3:$AB$1315,DataRegularSeason20242025!$B$3:$B$1315, "&lt;=" &amp; EG$1, DataRegularSeason20242025!$E$3:$E$1315, $A14)</f>
        <v>15</v>
      </c>
      <c r="EH14">
        <f>SUMIFS(DataRegularSeason20242025!$AA$3:$AA$1315,DataRegularSeason20242025!$B$3:$B$1315, "&lt;=" &amp; EH$1, DataRegularSeason20242025!$D$3:$D$1315, $A14)+SUMIFS(DataRegularSeason20242025!$AB$3:$AB$1315,DataRegularSeason20242025!$B$3:$B$1315, "&lt;=" &amp; EH$1, DataRegularSeason20242025!$E$3:$E$1315, $A14)</f>
        <v>15</v>
      </c>
      <c r="EI14">
        <f>SUMIFS(DataRegularSeason20242025!$AA$3:$AA$1315,DataRegularSeason20242025!$B$3:$B$1315, "&lt;=" &amp; EI$1, DataRegularSeason20242025!$D$3:$D$1315, $A14)+SUMIFS(DataRegularSeason20242025!$AB$3:$AB$1315,DataRegularSeason20242025!$B$3:$B$1315, "&lt;=" &amp; EI$1, DataRegularSeason20242025!$E$3:$E$1315, $A14)</f>
        <v>15</v>
      </c>
      <c r="EJ14">
        <f>SUMIFS(DataRegularSeason20242025!$AA$3:$AA$1315,DataRegularSeason20242025!$B$3:$B$1315, "&lt;=" &amp; EJ$1, DataRegularSeason20242025!$D$3:$D$1315, $A14)+SUMIFS(DataRegularSeason20242025!$AB$3:$AB$1315,DataRegularSeason20242025!$B$3:$B$1315, "&lt;=" &amp; EJ$1, DataRegularSeason20242025!$E$3:$E$1315, $A14)</f>
        <v>15</v>
      </c>
      <c r="EK14">
        <f>SUMIFS(DataRegularSeason20242025!$AA$3:$AA$1315,DataRegularSeason20242025!$B$3:$B$1315, "&lt;=" &amp; EK$1, DataRegularSeason20242025!$D$3:$D$1315, $A14)+SUMIFS(DataRegularSeason20242025!$AB$3:$AB$1315,DataRegularSeason20242025!$B$3:$B$1315, "&lt;=" &amp; EK$1, DataRegularSeason20242025!$E$3:$E$1315, $A14)</f>
        <v>15</v>
      </c>
      <c r="EL14">
        <f>SUMIFS(DataRegularSeason20242025!$AA$3:$AA$1315,DataRegularSeason20242025!$B$3:$B$1315, "&lt;=" &amp; EL$1, DataRegularSeason20242025!$D$3:$D$1315, $A14)+SUMIFS(DataRegularSeason20242025!$AB$3:$AB$1315,DataRegularSeason20242025!$B$3:$B$1315, "&lt;=" &amp; EL$1, DataRegularSeason20242025!$E$3:$E$1315, $A14)</f>
        <v>15</v>
      </c>
      <c r="EM14">
        <f>SUMIFS(DataRegularSeason20242025!$AA$3:$AA$1315,DataRegularSeason20242025!$B$3:$B$1315, "&lt;=" &amp; EM$1, DataRegularSeason20242025!$D$3:$D$1315, $A14)+SUMIFS(DataRegularSeason20242025!$AB$3:$AB$1315,DataRegularSeason20242025!$B$3:$B$1315, "&lt;=" &amp; EM$1, DataRegularSeason20242025!$E$3:$E$1315, $A14)</f>
        <v>15</v>
      </c>
      <c r="EN14">
        <f>SUMIFS(DataRegularSeason20242025!$AA$3:$AA$1315,DataRegularSeason20242025!$B$3:$B$1315, "&lt;=" &amp; EN$1, DataRegularSeason20242025!$D$3:$D$1315, $A14)+SUMIFS(DataRegularSeason20242025!$AB$3:$AB$1315,DataRegularSeason20242025!$B$3:$B$1315, "&lt;=" &amp; EN$1, DataRegularSeason20242025!$E$3:$E$1315, $A14)</f>
        <v>15</v>
      </c>
      <c r="EO14">
        <f>SUMIFS(DataRegularSeason20242025!$AA$3:$AA$1315,DataRegularSeason20242025!$B$3:$B$1315, "&lt;=" &amp; EO$1, DataRegularSeason20242025!$D$3:$D$1315, $A14)+SUMIFS(DataRegularSeason20242025!$AB$3:$AB$1315,DataRegularSeason20242025!$B$3:$B$1315, "&lt;=" &amp; EO$1, DataRegularSeason20242025!$E$3:$E$1315, $A14)</f>
        <v>15</v>
      </c>
      <c r="EP14">
        <f>SUMIFS(DataRegularSeason20242025!$AA$3:$AA$1315,DataRegularSeason20242025!$B$3:$B$1315, "&lt;=" &amp; EP$1, DataRegularSeason20242025!$D$3:$D$1315, $A14)+SUMIFS(DataRegularSeason20242025!$AB$3:$AB$1315,DataRegularSeason20242025!$B$3:$B$1315, "&lt;=" &amp; EP$1, DataRegularSeason20242025!$E$3:$E$1315, $A14)</f>
        <v>15</v>
      </c>
      <c r="EQ14">
        <f>SUMIFS(DataRegularSeason20242025!$AA$3:$AA$1315,DataRegularSeason20242025!$B$3:$B$1315, "&lt;=" &amp; EQ$1, DataRegularSeason20242025!$D$3:$D$1315, $A14)+SUMIFS(DataRegularSeason20242025!$AB$3:$AB$1315,DataRegularSeason20242025!$B$3:$B$1315, "&lt;=" &amp; EQ$1, DataRegularSeason20242025!$E$3:$E$1315, $A14)</f>
        <v>15</v>
      </c>
      <c r="ER14">
        <f>SUMIFS(DataRegularSeason20242025!$AA$3:$AA$1315,DataRegularSeason20242025!$B$3:$B$1315, "&lt;=" &amp; ER$1, DataRegularSeason20242025!$D$3:$D$1315, $A14)+SUMIFS(DataRegularSeason20242025!$AB$3:$AB$1315,DataRegularSeason20242025!$B$3:$B$1315, "&lt;=" &amp; ER$1, DataRegularSeason20242025!$E$3:$E$1315, $A14)</f>
        <v>15</v>
      </c>
      <c r="ES14">
        <f>SUMIFS(DataRegularSeason20242025!$AA$3:$AA$1315,DataRegularSeason20242025!$B$3:$B$1315, "&lt;=" &amp; ES$1, DataRegularSeason20242025!$D$3:$D$1315, $A14)+SUMIFS(DataRegularSeason20242025!$AB$3:$AB$1315,DataRegularSeason20242025!$B$3:$B$1315, "&lt;=" &amp; ES$1, DataRegularSeason20242025!$E$3:$E$1315, $A14)</f>
        <v>15</v>
      </c>
      <c r="ET14">
        <f>SUMIFS(DataRegularSeason20242025!$AA$3:$AA$1315,DataRegularSeason20242025!$B$3:$B$1315, "&lt;=" &amp; ET$1, DataRegularSeason20242025!$D$3:$D$1315, $A14)+SUMIFS(DataRegularSeason20242025!$AB$3:$AB$1315,DataRegularSeason20242025!$B$3:$B$1315, "&lt;=" &amp; ET$1, DataRegularSeason20242025!$E$3:$E$1315, $A14)</f>
        <v>15</v>
      </c>
      <c r="EU14">
        <f>SUMIFS(DataRegularSeason20242025!$AA$3:$AA$1315,DataRegularSeason20242025!$B$3:$B$1315, "&lt;=" &amp; EU$1, DataRegularSeason20242025!$D$3:$D$1315, $A14)+SUMIFS(DataRegularSeason20242025!$AB$3:$AB$1315,DataRegularSeason20242025!$B$3:$B$1315, "&lt;=" &amp; EU$1, DataRegularSeason20242025!$E$3:$E$1315, $A14)</f>
        <v>15</v>
      </c>
      <c r="EV14">
        <f>SUMIFS(DataRegularSeason20242025!$AA$3:$AA$1315,DataRegularSeason20242025!$B$3:$B$1315, "&lt;=" &amp; EV$1, DataRegularSeason20242025!$D$3:$D$1315, $A14)+SUMIFS(DataRegularSeason20242025!$AB$3:$AB$1315,DataRegularSeason20242025!$B$3:$B$1315, "&lt;=" &amp; EV$1, DataRegularSeason20242025!$E$3:$E$1315, $A14)</f>
        <v>15</v>
      </c>
      <c r="EW14">
        <f>SUMIFS(DataRegularSeason20242025!$AA$3:$AA$1315,DataRegularSeason20242025!$B$3:$B$1315, "&lt;=" &amp; EW$1, DataRegularSeason20242025!$D$3:$D$1315, $A14)+SUMIFS(DataRegularSeason20242025!$AB$3:$AB$1315,DataRegularSeason20242025!$B$3:$B$1315, "&lt;=" &amp; EW$1, DataRegularSeason20242025!$E$3:$E$1315, $A14)</f>
        <v>15</v>
      </c>
      <c r="EX14">
        <f>SUMIFS(DataRegularSeason20242025!$AA$3:$AA$1315,DataRegularSeason20242025!$B$3:$B$1315, "&lt;=" &amp; EX$1, DataRegularSeason20242025!$D$3:$D$1315, $A14)+SUMIFS(DataRegularSeason20242025!$AB$3:$AB$1315,DataRegularSeason20242025!$B$3:$B$1315, "&lt;=" &amp; EX$1, DataRegularSeason20242025!$E$3:$E$1315, $A14)</f>
        <v>15</v>
      </c>
      <c r="EY14">
        <f>SUMIFS(DataRegularSeason20242025!$AA$3:$AA$1315,DataRegularSeason20242025!$B$3:$B$1315, "&lt;=" &amp; EY$1, DataRegularSeason20242025!$D$3:$D$1315, $A14)+SUMIFS(DataRegularSeason20242025!$AB$3:$AB$1315,DataRegularSeason20242025!$B$3:$B$1315, "&lt;=" &amp; EY$1, DataRegularSeason20242025!$E$3:$E$1315, $A14)</f>
        <v>15</v>
      </c>
      <c r="EZ14">
        <f>SUMIFS(DataRegularSeason20242025!$AA$3:$AA$1315,DataRegularSeason20242025!$B$3:$B$1315, "&lt;=" &amp; EZ$1, DataRegularSeason20242025!$D$3:$D$1315, $A14)+SUMIFS(DataRegularSeason20242025!$AB$3:$AB$1315,DataRegularSeason20242025!$B$3:$B$1315, "&lt;=" &amp; EZ$1, DataRegularSeason20242025!$E$3:$E$1315, $A14)</f>
        <v>15</v>
      </c>
      <c r="FA14">
        <f>SUMIFS(DataRegularSeason20242025!$AA$3:$AA$1315,DataRegularSeason20242025!$B$3:$B$1315, "&lt;=" &amp; FA$1, DataRegularSeason20242025!$D$3:$D$1315, $A14)+SUMIFS(DataRegularSeason20242025!$AB$3:$AB$1315,DataRegularSeason20242025!$B$3:$B$1315, "&lt;=" &amp; FA$1, DataRegularSeason20242025!$E$3:$E$1315, $A14)</f>
        <v>15</v>
      </c>
      <c r="FB14">
        <f>SUMIFS(DataRegularSeason20242025!$AA$3:$AA$1315,DataRegularSeason20242025!$B$3:$B$1315, "&lt;=" &amp; FB$1, DataRegularSeason20242025!$D$3:$D$1315, $A14)+SUMIFS(DataRegularSeason20242025!$AB$3:$AB$1315,DataRegularSeason20242025!$B$3:$B$1315, "&lt;=" &amp; FB$1, DataRegularSeason20242025!$E$3:$E$1315, $A14)</f>
        <v>15</v>
      </c>
      <c r="FC14">
        <f>SUMIFS(DataRegularSeason20242025!$AA$3:$AA$1315,DataRegularSeason20242025!$B$3:$B$1315, "&lt;=" &amp; FC$1, DataRegularSeason20242025!$D$3:$D$1315, $A14)+SUMIFS(DataRegularSeason20242025!$AB$3:$AB$1315,DataRegularSeason20242025!$B$3:$B$1315, "&lt;=" &amp; FC$1, DataRegularSeason20242025!$E$3:$E$1315, $A14)</f>
        <v>15</v>
      </c>
      <c r="FD14">
        <f>SUMIFS(DataRegularSeason20242025!$AA$3:$AA$1315,DataRegularSeason20242025!$B$3:$B$1315, "&lt;=" &amp; FD$1, DataRegularSeason20242025!$D$3:$D$1315, $A14)+SUMIFS(DataRegularSeason20242025!$AB$3:$AB$1315,DataRegularSeason20242025!$B$3:$B$1315, "&lt;=" &amp; FD$1, DataRegularSeason20242025!$E$3:$E$1315, $A14)</f>
        <v>15</v>
      </c>
      <c r="FE14">
        <f>SUMIFS(DataRegularSeason20242025!$AA$3:$AA$1315,DataRegularSeason20242025!$B$3:$B$1315, "&lt;=" &amp; FE$1, DataRegularSeason20242025!$D$3:$D$1315, $A14)+SUMIFS(DataRegularSeason20242025!$AB$3:$AB$1315,DataRegularSeason20242025!$B$3:$B$1315, "&lt;=" &amp; FE$1, DataRegularSeason20242025!$E$3:$E$1315, $A14)</f>
        <v>15</v>
      </c>
      <c r="FF14">
        <f>SUMIFS(DataRegularSeason20242025!$AA$3:$AA$1315,DataRegularSeason20242025!$B$3:$B$1315, "&lt;=" &amp; FF$1, DataRegularSeason20242025!$D$3:$D$1315, $A14)+SUMIFS(DataRegularSeason20242025!$AB$3:$AB$1315,DataRegularSeason20242025!$B$3:$B$1315, "&lt;=" &amp; FF$1, DataRegularSeason20242025!$E$3:$E$1315, $A14)</f>
        <v>15</v>
      </c>
      <c r="FG14">
        <f>SUMIFS(DataRegularSeason20242025!$AA$3:$AA$1315,DataRegularSeason20242025!$B$3:$B$1315, "&lt;=" &amp; FG$1, DataRegularSeason20242025!$D$3:$D$1315, $A14)+SUMIFS(DataRegularSeason20242025!$AB$3:$AB$1315,DataRegularSeason20242025!$B$3:$B$1315, "&lt;=" &amp; FG$1, DataRegularSeason20242025!$E$3:$E$1315, $A14)</f>
        <v>15</v>
      </c>
      <c r="FH14">
        <f>SUMIFS(DataRegularSeason20242025!$AA$3:$AA$1315,DataRegularSeason20242025!$B$3:$B$1315, "&lt;=" &amp; FH$1, DataRegularSeason20242025!$D$3:$D$1315, $A14)+SUMIFS(DataRegularSeason20242025!$AB$3:$AB$1315,DataRegularSeason20242025!$B$3:$B$1315, "&lt;=" &amp; FH$1, DataRegularSeason20242025!$E$3:$E$1315, $A14)</f>
        <v>15</v>
      </c>
      <c r="FI14">
        <f>SUMIFS(DataRegularSeason20242025!$AA$3:$AA$1315,DataRegularSeason20242025!$B$3:$B$1315, "&lt;=" &amp; FI$1, DataRegularSeason20242025!$D$3:$D$1315, $A14)+SUMIFS(DataRegularSeason20242025!$AB$3:$AB$1315,DataRegularSeason20242025!$B$3:$B$1315, "&lt;=" &amp; FI$1, DataRegularSeason20242025!$E$3:$E$1315, $A14)</f>
        <v>15</v>
      </c>
      <c r="FJ14">
        <f>SUMIFS(DataRegularSeason20242025!$AA$3:$AA$1315,DataRegularSeason20242025!$B$3:$B$1315, "&lt;=" &amp; FJ$1, DataRegularSeason20242025!$D$3:$D$1315, $A14)+SUMIFS(DataRegularSeason20242025!$AB$3:$AB$1315,DataRegularSeason20242025!$B$3:$B$1315, "&lt;=" &amp; FJ$1, DataRegularSeason20242025!$E$3:$E$1315, $A14)</f>
        <v>15</v>
      </c>
      <c r="FK14">
        <f>SUMIFS(DataRegularSeason20242025!$AA$3:$AA$1315,DataRegularSeason20242025!$B$3:$B$1315, "&lt;=" &amp; FK$1, DataRegularSeason20242025!$D$3:$D$1315, $A14)+SUMIFS(DataRegularSeason20242025!$AB$3:$AB$1315,DataRegularSeason20242025!$B$3:$B$1315, "&lt;=" &amp; FK$1, DataRegularSeason20242025!$E$3:$E$1315, $A14)</f>
        <v>15</v>
      </c>
      <c r="FL14">
        <f>SUMIFS(DataRegularSeason20242025!$AA$3:$AA$1315,DataRegularSeason20242025!$B$3:$B$1315, "&lt;=" &amp; FL$1, DataRegularSeason20242025!$D$3:$D$1315, $A14)+SUMIFS(DataRegularSeason20242025!$AB$3:$AB$1315,DataRegularSeason20242025!$B$3:$B$1315, "&lt;=" &amp; FL$1, DataRegularSeason20242025!$E$3:$E$1315, $A14)</f>
        <v>15</v>
      </c>
      <c r="FM14">
        <f>SUMIFS(DataRegularSeason20242025!$AA$3:$AA$1315,DataRegularSeason20242025!$B$3:$B$1315, "&lt;=" &amp; FM$1, DataRegularSeason20242025!$D$3:$D$1315, $A14)+SUMIFS(DataRegularSeason20242025!$AB$3:$AB$1315,DataRegularSeason20242025!$B$3:$B$1315, "&lt;=" &amp; FM$1, DataRegularSeason20242025!$E$3:$E$1315, $A14)</f>
        <v>15</v>
      </c>
      <c r="FN14">
        <f>SUMIFS(DataRegularSeason20242025!$AA$3:$AA$1315,DataRegularSeason20242025!$B$3:$B$1315, "&lt;=" &amp; FN$1, DataRegularSeason20242025!$D$3:$D$1315, $A14)+SUMIFS(DataRegularSeason20242025!$AB$3:$AB$1315,DataRegularSeason20242025!$B$3:$B$1315, "&lt;=" &amp; FN$1, DataRegularSeason20242025!$E$3:$E$1315, $A14)</f>
        <v>15</v>
      </c>
      <c r="FO14">
        <f>SUMIFS(DataRegularSeason20242025!$AA$3:$AA$1315,DataRegularSeason20242025!$B$3:$B$1315, "&lt;=" &amp; FO$1, DataRegularSeason20242025!$D$3:$D$1315, $A14)+SUMIFS(DataRegularSeason20242025!$AB$3:$AB$1315,DataRegularSeason20242025!$B$3:$B$1315, "&lt;=" &amp; FO$1, DataRegularSeason20242025!$E$3:$E$1315, $A14)</f>
        <v>15</v>
      </c>
      <c r="FP14">
        <f>SUMIFS(DataRegularSeason20242025!$AA$3:$AA$1315,DataRegularSeason20242025!$B$3:$B$1315, "&lt;=" &amp; FP$1, DataRegularSeason20242025!$D$3:$D$1315, $A14)+SUMIFS(DataRegularSeason20242025!$AB$3:$AB$1315,DataRegularSeason20242025!$B$3:$B$1315, "&lt;=" &amp; FP$1, DataRegularSeason20242025!$E$3:$E$1315, $A14)</f>
        <v>15</v>
      </c>
      <c r="FQ14">
        <f>SUMIFS(DataRegularSeason20242025!$AA$3:$AA$1315,DataRegularSeason20242025!$B$3:$B$1315, "&lt;=" &amp; FQ$1, DataRegularSeason20242025!$D$3:$D$1315, $A14)+SUMIFS(DataRegularSeason20242025!$AB$3:$AB$1315,DataRegularSeason20242025!$B$3:$B$1315, "&lt;=" &amp; FQ$1, DataRegularSeason20242025!$E$3:$E$1315, $A14)</f>
        <v>15</v>
      </c>
      <c r="FR14">
        <f>SUMIFS(DataRegularSeason20242025!$AA$3:$AA$1315,DataRegularSeason20242025!$B$3:$B$1315, "&lt;=" &amp; FR$1, DataRegularSeason20242025!$D$3:$D$1315, $A14)+SUMIFS(DataRegularSeason20242025!$AB$3:$AB$1315,DataRegularSeason20242025!$B$3:$B$1315, "&lt;=" &amp; FR$1, DataRegularSeason20242025!$E$3:$E$1315, $A14)</f>
        <v>15</v>
      </c>
      <c r="FS14">
        <f>SUMIFS(DataRegularSeason20242025!$AA$3:$AA$1315,DataRegularSeason20242025!$B$3:$B$1315, "&lt;=" &amp; FS$1, DataRegularSeason20242025!$D$3:$D$1315, $A14)+SUMIFS(DataRegularSeason20242025!$AB$3:$AB$1315,DataRegularSeason20242025!$B$3:$B$1315, "&lt;=" &amp; FS$1, DataRegularSeason20242025!$E$3:$E$1315, $A14)</f>
        <v>15</v>
      </c>
      <c r="FT14">
        <f>SUMIFS(DataRegularSeason20242025!$AA$3:$AA$1315,DataRegularSeason20242025!$B$3:$B$1315, "&lt;=" &amp; FT$1, DataRegularSeason20242025!$D$3:$D$1315, $A14)+SUMIFS(DataRegularSeason20242025!$AB$3:$AB$1315,DataRegularSeason20242025!$B$3:$B$1315, "&lt;=" &amp; FT$1, DataRegularSeason20242025!$E$3:$E$1315, $A14)</f>
        <v>15</v>
      </c>
      <c r="FU14">
        <f>SUMIFS(DataRegularSeason20242025!$AA$3:$AA$1315,DataRegularSeason20242025!$B$3:$B$1315, "&lt;=" &amp; FU$1, DataRegularSeason20242025!$D$3:$D$1315, $A14)+SUMIFS(DataRegularSeason20242025!$AB$3:$AB$1315,DataRegularSeason20242025!$B$3:$B$1315, "&lt;=" &amp; FU$1, DataRegularSeason20242025!$E$3:$E$1315, $A14)</f>
        <v>15</v>
      </c>
      <c r="FV14">
        <f>SUMIFS(DataRegularSeason20242025!$AA$3:$AA$1315,DataRegularSeason20242025!$B$3:$B$1315, "&lt;=" &amp; FV$1, DataRegularSeason20242025!$D$3:$D$1315, $A14)+SUMIFS(DataRegularSeason20242025!$AB$3:$AB$1315,DataRegularSeason20242025!$B$3:$B$1315, "&lt;=" &amp; FV$1, DataRegularSeason20242025!$E$3:$E$1315, $A14)</f>
        <v>15</v>
      </c>
      <c r="FW14">
        <f>SUMIFS(DataRegularSeason20242025!$AA$3:$AA$1315,DataRegularSeason20242025!$B$3:$B$1315, "&lt;=" &amp; FW$1, DataRegularSeason20242025!$D$3:$D$1315, $A14)+SUMIFS(DataRegularSeason20242025!$AB$3:$AB$1315,DataRegularSeason20242025!$B$3:$B$1315, "&lt;=" &amp; FW$1, DataRegularSeason20242025!$E$3:$E$1315, $A14)</f>
        <v>15</v>
      </c>
      <c r="FX14">
        <f>SUMIFS(DataRegularSeason20242025!$AA$3:$AA$1315,DataRegularSeason20242025!$B$3:$B$1315, "&lt;=" &amp; FX$1, DataRegularSeason20242025!$D$3:$D$1315, $A14)+SUMIFS(DataRegularSeason20242025!$AB$3:$AB$1315,DataRegularSeason20242025!$B$3:$B$1315, "&lt;=" &amp; FX$1, DataRegularSeason20242025!$E$3:$E$1315, $A14)</f>
        <v>15</v>
      </c>
      <c r="FY14">
        <f>SUMIFS(DataRegularSeason20242025!$AA$3:$AA$1315,DataRegularSeason20242025!$B$3:$B$1315, "&lt;=" &amp; FY$1, DataRegularSeason20242025!$D$3:$D$1315, $A14)+SUMIFS(DataRegularSeason20242025!$AB$3:$AB$1315,DataRegularSeason20242025!$B$3:$B$1315, "&lt;=" &amp; FY$1, DataRegularSeason20242025!$E$3:$E$1315, $A14)</f>
        <v>15</v>
      </c>
      <c r="FZ14">
        <f>SUMIFS(DataRegularSeason20242025!$AA$3:$AA$1315,DataRegularSeason20242025!$B$3:$B$1315, "&lt;=" &amp; FZ$1, DataRegularSeason20242025!$D$3:$D$1315, $A14)+SUMIFS(DataRegularSeason20242025!$AB$3:$AB$1315,DataRegularSeason20242025!$B$3:$B$1315, "&lt;=" &amp; FZ$1, DataRegularSeason20242025!$E$3:$E$1315, $A14)</f>
        <v>15</v>
      </c>
      <c r="GA14">
        <f>SUMIFS(DataRegularSeason20242025!$AA$3:$AA$1315,DataRegularSeason20242025!$B$3:$B$1315, "&lt;=" &amp; GA$1, DataRegularSeason20242025!$D$3:$D$1315, $A14)+SUMIFS(DataRegularSeason20242025!$AB$3:$AB$1315,DataRegularSeason20242025!$B$3:$B$1315, "&lt;=" &amp; GA$1, DataRegularSeason20242025!$E$3:$E$1315, $A14)</f>
        <v>15</v>
      </c>
      <c r="GB14">
        <f>SUMIFS(DataRegularSeason20242025!$AA$3:$AA$1315,DataRegularSeason20242025!$B$3:$B$1315, "&lt;=" &amp; GB$1, DataRegularSeason20242025!$D$3:$D$1315, $A14)+SUMIFS(DataRegularSeason20242025!$AB$3:$AB$1315,DataRegularSeason20242025!$B$3:$B$1315, "&lt;=" &amp; GB$1, DataRegularSeason20242025!$E$3:$E$1315, $A14)</f>
        <v>15</v>
      </c>
      <c r="GC14">
        <f>SUMIFS(DataRegularSeason20242025!$AA$3:$AA$1315,DataRegularSeason20242025!$B$3:$B$1315, "&lt;=" &amp; GC$1, DataRegularSeason20242025!$D$3:$D$1315, $A14)+SUMIFS(DataRegularSeason20242025!$AB$3:$AB$1315,DataRegularSeason20242025!$B$3:$B$1315, "&lt;=" &amp; GC$1, DataRegularSeason20242025!$E$3:$E$1315, $A14)</f>
        <v>15</v>
      </c>
      <c r="GD14">
        <f>SUMIFS(DataRegularSeason20242025!$AA$3:$AA$1315,DataRegularSeason20242025!$B$3:$B$1315, "&lt;=" &amp; GD$1, DataRegularSeason20242025!$D$3:$D$1315, $A14)+SUMIFS(DataRegularSeason20242025!$AB$3:$AB$1315,DataRegularSeason20242025!$B$3:$B$1315, "&lt;=" &amp; GD$1, DataRegularSeason20242025!$E$3:$E$1315, $A14)</f>
        <v>15</v>
      </c>
      <c r="GE14">
        <f>SUMIFS(DataRegularSeason20242025!$AA$3:$AA$1315,DataRegularSeason20242025!$B$3:$B$1315, "&lt;=" &amp; GE$1, DataRegularSeason20242025!$D$3:$D$1315, $A14)+SUMIFS(DataRegularSeason20242025!$AB$3:$AB$1315,DataRegularSeason20242025!$B$3:$B$1315, "&lt;=" &amp; GE$1, DataRegularSeason20242025!$E$3:$E$1315, $A14)</f>
        <v>15</v>
      </c>
      <c r="GF14">
        <f>SUMIFS(DataRegularSeason20242025!$AA$3:$AA$1315,DataRegularSeason20242025!$B$3:$B$1315, "&lt;=" &amp; GF$1, DataRegularSeason20242025!$D$3:$D$1315, $A14)+SUMIFS(DataRegularSeason20242025!$AB$3:$AB$1315,DataRegularSeason20242025!$B$3:$B$1315, "&lt;=" &amp; GF$1, DataRegularSeason20242025!$E$3:$E$1315, $A14)</f>
        <v>15</v>
      </c>
      <c r="GG14">
        <f>SUMIFS(DataRegularSeason20242025!$AA$3:$AA$1315,DataRegularSeason20242025!$B$3:$B$1315, "&lt;=" &amp; GG$1, DataRegularSeason20242025!$D$3:$D$1315, $A14)+SUMIFS(DataRegularSeason20242025!$AB$3:$AB$1315,DataRegularSeason20242025!$B$3:$B$1315, "&lt;=" &amp; GG$1, DataRegularSeason20242025!$E$3:$E$1315, $A14)</f>
        <v>15</v>
      </c>
      <c r="GH14">
        <f>SUMIFS(DataRegularSeason20242025!$AA$3:$AA$1315,DataRegularSeason20242025!$B$3:$B$1315, "&lt;=" &amp; GH$1, DataRegularSeason20242025!$D$3:$D$1315, $A14)+SUMIFS(DataRegularSeason20242025!$AB$3:$AB$1315,DataRegularSeason20242025!$B$3:$B$1315, "&lt;=" &amp; GH$1, DataRegularSeason20242025!$E$3:$E$1315, $A14)</f>
        <v>15</v>
      </c>
      <c r="GI14">
        <f>SUMIFS(DataRegularSeason20242025!$AA$3:$AA$1315,DataRegularSeason20242025!$B$3:$B$1315, "&lt;=" &amp; GI$1, DataRegularSeason20242025!$D$3:$D$1315, $A14)+SUMIFS(DataRegularSeason20242025!$AB$3:$AB$1315,DataRegularSeason20242025!$B$3:$B$1315, "&lt;=" &amp; GI$1, DataRegularSeason20242025!$E$3:$E$1315, $A14)</f>
        <v>15</v>
      </c>
      <c r="GJ14">
        <f>SUMIFS(DataRegularSeason20242025!$AA$3:$AA$1315,DataRegularSeason20242025!$B$3:$B$1315, "&lt;=" &amp; GJ$1, DataRegularSeason20242025!$D$3:$D$1315, $A14)+SUMIFS(DataRegularSeason20242025!$AB$3:$AB$1315,DataRegularSeason20242025!$B$3:$B$1315, "&lt;=" &amp; GJ$1, DataRegularSeason20242025!$E$3:$E$1315, $A14)</f>
        <v>15</v>
      </c>
      <c r="GK14">
        <f>SUMIFS(DataRegularSeason20242025!$AA$3:$AA$1315,DataRegularSeason20242025!$B$3:$B$1315, "&lt;=" &amp; GK$1, DataRegularSeason20242025!$D$3:$D$1315, $A14)+SUMIFS(DataRegularSeason20242025!$AB$3:$AB$1315,DataRegularSeason20242025!$B$3:$B$1315, "&lt;=" &amp; GK$1, DataRegularSeason20242025!$E$3:$E$1315, $A14)</f>
        <v>15</v>
      </c>
      <c r="GL14">
        <f>SUMIFS(DataRegularSeason20242025!$AA$3:$AA$1315,DataRegularSeason20242025!$B$3:$B$1315, "&lt;=" &amp; GL$1, DataRegularSeason20242025!$D$3:$D$1315, $A14)+SUMIFS(DataRegularSeason20242025!$AB$3:$AB$1315,DataRegularSeason20242025!$B$3:$B$1315, "&lt;=" &amp; GL$1, DataRegularSeason20242025!$E$3:$E$1315, $A14)</f>
        <v>15</v>
      </c>
      <c r="GM14">
        <f>SUMIFS(DataRegularSeason20242025!$AA$3:$AA$1315,DataRegularSeason20242025!$B$3:$B$1315, "&lt;=" &amp; GM$1, DataRegularSeason20242025!$D$3:$D$1315, $A14)+SUMIFS(DataRegularSeason20242025!$AB$3:$AB$1315,DataRegularSeason20242025!$B$3:$B$1315, "&lt;=" &amp; GM$1, DataRegularSeason20242025!$E$3:$E$1315, $A14)</f>
        <v>15</v>
      </c>
      <c r="GN14">
        <f>SUMIFS(DataRegularSeason20242025!$AA$3:$AA$1315,DataRegularSeason20242025!$B$3:$B$1315, "&lt;=" &amp; GN$1, DataRegularSeason20242025!$D$3:$D$1315, $A14)+SUMIFS(DataRegularSeason20242025!$AB$3:$AB$1315,DataRegularSeason20242025!$B$3:$B$1315, "&lt;=" &amp; GN$1, DataRegularSeason20242025!$E$3:$E$1315, $A14)</f>
        <v>15</v>
      </c>
      <c r="GO14">
        <f>SUMIFS(DataRegularSeason20242025!$AA$3:$AA$1315,DataRegularSeason20242025!$B$3:$B$1315, "&lt;=" &amp; GO$1, DataRegularSeason20242025!$D$3:$D$1315, $A14)+SUMIFS(DataRegularSeason20242025!$AB$3:$AB$1315,DataRegularSeason20242025!$B$3:$B$1315, "&lt;=" &amp; GO$1, DataRegularSeason20242025!$E$3:$E$1315, $A14)</f>
        <v>15</v>
      </c>
      <c r="GP14">
        <f>SUMIFS(DataRegularSeason20242025!$AA$3:$AA$1315,DataRegularSeason20242025!$B$3:$B$1315, "&lt;=" &amp; GP$1, DataRegularSeason20242025!$D$3:$D$1315, $A14)+SUMIFS(DataRegularSeason20242025!$AB$3:$AB$1315,DataRegularSeason20242025!$B$3:$B$1315, "&lt;=" &amp; GP$1, DataRegularSeason20242025!$E$3:$E$1315, $A14)</f>
        <v>15</v>
      </c>
      <c r="GQ14">
        <f>SUMIFS(DataRegularSeason20242025!$AA$3:$AA$1315,DataRegularSeason20242025!$B$3:$B$1315, "&lt;=" &amp; GQ$1, DataRegularSeason20242025!$D$3:$D$1315, $A14)+SUMIFS(DataRegularSeason20242025!$AB$3:$AB$1315,DataRegularSeason20242025!$B$3:$B$1315, "&lt;=" &amp; GQ$1, DataRegularSeason20242025!$E$3:$E$1315, $A14)</f>
        <v>15</v>
      </c>
      <c r="GR14">
        <f>SUMIFS(DataRegularSeason20242025!$AA$3:$AA$1315,DataRegularSeason20242025!$B$3:$B$1315, "&lt;=" &amp; GR$1, DataRegularSeason20242025!$D$3:$D$1315, $A14)+SUMIFS(DataRegularSeason20242025!$AB$3:$AB$1315,DataRegularSeason20242025!$B$3:$B$1315, "&lt;=" &amp; GR$1, DataRegularSeason20242025!$E$3:$E$1315, $A14)</f>
        <v>15</v>
      </c>
      <c r="GS14">
        <f>SUMIFS(DataRegularSeason20242025!$AA$3:$AA$1315,DataRegularSeason20242025!$B$3:$B$1315, "&lt;=" &amp; GS$1, DataRegularSeason20242025!$D$3:$D$1315, $A14)+SUMIFS(DataRegularSeason20242025!$AB$3:$AB$1315,DataRegularSeason20242025!$B$3:$B$1315, "&lt;=" &amp; GS$1, DataRegularSeason20242025!$E$3:$E$1315, $A14)</f>
        <v>15</v>
      </c>
      <c r="GT14">
        <f>SUMIFS(DataRegularSeason20242025!$AA$3:$AA$1315,DataRegularSeason20242025!$B$3:$B$1315, "&lt;=" &amp; GT$1, DataRegularSeason20242025!$D$3:$D$1315, $A14)+SUMIFS(DataRegularSeason20242025!$AB$3:$AB$1315,DataRegularSeason20242025!$B$3:$B$1315, "&lt;=" &amp; GT$1, DataRegularSeason20242025!$E$3:$E$1315, $A14)</f>
        <v>15</v>
      </c>
      <c r="GU14">
        <f>SUMIFS(DataRegularSeason20242025!$AA$3:$AA$1315,DataRegularSeason20242025!$B$3:$B$1315, "&lt;=" &amp; GU$1, DataRegularSeason20242025!$D$3:$D$1315, $A14)+SUMIFS(DataRegularSeason20242025!$AB$3:$AB$1315,DataRegularSeason20242025!$B$3:$B$1315, "&lt;=" &amp; GU$1, DataRegularSeason20242025!$E$3:$E$1315, $A14)</f>
        <v>15</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14</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14</v>
      </c>
      <c r="AY15">
        <f>SUMIFS(DataRegularSeason20242025!$AA$3:$AA$1315,DataRegularSeason20242025!$B$3:$B$1315, "&lt;=" &amp; AY$1, DataRegularSeason20242025!$D$3:$D$1315, $A15)+SUMIFS(DataRegularSeason20242025!$AB$3:$AB$1315,DataRegularSeason20242025!$B$3:$B$1315, "&lt;=" &amp; AY$1, DataRegularSeason20242025!$E$3:$E$1315, $A15)</f>
        <v>14</v>
      </c>
      <c r="AZ15">
        <f>SUMIFS(DataRegularSeason20242025!$AA$3:$AA$1315,DataRegularSeason20242025!$B$3:$B$1315, "&lt;=" &amp; AZ$1, DataRegularSeason20242025!$D$3:$D$1315, $A15)+SUMIFS(DataRegularSeason20242025!$AB$3:$AB$1315,DataRegularSeason20242025!$B$3:$B$1315, "&lt;=" &amp; AZ$1, DataRegularSeason20242025!$E$3:$E$1315, $A15)</f>
        <v>14</v>
      </c>
      <c r="BA15">
        <f>SUMIFS(DataRegularSeason20242025!$AA$3:$AA$1315,DataRegularSeason20242025!$B$3:$B$1315, "&lt;=" &amp; BA$1, DataRegularSeason20242025!$D$3:$D$1315, $A15)+SUMIFS(DataRegularSeason20242025!$AB$3:$AB$1315,DataRegularSeason20242025!$B$3:$B$1315, "&lt;=" &amp; BA$1, DataRegularSeason20242025!$E$3:$E$1315, $A15)</f>
        <v>14</v>
      </c>
      <c r="BB15">
        <f>SUMIFS(DataRegularSeason20242025!$AA$3:$AA$1315,DataRegularSeason20242025!$B$3:$B$1315, "&lt;=" &amp; BB$1, DataRegularSeason20242025!$D$3:$D$1315, $A15)+SUMIFS(DataRegularSeason20242025!$AB$3:$AB$1315,DataRegularSeason20242025!$B$3:$B$1315, "&lt;=" &amp; BB$1, DataRegularSeason20242025!$E$3:$E$1315, $A15)</f>
        <v>14</v>
      </c>
      <c r="BC15">
        <f>SUMIFS(DataRegularSeason20242025!$AA$3:$AA$1315,DataRegularSeason20242025!$B$3:$B$1315, "&lt;=" &amp; BC$1, DataRegularSeason20242025!$D$3:$D$1315, $A15)+SUMIFS(DataRegularSeason20242025!$AB$3:$AB$1315,DataRegularSeason20242025!$B$3:$B$1315, "&lt;=" &amp; BC$1, DataRegularSeason20242025!$E$3:$E$1315, $A15)</f>
        <v>14</v>
      </c>
      <c r="BD15">
        <f>SUMIFS(DataRegularSeason20242025!$AA$3:$AA$1315,DataRegularSeason20242025!$B$3:$B$1315, "&lt;=" &amp; BD$1, DataRegularSeason20242025!$D$3:$D$1315, $A15)+SUMIFS(DataRegularSeason20242025!$AB$3:$AB$1315,DataRegularSeason20242025!$B$3:$B$1315, "&lt;=" &amp; BD$1, DataRegularSeason20242025!$E$3:$E$1315, $A15)</f>
        <v>14</v>
      </c>
      <c r="BE15">
        <f>SUMIFS(DataRegularSeason20242025!$AA$3:$AA$1315,DataRegularSeason20242025!$B$3:$B$1315, "&lt;=" &amp; BE$1, DataRegularSeason20242025!$D$3:$D$1315, $A15)+SUMIFS(DataRegularSeason20242025!$AB$3:$AB$1315,DataRegularSeason20242025!$B$3:$B$1315, "&lt;=" &amp; BE$1, DataRegularSeason20242025!$E$3:$E$1315, $A15)</f>
        <v>14</v>
      </c>
      <c r="BF15">
        <f>SUMIFS(DataRegularSeason20242025!$AA$3:$AA$1315,DataRegularSeason20242025!$B$3:$B$1315, "&lt;=" &amp; BF$1, DataRegularSeason20242025!$D$3:$D$1315, $A15)+SUMIFS(DataRegularSeason20242025!$AB$3:$AB$1315,DataRegularSeason20242025!$B$3:$B$1315, "&lt;=" &amp; BF$1, DataRegularSeason20242025!$E$3:$E$1315, $A15)</f>
        <v>14</v>
      </c>
      <c r="BG15">
        <f>SUMIFS(DataRegularSeason20242025!$AA$3:$AA$1315,DataRegularSeason20242025!$B$3:$B$1315, "&lt;=" &amp; BG$1, DataRegularSeason20242025!$D$3:$D$1315, $A15)+SUMIFS(DataRegularSeason20242025!$AB$3:$AB$1315,DataRegularSeason20242025!$B$3:$B$1315, "&lt;=" &amp; BG$1, DataRegularSeason20242025!$E$3:$E$1315, $A15)</f>
        <v>14</v>
      </c>
      <c r="BH15">
        <f>SUMIFS(DataRegularSeason20242025!$AA$3:$AA$1315,DataRegularSeason20242025!$B$3:$B$1315, "&lt;=" &amp; BH$1, DataRegularSeason20242025!$D$3:$D$1315, $A15)+SUMIFS(DataRegularSeason20242025!$AB$3:$AB$1315,DataRegularSeason20242025!$B$3:$B$1315, "&lt;=" &amp; BH$1, DataRegularSeason20242025!$E$3:$E$1315, $A15)</f>
        <v>14</v>
      </c>
      <c r="BI15">
        <f>SUMIFS(DataRegularSeason20242025!$AA$3:$AA$1315,DataRegularSeason20242025!$B$3:$B$1315, "&lt;=" &amp; BI$1, DataRegularSeason20242025!$D$3:$D$1315, $A15)+SUMIFS(DataRegularSeason20242025!$AB$3:$AB$1315,DataRegularSeason20242025!$B$3:$B$1315, "&lt;=" &amp; BI$1, DataRegularSeason20242025!$E$3:$E$1315, $A15)</f>
        <v>14</v>
      </c>
      <c r="BJ15">
        <f>SUMIFS(DataRegularSeason20242025!$AA$3:$AA$1315,DataRegularSeason20242025!$B$3:$B$1315, "&lt;=" &amp; BJ$1, DataRegularSeason20242025!$D$3:$D$1315, $A15)+SUMIFS(DataRegularSeason20242025!$AB$3:$AB$1315,DataRegularSeason20242025!$B$3:$B$1315, "&lt;=" &amp; BJ$1, DataRegularSeason20242025!$E$3:$E$1315, $A15)</f>
        <v>14</v>
      </c>
      <c r="BK15">
        <f>SUMIFS(DataRegularSeason20242025!$AA$3:$AA$1315,DataRegularSeason20242025!$B$3:$B$1315, "&lt;=" &amp; BK$1, DataRegularSeason20242025!$D$3:$D$1315, $A15)+SUMIFS(DataRegularSeason20242025!$AB$3:$AB$1315,DataRegularSeason20242025!$B$3:$B$1315, "&lt;=" &amp; BK$1, DataRegularSeason20242025!$E$3:$E$1315, $A15)</f>
        <v>14</v>
      </c>
      <c r="BL15">
        <f>SUMIFS(DataRegularSeason20242025!$AA$3:$AA$1315,DataRegularSeason20242025!$B$3:$B$1315, "&lt;=" &amp; BL$1, DataRegularSeason20242025!$D$3:$D$1315, $A15)+SUMIFS(DataRegularSeason20242025!$AB$3:$AB$1315,DataRegularSeason20242025!$B$3:$B$1315, "&lt;=" &amp; BL$1, DataRegularSeason20242025!$E$3:$E$1315, $A15)</f>
        <v>14</v>
      </c>
      <c r="BM15">
        <f>SUMIFS(DataRegularSeason20242025!$AA$3:$AA$1315,DataRegularSeason20242025!$B$3:$B$1315, "&lt;=" &amp; BM$1, DataRegularSeason20242025!$D$3:$D$1315, $A15)+SUMIFS(DataRegularSeason20242025!$AB$3:$AB$1315,DataRegularSeason20242025!$B$3:$B$1315, "&lt;=" &amp; BM$1, DataRegularSeason20242025!$E$3:$E$1315, $A15)</f>
        <v>14</v>
      </c>
      <c r="BN15">
        <f>SUMIFS(DataRegularSeason20242025!$AA$3:$AA$1315,DataRegularSeason20242025!$B$3:$B$1315, "&lt;=" &amp; BN$1, DataRegularSeason20242025!$D$3:$D$1315, $A15)+SUMIFS(DataRegularSeason20242025!$AB$3:$AB$1315,DataRegularSeason20242025!$B$3:$B$1315, "&lt;=" &amp; BN$1, DataRegularSeason20242025!$E$3:$E$1315, $A15)</f>
        <v>14</v>
      </c>
      <c r="BO15">
        <f>SUMIFS(DataRegularSeason20242025!$AA$3:$AA$1315,DataRegularSeason20242025!$B$3:$B$1315, "&lt;=" &amp; BO$1, DataRegularSeason20242025!$D$3:$D$1315, $A15)+SUMIFS(DataRegularSeason20242025!$AB$3:$AB$1315,DataRegularSeason20242025!$B$3:$B$1315, "&lt;=" &amp; BO$1, DataRegularSeason20242025!$E$3:$E$1315, $A15)</f>
        <v>14</v>
      </c>
      <c r="BP15">
        <f>SUMIFS(DataRegularSeason20242025!$AA$3:$AA$1315,DataRegularSeason20242025!$B$3:$B$1315, "&lt;=" &amp; BP$1, DataRegularSeason20242025!$D$3:$D$1315, $A15)+SUMIFS(DataRegularSeason20242025!$AB$3:$AB$1315,DataRegularSeason20242025!$B$3:$B$1315, "&lt;=" &amp; BP$1, DataRegularSeason20242025!$E$3:$E$1315, $A15)</f>
        <v>14</v>
      </c>
      <c r="BQ15">
        <f>SUMIFS(DataRegularSeason20242025!$AA$3:$AA$1315,DataRegularSeason20242025!$B$3:$B$1315, "&lt;=" &amp; BQ$1, DataRegularSeason20242025!$D$3:$D$1315, $A15)+SUMIFS(DataRegularSeason20242025!$AB$3:$AB$1315,DataRegularSeason20242025!$B$3:$B$1315, "&lt;=" &amp; BQ$1, DataRegularSeason20242025!$E$3:$E$1315, $A15)</f>
        <v>14</v>
      </c>
      <c r="BR15">
        <f>SUMIFS(DataRegularSeason20242025!$AA$3:$AA$1315,DataRegularSeason20242025!$B$3:$B$1315, "&lt;=" &amp; BR$1, DataRegularSeason20242025!$D$3:$D$1315, $A15)+SUMIFS(DataRegularSeason20242025!$AB$3:$AB$1315,DataRegularSeason20242025!$B$3:$B$1315, "&lt;=" &amp; BR$1, DataRegularSeason20242025!$E$3:$E$1315, $A15)</f>
        <v>14</v>
      </c>
      <c r="BS15">
        <f>SUMIFS(DataRegularSeason20242025!$AA$3:$AA$1315,DataRegularSeason20242025!$B$3:$B$1315, "&lt;=" &amp; BS$1, DataRegularSeason20242025!$D$3:$D$1315, $A15)+SUMIFS(DataRegularSeason20242025!$AB$3:$AB$1315,DataRegularSeason20242025!$B$3:$B$1315, "&lt;=" &amp; BS$1, DataRegularSeason20242025!$E$3:$E$1315, $A15)</f>
        <v>14</v>
      </c>
      <c r="BT15">
        <f>SUMIFS(DataRegularSeason20242025!$AA$3:$AA$1315,DataRegularSeason20242025!$B$3:$B$1315, "&lt;=" &amp; BT$1, DataRegularSeason20242025!$D$3:$D$1315, $A15)+SUMIFS(DataRegularSeason20242025!$AB$3:$AB$1315,DataRegularSeason20242025!$B$3:$B$1315, "&lt;=" &amp; BT$1, DataRegularSeason20242025!$E$3:$E$1315, $A15)</f>
        <v>14</v>
      </c>
      <c r="BU15">
        <f>SUMIFS(DataRegularSeason20242025!$AA$3:$AA$1315,DataRegularSeason20242025!$B$3:$B$1315, "&lt;=" &amp; BU$1, DataRegularSeason20242025!$D$3:$D$1315, $A15)+SUMIFS(DataRegularSeason20242025!$AB$3:$AB$1315,DataRegularSeason20242025!$B$3:$B$1315, "&lt;=" &amp; BU$1, DataRegularSeason20242025!$E$3:$E$1315, $A15)</f>
        <v>14</v>
      </c>
      <c r="BV15">
        <f>SUMIFS(DataRegularSeason20242025!$AA$3:$AA$1315,DataRegularSeason20242025!$B$3:$B$1315, "&lt;=" &amp; BV$1, DataRegularSeason20242025!$D$3:$D$1315, $A15)+SUMIFS(DataRegularSeason20242025!$AB$3:$AB$1315,DataRegularSeason20242025!$B$3:$B$1315, "&lt;=" &amp; BV$1, DataRegularSeason20242025!$E$3:$E$1315, $A15)</f>
        <v>14</v>
      </c>
      <c r="BW15">
        <f>SUMIFS(DataRegularSeason20242025!$AA$3:$AA$1315,DataRegularSeason20242025!$B$3:$B$1315, "&lt;=" &amp; BW$1, DataRegularSeason20242025!$D$3:$D$1315, $A15)+SUMIFS(DataRegularSeason20242025!$AB$3:$AB$1315,DataRegularSeason20242025!$B$3:$B$1315, "&lt;=" &amp; BW$1, DataRegularSeason20242025!$E$3:$E$1315, $A15)</f>
        <v>14</v>
      </c>
      <c r="BX15">
        <f>SUMIFS(DataRegularSeason20242025!$AA$3:$AA$1315,DataRegularSeason20242025!$B$3:$B$1315, "&lt;=" &amp; BX$1, DataRegularSeason20242025!$D$3:$D$1315, $A15)+SUMIFS(DataRegularSeason20242025!$AB$3:$AB$1315,DataRegularSeason20242025!$B$3:$B$1315, "&lt;=" &amp; BX$1, DataRegularSeason20242025!$E$3:$E$1315, $A15)</f>
        <v>14</v>
      </c>
      <c r="BY15">
        <f>SUMIFS(DataRegularSeason20242025!$AA$3:$AA$1315,DataRegularSeason20242025!$B$3:$B$1315, "&lt;=" &amp; BY$1, DataRegularSeason20242025!$D$3:$D$1315, $A15)+SUMIFS(DataRegularSeason20242025!$AB$3:$AB$1315,DataRegularSeason20242025!$B$3:$B$1315, "&lt;=" &amp; BY$1, DataRegularSeason20242025!$E$3:$E$1315, $A15)</f>
        <v>14</v>
      </c>
      <c r="BZ15">
        <f>SUMIFS(DataRegularSeason20242025!$AA$3:$AA$1315,DataRegularSeason20242025!$B$3:$B$1315, "&lt;=" &amp; BZ$1, DataRegularSeason20242025!$D$3:$D$1315, $A15)+SUMIFS(DataRegularSeason20242025!$AB$3:$AB$1315,DataRegularSeason20242025!$B$3:$B$1315, "&lt;=" &amp; BZ$1, DataRegularSeason20242025!$E$3:$E$1315, $A15)</f>
        <v>14</v>
      </c>
      <c r="CA15">
        <f>SUMIFS(DataRegularSeason20242025!$AA$3:$AA$1315,DataRegularSeason20242025!$B$3:$B$1315, "&lt;=" &amp; CA$1, DataRegularSeason20242025!$D$3:$D$1315, $A15)+SUMIFS(DataRegularSeason20242025!$AB$3:$AB$1315,DataRegularSeason20242025!$B$3:$B$1315, "&lt;=" &amp; CA$1, DataRegularSeason20242025!$E$3:$E$1315, $A15)</f>
        <v>14</v>
      </c>
      <c r="CB15">
        <f>SUMIFS(DataRegularSeason20242025!$AA$3:$AA$1315,DataRegularSeason20242025!$B$3:$B$1315, "&lt;=" &amp; CB$1, DataRegularSeason20242025!$D$3:$D$1315, $A15)+SUMIFS(DataRegularSeason20242025!$AB$3:$AB$1315,DataRegularSeason20242025!$B$3:$B$1315, "&lt;=" &amp; CB$1, DataRegularSeason20242025!$E$3:$E$1315, $A15)</f>
        <v>14</v>
      </c>
      <c r="CC15">
        <f>SUMIFS(DataRegularSeason20242025!$AA$3:$AA$1315,DataRegularSeason20242025!$B$3:$B$1315, "&lt;=" &amp; CC$1, DataRegularSeason20242025!$D$3:$D$1315, $A15)+SUMIFS(DataRegularSeason20242025!$AB$3:$AB$1315,DataRegularSeason20242025!$B$3:$B$1315, "&lt;=" &amp; CC$1, DataRegularSeason20242025!$E$3:$E$1315, $A15)</f>
        <v>14</v>
      </c>
      <c r="CD15">
        <f>SUMIFS(DataRegularSeason20242025!$AA$3:$AA$1315,DataRegularSeason20242025!$B$3:$B$1315, "&lt;=" &amp; CD$1, DataRegularSeason20242025!$D$3:$D$1315, $A15)+SUMIFS(DataRegularSeason20242025!$AB$3:$AB$1315,DataRegularSeason20242025!$B$3:$B$1315, "&lt;=" &amp; CD$1, DataRegularSeason20242025!$E$3:$E$1315, $A15)</f>
        <v>14</v>
      </c>
      <c r="CE15">
        <f>SUMIFS(DataRegularSeason20242025!$AA$3:$AA$1315,DataRegularSeason20242025!$B$3:$B$1315, "&lt;=" &amp; CE$1, DataRegularSeason20242025!$D$3:$D$1315, $A15)+SUMIFS(DataRegularSeason20242025!$AB$3:$AB$1315,DataRegularSeason20242025!$B$3:$B$1315, "&lt;=" &amp; CE$1, DataRegularSeason20242025!$E$3:$E$1315, $A15)</f>
        <v>14</v>
      </c>
      <c r="CF15">
        <f>SUMIFS(DataRegularSeason20242025!$AA$3:$AA$1315,DataRegularSeason20242025!$B$3:$B$1315, "&lt;=" &amp; CF$1, DataRegularSeason20242025!$D$3:$D$1315, $A15)+SUMIFS(DataRegularSeason20242025!$AB$3:$AB$1315,DataRegularSeason20242025!$B$3:$B$1315, "&lt;=" &amp; CF$1, DataRegularSeason20242025!$E$3:$E$1315, $A15)</f>
        <v>14</v>
      </c>
      <c r="CG15">
        <f>SUMIFS(DataRegularSeason20242025!$AA$3:$AA$1315,DataRegularSeason20242025!$B$3:$B$1315, "&lt;=" &amp; CG$1, DataRegularSeason20242025!$D$3:$D$1315, $A15)+SUMIFS(DataRegularSeason20242025!$AB$3:$AB$1315,DataRegularSeason20242025!$B$3:$B$1315, "&lt;=" &amp; CG$1, DataRegularSeason20242025!$E$3:$E$1315, $A15)</f>
        <v>14</v>
      </c>
      <c r="CH15">
        <f>SUMIFS(DataRegularSeason20242025!$AA$3:$AA$1315,DataRegularSeason20242025!$B$3:$B$1315, "&lt;=" &amp; CH$1, DataRegularSeason20242025!$D$3:$D$1315, $A15)+SUMIFS(DataRegularSeason20242025!$AB$3:$AB$1315,DataRegularSeason20242025!$B$3:$B$1315, "&lt;=" &amp; CH$1, DataRegularSeason20242025!$E$3:$E$1315, $A15)</f>
        <v>14</v>
      </c>
      <c r="CI15">
        <f>SUMIFS(DataRegularSeason20242025!$AA$3:$AA$1315,DataRegularSeason20242025!$B$3:$B$1315, "&lt;=" &amp; CI$1, DataRegularSeason20242025!$D$3:$D$1315, $A15)+SUMIFS(DataRegularSeason20242025!$AB$3:$AB$1315,DataRegularSeason20242025!$B$3:$B$1315, "&lt;=" &amp; CI$1, DataRegularSeason20242025!$E$3:$E$1315, $A15)</f>
        <v>14</v>
      </c>
      <c r="CJ15">
        <f>SUMIFS(DataRegularSeason20242025!$AA$3:$AA$1315,DataRegularSeason20242025!$B$3:$B$1315, "&lt;=" &amp; CJ$1, DataRegularSeason20242025!$D$3:$D$1315, $A15)+SUMIFS(DataRegularSeason20242025!$AB$3:$AB$1315,DataRegularSeason20242025!$B$3:$B$1315, "&lt;=" &amp; CJ$1, DataRegularSeason20242025!$E$3:$E$1315, $A15)</f>
        <v>14</v>
      </c>
      <c r="CK15">
        <f>SUMIFS(DataRegularSeason20242025!$AA$3:$AA$1315,DataRegularSeason20242025!$B$3:$B$1315, "&lt;=" &amp; CK$1, DataRegularSeason20242025!$D$3:$D$1315, $A15)+SUMIFS(DataRegularSeason20242025!$AB$3:$AB$1315,DataRegularSeason20242025!$B$3:$B$1315, "&lt;=" &amp; CK$1, DataRegularSeason20242025!$E$3:$E$1315, $A15)</f>
        <v>14</v>
      </c>
      <c r="CL15">
        <f>SUMIFS(DataRegularSeason20242025!$AA$3:$AA$1315,DataRegularSeason20242025!$B$3:$B$1315, "&lt;=" &amp; CL$1, DataRegularSeason20242025!$D$3:$D$1315, $A15)+SUMIFS(DataRegularSeason20242025!$AB$3:$AB$1315,DataRegularSeason20242025!$B$3:$B$1315, "&lt;=" &amp; CL$1, DataRegularSeason20242025!$E$3:$E$1315, $A15)</f>
        <v>14</v>
      </c>
      <c r="CM15">
        <f>SUMIFS(DataRegularSeason20242025!$AA$3:$AA$1315,DataRegularSeason20242025!$B$3:$B$1315, "&lt;=" &amp; CM$1, DataRegularSeason20242025!$D$3:$D$1315, $A15)+SUMIFS(DataRegularSeason20242025!$AB$3:$AB$1315,DataRegularSeason20242025!$B$3:$B$1315, "&lt;=" &amp; CM$1, DataRegularSeason20242025!$E$3:$E$1315, $A15)</f>
        <v>14</v>
      </c>
      <c r="CN15">
        <f>SUMIFS(DataRegularSeason20242025!$AA$3:$AA$1315,DataRegularSeason20242025!$B$3:$B$1315, "&lt;=" &amp; CN$1, DataRegularSeason20242025!$D$3:$D$1315, $A15)+SUMIFS(DataRegularSeason20242025!$AB$3:$AB$1315,DataRegularSeason20242025!$B$3:$B$1315, "&lt;=" &amp; CN$1, DataRegularSeason20242025!$E$3:$E$1315, $A15)</f>
        <v>14</v>
      </c>
      <c r="CO15">
        <f>SUMIFS(DataRegularSeason20242025!$AA$3:$AA$1315,DataRegularSeason20242025!$B$3:$B$1315, "&lt;=" &amp; CO$1, DataRegularSeason20242025!$D$3:$D$1315, $A15)+SUMIFS(DataRegularSeason20242025!$AB$3:$AB$1315,DataRegularSeason20242025!$B$3:$B$1315, "&lt;=" &amp; CO$1, DataRegularSeason20242025!$E$3:$E$1315, $A15)</f>
        <v>14</v>
      </c>
      <c r="CP15">
        <f>SUMIFS(DataRegularSeason20242025!$AA$3:$AA$1315,DataRegularSeason20242025!$B$3:$B$1315, "&lt;=" &amp; CP$1, DataRegularSeason20242025!$D$3:$D$1315, $A15)+SUMIFS(DataRegularSeason20242025!$AB$3:$AB$1315,DataRegularSeason20242025!$B$3:$B$1315, "&lt;=" &amp; CP$1, DataRegularSeason20242025!$E$3:$E$1315, $A15)</f>
        <v>14</v>
      </c>
      <c r="CQ15">
        <f>SUMIFS(DataRegularSeason20242025!$AA$3:$AA$1315,DataRegularSeason20242025!$B$3:$B$1315, "&lt;=" &amp; CQ$1, DataRegularSeason20242025!$D$3:$D$1315, $A15)+SUMIFS(DataRegularSeason20242025!$AB$3:$AB$1315,DataRegularSeason20242025!$B$3:$B$1315, "&lt;=" &amp; CQ$1, DataRegularSeason20242025!$E$3:$E$1315, $A15)</f>
        <v>14</v>
      </c>
      <c r="CR15">
        <f>SUMIFS(DataRegularSeason20242025!$AA$3:$AA$1315,DataRegularSeason20242025!$B$3:$B$1315, "&lt;=" &amp; CR$1, DataRegularSeason20242025!$D$3:$D$1315, $A15)+SUMIFS(DataRegularSeason20242025!$AB$3:$AB$1315,DataRegularSeason20242025!$B$3:$B$1315, "&lt;=" &amp; CR$1, DataRegularSeason20242025!$E$3:$E$1315, $A15)</f>
        <v>14</v>
      </c>
      <c r="CS15">
        <f>SUMIFS(DataRegularSeason20242025!$AA$3:$AA$1315,DataRegularSeason20242025!$B$3:$B$1315, "&lt;=" &amp; CS$1, DataRegularSeason20242025!$D$3:$D$1315, $A15)+SUMIFS(DataRegularSeason20242025!$AB$3:$AB$1315,DataRegularSeason20242025!$B$3:$B$1315, "&lt;=" &amp; CS$1, DataRegularSeason20242025!$E$3:$E$1315, $A15)</f>
        <v>14</v>
      </c>
      <c r="CT15">
        <f>SUMIFS(DataRegularSeason20242025!$AA$3:$AA$1315,DataRegularSeason20242025!$B$3:$B$1315, "&lt;=" &amp; CT$1, DataRegularSeason20242025!$D$3:$D$1315, $A15)+SUMIFS(DataRegularSeason20242025!$AB$3:$AB$1315,DataRegularSeason20242025!$B$3:$B$1315, "&lt;=" &amp; CT$1, DataRegularSeason20242025!$E$3:$E$1315, $A15)</f>
        <v>14</v>
      </c>
      <c r="CU15">
        <f>SUMIFS(DataRegularSeason20242025!$AA$3:$AA$1315,DataRegularSeason20242025!$B$3:$B$1315, "&lt;=" &amp; CU$1, DataRegularSeason20242025!$D$3:$D$1315, $A15)+SUMIFS(DataRegularSeason20242025!$AB$3:$AB$1315,DataRegularSeason20242025!$B$3:$B$1315, "&lt;=" &amp; CU$1, DataRegularSeason20242025!$E$3:$E$1315, $A15)</f>
        <v>14</v>
      </c>
      <c r="CV15">
        <f>SUMIFS(DataRegularSeason20242025!$AA$3:$AA$1315,DataRegularSeason20242025!$B$3:$B$1315, "&lt;=" &amp; CV$1, DataRegularSeason20242025!$D$3:$D$1315, $A15)+SUMIFS(DataRegularSeason20242025!$AB$3:$AB$1315,DataRegularSeason20242025!$B$3:$B$1315, "&lt;=" &amp; CV$1, DataRegularSeason20242025!$E$3:$E$1315, $A15)</f>
        <v>14</v>
      </c>
      <c r="CW15">
        <f>SUMIFS(DataRegularSeason20242025!$AA$3:$AA$1315,DataRegularSeason20242025!$B$3:$B$1315, "&lt;=" &amp; CW$1, DataRegularSeason20242025!$D$3:$D$1315, $A15)+SUMIFS(DataRegularSeason20242025!$AB$3:$AB$1315,DataRegularSeason20242025!$B$3:$B$1315, "&lt;=" &amp; CW$1, DataRegularSeason20242025!$E$3:$E$1315, $A15)</f>
        <v>14</v>
      </c>
      <c r="CX15">
        <f>SUMIFS(DataRegularSeason20242025!$AA$3:$AA$1315,DataRegularSeason20242025!$B$3:$B$1315, "&lt;=" &amp; CX$1, DataRegularSeason20242025!$D$3:$D$1315, $A15)+SUMIFS(DataRegularSeason20242025!$AB$3:$AB$1315,DataRegularSeason20242025!$B$3:$B$1315, "&lt;=" &amp; CX$1, DataRegularSeason20242025!$E$3:$E$1315, $A15)</f>
        <v>14</v>
      </c>
      <c r="CY15">
        <f>SUMIFS(DataRegularSeason20242025!$AA$3:$AA$1315,DataRegularSeason20242025!$B$3:$B$1315, "&lt;=" &amp; CY$1, DataRegularSeason20242025!$D$3:$D$1315, $A15)+SUMIFS(DataRegularSeason20242025!$AB$3:$AB$1315,DataRegularSeason20242025!$B$3:$B$1315, "&lt;=" &amp; CY$1, DataRegularSeason20242025!$E$3:$E$1315, $A15)</f>
        <v>14</v>
      </c>
      <c r="CZ15">
        <f>SUMIFS(DataRegularSeason20242025!$AA$3:$AA$1315,DataRegularSeason20242025!$B$3:$B$1315, "&lt;=" &amp; CZ$1, DataRegularSeason20242025!$D$3:$D$1315, $A15)+SUMIFS(DataRegularSeason20242025!$AB$3:$AB$1315,DataRegularSeason20242025!$B$3:$B$1315, "&lt;=" &amp; CZ$1, DataRegularSeason20242025!$E$3:$E$1315, $A15)</f>
        <v>14</v>
      </c>
      <c r="DA15">
        <f>SUMIFS(DataRegularSeason20242025!$AA$3:$AA$1315,DataRegularSeason20242025!$B$3:$B$1315, "&lt;=" &amp; DA$1, DataRegularSeason20242025!$D$3:$D$1315, $A15)+SUMIFS(DataRegularSeason20242025!$AB$3:$AB$1315,DataRegularSeason20242025!$B$3:$B$1315, "&lt;=" &amp; DA$1, DataRegularSeason20242025!$E$3:$E$1315, $A15)</f>
        <v>14</v>
      </c>
      <c r="DB15">
        <f>SUMIFS(DataRegularSeason20242025!$AA$3:$AA$1315,DataRegularSeason20242025!$B$3:$B$1315, "&lt;=" &amp; DB$1, DataRegularSeason20242025!$D$3:$D$1315, $A15)+SUMIFS(DataRegularSeason20242025!$AB$3:$AB$1315,DataRegularSeason20242025!$B$3:$B$1315, "&lt;=" &amp; DB$1, DataRegularSeason20242025!$E$3:$E$1315, $A15)</f>
        <v>14</v>
      </c>
      <c r="DC15">
        <f>SUMIFS(DataRegularSeason20242025!$AA$3:$AA$1315,DataRegularSeason20242025!$B$3:$B$1315, "&lt;=" &amp; DC$1, DataRegularSeason20242025!$D$3:$D$1315, $A15)+SUMIFS(DataRegularSeason20242025!$AB$3:$AB$1315,DataRegularSeason20242025!$B$3:$B$1315, "&lt;=" &amp; DC$1, DataRegularSeason20242025!$E$3:$E$1315, $A15)</f>
        <v>14</v>
      </c>
      <c r="DD15">
        <f>SUMIFS(DataRegularSeason20242025!$AA$3:$AA$1315,DataRegularSeason20242025!$B$3:$B$1315, "&lt;=" &amp; DD$1, DataRegularSeason20242025!$D$3:$D$1315, $A15)+SUMIFS(DataRegularSeason20242025!$AB$3:$AB$1315,DataRegularSeason20242025!$B$3:$B$1315, "&lt;=" &amp; DD$1, DataRegularSeason20242025!$E$3:$E$1315, $A15)</f>
        <v>14</v>
      </c>
      <c r="DE15">
        <f>SUMIFS(DataRegularSeason20242025!$AA$3:$AA$1315,DataRegularSeason20242025!$B$3:$B$1315, "&lt;=" &amp; DE$1, DataRegularSeason20242025!$D$3:$D$1315, $A15)+SUMIFS(DataRegularSeason20242025!$AB$3:$AB$1315,DataRegularSeason20242025!$B$3:$B$1315, "&lt;=" &amp; DE$1, DataRegularSeason20242025!$E$3:$E$1315, $A15)</f>
        <v>14</v>
      </c>
      <c r="DF15">
        <f>SUMIFS(DataRegularSeason20242025!$AA$3:$AA$1315,DataRegularSeason20242025!$B$3:$B$1315, "&lt;=" &amp; DF$1, DataRegularSeason20242025!$D$3:$D$1315, $A15)+SUMIFS(DataRegularSeason20242025!$AB$3:$AB$1315,DataRegularSeason20242025!$B$3:$B$1315, "&lt;=" &amp; DF$1, DataRegularSeason20242025!$E$3:$E$1315, $A15)</f>
        <v>14</v>
      </c>
      <c r="DG15">
        <f>SUMIFS(DataRegularSeason20242025!$AA$3:$AA$1315,DataRegularSeason20242025!$B$3:$B$1315, "&lt;=" &amp; DG$1, DataRegularSeason20242025!$D$3:$D$1315, $A15)+SUMIFS(DataRegularSeason20242025!$AB$3:$AB$1315,DataRegularSeason20242025!$B$3:$B$1315, "&lt;=" &amp; DG$1, DataRegularSeason20242025!$E$3:$E$1315, $A15)</f>
        <v>14</v>
      </c>
      <c r="DH15">
        <f>SUMIFS(DataRegularSeason20242025!$AA$3:$AA$1315,DataRegularSeason20242025!$B$3:$B$1315, "&lt;=" &amp; DH$1, DataRegularSeason20242025!$D$3:$D$1315, $A15)+SUMIFS(DataRegularSeason20242025!$AB$3:$AB$1315,DataRegularSeason20242025!$B$3:$B$1315, "&lt;=" &amp; DH$1, DataRegularSeason20242025!$E$3:$E$1315, $A15)</f>
        <v>14</v>
      </c>
      <c r="DI15">
        <f>SUMIFS(DataRegularSeason20242025!$AA$3:$AA$1315,DataRegularSeason20242025!$B$3:$B$1315, "&lt;=" &amp; DI$1, DataRegularSeason20242025!$D$3:$D$1315, $A15)+SUMIFS(DataRegularSeason20242025!$AB$3:$AB$1315,DataRegularSeason20242025!$B$3:$B$1315, "&lt;=" &amp; DI$1, DataRegularSeason20242025!$E$3:$E$1315, $A15)</f>
        <v>14</v>
      </c>
      <c r="DJ15">
        <f>SUMIFS(DataRegularSeason20242025!$AA$3:$AA$1315,DataRegularSeason20242025!$B$3:$B$1315, "&lt;=" &amp; DJ$1, DataRegularSeason20242025!$D$3:$D$1315, $A15)+SUMIFS(DataRegularSeason20242025!$AB$3:$AB$1315,DataRegularSeason20242025!$B$3:$B$1315, "&lt;=" &amp; DJ$1, DataRegularSeason20242025!$E$3:$E$1315, $A15)</f>
        <v>14</v>
      </c>
      <c r="DK15">
        <f>SUMIFS(DataRegularSeason20242025!$AA$3:$AA$1315,DataRegularSeason20242025!$B$3:$B$1315, "&lt;=" &amp; DK$1, DataRegularSeason20242025!$D$3:$D$1315, $A15)+SUMIFS(DataRegularSeason20242025!$AB$3:$AB$1315,DataRegularSeason20242025!$B$3:$B$1315, "&lt;=" &amp; DK$1, DataRegularSeason20242025!$E$3:$E$1315, $A15)</f>
        <v>14</v>
      </c>
      <c r="DL15">
        <f>SUMIFS(DataRegularSeason20242025!$AA$3:$AA$1315,DataRegularSeason20242025!$B$3:$B$1315, "&lt;=" &amp; DL$1, DataRegularSeason20242025!$D$3:$D$1315, $A15)+SUMIFS(DataRegularSeason20242025!$AB$3:$AB$1315,DataRegularSeason20242025!$B$3:$B$1315, "&lt;=" &amp; DL$1, DataRegularSeason20242025!$E$3:$E$1315, $A15)</f>
        <v>14</v>
      </c>
      <c r="DM15">
        <f>SUMIFS(DataRegularSeason20242025!$AA$3:$AA$1315,DataRegularSeason20242025!$B$3:$B$1315, "&lt;=" &amp; DM$1, DataRegularSeason20242025!$D$3:$D$1315, $A15)+SUMIFS(DataRegularSeason20242025!$AB$3:$AB$1315,DataRegularSeason20242025!$B$3:$B$1315, "&lt;=" &amp; DM$1, DataRegularSeason20242025!$E$3:$E$1315, $A15)</f>
        <v>14</v>
      </c>
      <c r="DN15">
        <f>SUMIFS(DataRegularSeason20242025!$AA$3:$AA$1315,DataRegularSeason20242025!$B$3:$B$1315, "&lt;=" &amp; DN$1, DataRegularSeason20242025!$D$3:$D$1315, $A15)+SUMIFS(DataRegularSeason20242025!$AB$3:$AB$1315,DataRegularSeason20242025!$B$3:$B$1315, "&lt;=" &amp; DN$1, DataRegularSeason20242025!$E$3:$E$1315, $A15)</f>
        <v>14</v>
      </c>
      <c r="DO15">
        <f>SUMIFS(DataRegularSeason20242025!$AA$3:$AA$1315,DataRegularSeason20242025!$B$3:$B$1315, "&lt;=" &amp; DO$1, DataRegularSeason20242025!$D$3:$D$1315, $A15)+SUMIFS(DataRegularSeason20242025!$AB$3:$AB$1315,DataRegularSeason20242025!$B$3:$B$1315, "&lt;=" &amp; DO$1, DataRegularSeason20242025!$E$3:$E$1315, $A15)</f>
        <v>14</v>
      </c>
      <c r="DP15">
        <f>SUMIFS(DataRegularSeason20242025!$AA$3:$AA$1315,DataRegularSeason20242025!$B$3:$B$1315, "&lt;=" &amp; DP$1, DataRegularSeason20242025!$D$3:$D$1315, $A15)+SUMIFS(DataRegularSeason20242025!$AB$3:$AB$1315,DataRegularSeason20242025!$B$3:$B$1315, "&lt;=" &amp; DP$1, DataRegularSeason20242025!$E$3:$E$1315, $A15)</f>
        <v>14</v>
      </c>
      <c r="DQ15">
        <f>SUMIFS(DataRegularSeason20242025!$AA$3:$AA$1315,DataRegularSeason20242025!$B$3:$B$1315, "&lt;=" &amp; DQ$1, DataRegularSeason20242025!$D$3:$D$1315, $A15)+SUMIFS(DataRegularSeason20242025!$AB$3:$AB$1315,DataRegularSeason20242025!$B$3:$B$1315, "&lt;=" &amp; DQ$1, DataRegularSeason20242025!$E$3:$E$1315, $A15)</f>
        <v>14</v>
      </c>
      <c r="DR15">
        <f>SUMIFS(DataRegularSeason20242025!$AA$3:$AA$1315,DataRegularSeason20242025!$B$3:$B$1315, "&lt;=" &amp; DR$1, DataRegularSeason20242025!$D$3:$D$1315, $A15)+SUMIFS(DataRegularSeason20242025!$AB$3:$AB$1315,DataRegularSeason20242025!$B$3:$B$1315, "&lt;=" &amp; DR$1, DataRegularSeason20242025!$E$3:$E$1315, $A15)</f>
        <v>14</v>
      </c>
      <c r="DS15">
        <f>SUMIFS(DataRegularSeason20242025!$AA$3:$AA$1315,DataRegularSeason20242025!$B$3:$B$1315, "&lt;=" &amp; DS$1, DataRegularSeason20242025!$D$3:$D$1315, $A15)+SUMIFS(DataRegularSeason20242025!$AB$3:$AB$1315,DataRegularSeason20242025!$B$3:$B$1315, "&lt;=" &amp; DS$1, DataRegularSeason20242025!$E$3:$E$1315, $A15)</f>
        <v>14</v>
      </c>
      <c r="DT15">
        <f>SUMIFS(DataRegularSeason20242025!$AA$3:$AA$1315,DataRegularSeason20242025!$B$3:$B$1315, "&lt;=" &amp; DT$1, DataRegularSeason20242025!$D$3:$D$1315, $A15)+SUMIFS(DataRegularSeason20242025!$AB$3:$AB$1315,DataRegularSeason20242025!$B$3:$B$1315, "&lt;=" &amp; DT$1, DataRegularSeason20242025!$E$3:$E$1315, $A15)</f>
        <v>14</v>
      </c>
      <c r="DU15">
        <f>SUMIFS(DataRegularSeason20242025!$AA$3:$AA$1315,DataRegularSeason20242025!$B$3:$B$1315, "&lt;=" &amp; DU$1, DataRegularSeason20242025!$D$3:$D$1315, $A15)+SUMIFS(DataRegularSeason20242025!$AB$3:$AB$1315,DataRegularSeason20242025!$B$3:$B$1315, "&lt;=" &amp; DU$1, DataRegularSeason20242025!$E$3:$E$1315, $A15)</f>
        <v>14</v>
      </c>
      <c r="DV15">
        <f>SUMIFS(DataRegularSeason20242025!$AA$3:$AA$1315,DataRegularSeason20242025!$B$3:$B$1315, "&lt;=" &amp; DV$1, DataRegularSeason20242025!$D$3:$D$1315, $A15)+SUMIFS(DataRegularSeason20242025!$AB$3:$AB$1315,DataRegularSeason20242025!$B$3:$B$1315, "&lt;=" &amp; DV$1, DataRegularSeason20242025!$E$3:$E$1315, $A15)</f>
        <v>14</v>
      </c>
      <c r="DW15">
        <f>SUMIFS(DataRegularSeason20242025!$AA$3:$AA$1315,DataRegularSeason20242025!$B$3:$B$1315, "&lt;=" &amp; DW$1, DataRegularSeason20242025!$D$3:$D$1315, $A15)+SUMIFS(DataRegularSeason20242025!$AB$3:$AB$1315,DataRegularSeason20242025!$B$3:$B$1315, "&lt;=" &amp; DW$1, DataRegularSeason20242025!$E$3:$E$1315, $A15)</f>
        <v>14</v>
      </c>
      <c r="DX15">
        <f>SUMIFS(DataRegularSeason20242025!$AA$3:$AA$1315,DataRegularSeason20242025!$B$3:$B$1315, "&lt;=" &amp; DX$1, DataRegularSeason20242025!$D$3:$D$1315, $A15)+SUMIFS(DataRegularSeason20242025!$AB$3:$AB$1315,DataRegularSeason20242025!$B$3:$B$1315, "&lt;=" &amp; DX$1, DataRegularSeason20242025!$E$3:$E$1315, $A15)</f>
        <v>14</v>
      </c>
      <c r="DY15">
        <f>SUMIFS(DataRegularSeason20242025!$AA$3:$AA$1315,DataRegularSeason20242025!$B$3:$B$1315, "&lt;=" &amp; DY$1, DataRegularSeason20242025!$D$3:$D$1315, $A15)+SUMIFS(DataRegularSeason20242025!$AB$3:$AB$1315,DataRegularSeason20242025!$B$3:$B$1315, "&lt;=" &amp; DY$1, DataRegularSeason20242025!$E$3:$E$1315, $A15)</f>
        <v>14</v>
      </c>
      <c r="DZ15">
        <f>SUMIFS(DataRegularSeason20242025!$AA$3:$AA$1315,DataRegularSeason20242025!$B$3:$B$1315, "&lt;=" &amp; DZ$1, DataRegularSeason20242025!$D$3:$D$1315, $A15)+SUMIFS(DataRegularSeason20242025!$AB$3:$AB$1315,DataRegularSeason20242025!$B$3:$B$1315, "&lt;=" &amp; DZ$1, DataRegularSeason20242025!$E$3:$E$1315, $A15)</f>
        <v>14</v>
      </c>
      <c r="EA15">
        <f>SUMIFS(DataRegularSeason20242025!$AA$3:$AA$1315,DataRegularSeason20242025!$B$3:$B$1315, "&lt;=" &amp; EA$1, DataRegularSeason20242025!$D$3:$D$1315, $A15)+SUMIFS(DataRegularSeason20242025!$AB$3:$AB$1315,DataRegularSeason20242025!$B$3:$B$1315, "&lt;=" &amp; EA$1, DataRegularSeason20242025!$E$3:$E$1315, $A15)</f>
        <v>14</v>
      </c>
      <c r="EB15">
        <f>SUMIFS(DataRegularSeason20242025!$AA$3:$AA$1315,DataRegularSeason20242025!$B$3:$B$1315, "&lt;=" &amp; EB$1, DataRegularSeason20242025!$D$3:$D$1315, $A15)+SUMIFS(DataRegularSeason20242025!$AB$3:$AB$1315,DataRegularSeason20242025!$B$3:$B$1315, "&lt;=" &amp; EB$1, DataRegularSeason20242025!$E$3:$E$1315, $A15)</f>
        <v>14</v>
      </c>
      <c r="EC15">
        <f>SUMIFS(DataRegularSeason20242025!$AA$3:$AA$1315,DataRegularSeason20242025!$B$3:$B$1315, "&lt;=" &amp; EC$1, DataRegularSeason20242025!$D$3:$D$1315, $A15)+SUMIFS(DataRegularSeason20242025!$AB$3:$AB$1315,DataRegularSeason20242025!$B$3:$B$1315, "&lt;=" &amp; EC$1, DataRegularSeason20242025!$E$3:$E$1315, $A15)</f>
        <v>14</v>
      </c>
      <c r="ED15">
        <f>SUMIFS(DataRegularSeason20242025!$AA$3:$AA$1315,DataRegularSeason20242025!$B$3:$B$1315, "&lt;=" &amp; ED$1, DataRegularSeason20242025!$D$3:$D$1315, $A15)+SUMIFS(DataRegularSeason20242025!$AB$3:$AB$1315,DataRegularSeason20242025!$B$3:$B$1315, "&lt;=" &amp; ED$1, DataRegularSeason20242025!$E$3:$E$1315, $A15)</f>
        <v>14</v>
      </c>
      <c r="EE15">
        <f>SUMIFS(DataRegularSeason20242025!$AA$3:$AA$1315,DataRegularSeason20242025!$B$3:$B$1315, "&lt;=" &amp; EE$1, DataRegularSeason20242025!$D$3:$D$1315, $A15)+SUMIFS(DataRegularSeason20242025!$AB$3:$AB$1315,DataRegularSeason20242025!$B$3:$B$1315, "&lt;=" &amp; EE$1, DataRegularSeason20242025!$E$3:$E$1315, $A15)</f>
        <v>14</v>
      </c>
      <c r="EF15">
        <f>SUMIFS(DataRegularSeason20242025!$AA$3:$AA$1315,DataRegularSeason20242025!$B$3:$B$1315, "&lt;=" &amp; EF$1, DataRegularSeason20242025!$D$3:$D$1315, $A15)+SUMIFS(DataRegularSeason20242025!$AB$3:$AB$1315,DataRegularSeason20242025!$B$3:$B$1315, "&lt;=" &amp; EF$1, DataRegularSeason20242025!$E$3:$E$1315, $A15)</f>
        <v>14</v>
      </c>
      <c r="EG15">
        <f>SUMIFS(DataRegularSeason20242025!$AA$3:$AA$1315,DataRegularSeason20242025!$B$3:$B$1315, "&lt;=" &amp; EG$1, DataRegularSeason20242025!$D$3:$D$1315, $A15)+SUMIFS(DataRegularSeason20242025!$AB$3:$AB$1315,DataRegularSeason20242025!$B$3:$B$1315, "&lt;=" &amp; EG$1, DataRegularSeason20242025!$E$3:$E$1315, $A15)</f>
        <v>14</v>
      </c>
      <c r="EH15">
        <f>SUMIFS(DataRegularSeason20242025!$AA$3:$AA$1315,DataRegularSeason20242025!$B$3:$B$1315, "&lt;=" &amp; EH$1, DataRegularSeason20242025!$D$3:$D$1315, $A15)+SUMIFS(DataRegularSeason20242025!$AB$3:$AB$1315,DataRegularSeason20242025!$B$3:$B$1315, "&lt;=" &amp; EH$1, DataRegularSeason20242025!$E$3:$E$1315, $A15)</f>
        <v>14</v>
      </c>
      <c r="EI15">
        <f>SUMIFS(DataRegularSeason20242025!$AA$3:$AA$1315,DataRegularSeason20242025!$B$3:$B$1315, "&lt;=" &amp; EI$1, DataRegularSeason20242025!$D$3:$D$1315, $A15)+SUMIFS(DataRegularSeason20242025!$AB$3:$AB$1315,DataRegularSeason20242025!$B$3:$B$1315, "&lt;=" &amp; EI$1, DataRegularSeason20242025!$E$3:$E$1315, $A15)</f>
        <v>14</v>
      </c>
      <c r="EJ15">
        <f>SUMIFS(DataRegularSeason20242025!$AA$3:$AA$1315,DataRegularSeason20242025!$B$3:$B$1315, "&lt;=" &amp; EJ$1, DataRegularSeason20242025!$D$3:$D$1315, $A15)+SUMIFS(DataRegularSeason20242025!$AB$3:$AB$1315,DataRegularSeason20242025!$B$3:$B$1315, "&lt;=" &amp; EJ$1, DataRegularSeason20242025!$E$3:$E$1315, $A15)</f>
        <v>14</v>
      </c>
      <c r="EK15">
        <f>SUMIFS(DataRegularSeason20242025!$AA$3:$AA$1315,DataRegularSeason20242025!$B$3:$B$1315, "&lt;=" &amp; EK$1, DataRegularSeason20242025!$D$3:$D$1315, $A15)+SUMIFS(DataRegularSeason20242025!$AB$3:$AB$1315,DataRegularSeason20242025!$B$3:$B$1315, "&lt;=" &amp; EK$1, DataRegularSeason20242025!$E$3:$E$1315, $A15)</f>
        <v>14</v>
      </c>
      <c r="EL15">
        <f>SUMIFS(DataRegularSeason20242025!$AA$3:$AA$1315,DataRegularSeason20242025!$B$3:$B$1315, "&lt;=" &amp; EL$1, DataRegularSeason20242025!$D$3:$D$1315, $A15)+SUMIFS(DataRegularSeason20242025!$AB$3:$AB$1315,DataRegularSeason20242025!$B$3:$B$1315, "&lt;=" &amp; EL$1, DataRegularSeason20242025!$E$3:$E$1315, $A15)</f>
        <v>14</v>
      </c>
      <c r="EM15">
        <f>SUMIFS(DataRegularSeason20242025!$AA$3:$AA$1315,DataRegularSeason20242025!$B$3:$B$1315, "&lt;=" &amp; EM$1, DataRegularSeason20242025!$D$3:$D$1315, $A15)+SUMIFS(DataRegularSeason20242025!$AB$3:$AB$1315,DataRegularSeason20242025!$B$3:$B$1315, "&lt;=" &amp; EM$1, DataRegularSeason20242025!$E$3:$E$1315, $A15)</f>
        <v>14</v>
      </c>
      <c r="EN15">
        <f>SUMIFS(DataRegularSeason20242025!$AA$3:$AA$1315,DataRegularSeason20242025!$B$3:$B$1315, "&lt;=" &amp; EN$1, DataRegularSeason20242025!$D$3:$D$1315, $A15)+SUMIFS(DataRegularSeason20242025!$AB$3:$AB$1315,DataRegularSeason20242025!$B$3:$B$1315, "&lt;=" &amp; EN$1, DataRegularSeason20242025!$E$3:$E$1315, $A15)</f>
        <v>14</v>
      </c>
      <c r="EO15">
        <f>SUMIFS(DataRegularSeason20242025!$AA$3:$AA$1315,DataRegularSeason20242025!$B$3:$B$1315, "&lt;=" &amp; EO$1, DataRegularSeason20242025!$D$3:$D$1315, $A15)+SUMIFS(DataRegularSeason20242025!$AB$3:$AB$1315,DataRegularSeason20242025!$B$3:$B$1315, "&lt;=" &amp; EO$1, DataRegularSeason20242025!$E$3:$E$1315, $A15)</f>
        <v>14</v>
      </c>
      <c r="EP15">
        <f>SUMIFS(DataRegularSeason20242025!$AA$3:$AA$1315,DataRegularSeason20242025!$B$3:$B$1315, "&lt;=" &amp; EP$1, DataRegularSeason20242025!$D$3:$D$1315, $A15)+SUMIFS(DataRegularSeason20242025!$AB$3:$AB$1315,DataRegularSeason20242025!$B$3:$B$1315, "&lt;=" &amp; EP$1, DataRegularSeason20242025!$E$3:$E$1315, $A15)</f>
        <v>14</v>
      </c>
      <c r="EQ15">
        <f>SUMIFS(DataRegularSeason20242025!$AA$3:$AA$1315,DataRegularSeason20242025!$B$3:$B$1315, "&lt;=" &amp; EQ$1, DataRegularSeason20242025!$D$3:$D$1315, $A15)+SUMIFS(DataRegularSeason20242025!$AB$3:$AB$1315,DataRegularSeason20242025!$B$3:$B$1315, "&lt;=" &amp; EQ$1, DataRegularSeason20242025!$E$3:$E$1315, $A15)</f>
        <v>14</v>
      </c>
      <c r="ER15">
        <f>SUMIFS(DataRegularSeason20242025!$AA$3:$AA$1315,DataRegularSeason20242025!$B$3:$B$1315, "&lt;=" &amp; ER$1, DataRegularSeason20242025!$D$3:$D$1315, $A15)+SUMIFS(DataRegularSeason20242025!$AB$3:$AB$1315,DataRegularSeason20242025!$B$3:$B$1315, "&lt;=" &amp; ER$1, DataRegularSeason20242025!$E$3:$E$1315, $A15)</f>
        <v>14</v>
      </c>
      <c r="ES15">
        <f>SUMIFS(DataRegularSeason20242025!$AA$3:$AA$1315,DataRegularSeason20242025!$B$3:$B$1315, "&lt;=" &amp; ES$1, DataRegularSeason20242025!$D$3:$D$1315, $A15)+SUMIFS(DataRegularSeason20242025!$AB$3:$AB$1315,DataRegularSeason20242025!$B$3:$B$1315, "&lt;=" &amp; ES$1, DataRegularSeason20242025!$E$3:$E$1315, $A15)</f>
        <v>14</v>
      </c>
      <c r="ET15">
        <f>SUMIFS(DataRegularSeason20242025!$AA$3:$AA$1315,DataRegularSeason20242025!$B$3:$B$1315, "&lt;=" &amp; ET$1, DataRegularSeason20242025!$D$3:$D$1315, $A15)+SUMIFS(DataRegularSeason20242025!$AB$3:$AB$1315,DataRegularSeason20242025!$B$3:$B$1315, "&lt;=" &amp; ET$1, DataRegularSeason20242025!$E$3:$E$1315, $A15)</f>
        <v>14</v>
      </c>
      <c r="EU15">
        <f>SUMIFS(DataRegularSeason20242025!$AA$3:$AA$1315,DataRegularSeason20242025!$B$3:$B$1315, "&lt;=" &amp; EU$1, DataRegularSeason20242025!$D$3:$D$1315, $A15)+SUMIFS(DataRegularSeason20242025!$AB$3:$AB$1315,DataRegularSeason20242025!$B$3:$B$1315, "&lt;=" &amp; EU$1, DataRegularSeason20242025!$E$3:$E$1315, $A15)</f>
        <v>14</v>
      </c>
      <c r="EV15">
        <f>SUMIFS(DataRegularSeason20242025!$AA$3:$AA$1315,DataRegularSeason20242025!$B$3:$B$1315, "&lt;=" &amp; EV$1, DataRegularSeason20242025!$D$3:$D$1315, $A15)+SUMIFS(DataRegularSeason20242025!$AB$3:$AB$1315,DataRegularSeason20242025!$B$3:$B$1315, "&lt;=" &amp; EV$1, DataRegularSeason20242025!$E$3:$E$1315, $A15)</f>
        <v>14</v>
      </c>
      <c r="EW15">
        <f>SUMIFS(DataRegularSeason20242025!$AA$3:$AA$1315,DataRegularSeason20242025!$B$3:$B$1315, "&lt;=" &amp; EW$1, DataRegularSeason20242025!$D$3:$D$1315, $A15)+SUMIFS(DataRegularSeason20242025!$AB$3:$AB$1315,DataRegularSeason20242025!$B$3:$B$1315, "&lt;=" &amp; EW$1, DataRegularSeason20242025!$E$3:$E$1315, $A15)</f>
        <v>14</v>
      </c>
      <c r="EX15">
        <f>SUMIFS(DataRegularSeason20242025!$AA$3:$AA$1315,DataRegularSeason20242025!$B$3:$B$1315, "&lt;=" &amp; EX$1, DataRegularSeason20242025!$D$3:$D$1315, $A15)+SUMIFS(DataRegularSeason20242025!$AB$3:$AB$1315,DataRegularSeason20242025!$B$3:$B$1315, "&lt;=" &amp; EX$1, DataRegularSeason20242025!$E$3:$E$1315, $A15)</f>
        <v>14</v>
      </c>
      <c r="EY15">
        <f>SUMIFS(DataRegularSeason20242025!$AA$3:$AA$1315,DataRegularSeason20242025!$B$3:$B$1315, "&lt;=" &amp; EY$1, DataRegularSeason20242025!$D$3:$D$1315, $A15)+SUMIFS(DataRegularSeason20242025!$AB$3:$AB$1315,DataRegularSeason20242025!$B$3:$B$1315, "&lt;=" &amp; EY$1, DataRegularSeason20242025!$E$3:$E$1315, $A15)</f>
        <v>14</v>
      </c>
      <c r="EZ15">
        <f>SUMIFS(DataRegularSeason20242025!$AA$3:$AA$1315,DataRegularSeason20242025!$B$3:$B$1315, "&lt;=" &amp; EZ$1, DataRegularSeason20242025!$D$3:$D$1315, $A15)+SUMIFS(DataRegularSeason20242025!$AB$3:$AB$1315,DataRegularSeason20242025!$B$3:$B$1315, "&lt;=" &amp; EZ$1, DataRegularSeason20242025!$E$3:$E$1315, $A15)</f>
        <v>14</v>
      </c>
      <c r="FA15">
        <f>SUMIFS(DataRegularSeason20242025!$AA$3:$AA$1315,DataRegularSeason20242025!$B$3:$B$1315, "&lt;=" &amp; FA$1, DataRegularSeason20242025!$D$3:$D$1315, $A15)+SUMIFS(DataRegularSeason20242025!$AB$3:$AB$1315,DataRegularSeason20242025!$B$3:$B$1315, "&lt;=" &amp; FA$1, DataRegularSeason20242025!$E$3:$E$1315, $A15)</f>
        <v>14</v>
      </c>
      <c r="FB15">
        <f>SUMIFS(DataRegularSeason20242025!$AA$3:$AA$1315,DataRegularSeason20242025!$B$3:$B$1315, "&lt;=" &amp; FB$1, DataRegularSeason20242025!$D$3:$D$1315, $A15)+SUMIFS(DataRegularSeason20242025!$AB$3:$AB$1315,DataRegularSeason20242025!$B$3:$B$1315, "&lt;=" &amp; FB$1, DataRegularSeason20242025!$E$3:$E$1315, $A15)</f>
        <v>14</v>
      </c>
      <c r="FC15">
        <f>SUMIFS(DataRegularSeason20242025!$AA$3:$AA$1315,DataRegularSeason20242025!$B$3:$B$1315, "&lt;=" &amp; FC$1, DataRegularSeason20242025!$D$3:$D$1315, $A15)+SUMIFS(DataRegularSeason20242025!$AB$3:$AB$1315,DataRegularSeason20242025!$B$3:$B$1315, "&lt;=" &amp; FC$1, DataRegularSeason20242025!$E$3:$E$1315, $A15)</f>
        <v>14</v>
      </c>
      <c r="FD15">
        <f>SUMIFS(DataRegularSeason20242025!$AA$3:$AA$1315,DataRegularSeason20242025!$B$3:$B$1315, "&lt;=" &amp; FD$1, DataRegularSeason20242025!$D$3:$D$1315, $A15)+SUMIFS(DataRegularSeason20242025!$AB$3:$AB$1315,DataRegularSeason20242025!$B$3:$B$1315, "&lt;=" &amp; FD$1, DataRegularSeason20242025!$E$3:$E$1315, $A15)</f>
        <v>14</v>
      </c>
      <c r="FE15">
        <f>SUMIFS(DataRegularSeason20242025!$AA$3:$AA$1315,DataRegularSeason20242025!$B$3:$B$1315, "&lt;=" &amp; FE$1, DataRegularSeason20242025!$D$3:$D$1315, $A15)+SUMIFS(DataRegularSeason20242025!$AB$3:$AB$1315,DataRegularSeason20242025!$B$3:$B$1315, "&lt;=" &amp; FE$1, DataRegularSeason20242025!$E$3:$E$1315, $A15)</f>
        <v>14</v>
      </c>
      <c r="FF15">
        <f>SUMIFS(DataRegularSeason20242025!$AA$3:$AA$1315,DataRegularSeason20242025!$B$3:$B$1315, "&lt;=" &amp; FF$1, DataRegularSeason20242025!$D$3:$D$1315, $A15)+SUMIFS(DataRegularSeason20242025!$AB$3:$AB$1315,DataRegularSeason20242025!$B$3:$B$1315, "&lt;=" &amp; FF$1, DataRegularSeason20242025!$E$3:$E$1315, $A15)</f>
        <v>14</v>
      </c>
      <c r="FG15">
        <f>SUMIFS(DataRegularSeason20242025!$AA$3:$AA$1315,DataRegularSeason20242025!$B$3:$B$1315, "&lt;=" &amp; FG$1, DataRegularSeason20242025!$D$3:$D$1315, $A15)+SUMIFS(DataRegularSeason20242025!$AB$3:$AB$1315,DataRegularSeason20242025!$B$3:$B$1315, "&lt;=" &amp; FG$1, DataRegularSeason20242025!$E$3:$E$1315, $A15)</f>
        <v>14</v>
      </c>
      <c r="FH15">
        <f>SUMIFS(DataRegularSeason20242025!$AA$3:$AA$1315,DataRegularSeason20242025!$B$3:$B$1315, "&lt;=" &amp; FH$1, DataRegularSeason20242025!$D$3:$D$1315, $A15)+SUMIFS(DataRegularSeason20242025!$AB$3:$AB$1315,DataRegularSeason20242025!$B$3:$B$1315, "&lt;=" &amp; FH$1, DataRegularSeason20242025!$E$3:$E$1315, $A15)</f>
        <v>14</v>
      </c>
      <c r="FI15">
        <f>SUMIFS(DataRegularSeason20242025!$AA$3:$AA$1315,DataRegularSeason20242025!$B$3:$B$1315, "&lt;=" &amp; FI$1, DataRegularSeason20242025!$D$3:$D$1315, $A15)+SUMIFS(DataRegularSeason20242025!$AB$3:$AB$1315,DataRegularSeason20242025!$B$3:$B$1315, "&lt;=" &amp; FI$1, DataRegularSeason20242025!$E$3:$E$1315, $A15)</f>
        <v>14</v>
      </c>
      <c r="FJ15">
        <f>SUMIFS(DataRegularSeason20242025!$AA$3:$AA$1315,DataRegularSeason20242025!$B$3:$B$1315, "&lt;=" &amp; FJ$1, DataRegularSeason20242025!$D$3:$D$1315, $A15)+SUMIFS(DataRegularSeason20242025!$AB$3:$AB$1315,DataRegularSeason20242025!$B$3:$B$1315, "&lt;=" &amp; FJ$1, DataRegularSeason20242025!$E$3:$E$1315, $A15)</f>
        <v>14</v>
      </c>
      <c r="FK15">
        <f>SUMIFS(DataRegularSeason20242025!$AA$3:$AA$1315,DataRegularSeason20242025!$B$3:$B$1315, "&lt;=" &amp; FK$1, DataRegularSeason20242025!$D$3:$D$1315, $A15)+SUMIFS(DataRegularSeason20242025!$AB$3:$AB$1315,DataRegularSeason20242025!$B$3:$B$1315, "&lt;=" &amp; FK$1, DataRegularSeason20242025!$E$3:$E$1315, $A15)</f>
        <v>14</v>
      </c>
      <c r="FL15">
        <f>SUMIFS(DataRegularSeason20242025!$AA$3:$AA$1315,DataRegularSeason20242025!$B$3:$B$1315, "&lt;=" &amp; FL$1, DataRegularSeason20242025!$D$3:$D$1315, $A15)+SUMIFS(DataRegularSeason20242025!$AB$3:$AB$1315,DataRegularSeason20242025!$B$3:$B$1315, "&lt;=" &amp; FL$1, DataRegularSeason20242025!$E$3:$E$1315, $A15)</f>
        <v>14</v>
      </c>
      <c r="FM15">
        <f>SUMIFS(DataRegularSeason20242025!$AA$3:$AA$1315,DataRegularSeason20242025!$B$3:$B$1315, "&lt;=" &amp; FM$1, DataRegularSeason20242025!$D$3:$D$1315, $A15)+SUMIFS(DataRegularSeason20242025!$AB$3:$AB$1315,DataRegularSeason20242025!$B$3:$B$1315, "&lt;=" &amp; FM$1, DataRegularSeason20242025!$E$3:$E$1315, $A15)</f>
        <v>14</v>
      </c>
      <c r="FN15">
        <f>SUMIFS(DataRegularSeason20242025!$AA$3:$AA$1315,DataRegularSeason20242025!$B$3:$B$1315, "&lt;=" &amp; FN$1, DataRegularSeason20242025!$D$3:$D$1315, $A15)+SUMIFS(DataRegularSeason20242025!$AB$3:$AB$1315,DataRegularSeason20242025!$B$3:$B$1315, "&lt;=" &amp; FN$1, DataRegularSeason20242025!$E$3:$E$1315, $A15)</f>
        <v>14</v>
      </c>
      <c r="FO15">
        <f>SUMIFS(DataRegularSeason20242025!$AA$3:$AA$1315,DataRegularSeason20242025!$B$3:$B$1315, "&lt;=" &amp; FO$1, DataRegularSeason20242025!$D$3:$D$1315, $A15)+SUMIFS(DataRegularSeason20242025!$AB$3:$AB$1315,DataRegularSeason20242025!$B$3:$B$1315, "&lt;=" &amp; FO$1, DataRegularSeason20242025!$E$3:$E$1315, $A15)</f>
        <v>14</v>
      </c>
      <c r="FP15">
        <f>SUMIFS(DataRegularSeason20242025!$AA$3:$AA$1315,DataRegularSeason20242025!$B$3:$B$1315, "&lt;=" &amp; FP$1, DataRegularSeason20242025!$D$3:$D$1315, $A15)+SUMIFS(DataRegularSeason20242025!$AB$3:$AB$1315,DataRegularSeason20242025!$B$3:$B$1315, "&lt;=" &amp; FP$1, DataRegularSeason20242025!$E$3:$E$1315, $A15)</f>
        <v>14</v>
      </c>
      <c r="FQ15">
        <f>SUMIFS(DataRegularSeason20242025!$AA$3:$AA$1315,DataRegularSeason20242025!$B$3:$B$1315, "&lt;=" &amp; FQ$1, DataRegularSeason20242025!$D$3:$D$1315, $A15)+SUMIFS(DataRegularSeason20242025!$AB$3:$AB$1315,DataRegularSeason20242025!$B$3:$B$1315, "&lt;=" &amp; FQ$1, DataRegularSeason20242025!$E$3:$E$1315, $A15)</f>
        <v>14</v>
      </c>
      <c r="FR15">
        <f>SUMIFS(DataRegularSeason20242025!$AA$3:$AA$1315,DataRegularSeason20242025!$B$3:$B$1315, "&lt;=" &amp; FR$1, DataRegularSeason20242025!$D$3:$D$1315, $A15)+SUMIFS(DataRegularSeason20242025!$AB$3:$AB$1315,DataRegularSeason20242025!$B$3:$B$1315, "&lt;=" &amp; FR$1, DataRegularSeason20242025!$E$3:$E$1315, $A15)</f>
        <v>14</v>
      </c>
      <c r="FS15">
        <f>SUMIFS(DataRegularSeason20242025!$AA$3:$AA$1315,DataRegularSeason20242025!$B$3:$B$1315, "&lt;=" &amp; FS$1, DataRegularSeason20242025!$D$3:$D$1315, $A15)+SUMIFS(DataRegularSeason20242025!$AB$3:$AB$1315,DataRegularSeason20242025!$B$3:$B$1315, "&lt;=" &amp; FS$1, DataRegularSeason20242025!$E$3:$E$1315, $A15)</f>
        <v>14</v>
      </c>
      <c r="FT15">
        <f>SUMIFS(DataRegularSeason20242025!$AA$3:$AA$1315,DataRegularSeason20242025!$B$3:$B$1315, "&lt;=" &amp; FT$1, DataRegularSeason20242025!$D$3:$D$1315, $A15)+SUMIFS(DataRegularSeason20242025!$AB$3:$AB$1315,DataRegularSeason20242025!$B$3:$B$1315, "&lt;=" &amp; FT$1, DataRegularSeason20242025!$E$3:$E$1315, $A15)</f>
        <v>14</v>
      </c>
      <c r="FU15">
        <f>SUMIFS(DataRegularSeason20242025!$AA$3:$AA$1315,DataRegularSeason20242025!$B$3:$B$1315, "&lt;=" &amp; FU$1, DataRegularSeason20242025!$D$3:$D$1315, $A15)+SUMIFS(DataRegularSeason20242025!$AB$3:$AB$1315,DataRegularSeason20242025!$B$3:$B$1315, "&lt;=" &amp; FU$1, DataRegularSeason20242025!$E$3:$E$1315, $A15)</f>
        <v>14</v>
      </c>
      <c r="FV15">
        <f>SUMIFS(DataRegularSeason20242025!$AA$3:$AA$1315,DataRegularSeason20242025!$B$3:$B$1315, "&lt;=" &amp; FV$1, DataRegularSeason20242025!$D$3:$D$1315, $A15)+SUMIFS(DataRegularSeason20242025!$AB$3:$AB$1315,DataRegularSeason20242025!$B$3:$B$1315, "&lt;=" &amp; FV$1, DataRegularSeason20242025!$E$3:$E$1315, $A15)</f>
        <v>14</v>
      </c>
      <c r="FW15">
        <f>SUMIFS(DataRegularSeason20242025!$AA$3:$AA$1315,DataRegularSeason20242025!$B$3:$B$1315, "&lt;=" &amp; FW$1, DataRegularSeason20242025!$D$3:$D$1315, $A15)+SUMIFS(DataRegularSeason20242025!$AB$3:$AB$1315,DataRegularSeason20242025!$B$3:$B$1315, "&lt;=" &amp; FW$1, DataRegularSeason20242025!$E$3:$E$1315, $A15)</f>
        <v>14</v>
      </c>
      <c r="FX15">
        <f>SUMIFS(DataRegularSeason20242025!$AA$3:$AA$1315,DataRegularSeason20242025!$B$3:$B$1315, "&lt;=" &amp; FX$1, DataRegularSeason20242025!$D$3:$D$1315, $A15)+SUMIFS(DataRegularSeason20242025!$AB$3:$AB$1315,DataRegularSeason20242025!$B$3:$B$1315, "&lt;=" &amp; FX$1, DataRegularSeason20242025!$E$3:$E$1315, $A15)</f>
        <v>14</v>
      </c>
      <c r="FY15">
        <f>SUMIFS(DataRegularSeason20242025!$AA$3:$AA$1315,DataRegularSeason20242025!$B$3:$B$1315, "&lt;=" &amp; FY$1, DataRegularSeason20242025!$D$3:$D$1315, $A15)+SUMIFS(DataRegularSeason20242025!$AB$3:$AB$1315,DataRegularSeason20242025!$B$3:$B$1315, "&lt;=" &amp; FY$1, DataRegularSeason20242025!$E$3:$E$1315, $A15)</f>
        <v>14</v>
      </c>
      <c r="FZ15">
        <f>SUMIFS(DataRegularSeason20242025!$AA$3:$AA$1315,DataRegularSeason20242025!$B$3:$B$1315, "&lt;=" &amp; FZ$1, DataRegularSeason20242025!$D$3:$D$1315, $A15)+SUMIFS(DataRegularSeason20242025!$AB$3:$AB$1315,DataRegularSeason20242025!$B$3:$B$1315, "&lt;=" &amp; FZ$1, DataRegularSeason20242025!$E$3:$E$1315, $A15)</f>
        <v>14</v>
      </c>
      <c r="GA15">
        <f>SUMIFS(DataRegularSeason20242025!$AA$3:$AA$1315,DataRegularSeason20242025!$B$3:$B$1315, "&lt;=" &amp; GA$1, DataRegularSeason20242025!$D$3:$D$1315, $A15)+SUMIFS(DataRegularSeason20242025!$AB$3:$AB$1315,DataRegularSeason20242025!$B$3:$B$1315, "&lt;=" &amp; GA$1, DataRegularSeason20242025!$E$3:$E$1315, $A15)</f>
        <v>14</v>
      </c>
      <c r="GB15">
        <f>SUMIFS(DataRegularSeason20242025!$AA$3:$AA$1315,DataRegularSeason20242025!$B$3:$B$1315, "&lt;=" &amp; GB$1, DataRegularSeason20242025!$D$3:$D$1315, $A15)+SUMIFS(DataRegularSeason20242025!$AB$3:$AB$1315,DataRegularSeason20242025!$B$3:$B$1315, "&lt;=" &amp; GB$1, DataRegularSeason20242025!$E$3:$E$1315, $A15)</f>
        <v>14</v>
      </c>
      <c r="GC15">
        <f>SUMIFS(DataRegularSeason20242025!$AA$3:$AA$1315,DataRegularSeason20242025!$B$3:$B$1315, "&lt;=" &amp; GC$1, DataRegularSeason20242025!$D$3:$D$1315, $A15)+SUMIFS(DataRegularSeason20242025!$AB$3:$AB$1315,DataRegularSeason20242025!$B$3:$B$1315, "&lt;=" &amp; GC$1, DataRegularSeason20242025!$E$3:$E$1315, $A15)</f>
        <v>14</v>
      </c>
      <c r="GD15">
        <f>SUMIFS(DataRegularSeason20242025!$AA$3:$AA$1315,DataRegularSeason20242025!$B$3:$B$1315, "&lt;=" &amp; GD$1, DataRegularSeason20242025!$D$3:$D$1315, $A15)+SUMIFS(DataRegularSeason20242025!$AB$3:$AB$1315,DataRegularSeason20242025!$B$3:$B$1315, "&lt;=" &amp; GD$1, DataRegularSeason20242025!$E$3:$E$1315, $A15)</f>
        <v>14</v>
      </c>
      <c r="GE15">
        <f>SUMIFS(DataRegularSeason20242025!$AA$3:$AA$1315,DataRegularSeason20242025!$B$3:$B$1315, "&lt;=" &amp; GE$1, DataRegularSeason20242025!$D$3:$D$1315, $A15)+SUMIFS(DataRegularSeason20242025!$AB$3:$AB$1315,DataRegularSeason20242025!$B$3:$B$1315, "&lt;=" &amp; GE$1, DataRegularSeason20242025!$E$3:$E$1315, $A15)</f>
        <v>14</v>
      </c>
      <c r="GF15">
        <f>SUMIFS(DataRegularSeason20242025!$AA$3:$AA$1315,DataRegularSeason20242025!$B$3:$B$1315, "&lt;=" &amp; GF$1, DataRegularSeason20242025!$D$3:$D$1315, $A15)+SUMIFS(DataRegularSeason20242025!$AB$3:$AB$1315,DataRegularSeason20242025!$B$3:$B$1315, "&lt;=" &amp; GF$1, DataRegularSeason20242025!$E$3:$E$1315, $A15)</f>
        <v>14</v>
      </c>
      <c r="GG15">
        <f>SUMIFS(DataRegularSeason20242025!$AA$3:$AA$1315,DataRegularSeason20242025!$B$3:$B$1315, "&lt;=" &amp; GG$1, DataRegularSeason20242025!$D$3:$D$1315, $A15)+SUMIFS(DataRegularSeason20242025!$AB$3:$AB$1315,DataRegularSeason20242025!$B$3:$B$1315, "&lt;=" &amp; GG$1, DataRegularSeason20242025!$E$3:$E$1315, $A15)</f>
        <v>14</v>
      </c>
      <c r="GH15">
        <f>SUMIFS(DataRegularSeason20242025!$AA$3:$AA$1315,DataRegularSeason20242025!$B$3:$B$1315, "&lt;=" &amp; GH$1, DataRegularSeason20242025!$D$3:$D$1315, $A15)+SUMIFS(DataRegularSeason20242025!$AB$3:$AB$1315,DataRegularSeason20242025!$B$3:$B$1315, "&lt;=" &amp; GH$1, DataRegularSeason20242025!$E$3:$E$1315, $A15)</f>
        <v>14</v>
      </c>
      <c r="GI15">
        <f>SUMIFS(DataRegularSeason20242025!$AA$3:$AA$1315,DataRegularSeason20242025!$B$3:$B$1315, "&lt;=" &amp; GI$1, DataRegularSeason20242025!$D$3:$D$1315, $A15)+SUMIFS(DataRegularSeason20242025!$AB$3:$AB$1315,DataRegularSeason20242025!$B$3:$B$1315, "&lt;=" &amp; GI$1, DataRegularSeason20242025!$E$3:$E$1315, $A15)</f>
        <v>14</v>
      </c>
      <c r="GJ15">
        <f>SUMIFS(DataRegularSeason20242025!$AA$3:$AA$1315,DataRegularSeason20242025!$B$3:$B$1315, "&lt;=" &amp; GJ$1, DataRegularSeason20242025!$D$3:$D$1315, $A15)+SUMIFS(DataRegularSeason20242025!$AB$3:$AB$1315,DataRegularSeason20242025!$B$3:$B$1315, "&lt;=" &amp; GJ$1, DataRegularSeason20242025!$E$3:$E$1315, $A15)</f>
        <v>14</v>
      </c>
      <c r="GK15">
        <f>SUMIFS(DataRegularSeason20242025!$AA$3:$AA$1315,DataRegularSeason20242025!$B$3:$B$1315, "&lt;=" &amp; GK$1, DataRegularSeason20242025!$D$3:$D$1315, $A15)+SUMIFS(DataRegularSeason20242025!$AB$3:$AB$1315,DataRegularSeason20242025!$B$3:$B$1315, "&lt;=" &amp; GK$1, DataRegularSeason20242025!$E$3:$E$1315, $A15)</f>
        <v>14</v>
      </c>
      <c r="GL15">
        <f>SUMIFS(DataRegularSeason20242025!$AA$3:$AA$1315,DataRegularSeason20242025!$B$3:$B$1315, "&lt;=" &amp; GL$1, DataRegularSeason20242025!$D$3:$D$1315, $A15)+SUMIFS(DataRegularSeason20242025!$AB$3:$AB$1315,DataRegularSeason20242025!$B$3:$B$1315, "&lt;=" &amp; GL$1, DataRegularSeason20242025!$E$3:$E$1315, $A15)</f>
        <v>14</v>
      </c>
      <c r="GM15">
        <f>SUMIFS(DataRegularSeason20242025!$AA$3:$AA$1315,DataRegularSeason20242025!$B$3:$B$1315, "&lt;=" &amp; GM$1, DataRegularSeason20242025!$D$3:$D$1315, $A15)+SUMIFS(DataRegularSeason20242025!$AB$3:$AB$1315,DataRegularSeason20242025!$B$3:$B$1315, "&lt;=" &amp; GM$1, DataRegularSeason20242025!$E$3:$E$1315, $A15)</f>
        <v>14</v>
      </c>
      <c r="GN15">
        <f>SUMIFS(DataRegularSeason20242025!$AA$3:$AA$1315,DataRegularSeason20242025!$B$3:$B$1315, "&lt;=" &amp; GN$1, DataRegularSeason20242025!$D$3:$D$1315, $A15)+SUMIFS(DataRegularSeason20242025!$AB$3:$AB$1315,DataRegularSeason20242025!$B$3:$B$1315, "&lt;=" &amp; GN$1, DataRegularSeason20242025!$E$3:$E$1315, $A15)</f>
        <v>14</v>
      </c>
      <c r="GO15">
        <f>SUMIFS(DataRegularSeason20242025!$AA$3:$AA$1315,DataRegularSeason20242025!$B$3:$B$1315, "&lt;=" &amp; GO$1, DataRegularSeason20242025!$D$3:$D$1315, $A15)+SUMIFS(DataRegularSeason20242025!$AB$3:$AB$1315,DataRegularSeason20242025!$B$3:$B$1315, "&lt;=" &amp; GO$1, DataRegularSeason20242025!$E$3:$E$1315, $A15)</f>
        <v>14</v>
      </c>
      <c r="GP15">
        <f>SUMIFS(DataRegularSeason20242025!$AA$3:$AA$1315,DataRegularSeason20242025!$B$3:$B$1315, "&lt;=" &amp; GP$1, DataRegularSeason20242025!$D$3:$D$1315, $A15)+SUMIFS(DataRegularSeason20242025!$AB$3:$AB$1315,DataRegularSeason20242025!$B$3:$B$1315, "&lt;=" &amp; GP$1, DataRegularSeason20242025!$E$3:$E$1315, $A15)</f>
        <v>14</v>
      </c>
      <c r="GQ15">
        <f>SUMIFS(DataRegularSeason20242025!$AA$3:$AA$1315,DataRegularSeason20242025!$B$3:$B$1315, "&lt;=" &amp; GQ$1, DataRegularSeason20242025!$D$3:$D$1315, $A15)+SUMIFS(DataRegularSeason20242025!$AB$3:$AB$1315,DataRegularSeason20242025!$B$3:$B$1315, "&lt;=" &amp; GQ$1, DataRegularSeason20242025!$E$3:$E$1315, $A15)</f>
        <v>14</v>
      </c>
      <c r="GR15">
        <f>SUMIFS(DataRegularSeason20242025!$AA$3:$AA$1315,DataRegularSeason20242025!$B$3:$B$1315, "&lt;=" &amp; GR$1, DataRegularSeason20242025!$D$3:$D$1315, $A15)+SUMIFS(DataRegularSeason20242025!$AB$3:$AB$1315,DataRegularSeason20242025!$B$3:$B$1315, "&lt;=" &amp; GR$1, DataRegularSeason20242025!$E$3:$E$1315, $A15)</f>
        <v>14</v>
      </c>
      <c r="GS15">
        <f>SUMIFS(DataRegularSeason20242025!$AA$3:$AA$1315,DataRegularSeason20242025!$B$3:$B$1315, "&lt;=" &amp; GS$1, DataRegularSeason20242025!$D$3:$D$1315, $A15)+SUMIFS(DataRegularSeason20242025!$AB$3:$AB$1315,DataRegularSeason20242025!$B$3:$B$1315, "&lt;=" &amp; GS$1, DataRegularSeason20242025!$E$3:$E$1315, $A15)</f>
        <v>14</v>
      </c>
      <c r="GT15">
        <f>SUMIFS(DataRegularSeason20242025!$AA$3:$AA$1315,DataRegularSeason20242025!$B$3:$B$1315, "&lt;=" &amp; GT$1, DataRegularSeason20242025!$D$3:$D$1315, $A15)+SUMIFS(DataRegularSeason20242025!$AB$3:$AB$1315,DataRegularSeason20242025!$B$3:$B$1315, "&lt;=" &amp; GT$1, DataRegularSeason20242025!$E$3:$E$1315, $A15)</f>
        <v>14</v>
      </c>
      <c r="GU15">
        <f>SUMIFS(DataRegularSeason20242025!$AA$3:$AA$1315,DataRegularSeason20242025!$B$3:$B$1315, "&lt;=" &amp; GU$1, DataRegularSeason20242025!$D$3:$D$1315, $A15)+SUMIFS(DataRegularSeason20242025!$AB$3:$AB$1315,DataRegularSeason20242025!$B$3:$B$1315, "&lt;=" &amp; GU$1, DataRegularSeason20242025!$E$3:$E$1315, $A15)</f>
        <v>14</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28</v>
      </c>
      <c r="AS18">
        <f>SUMIFS(DataRegularSeason20242025!$AA$3:$AA$1315,DataRegularSeason20242025!$B$3:$B$1315, "&lt;=" &amp; AS$1, DataRegularSeason20242025!$D$3:$D$1315, $A18)+SUMIFS(DataRegularSeason20242025!$AB$3:$AB$1315,DataRegularSeason20242025!$B$3:$B$1315, "&lt;=" &amp; AS$1, DataRegularSeason20242025!$E$3:$E$1315, $A18)</f>
        <v>28</v>
      </c>
      <c r="AT18">
        <f>SUMIFS(DataRegularSeason20242025!$AA$3:$AA$1315,DataRegularSeason20242025!$B$3:$B$1315, "&lt;=" &amp; AT$1, DataRegularSeason20242025!$D$3:$D$1315, $A18)+SUMIFS(DataRegularSeason20242025!$AB$3:$AB$1315,DataRegularSeason20242025!$B$3:$B$1315, "&lt;=" &amp; AT$1, DataRegularSeason20242025!$E$3:$E$1315, $A18)</f>
        <v>28</v>
      </c>
      <c r="AU18">
        <f>SUMIFS(DataRegularSeason20242025!$AA$3:$AA$1315,DataRegularSeason20242025!$B$3:$B$1315, "&lt;=" &amp; AU$1, DataRegularSeason20242025!$D$3:$D$1315, $A18)+SUMIFS(DataRegularSeason20242025!$AB$3:$AB$1315,DataRegularSeason20242025!$B$3:$B$1315, "&lt;=" &amp; AU$1, DataRegularSeason20242025!$E$3:$E$1315, $A18)</f>
        <v>28</v>
      </c>
      <c r="AV18">
        <f>SUMIFS(DataRegularSeason20242025!$AA$3:$AA$1315,DataRegularSeason20242025!$B$3:$B$1315, "&lt;=" &amp; AV$1, DataRegularSeason20242025!$D$3:$D$1315, $A18)+SUMIFS(DataRegularSeason20242025!$AB$3:$AB$1315,DataRegularSeason20242025!$B$3:$B$1315, "&lt;=" &amp; AV$1, DataRegularSeason20242025!$E$3:$E$1315, $A18)</f>
        <v>28</v>
      </c>
      <c r="AW18">
        <f>SUMIFS(DataRegularSeason20242025!$AA$3:$AA$1315,DataRegularSeason20242025!$B$3:$B$1315, "&lt;=" &amp; AW$1, DataRegularSeason20242025!$D$3:$D$1315, $A18)+SUMIFS(DataRegularSeason20242025!$AB$3:$AB$1315,DataRegularSeason20242025!$B$3:$B$1315, "&lt;=" &amp; AW$1, DataRegularSeason20242025!$E$3:$E$1315, $A18)</f>
        <v>28</v>
      </c>
      <c r="AX18">
        <f>SUMIFS(DataRegularSeason20242025!$AA$3:$AA$1315,DataRegularSeason20242025!$B$3:$B$1315, "&lt;=" &amp; AX$1, DataRegularSeason20242025!$D$3:$D$1315, $A18)+SUMIFS(DataRegularSeason20242025!$AB$3:$AB$1315,DataRegularSeason20242025!$B$3:$B$1315, "&lt;=" &amp; AX$1, DataRegularSeason20242025!$E$3:$E$1315, $A18)</f>
        <v>28</v>
      </c>
      <c r="AY18">
        <f>SUMIFS(DataRegularSeason20242025!$AA$3:$AA$1315,DataRegularSeason20242025!$B$3:$B$1315, "&lt;=" &amp; AY$1, DataRegularSeason20242025!$D$3:$D$1315, $A18)+SUMIFS(DataRegularSeason20242025!$AB$3:$AB$1315,DataRegularSeason20242025!$B$3:$B$1315, "&lt;=" &amp; AY$1, DataRegularSeason20242025!$E$3:$E$1315, $A18)</f>
        <v>28</v>
      </c>
      <c r="AZ18">
        <f>SUMIFS(DataRegularSeason20242025!$AA$3:$AA$1315,DataRegularSeason20242025!$B$3:$B$1315, "&lt;=" &amp; AZ$1, DataRegularSeason20242025!$D$3:$D$1315, $A18)+SUMIFS(DataRegularSeason20242025!$AB$3:$AB$1315,DataRegularSeason20242025!$B$3:$B$1315, "&lt;=" &amp; AZ$1, DataRegularSeason20242025!$E$3:$E$1315, $A18)</f>
        <v>28</v>
      </c>
      <c r="BA18">
        <f>SUMIFS(DataRegularSeason20242025!$AA$3:$AA$1315,DataRegularSeason20242025!$B$3:$B$1315, "&lt;=" &amp; BA$1, DataRegularSeason20242025!$D$3:$D$1315, $A18)+SUMIFS(DataRegularSeason20242025!$AB$3:$AB$1315,DataRegularSeason20242025!$B$3:$B$1315, "&lt;=" &amp; BA$1, DataRegularSeason20242025!$E$3:$E$1315, $A18)</f>
        <v>28</v>
      </c>
      <c r="BB18">
        <f>SUMIFS(DataRegularSeason20242025!$AA$3:$AA$1315,DataRegularSeason20242025!$B$3:$B$1315, "&lt;=" &amp; BB$1, DataRegularSeason20242025!$D$3:$D$1315, $A18)+SUMIFS(DataRegularSeason20242025!$AB$3:$AB$1315,DataRegularSeason20242025!$B$3:$B$1315, "&lt;=" &amp; BB$1, DataRegularSeason20242025!$E$3:$E$1315, $A18)</f>
        <v>28</v>
      </c>
      <c r="BC18">
        <f>SUMIFS(DataRegularSeason20242025!$AA$3:$AA$1315,DataRegularSeason20242025!$B$3:$B$1315, "&lt;=" &amp; BC$1, DataRegularSeason20242025!$D$3:$D$1315, $A18)+SUMIFS(DataRegularSeason20242025!$AB$3:$AB$1315,DataRegularSeason20242025!$B$3:$B$1315, "&lt;=" &amp; BC$1, DataRegularSeason20242025!$E$3:$E$1315, $A18)</f>
        <v>28</v>
      </c>
      <c r="BD18">
        <f>SUMIFS(DataRegularSeason20242025!$AA$3:$AA$1315,DataRegularSeason20242025!$B$3:$B$1315, "&lt;=" &amp; BD$1, DataRegularSeason20242025!$D$3:$D$1315, $A18)+SUMIFS(DataRegularSeason20242025!$AB$3:$AB$1315,DataRegularSeason20242025!$B$3:$B$1315, "&lt;=" &amp; BD$1, DataRegularSeason20242025!$E$3:$E$1315, $A18)</f>
        <v>28</v>
      </c>
      <c r="BE18">
        <f>SUMIFS(DataRegularSeason20242025!$AA$3:$AA$1315,DataRegularSeason20242025!$B$3:$B$1315, "&lt;=" &amp; BE$1, DataRegularSeason20242025!$D$3:$D$1315, $A18)+SUMIFS(DataRegularSeason20242025!$AB$3:$AB$1315,DataRegularSeason20242025!$B$3:$B$1315, "&lt;=" &amp; BE$1, DataRegularSeason20242025!$E$3:$E$1315, $A18)</f>
        <v>28</v>
      </c>
      <c r="BF18">
        <f>SUMIFS(DataRegularSeason20242025!$AA$3:$AA$1315,DataRegularSeason20242025!$B$3:$B$1315, "&lt;=" &amp; BF$1, DataRegularSeason20242025!$D$3:$D$1315, $A18)+SUMIFS(DataRegularSeason20242025!$AB$3:$AB$1315,DataRegularSeason20242025!$B$3:$B$1315, "&lt;=" &amp; BF$1, DataRegularSeason20242025!$E$3:$E$1315, $A18)</f>
        <v>28</v>
      </c>
      <c r="BG18">
        <f>SUMIFS(DataRegularSeason20242025!$AA$3:$AA$1315,DataRegularSeason20242025!$B$3:$B$1315, "&lt;=" &amp; BG$1, DataRegularSeason20242025!$D$3:$D$1315, $A18)+SUMIFS(DataRegularSeason20242025!$AB$3:$AB$1315,DataRegularSeason20242025!$B$3:$B$1315, "&lt;=" &amp; BG$1, DataRegularSeason20242025!$E$3:$E$1315, $A18)</f>
        <v>28</v>
      </c>
      <c r="BH18">
        <f>SUMIFS(DataRegularSeason20242025!$AA$3:$AA$1315,DataRegularSeason20242025!$B$3:$B$1315, "&lt;=" &amp; BH$1, DataRegularSeason20242025!$D$3:$D$1315, $A18)+SUMIFS(DataRegularSeason20242025!$AB$3:$AB$1315,DataRegularSeason20242025!$B$3:$B$1315, "&lt;=" &amp; BH$1, DataRegularSeason20242025!$E$3:$E$1315, $A18)</f>
        <v>28</v>
      </c>
      <c r="BI18">
        <f>SUMIFS(DataRegularSeason20242025!$AA$3:$AA$1315,DataRegularSeason20242025!$B$3:$B$1315, "&lt;=" &amp; BI$1, DataRegularSeason20242025!$D$3:$D$1315, $A18)+SUMIFS(DataRegularSeason20242025!$AB$3:$AB$1315,DataRegularSeason20242025!$B$3:$B$1315, "&lt;=" &amp; BI$1, DataRegularSeason20242025!$E$3:$E$1315, $A18)</f>
        <v>28</v>
      </c>
      <c r="BJ18">
        <f>SUMIFS(DataRegularSeason20242025!$AA$3:$AA$1315,DataRegularSeason20242025!$B$3:$B$1315, "&lt;=" &amp; BJ$1, DataRegularSeason20242025!$D$3:$D$1315, $A18)+SUMIFS(DataRegularSeason20242025!$AB$3:$AB$1315,DataRegularSeason20242025!$B$3:$B$1315, "&lt;=" &amp; BJ$1, DataRegularSeason20242025!$E$3:$E$1315, $A18)</f>
        <v>28</v>
      </c>
      <c r="BK18">
        <f>SUMIFS(DataRegularSeason20242025!$AA$3:$AA$1315,DataRegularSeason20242025!$B$3:$B$1315, "&lt;=" &amp; BK$1, DataRegularSeason20242025!$D$3:$D$1315, $A18)+SUMIFS(DataRegularSeason20242025!$AB$3:$AB$1315,DataRegularSeason20242025!$B$3:$B$1315, "&lt;=" &amp; BK$1, DataRegularSeason20242025!$E$3:$E$1315, $A18)</f>
        <v>28</v>
      </c>
      <c r="BL18">
        <f>SUMIFS(DataRegularSeason20242025!$AA$3:$AA$1315,DataRegularSeason20242025!$B$3:$B$1315, "&lt;=" &amp; BL$1, DataRegularSeason20242025!$D$3:$D$1315, $A18)+SUMIFS(DataRegularSeason20242025!$AB$3:$AB$1315,DataRegularSeason20242025!$B$3:$B$1315, "&lt;=" &amp; BL$1, DataRegularSeason20242025!$E$3:$E$1315, $A18)</f>
        <v>28</v>
      </c>
      <c r="BM18">
        <f>SUMIFS(DataRegularSeason20242025!$AA$3:$AA$1315,DataRegularSeason20242025!$B$3:$B$1315, "&lt;=" &amp; BM$1, DataRegularSeason20242025!$D$3:$D$1315, $A18)+SUMIFS(DataRegularSeason20242025!$AB$3:$AB$1315,DataRegularSeason20242025!$B$3:$B$1315, "&lt;=" &amp; BM$1, DataRegularSeason20242025!$E$3:$E$1315, $A18)</f>
        <v>28</v>
      </c>
      <c r="BN18">
        <f>SUMIFS(DataRegularSeason20242025!$AA$3:$AA$1315,DataRegularSeason20242025!$B$3:$B$1315, "&lt;=" &amp; BN$1, DataRegularSeason20242025!$D$3:$D$1315, $A18)+SUMIFS(DataRegularSeason20242025!$AB$3:$AB$1315,DataRegularSeason20242025!$B$3:$B$1315, "&lt;=" &amp; BN$1, DataRegularSeason20242025!$E$3:$E$1315, $A18)</f>
        <v>28</v>
      </c>
      <c r="BO18">
        <f>SUMIFS(DataRegularSeason20242025!$AA$3:$AA$1315,DataRegularSeason20242025!$B$3:$B$1315, "&lt;=" &amp; BO$1, DataRegularSeason20242025!$D$3:$D$1315, $A18)+SUMIFS(DataRegularSeason20242025!$AB$3:$AB$1315,DataRegularSeason20242025!$B$3:$B$1315, "&lt;=" &amp; BO$1, DataRegularSeason20242025!$E$3:$E$1315, $A18)</f>
        <v>28</v>
      </c>
      <c r="BP18">
        <f>SUMIFS(DataRegularSeason20242025!$AA$3:$AA$1315,DataRegularSeason20242025!$B$3:$B$1315, "&lt;=" &amp; BP$1, DataRegularSeason20242025!$D$3:$D$1315, $A18)+SUMIFS(DataRegularSeason20242025!$AB$3:$AB$1315,DataRegularSeason20242025!$B$3:$B$1315, "&lt;=" &amp; BP$1, DataRegularSeason20242025!$E$3:$E$1315, $A18)</f>
        <v>28</v>
      </c>
      <c r="BQ18">
        <f>SUMIFS(DataRegularSeason20242025!$AA$3:$AA$1315,DataRegularSeason20242025!$B$3:$B$1315, "&lt;=" &amp; BQ$1, DataRegularSeason20242025!$D$3:$D$1315, $A18)+SUMIFS(DataRegularSeason20242025!$AB$3:$AB$1315,DataRegularSeason20242025!$B$3:$B$1315, "&lt;=" &amp; BQ$1, DataRegularSeason20242025!$E$3:$E$1315, $A18)</f>
        <v>28</v>
      </c>
      <c r="BR18">
        <f>SUMIFS(DataRegularSeason20242025!$AA$3:$AA$1315,DataRegularSeason20242025!$B$3:$B$1315, "&lt;=" &amp; BR$1, DataRegularSeason20242025!$D$3:$D$1315, $A18)+SUMIFS(DataRegularSeason20242025!$AB$3:$AB$1315,DataRegularSeason20242025!$B$3:$B$1315, "&lt;=" &amp; BR$1, DataRegularSeason20242025!$E$3:$E$1315, $A18)</f>
        <v>28</v>
      </c>
      <c r="BS18">
        <f>SUMIFS(DataRegularSeason20242025!$AA$3:$AA$1315,DataRegularSeason20242025!$B$3:$B$1315, "&lt;=" &amp; BS$1, DataRegularSeason20242025!$D$3:$D$1315, $A18)+SUMIFS(DataRegularSeason20242025!$AB$3:$AB$1315,DataRegularSeason20242025!$B$3:$B$1315, "&lt;=" &amp; BS$1, DataRegularSeason20242025!$E$3:$E$1315, $A18)</f>
        <v>28</v>
      </c>
      <c r="BT18">
        <f>SUMIFS(DataRegularSeason20242025!$AA$3:$AA$1315,DataRegularSeason20242025!$B$3:$B$1315, "&lt;=" &amp; BT$1, DataRegularSeason20242025!$D$3:$D$1315, $A18)+SUMIFS(DataRegularSeason20242025!$AB$3:$AB$1315,DataRegularSeason20242025!$B$3:$B$1315, "&lt;=" &amp; BT$1, DataRegularSeason20242025!$E$3:$E$1315, $A18)</f>
        <v>28</v>
      </c>
      <c r="BU18">
        <f>SUMIFS(DataRegularSeason20242025!$AA$3:$AA$1315,DataRegularSeason20242025!$B$3:$B$1315, "&lt;=" &amp; BU$1, DataRegularSeason20242025!$D$3:$D$1315, $A18)+SUMIFS(DataRegularSeason20242025!$AB$3:$AB$1315,DataRegularSeason20242025!$B$3:$B$1315, "&lt;=" &amp; BU$1, DataRegularSeason20242025!$E$3:$E$1315, $A18)</f>
        <v>28</v>
      </c>
      <c r="BV18">
        <f>SUMIFS(DataRegularSeason20242025!$AA$3:$AA$1315,DataRegularSeason20242025!$B$3:$B$1315, "&lt;=" &amp; BV$1, DataRegularSeason20242025!$D$3:$D$1315, $A18)+SUMIFS(DataRegularSeason20242025!$AB$3:$AB$1315,DataRegularSeason20242025!$B$3:$B$1315, "&lt;=" &amp; BV$1, DataRegularSeason20242025!$E$3:$E$1315, $A18)</f>
        <v>28</v>
      </c>
      <c r="BW18">
        <f>SUMIFS(DataRegularSeason20242025!$AA$3:$AA$1315,DataRegularSeason20242025!$B$3:$B$1315, "&lt;=" &amp; BW$1, DataRegularSeason20242025!$D$3:$D$1315, $A18)+SUMIFS(DataRegularSeason20242025!$AB$3:$AB$1315,DataRegularSeason20242025!$B$3:$B$1315, "&lt;=" &amp; BW$1, DataRegularSeason20242025!$E$3:$E$1315, $A18)</f>
        <v>28</v>
      </c>
      <c r="BX18">
        <f>SUMIFS(DataRegularSeason20242025!$AA$3:$AA$1315,DataRegularSeason20242025!$B$3:$B$1315, "&lt;=" &amp; BX$1, DataRegularSeason20242025!$D$3:$D$1315, $A18)+SUMIFS(DataRegularSeason20242025!$AB$3:$AB$1315,DataRegularSeason20242025!$B$3:$B$1315, "&lt;=" &amp; BX$1, DataRegularSeason20242025!$E$3:$E$1315, $A18)</f>
        <v>28</v>
      </c>
      <c r="BY18">
        <f>SUMIFS(DataRegularSeason20242025!$AA$3:$AA$1315,DataRegularSeason20242025!$B$3:$B$1315, "&lt;=" &amp; BY$1, DataRegularSeason20242025!$D$3:$D$1315, $A18)+SUMIFS(DataRegularSeason20242025!$AB$3:$AB$1315,DataRegularSeason20242025!$B$3:$B$1315, "&lt;=" &amp; BY$1, DataRegularSeason20242025!$E$3:$E$1315, $A18)</f>
        <v>28</v>
      </c>
      <c r="BZ18">
        <f>SUMIFS(DataRegularSeason20242025!$AA$3:$AA$1315,DataRegularSeason20242025!$B$3:$B$1315, "&lt;=" &amp; BZ$1, DataRegularSeason20242025!$D$3:$D$1315, $A18)+SUMIFS(DataRegularSeason20242025!$AB$3:$AB$1315,DataRegularSeason20242025!$B$3:$B$1315, "&lt;=" &amp; BZ$1, DataRegularSeason20242025!$E$3:$E$1315, $A18)</f>
        <v>28</v>
      </c>
      <c r="CA18">
        <f>SUMIFS(DataRegularSeason20242025!$AA$3:$AA$1315,DataRegularSeason20242025!$B$3:$B$1315, "&lt;=" &amp; CA$1, DataRegularSeason20242025!$D$3:$D$1315, $A18)+SUMIFS(DataRegularSeason20242025!$AB$3:$AB$1315,DataRegularSeason20242025!$B$3:$B$1315, "&lt;=" &amp; CA$1, DataRegularSeason20242025!$E$3:$E$1315, $A18)</f>
        <v>28</v>
      </c>
      <c r="CB18">
        <f>SUMIFS(DataRegularSeason20242025!$AA$3:$AA$1315,DataRegularSeason20242025!$B$3:$B$1315, "&lt;=" &amp; CB$1, DataRegularSeason20242025!$D$3:$D$1315, $A18)+SUMIFS(DataRegularSeason20242025!$AB$3:$AB$1315,DataRegularSeason20242025!$B$3:$B$1315, "&lt;=" &amp; CB$1, DataRegularSeason20242025!$E$3:$E$1315, $A18)</f>
        <v>28</v>
      </c>
      <c r="CC18">
        <f>SUMIFS(DataRegularSeason20242025!$AA$3:$AA$1315,DataRegularSeason20242025!$B$3:$B$1315, "&lt;=" &amp; CC$1, DataRegularSeason20242025!$D$3:$D$1315, $A18)+SUMIFS(DataRegularSeason20242025!$AB$3:$AB$1315,DataRegularSeason20242025!$B$3:$B$1315, "&lt;=" &amp; CC$1, DataRegularSeason20242025!$E$3:$E$1315, $A18)</f>
        <v>28</v>
      </c>
      <c r="CD18">
        <f>SUMIFS(DataRegularSeason20242025!$AA$3:$AA$1315,DataRegularSeason20242025!$B$3:$B$1315, "&lt;=" &amp; CD$1, DataRegularSeason20242025!$D$3:$D$1315, $A18)+SUMIFS(DataRegularSeason20242025!$AB$3:$AB$1315,DataRegularSeason20242025!$B$3:$B$1315, "&lt;=" &amp; CD$1, DataRegularSeason20242025!$E$3:$E$1315, $A18)</f>
        <v>28</v>
      </c>
      <c r="CE18">
        <f>SUMIFS(DataRegularSeason20242025!$AA$3:$AA$1315,DataRegularSeason20242025!$B$3:$B$1315, "&lt;=" &amp; CE$1, DataRegularSeason20242025!$D$3:$D$1315, $A18)+SUMIFS(DataRegularSeason20242025!$AB$3:$AB$1315,DataRegularSeason20242025!$B$3:$B$1315, "&lt;=" &amp; CE$1, DataRegularSeason20242025!$E$3:$E$1315, $A18)</f>
        <v>28</v>
      </c>
      <c r="CF18">
        <f>SUMIFS(DataRegularSeason20242025!$AA$3:$AA$1315,DataRegularSeason20242025!$B$3:$B$1315, "&lt;=" &amp; CF$1, DataRegularSeason20242025!$D$3:$D$1315, $A18)+SUMIFS(DataRegularSeason20242025!$AB$3:$AB$1315,DataRegularSeason20242025!$B$3:$B$1315, "&lt;=" &amp; CF$1, DataRegularSeason20242025!$E$3:$E$1315, $A18)</f>
        <v>28</v>
      </c>
      <c r="CG18">
        <f>SUMIFS(DataRegularSeason20242025!$AA$3:$AA$1315,DataRegularSeason20242025!$B$3:$B$1315, "&lt;=" &amp; CG$1, DataRegularSeason20242025!$D$3:$D$1315, $A18)+SUMIFS(DataRegularSeason20242025!$AB$3:$AB$1315,DataRegularSeason20242025!$B$3:$B$1315, "&lt;=" &amp; CG$1, DataRegularSeason20242025!$E$3:$E$1315, $A18)</f>
        <v>28</v>
      </c>
      <c r="CH18">
        <f>SUMIFS(DataRegularSeason20242025!$AA$3:$AA$1315,DataRegularSeason20242025!$B$3:$B$1315, "&lt;=" &amp; CH$1, DataRegularSeason20242025!$D$3:$D$1315, $A18)+SUMIFS(DataRegularSeason20242025!$AB$3:$AB$1315,DataRegularSeason20242025!$B$3:$B$1315, "&lt;=" &amp; CH$1, DataRegularSeason20242025!$E$3:$E$1315, $A18)</f>
        <v>28</v>
      </c>
      <c r="CI18">
        <f>SUMIFS(DataRegularSeason20242025!$AA$3:$AA$1315,DataRegularSeason20242025!$B$3:$B$1315, "&lt;=" &amp; CI$1, DataRegularSeason20242025!$D$3:$D$1315, $A18)+SUMIFS(DataRegularSeason20242025!$AB$3:$AB$1315,DataRegularSeason20242025!$B$3:$B$1315, "&lt;=" &amp; CI$1, DataRegularSeason20242025!$E$3:$E$1315, $A18)</f>
        <v>28</v>
      </c>
      <c r="CJ18">
        <f>SUMIFS(DataRegularSeason20242025!$AA$3:$AA$1315,DataRegularSeason20242025!$B$3:$B$1315, "&lt;=" &amp; CJ$1, DataRegularSeason20242025!$D$3:$D$1315, $A18)+SUMIFS(DataRegularSeason20242025!$AB$3:$AB$1315,DataRegularSeason20242025!$B$3:$B$1315, "&lt;=" &amp; CJ$1, DataRegularSeason20242025!$E$3:$E$1315, $A18)</f>
        <v>28</v>
      </c>
      <c r="CK18">
        <f>SUMIFS(DataRegularSeason20242025!$AA$3:$AA$1315,DataRegularSeason20242025!$B$3:$B$1315, "&lt;=" &amp; CK$1, DataRegularSeason20242025!$D$3:$D$1315, $A18)+SUMIFS(DataRegularSeason20242025!$AB$3:$AB$1315,DataRegularSeason20242025!$B$3:$B$1315, "&lt;=" &amp; CK$1, DataRegularSeason20242025!$E$3:$E$1315, $A18)</f>
        <v>28</v>
      </c>
      <c r="CL18">
        <f>SUMIFS(DataRegularSeason20242025!$AA$3:$AA$1315,DataRegularSeason20242025!$B$3:$B$1315, "&lt;=" &amp; CL$1, DataRegularSeason20242025!$D$3:$D$1315, $A18)+SUMIFS(DataRegularSeason20242025!$AB$3:$AB$1315,DataRegularSeason20242025!$B$3:$B$1315, "&lt;=" &amp; CL$1, DataRegularSeason20242025!$E$3:$E$1315, $A18)</f>
        <v>28</v>
      </c>
      <c r="CM18">
        <f>SUMIFS(DataRegularSeason20242025!$AA$3:$AA$1315,DataRegularSeason20242025!$B$3:$B$1315, "&lt;=" &amp; CM$1, DataRegularSeason20242025!$D$3:$D$1315, $A18)+SUMIFS(DataRegularSeason20242025!$AB$3:$AB$1315,DataRegularSeason20242025!$B$3:$B$1315, "&lt;=" &amp; CM$1, DataRegularSeason20242025!$E$3:$E$1315, $A18)</f>
        <v>28</v>
      </c>
      <c r="CN18">
        <f>SUMIFS(DataRegularSeason20242025!$AA$3:$AA$1315,DataRegularSeason20242025!$B$3:$B$1315, "&lt;=" &amp; CN$1, DataRegularSeason20242025!$D$3:$D$1315, $A18)+SUMIFS(DataRegularSeason20242025!$AB$3:$AB$1315,DataRegularSeason20242025!$B$3:$B$1315, "&lt;=" &amp; CN$1, DataRegularSeason20242025!$E$3:$E$1315, $A18)</f>
        <v>28</v>
      </c>
      <c r="CO18">
        <f>SUMIFS(DataRegularSeason20242025!$AA$3:$AA$1315,DataRegularSeason20242025!$B$3:$B$1315, "&lt;=" &amp; CO$1, DataRegularSeason20242025!$D$3:$D$1315, $A18)+SUMIFS(DataRegularSeason20242025!$AB$3:$AB$1315,DataRegularSeason20242025!$B$3:$B$1315, "&lt;=" &amp; CO$1, DataRegularSeason20242025!$E$3:$E$1315, $A18)</f>
        <v>28</v>
      </c>
      <c r="CP18">
        <f>SUMIFS(DataRegularSeason20242025!$AA$3:$AA$1315,DataRegularSeason20242025!$B$3:$B$1315, "&lt;=" &amp; CP$1, DataRegularSeason20242025!$D$3:$D$1315, $A18)+SUMIFS(DataRegularSeason20242025!$AB$3:$AB$1315,DataRegularSeason20242025!$B$3:$B$1315, "&lt;=" &amp; CP$1, DataRegularSeason20242025!$E$3:$E$1315, $A18)</f>
        <v>28</v>
      </c>
      <c r="CQ18">
        <f>SUMIFS(DataRegularSeason20242025!$AA$3:$AA$1315,DataRegularSeason20242025!$B$3:$B$1315, "&lt;=" &amp; CQ$1, DataRegularSeason20242025!$D$3:$D$1315, $A18)+SUMIFS(DataRegularSeason20242025!$AB$3:$AB$1315,DataRegularSeason20242025!$B$3:$B$1315, "&lt;=" &amp; CQ$1, DataRegularSeason20242025!$E$3:$E$1315, $A18)</f>
        <v>28</v>
      </c>
      <c r="CR18">
        <f>SUMIFS(DataRegularSeason20242025!$AA$3:$AA$1315,DataRegularSeason20242025!$B$3:$B$1315, "&lt;=" &amp; CR$1, DataRegularSeason20242025!$D$3:$D$1315, $A18)+SUMIFS(DataRegularSeason20242025!$AB$3:$AB$1315,DataRegularSeason20242025!$B$3:$B$1315, "&lt;=" &amp; CR$1, DataRegularSeason20242025!$E$3:$E$1315, $A18)</f>
        <v>28</v>
      </c>
      <c r="CS18">
        <f>SUMIFS(DataRegularSeason20242025!$AA$3:$AA$1315,DataRegularSeason20242025!$B$3:$B$1315, "&lt;=" &amp; CS$1, DataRegularSeason20242025!$D$3:$D$1315, $A18)+SUMIFS(DataRegularSeason20242025!$AB$3:$AB$1315,DataRegularSeason20242025!$B$3:$B$1315, "&lt;=" &amp; CS$1, DataRegularSeason20242025!$E$3:$E$1315, $A18)</f>
        <v>28</v>
      </c>
      <c r="CT18">
        <f>SUMIFS(DataRegularSeason20242025!$AA$3:$AA$1315,DataRegularSeason20242025!$B$3:$B$1315, "&lt;=" &amp; CT$1, DataRegularSeason20242025!$D$3:$D$1315, $A18)+SUMIFS(DataRegularSeason20242025!$AB$3:$AB$1315,DataRegularSeason20242025!$B$3:$B$1315, "&lt;=" &amp; CT$1, DataRegularSeason20242025!$E$3:$E$1315, $A18)</f>
        <v>28</v>
      </c>
      <c r="CU18">
        <f>SUMIFS(DataRegularSeason20242025!$AA$3:$AA$1315,DataRegularSeason20242025!$B$3:$B$1315, "&lt;=" &amp; CU$1, DataRegularSeason20242025!$D$3:$D$1315, $A18)+SUMIFS(DataRegularSeason20242025!$AB$3:$AB$1315,DataRegularSeason20242025!$B$3:$B$1315, "&lt;=" &amp; CU$1, DataRegularSeason20242025!$E$3:$E$1315, $A18)</f>
        <v>28</v>
      </c>
      <c r="CV18">
        <f>SUMIFS(DataRegularSeason20242025!$AA$3:$AA$1315,DataRegularSeason20242025!$B$3:$B$1315, "&lt;=" &amp; CV$1, DataRegularSeason20242025!$D$3:$D$1315, $A18)+SUMIFS(DataRegularSeason20242025!$AB$3:$AB$1315,DataRegularSeason20242025!$B$3:$B$1315, "&lt;=" &amp; CV$1, DataRegularSeason20242025!$E$3:$E$1315, $A18)</f>
        <v>28</v>
      </c>
      <c r="CW18">
        <f>SUMIFS(DataRegularSeason20242025!$AA$3:$AA$1315,DataRegularSeason20242025!$B$3:$B$1315, "&lt;=" &amp; CW$1, DataRegularSeason20242025!$D$3:$D$1315, $A18)+SUMIFS(DataRegularSeason20242025!$AB$3:$AB$1315,DataRegularSeason20242025!$B$3:$B$1315, "&lt;=" &amp; CW$1, DataRegularSeason20242025!$E$3:$E$1315, $A18)</f>
        <v>28</v>
      </c>
      <c r="CX18">
        <f>SUMIFS(DataRegularSeason20242025!$AA$3:$AA$1315,DataRegularSeason20242025!$B$3:$B$1315, "&lt;=" &amp; CX$1, DataRegularSeason20242025!$D$3:$D$1315, $A18)+SUMIFS(DataRegularSeason20242025!$AB$3:$AB$1315,DataRegularSeason20242025!$B$3:$B$1315, "&lt;=" &amp; CX$1, DataRegularSeason20242025!$E$3:$E$1315, $A18)</f>
        <v>28</v>
      </c>
      <c r="CY18">
        <f>SUMIFS(DataRegularSeason20242025!$AA$3:$AA$1315,DataRegularSeason20242025!$B$3:$B$1315, "&lt;=" &amp; CY$1, DataRegularSeason20242025!$D$3:$D$1315, $A18)+SUMIFS(DataRegularSeason20242025!$AB$3:$AB$1315,DataRegularSeason20242025!$B$3:$B$1315, "&lt;=" &amp; CY$1, DataRegularSeason20242025!$E$3:$E$1315, $A18)</f>
        <v>28</v>
      </c>
      <c r="CZ18">
        <f>SUMIFS(DataRegularSeason20242025!$AA$3:$AA$1315,DataRegularSeason20242025!$B$3:$B$1315, "&lt;=" &amp; CZ$1, DataRegularSeason20242025!$D$3:$D$1315, $A18)+SUMIFS(DataRegularSeason20242025!$AB$3:$AB$1315,DataRegularSeason20242025!$B$3:$B$1315, "&lt;=" &amp; CZ$1, DataRegularSeason20242025!$E$3:$E$1315, $A18)</f>
        <v>28</v>
      </c>
      <c r="DA18">
        <f>SUMIFS(DataRegularSeason20242025!$AA$3:$AA$1315,DataRegularSeason20242025!$B$3:$B$1315, "&lt;=" &amp; DA$1, DataRegularSeason20242025!$D$3:$D$1315, $A18)+SUMIFS(DataRegularSeason20242025!$AB$3:$AB$1315,DataRegularSeason20242025!$B$3:$B$1315, "&lt;=" &amp; DA$1, DataRegularSeason20242025!$E$3:$E$1315, $A18)</f>
        <v>28</v>
      </c>
      <c r="DB18">
        <f>SUMIFS(DataRegularSeason20242025!$AA$3:$AA$1315,DataRegularSeason20242025!$B$3:$B$1315, "&lt;=" &amp; DB$1, DataRegularSeason20242025!$D$3:$D$1315, $A18)+SUMIFS(DataRegularSeason20242025!$AB$3:$AB$1315,DataRegularSeason20242025!$B$3:$B$1315, "&lt;=" &amp; DB$1, DataRegularSeason20242025!$E$3:$E$1315, $A18)</f>
        <v>28</v>
      </c>
      <c r="DC18">
        <f>SUMIFS(DataRegularSeason20242025!$AA$3:$AA$1315,DataRegularSeason20242025!$B$3:$B$1315, "&lt;=" &amp; DC$1, DataRegularSeason20242025!$D$3:$D$1315, $A18)+SUMIFS(DataRegularSeason20242025!$AB$3:$AB$1315,DataRegularSeason20242025!$B$3:$B$1315, "&lt;=" &amp; DC$1, DataRegularSeason20242025!$E$3:$E$1315, $A18)</f>
        <v>28</v>
      </c>
      <c r="DD18">
        <f>SUMIFS(DataRegularSeason20242025!$AA$3:$AA$1315,DataRegularSeason20242025!$B$3:$B$1315, "&lt;=" &amp; DD$1, DataRegularSeason20242025!$D$3:$D$1315, $A18)+SUMIFS(DataRegularSeason20242025!$AB$3:$AB$1315,DataRegularSeason20242025!$B$3:$B$1315, "&lt;=" &amp; DD$1, DataRegularSeason20242025!$E$3:$E$1315, $A18)</f>
        <v>28</v>
      </c>
      <c r="DE18">
        <f>SUMIFS(DataRegularSeason20242025!$AA$3:$AA$1315,DataRegularSeason20242025!$B$3:$B$1315, "&lt;=" &amp; DE$1, DataRegularSeason20242025!$D$3:$D$1315, $A18)+SUMIFS(DataRegularSeason20242025!$AB$3:$AB$1315,DataRegularSeason20242025!$B$3:$B$1315, "&lt;=" &amp; DE$1, DataRegularSeason20242025!$E$3:$E$1315, $A18)</f>
        <v>28</v>
      </c>
      <c r="DF18">
        <f>SUMIFS(DataRegularSeason20242025!$AA$3:$AA$1315,DataRegularSeason20242025!$B$3:$B$1315, "&lt;=" &amp; DF$1, DataRegularSeason20242025!$D$3:$D$1315, $A18)+SUMIFS(DataRegularSeason20242025!$AB$3:$AB$1315,DataRegularSeason20242025!$B$3:$B$1315, "&lt;=" &amp; DF$1, DataRegularSeason20242025!$E$3:$E$1315, $A18)</f>
        <v>28</v>
      </c>
      <c r="DG18">
        <f>SUMIFS(DataRegularSeason20242025!$AA$3:$AA$1315,DataRegularSeason20242025!$B$3:$B$1315, "&lt;=" &amp; DG$1, DataRegularSeason20242025!$D$3:$D$1315, $A18)+SUMIFS(DataRegularSeason20242025!$AB$3:$AB$1315,DataRegularSeason20242025!$B$3:$B$1315, "&lt;=" &amp; DG$1, DataRegularSeason20242025!$E$3:$E$1315, $A18)</f>
        <v>28</v>
      </c>
      <c r="DH18">
        <f>SUMIFS(DataRegularSeason20242025!$AA$3:$AA$1315,DataRegularSeason20242025!$B$3:$B$1315, "&lt;=" &amp; DH$1, DataRegularSeason20242025!$D$3:$D$1315, $A18)+SUMIFS(DataRegularSeason20242025!$AB$3:$AB$1315,DataRegularSeason20242025!$B$3:$B$1315, "&lt;=" &amp; DH$1, DataRegularSeason20242025!$E$3:$E$1315, $A18)</f>
        <v>28</v>
      </c>
      <c r="DI18">
        <f>SUMIFS(DataRegularSeason20242025!$AA$3:$AA$1315,DataRegularSeason20242025!$B$3:$B$1315, "&lt;=" &amp; DI$1, DataRegularSeason20242025!$D$3:$D$1315, $A18)+SUMIFS(DataRegularSeason20242025!$AB$3:$AB$1315,DataRegularSeason20242025!$B$3:$B$1315, "&lt;=" &amp; DI$1, DataRegularSeason20242025!$E$3:$E$1315, $A18)</f>
        <v>28</v>
      </c>
      <c r="DJ18">
        <f>SUMIFS(DataRegularSeason20242025!$AA$3:$AA$1315,DataRegularSeason20242025!$B$3:$B$1315, "&lt;=" &amp; DJ$1, DataRegularSeason20242025!$D$3:$D$1315, $A18)+SUMIFS(DataRegularSeason20242025!$AB$3:$AB$1315,DataRegularSeason20242025!$B$3:$B$1315, "&lt;=" &amp; DJ$1, DataRegularSeason20242025!$E$3:$E$1315, $A18)</f>
        <v>28</v>
      </c>
      <c r="DK18">
        <f>SUMIFS(DataRegularSeason20242025!$AA$3:$AA$1315,DataRegularSeason20242025!$B$3:$B$1315, "&lt;=" &amp; DK$1, DataRegularSeason20242025!$D$3:$D$1315, $A18)+SUMIFS(DataRegularSeason20242025!$AB$3:$AB$1315,DataRegularSeason20242025!$B$3:$B$1315, "&lt;=" &amp; DK$1, DataRegularSeason20242025!$E$3:$E$1315, $A18)</f>
        <v>28</v>
      </c>
      <c r="DL18">
        <f>SUMIFS(DataRegularSeason20242025!$AA$3:$AA$1315,DataRegularSeason20242025!$B$3:$B$1315, "&lt;=" &amp; DL$1, DataRegularSeason20242025!$D$3:$D$1315, $A18)+SUMIFS(DataRegularSeason20242025!$AB$3:$AB$1315,DataRegularSeason20242025!$B$3:$B$1315, "&lt;=" &amp; DL$1, DataRegularSeason20242025!$E$3:$E$1315, $A18)</f>
        <v>28</v>
      </c>
      <c r="DM18">
        <f>SUMIFS(DataRegularSeason20242025!$AA$3:$AA$1315,DataRegularSeason20242025!$B$3:$B$1315, "&lt;=" &amp; DM$1, DataRegularSeason20242025!$D$3:$D$1315, $A18)+SUMIFS(DataRegularSeason20242025!$AB$3:$AB$1315,DataRegularSeason20242025!$B$3:$B$1315, "&lt;=" &amp; DM$1, DataRegularSeason20242025!$E$3:$E$1315, $A18)</f>
        <v>28</v>
      </c>
      <c r="DN18">
        <f>SUMIFS(DataRegularSeason20242025!$AA$3:$AA$1315,DataRegularSeason20242025!$B$3:$B$1315, "&lt;=" &amp; DN$1, DataRegularSeason20242025!$D$3:$D$1315, $A18)+SUMIFS(DataRegularSeason20242025!$AB$3:$AB$1315,DataRegularSeason20242025!$B$3:$B$1315, "&lt;=" &amp; DN$1, DataRegularSeason20242025!$E$3:$E$1315, $A18)</f>
        <v>28</v>
      </c>
      <c r="DO18">
        <f>SUMIFS(DataRegularSeason20242025!$AA$3:$AA$1315,DataRegularSeason20242025!$B$3:$B$1315, "&lt;=" &amp; DO$1, DataRegularSeason20242025!$D$3:$D$1315, $A18)+SUMIFS(DataRegularSeason20242025!$AB$3:$AB$1315,DataRegularSeason20242025!$B$3:$B$1315, "&lt;=" &amp; DO$1, DataRegularSeason20242025!$E$3:$E$1315, $A18)</f>
        <v>28</v>
      </c>
      <c r="DP18">
        <f>SUMIFS(DataRegularSeason20242025!$AA$3:$AA$1315,DataRegularSeason20242025!$B$3:$B$1315, "&lt;=" &amp; DP$1, DataRegularSeason20242025!$D$3:$D$1315, $A18)+SUMIFS(DataRegularSeason20242025!$AB$3:$AB$1315,DataRegularSeason20242025!$B$3:$B$1315, "&lt;=" &amp; DP$1, DataRegularSeason20242025!$E$3:$E$1315, $A18)</f>
        <v>28</v>
      </c>
      <c r="DQ18">
        <f>SUMIFS(DataRegularSeason20242025!$AA$3:$AA$1315,DataRegularSeason20242025!$B$3:$B$1315, "&lt;=" &amp; DQ$1, DataRegularSeason20242025!$D$3:$D$1315, $A18)+SUMIFS(DataRegularSeason20242025!$AB$3:$AB$1315,DataRegularSeason20242025!$B$3:$B$1315, "&lt;=" &amp; DQ$1, DataRegularSeason20242025!$E$3:$E$1315, $A18)</f>
        <v>28</v>
      </c>
      <c r="DR18">
        <f>SUMIFS(DataRegularSeason20242025!$AA$3:$AA$1315,DataRegularSeason20242025!$B$3:$B$1315, "&lt;=" &amp; DR$1, DataRegularSeason20242025!$D$3:$D$1315, $A18)+SUMIFS(DataRegularSeason20242025!$AB$3:$AB$1315,DataRegularSeason20242025!$B$3:$B$1315, "&lt;=" &amp; DR$1, DataRegularSeason20242025!$E$3:$E$1315, $A18)</f>
        <v>28</v>
      </c>
      <c r="DS18">
        <f>SUMIFS(DataRegularSeason20242025!$AA$3:$AA$1315,DataRegularSeason20242025!$B$3:$B$1315, "&lt;=" &amp; DS$1, DataRegularSeason20242025!$D$3:$D$1315, $A18)+SUMIFS(DataRegularSeason20242025!$AB$3:$AB$1315,DataRegularSeason20242025!$B$3:$B$1315, "&lt;=" &amp; DS$1, DataRegularSeason20242025!$E$3:$E$1315, $A18)</f>
        <v>28</v>
      </c>
      <c r="DT18">
        <f>SUMIFS(DataRegularSeason20242025!$AA$3:$AA$1315,DataRegularSeason20242025!$B$3:$B$1315, "&lt;=" &amp; DT$1, DataRegularSeason20242025!$D$3:$D$1315, $A18)+SUMIFS(DataRegularSeason20242025!$AB$3:$AB$1315,DataRegularSeason20242025!$B$3:$B$1315, "&lt;=" &amp; DT$1, DataRegularSeason20242025!$E$3:$E$1315, $A18)</f>
        <v>28</v>
      </c>
      <c r="DU18">
        <f>SUMIFS(DataRegularSeason20242025!$AA$3:$AA$1315,DataRegularSeason20242025!$B$3:$B$1315, "&lt;=" &amp; DU$1, DataRegularSeason20242025!$D$3:$D$1315, $A18)+SUMIFS(DataRegularSeason20242025!$AB$3:$AB$1315,DataRegularSeason20242025!$B$3:$B$1315, "&lt;=" &amp; DU$1, DataRegularSeason20242025!$E$3:$E$1315, $A18)</f>
        <v>28</v>
      </c>
      <c r="DV18">
        <f>SUMIFS(DataRegularSeason20242025!$AA$3:$AA$1315,DataRegularSeason20242025!$B$3:$B$1315, "&lt;=" &amp; DV$1, DataRegularSeason20242025!$D$3:$D$1315, $A18)+SUMIFS(DataRegularSeason20242025!$AB$3:$AB$1315,DataRegularSeason20242025!$B$3:$B$1315, "&lt;=" &amp; DV$1, DataRegularSeason20242025!$E$3:$E$1315, $A18)</f>
        <v>28</v>
      </c>
      <c r="DW18">
        <f>SUMIFS(DataRegularSeason20242025!$AA$3:$AA$1315,DataRegularSeason20242025!$B$3:$B$1315, "&lt;=" &amp; DW$1, DataRegularSeason20242025!$D$3:$D$1315, $A18)+SUMIFS(DataRegularSeason20242025!$AB$3:$AB$1315,DataRegularSeason20242025!$B$3:$B$1315, "&lt;=" &amp; DW$1, DataRegularSeason20242025!$E$3:$E$1315, $A18)</f>
        <v>28</v>
      </c>
      <c r="DX18">
        <f>SUMIFS(DataRegularSeason20242025!$AA$3:$AA$1315,DataRegularSeason20242025!$B$3:$B$1315, "&lt;=" &amp; DX$1, DataRegularSeason20242025!$D$3:$D$1315, $A18)+SUMIFS(DataRegularSeason20242025!$AB$3:$AB$1315,DataRegularSeason20242025!$B$3:$B$1315, "&lt;=" &amp; DX$1, DataRegularSeason20242025!$E$3:$E$1315, $A18)</f>
        <v>28</v>
      </c>
      <c r="DY18">
        <f>SUMIFS(DataRegularSeason20242025!$AA$3:$AA$1315,DataRegularSeason20242025!$B$3:$B$1315, "&lt;=" &amp; DY$1, DataRegularSeason20242025!$D$3:$D$1315, $A18)+SUMIFS(DataRegularSeason20242025!$AB$3:$AB$1315,DataRegularSeason20242025!$B$3:$B$1315, "&lt;=" &amp; DY$1, DataRegularSeason20242025!$E$3:$E$1315, $A18)</f>
        <v>28</v>
      </c>
      <c r="DZ18">
        <f>SUMIFS(DataRegularSeason20242025!$AA$3:$AA$1315,DataRegularSeason20242025!$B$3:$B$1315, "&lt;=" &amp; DZ$1, DataRegularSeason20242025!$D$3:$D$1315, $A18)+SUMIFS(DataRegularSeason20242025!$AB$3:$AB$1315,DataRegularSeason20242025!$B$3:$B$1315, "&lt;=" &amp; DZ$1, DataRegularSeason20242025!$E$3:$E$1315, $A18)</f>
        <v>28</v>
      </c>
      <c r="EA18">
        <f>SUMIFS(DataRegularSeason20242025!$AA$3:$AA$1315,DataRegularSeason20242025!$B$3:$B$1315, "&lt;=" &amp; EA$1, DataRegularSeason20242025!$D$3:$D$1315, $A18)+SUMIFS(DataRegularSeason20242025!$AB$3:$AB$1315,DataRegularSeason20242025!$B$3:$B$1315, "&lt;=" &amp; EA$1, DataRegularSeason20242025!$E$3:$E$1315, $A18)</f>
        <v>28</v>
      </c>
      <c r="EB18">
        <f>SUMIFS(DataRegularSeason20242025!$AA$3:$AA$1315,DataRegularSeason20242025!$B$3:$B$1315, "&lt;=" &amp; EB$1, DataRegularSeason20242025!$D$3:$D$1315, $A18)+SUMIFS(DataRegularSeason20242025!$AB$3:$AB$1315,DataRegularSeason20242025!$B$3:$B$1315, "&lt;=" &amp; EB$1, DataRegularSeason20242025!$E$3:$E$1315, $A18)</f>
        <v>28</v>
      </c>
      <c r="EC18">
        <f>SUMIFS(DataRegularSeason20242025!$AA$3:$AA$1315,DataRegularSeason20242025!$B$3:$B$1315, "&lt;=" &amp; EC$1, DataRegularSeason20242025!$D$3:$D$1315, $A18)+SUMIFS(DataRegularSeason20242025!$AB$3:$AB$1315,DataRegularSeason20242025!$B$3:$B$1315, "&lt;=" &amp; EC$1, DataRegularSeason20242025!$E$3:$E$1315, $A18)</f>
        <v>28</v>
      </c>
      <c r="ED18">
        <f>SUMIFS(DataRegularSeason20242025!$AA$3:$AA$1315,DataRegularSeason20242025!$B$3:$B$1315, "&lt;=" &amp; ED$1, DataRegularSeason20242025!$D$3:$D$1315, $A18)+SUMIFS(DataRegularSeason20242025!$AB$3:$AB$1315,DataRegularSeason20242025!$B$3:$B$1315, "&lt;=" &amp; ED$1, DataRegularSeason20242025!$E$3:$E$1315, $A18)</f>
        <v>28</v>
      </c>
      <c r="EE18">
        <f>SUMIFS(DataRegularSeason20242025!$AA$3:$AA$1315,DataRegularSeason20242025!$B$3:$B$1315, "&lt;=" &amp; EE$1, DataRegularSeason20242025!$D$3:$D$1315, $A18)+SUMIFS(DataRegularSeason20242025!$AB$3:$AB$1315,DataRegularSeason20242025!$B$3:$B$1315, "&lt;=" &amp; EE$1, DataRegularSeason20242025!$E$3:$E$1315, $A18)</f>
        <v>28</v>
      </c>
      <c r="EF18">
        <f>SUMIFS(DataRegularSeason20242025!$AA$3:$AA$1315,DataRegularSeason20242025!$B$3:$B$1315, "&lt;=" &amp; EF$1, DataRegularSeason20242025!$D$3:$D$1315, $A18)+SUMIFS(DataRegularSeason20242025!$AB$3:$AB$1315,DataRegularSeason20242025!$B$3:$B$1315, "&lt;=" &amp; EF$1, DataRegularSeason20242025!$E$3:$E$1315, $A18)</f>
        <v>28</v>
      </c>
      <c r="EG18">
        <f>SUMIFS(DataRegularSeason20242025!$AA$3:$AA$1315,DataRegularSeason20242025!$B$3:$B$1315, "&lt;=" &amp; EG$1, DataRegularSeason20242025!$D$3:$D$1315, $A18)+SUMIFS(DataRegularSeason20242025!$AB$3:$AB$1315,DataRegularSeason20242025!$B$3:$B$1315, "&lt;=" &amp; EG$1, DataRegularSeason20242025!$E$3:$E$1315, $A18)</f>
        <v>28</v>
      </c>
      <c r="EH18">
        <f>SUMIFS(DataRegularSeason20242025!$AA$3:$AA$1315,DataRegularSeason20242025!$B$3:$B$1315, "&lt;=" &amp; EH$1, DataRegularSeason20242025!$D$3:$D$1315, $A18)+SUMIFS(DataRegularSeason20242025!$AB$3:$AB$1315,DataRegularSeason20242025!$B$3:$B$1315, "&lt;=" &amp; EH$1, DataRegularSeason20242025!$E$3:$E$1315, $A18)</f>
        <v>28</v>
      </c>
      <c r="EI18">
        <f>SUMIFS(DataRegularSeason20242025!$AA$3:$AA$1315,DataRegularSeason20242025!$B$3:$B$1315, "&lt;=" &amp; EI$1, DataRegularSeason20242025!$D$3:$D$1315, $A18)+SUMIFS(DataRegularSeason20242025!$AB$3:$AB$1315,DataRegularSeason20242025!$B$3:$B$1315, "&lt;=" &amp; EI$1, DataRegularSeason20242025!$E$3:$E$1315, $A18)</f>
        <v>28</v>
      </c>
      <c r="EJ18">
        <f>SUMIFS(DataRegularSeason20242025!$AA$3:$AA$1315,DataRegularSeason20242025!$B$3:$B$1315, "&lt;=" &amp; EJ$1, DataRegularSeason20242025!$D$3:$D$1315, $A18)+SUMIFS(DataRegularSeason20242025!$AB$3:$AB$1315,DataRegularSeason20242025!$B$3:$B$1315, "&lt;=" &amp; EJ$1, DataRegularSeason20242025!$E$3:$E$1315, $A18)</f>
        <v>28</v>
      </c>
      <c r="EK18">
        <f>SUMIFS(DataRegularSeason20242025!$AA$3:$AA$1315,DataRegularSeason20242025!$B$3:$B$1315, "&lt;=" &amp; EK$1, DataRegularSeason20242025!$D$3:$D$1315, $A18)+SUMIFS(DataRegularSeason20242025!$AB$3:$AB$1315,DataRegularSeason20242025!$B$3:$B$1315, "&lt;=" &amp; EK$1, DataRegularSeason20242025!$E$3:$E$1315, $A18)</f>
        <v>28</v>
      </c>
      <c r="EL18">
        <f>SUMIFS(DataRegularSeason20242025!$AA$3:$AA$1315,DataRegularSeason20242025!$B$3:$B$1315, "&lt;=" &amp; EL$1, DataRegularSeason20242025!$D$3:$D$1315, $A18)+SUMIFS(DataRegularSeason20242025!$AB$3:$AB$1315,DataRegularSeason20242025!$B$3:$B$1315, "&lt;=" &amp; EL$1, DataRegularSeason20242025!$E$3:$E$1315, $A18)</f>
        <v>28</v>
      </c>
      <c r="EM18">
        <f>SUMIFS(DataRegularSeason20242025!$AA$3:$AA$1315,DataRegularSeason20242025!$B$3:$B$1315, "&lt;=" &amp; EM$1, DataRegularSeason20242025!$D$3:$D$1315, $A18)+SUMIFS(DataRegularSeason20242025!$AB$3:$AB$1315,DataRegularSeason20242025!$B$3:$B$1315, "&lt;=" &amp; EM$1, DataRegularSeason20242025!$E$3:$E$1315, $A18)</f>
        <v>28</v>
      </c>
      <c r="EN18">
        <f>SUMIFS(DataRegularSeason20242025!$AA$3:$AA$1315,DataRegularSeason20242025!$B$3:$B$1315, "&lt;=" &amp; EN$1, DataRegularSeason20242025!$D$3:$D$1315, $A18)+SUMIFS(DataRegularSeason20242025!$AB$3:$AB$1315,DataRegularSeason20242025!$B$3:$B$1315, "&lt;=" &amp; EN$1, DataRegularSeason20242025!$E$3:$E$1315, $A18)</f>
        <v>28</v>
      </c>
      <c r="EO18">
        <f>SUMIFS(DataRegularSeason20242025!$AA$3:$AA$1315,DataRegularSeason20242025!$B$3:$B$1315, "&lt;=" &amp; EO$1, DataRegularSeason20242025!$D$3:$D$1315, $A18)+SUMIFS(DataRegularSeason20242025!$AB$3:$AB$1315,DataRegularSeason20242025!$B$3:$B$1315, "&lt;=" &amp; EO$1, DataRegularSeason20242025!$E$3:$E$1315, $A18)</f>
        <v>28</v>
      </c>
      <c r="EP18">
        <f>SUMIFS(DataRegularSeason20242025!$AA$3:$AA$1315,DataRegularSeason20242025!$B$3:$B$1315, "&lt;=" &amp; EP$1, DataRegularSeason20242025!$D$3:$D$1315, $A18)+SUMIFS(DataRegularSeason20242025!$AB$3:$AB$1315,DataRegularSeason20242025!$B$3:$B$1315, "&lt;=" &amp; EP$1, DataRegularSeason20242025!$E$3:$E$1315, $A18)</f>
        <v>28</v>
      </c>
      <c r="EQ18">
        <f>SUMIFS(DataRegularSeason20242025!$AA$3:$AA$1315,DataRegularSeason20242025!$B$3:$B$1315, "&lt;=" &amp; EQ$1, DataRegularSeason20242025!$D$3:$D$1315, $A18)+SUMIFS(DataRegularSeason20242025!$AB$3:$AB$1315,DataRegularSeason20242025!$B$3:$B$1315, "&lt;=" &amp; EQ$1, DataRegularSeason20242025!$E$3:$E$1315, $A18)</f>
        <v>28</v>
      </c>
      <c r="ER18">
        <f>SUMIFS(DataRegularSeason20242025!$AA$3:$AA$1315,DataRegularSeason20242025!$B$3:$B$1315, "&lt;=" &amp; ER$1, DataRegularSeason20242025!$D$3:$D$1315, $A18)+SUMIFS(DataRegularSeason20242025!$AB$3:$AB$1315,DataRegularSeason20242025!$B$3:$B$1315, "&lt;=" &amp; ER$1, DataRegularSeason20242025!$E$3:$E$1315, $A18)</f>
        <v>28</v>
      </c>
      <c r="ES18">
        <f>SUMIFS(DataRegularSeason20242025!$AA$3:$AA$1315,DataRegularSeason20242025!$B$3:$B$1315, "&lt;=" &amp; ES$1, DataRegularSeason20242025!$D$3:$D$1315, $A18)+SUMIFS(DataRegularSeason20242025!$AB$3:$AB$1315,DataRegularSeason20242025!$B$3:$B$1315, "&lt;=" &amp; ES$1, DataRegularSeason20242025!$E$3:$E$1315, $A18)</f>
        <v>28</v>
      </c>
      <c r="ET18">
        <f>SUMIFS(DataRegularSeason20242025!$AA$3:$AA$1315,DataRegularSeason20242025!$B$3:$B$1315, "&lt;=" &amp; ET$1, DataRegularSeason20242025!$D$3:$D$1315, $A18)+SUMIFS(DataRegularSeason20242025!$AB$3:$AB$1315,DataRegularSeason20242025!$B$3:$B$1315, "&lt;=" &amp; ET$1, DataRegularSeason20242025!$E$3:$E$1315, $A18)</f>
        <v>28</v>
      </c>
      <c r="EU18">
        <f>SUMIFS(DataRegularSeason20242025!$AA$3:$AA$1315,DataRegularSeason20242025!$B$3:$B$1315, "&lt;=" &amp; EU$1, DataRegularSeason20242025!$D$3:$D$1315, $A18)+SUMIFS(DataRegularSeason20242025!$AB$3:$AB$1315,DataRegularSeason20242025!$B$3:$B$1315, "&lt;=" &amp; EU$1, DataRegularSeason20242025!$E$3:$E$1315, $A18)</f>
        <v>28</v>
      </c>
      <c r="EV18">
        <f>SUMIFS(DataRegularSeason20242025!$AA$3:$AA$1315,DataRegularSeason20242025!$B$3:$B$1315, "&lt;=" &amp; EV$1, DataRegularSeason20242025!$D$3:$D$1315, $A18)+SUMIFS(DataRegularSeason20242025!$AB$3:$AB$1315,DataRegularSeason20242025!$B$3:$B$1315, "&lt;=" &amp; EV$1, DataRegularSeason20242025!$E$3:$E$1315, $A18)</f>
        <v>28</v>
      </c>
      <c r="EW18">
        <f>SUMIFS(DataRegularSeason20242025!$AA$3:$AA$1315,DataRegularSeason20242025!$B$3:$B$1315, "&lt;=" &amp; EW$1, DataRegularSeason20242025!$D$3:$D$1315, $A18)+SUMIFS(DataRegularSeason20242025!$AB$3:$AB$1315,DataRegularSeason20242025!$B$3:$B$1315, "&lt;=" &amp; EW$1, DataRegularSeason20242025!$E$3:$E$1315, $A18)</f>
        <v>28</v>
      </c>
      <c r="EX18">
        <f>SUMIFS(DataRegularSeason20242025!$AA$3:$AA$1315,DataRegularSeason20242025!$B$3:$B$1315, "&lt;=" &amp; EX$1, DataRegularSeason20242025!$D$3:$D$1315, $A18)+SUMIFS(DataRegularSeason20242025!$AB$3:$AB$1315,DataRegularSeason20242025!$B$3:$B$1315, "&lt;=" &amp; EX$1, DataRegularSeason20242025!$E$3:$E$1315, $A18)</f>
        <v>28</v>
      </c>
      <c r="EY18">
        <f>SUMIFS(DataRegularSeason20242025!$AA$3:$AA$1315,DataRegularSeason20242025!$B$3:$B$1315, "&lt;=" &amp; EY$1, DataRegularSeason20242025!$D$3:$D$1315, $A18)+SUMIFS(DataRegularSeason20242025!$AB$3:$AB$1315,DataRegularSeason20242025!$B$3:$B$1315, "&lt;=" &amp; EY$1, DataRegularSeason20242025!$E$3:$E$1315, $A18)</f>
        <v>28</v>
      </c>
      <c r="EZ18">
        <f>SUMIFS(DataRegularSeason20242025!$AA$3:$AA$1315,DataRegularSeason20242025!$B$3:$B$1315, "&lt;=" &amp; EZ$1, DataRegularSeason20242025!$D$3:$D$1315, $A18)+SUMIFS(DataRegularSeason20242025!$AB$3:$AB$1315,DataRegularSeason20242025!$B$3:$B$1315, "&lt;=" &amp; EZ$1, DataRegularSeason20242025!$E$3:$E$1315, $A18)</f>
        <v>28</v>
      </c>
      <c r="FA18">
        <f>SUMIFS(DataRegularSeason20242025!$AA$3:$AA$1315,DataRegularSeason20242025!$B$3:$B$1315, "&lt;=" &amp; FA$1, DataRegularSeason20242025!$D$3:$D$1315, $A18)+SUMIFS(DataRegularSeason20242025!$AB$3:$AB$1315,DataRegularSeason20242025!$B$3:$B$1315, "&lt;=" &amp; FA$1, DataRegularSeason20242025!$E$3:$E$1315, $A18)</f>
        <v>28</v>
      </c>
      <c r="FB18">
        <f>SUMIFS(DataRegularSeason20242025!$AA$3:$AA$1315,DataRegularSeason20242025!$B$3:$B$1315, "&lt;=" &amp; FB$1, DataRegularSeason20242025!$D$3:$D$1315, $A18)+SUMIFS(DataRegularSeason20242025!$AB$3:$AB$1315,DataRegularSeason20242025!$B$3:$B$1315, "&lt;=" &amp; FB$1, DataRegularSeason20242025!$E$3:$E$1315, $A18)</f>
        <v>28</v>
      </c>
      <c r="FC18">
        <f>SUMIFS(DataRegularSeason20242025!$AA$3:$AA$1315,DataRegularSeason20242025!$B$3:$B$1315, "&lt;=" &amp; FC$1, DataRegularSeason20242025!$D$3:$D$1315, $A18)+SUMIFS(DataRegularSeason20242025!$AB$3:$AB$1315,DataRegularSeason20242025!$B$3:$B$1315, "&lt;=" &amp; FC$1, DataRegularSeason20242025!$E$3:$E$1315, $A18)</f>
        <v>28</v>
      </c>
      <c r="FD18">
        <f>SUMIFS(DataRegularSeason20242025!$AA$3:$AA$1315,DataRegularSeason20242025!$B$3:$B$1315, "&lt;=" &amp; FD$1, DataRegularSeason20242025!$D$3:$D$1315, $A18)+SUMIFS(DataRegularSeason20242025!$AB$3:$AB$1315,DataRegularSeason20242025!$B$3:$B$1315, "&lt;=" &amp; FD$1, DataRegularSeason20242025!$E$3:$E$1315, $A18)</f>
        <v>28</v>
      </c>
      <c r="FE18">
        <f>SUMIFS(DataRegularSeason20242025!$AA$3:$AA$1315,DataRegularSeason20242025!$B$3:$B$1315, "&lt;=" &amp; FE$1, DataRegularSeason20242025!$D$3:$D$1315, $A18)+SUMIFS(DataRegularSeason20242025!$AB$3:$AB$1315,DataRegularSeason20242025!$B$3:$B$1315, "&lt;=" &amp; FE$1, DataRegularSeason20242025!$E$3:$E$1315, $A18)</f>
        <v>28</v>
      </c>
      <c r="FF18">
        <f>SUMIFS(DataRegularSeason20242025!$AA$3:$AA$1315,DataRegularSeason20242025!$B$3:$B$1315, "&lt;=" &amp; FF$1, DataRegularSeason20242025!$D$3:$D$1315, $A18)+SUMIFS(DataRegularSeason20242025!$AB$3:$AB$1315,DataRegularSeason20242025!$B$3:$B$1315, "&lt;=" &amp; FF$1, DataRegularSeason20242025!$E$3:$E$1315, $A18)</f>
        <v>28</v>
      </c>
      <c r="FG18">
        <f>SUMIFS(DataRegularSeason20242025!$AA$3:$AA$1315,DataRegularSeason20242025!$B$3:$B$1315, "&lt;=" &amp; FG$1, DataRegularSeason20242025!$D$3:$D$1315, $A18)+SUMIFS(DataRegularSeason20242025!$AB$3:$AB$1315,DataRegularSeason20242025!$B$3:$B$1315, "&lt;=" &amp; FG$1, DataRegularSeason20242025!$E$3:$E$1315, $A18)</f>
        <v>28</v>
      </c>
      <c r="FH18">
        <f>SUMIFS(DataRegularSeason20242025!$AA$3:$AA$1315,DataRegularSeason20242025!$B$3:$B$1315, "&lt;=" &amp; FH$1, DataRegularSeason20242025!$D$3:$D$1315, $A18)+SUMIFS(DataRegularSeason20242025!$AB$3:$AB$1315,DataRegularSeason20242025!$B$3:$B$1315, "&lt;=" &amp; FH$1, DataRegularSeason20242025!$E$3:$E$1315, $A18)</f>
        <v>28</v>
      </c>
      <c r="FI18">
        <f>SUMIFS(DataRegularSeason20242025!$AA$3:$AA$1315,DataRegularSeason20242025!$B$3:$B$1315, "&lt;=" &amp; FI$1, DataRegularSeason20242025!$D$3:$D$1315, $A18)+SUMIFS(DataRegularSeason20242025!$AB$3:$AB$1315,DataRegularSeason20242025!$B$3:$B$1315, "&lt;=" &amp; FI$1, DataRegularSeason20242025!$E$3:$E$1315, $A18)</f>
        <v>28</v>
      </c>
      <c r="FJ18">
        <f>SUMIFS(DataRegularSeason20242025!$AA$3:$AA$1315,DataRegularSeason20242025!$B$3:$B$1315, "&lt;=" &amp; FJ$1, DataRegularSeason20242025!$D$3:$D$1315, $A18)+SUMIFS(DataRegularSeason20242025!$AB$3:$AB$1315,DataRegularSeason20242025!$B$3:$B$1315, "&lt;=" &amp; FJ$1, DataRegularSeason20242025!$E$3:$E$1315, $A18)</f>
        <v>28</v>
      </c>
      <c r="FK18">
        <f>SUMIFS(DataRegularSeason20242025!$AA$3:$AA$1315,DataRegularSeason20242025!$B$3:$B$1315, "&lt;=" &amp; FK$1, DataRegularSeason20242025!$D$3:$D$1315, $A18)+SUMIFS(DataRegularSeason20242025!$AB$3:$AB$1315,DataRegularSeason20242025!$B$3:$B$1315, "&lt;=" &amp; FK$1, DataRegularSeason20242025!$E$3:$E$1315, $A18)</f>
        <v>28</v>
      </c>
      <c r="FL18">
        <f>SUMIFS(DataRegularSeason20242025!$AA$3:$AA$1315,DataRegularSeason20242025!$B$3:$B$1315, "&lt;=" &amp; FL$1, DataRegularSeason20242025!$D$3:$D$1315, $A18)+SUMIFS(DataRegularSeason20242025!$AB$3:$AB$1315,DataRegularSeason20242025!$B$3:$B$1315, "&lt;=" &amp; FL$1, DataRegularSeason20242025!$E$3:$E$1315, $A18)</f>
        <v>28</v>
      </c>
      <c r="FM18">
        <f>SUMIFS(DataRegularSeason20242025!$AA$3:$AA$1315,DataRegularSeason20242025!$B$3:$B$1315, "&lt;=" &amp; FM$1, DataRegularSeason20242025!$D$3:$D$1315, $A18)+SUMIFS(DataRegularSeason20242025!$AB$3:$AB$1315,DataRegularSeason20242025!$B$3:$B$1315, "&lt;=" &amp; FM$1, DataRegularSeason20242025!$E$3:$E$1315, $A18)</f>
        <v>28</v>
      </c>
      <c r="FN18">
        <f>SUMIFS(DataRegularSeason20242025!$AA$3:$AA$1315,DataRegularSeason20242025!$B$3:$B$1315, "&lt;=" &amp; FN$1, DataRegularSeason20242025!$D$3:$D$1315, $A18)+SUMIFS(DataRegularSeason20242025!$AB$3:$AB$1315,DataRegularSeason20242025!$B$3:$B$1315, "&lt;=" &amp; FN$1, DataRegularSeason20242025!$E$3:$E$1315, $A18)</f>
        <v>28</v>
      </c>
      <c r="FO18">
        <f>SUMIFS(DataRegularSeason20242025!$AA$3:$AA$1315,DataRegularSeason20242025!$B$3:$B$1315, "&lt;=" &amp; FO$1, DataRegularSeason20242025!$D$3:$D$1315, $A18)+SUMIFS(DataRegularSeason20242025!$AB$3:$AB$1315,DataRegularSeason20242025!$B$3:$B$1315, "&lt;=" &amp; FO$1, DataRegularSeason20242025!$E$3:$E$1315, $A18)</f>
        <v>28</v>
      </c>
      <c r="FP18">
        <f>SUMIFS(DataRegularSeason20242025!$AA$3:$AA$1315,DataRegularSeason20242025!$B$3:$B$1315, "&lt;=" &amp; FP$1, DataRegularSeason20242025!$D$3:$D$1315, $A18)+SUMIFS(DataRegularSeason20242025!$AB$3:$AB$1315,DataRegularSeason20242025!$B$3:$B$1315, "&lt;=" &amp; FP$1, DataRegularSeason20242025!$E$3:$E$1315, $A18)</f>
        <v>28</v>
      </c>
      <c r="FQ18">
        <f>SUMIFS(DataRegularSeason20242025!$AA$3:$AA$1315,DataRegularSeason20242025!$B$3:$B$1315, "&lt;=" &amp; FQ$1, DataRegularSeason20242025!$D$3:$D$1315, $A18)+SUMIFS(DataRegularSeason20242025!$AB$3:$AB$1315,DataRegularSeason20242025!$B$3:$B$1315, "&lt;=" &amp; FQ$1, DataRegularSeason20242025!$E$3:$E$1315, $A18)</f>
        <v>28</v>
      </c>
      <c r="FR18">
        <f>SUMIFS(DataRegularSeason20242025!$AA$3:$AA$1315,DataRegularSeason20242025!$B$3:$B$1315, "&lt;=" &amp; FR$1, DataRegularSeason20242025!$D$3:$D$1315, $A18)+SUMIFS(DataRegularSeason20242025!$AB$3:$AB$1315,DataRegularSeason20242025!$B$3:$B$1315, "&lt;=" &amp; FR$1, DataRegularSeason20242025!$E$3:$E$1315, $A18)</f>
        <v>28</v>
      </c>
      <c r="FS18">
        <f>SUMIFS(DataRegularSeason20242025!$AA$3:$AA$1315,DataRegularSeason20242025!$B$3:$B$1315, "&lt;=" &amp; FS$1, DataRegularSeason20242025!$D$3:$D$1315, $A18)+SUMIFS(DataRegularSeason20242025!$AB$3:$AB$1315,DataRegularSeason20242025!$B$3:$B$1315, "&lt;=" &amp; FS$1, DataRegularSeason20242025!$E$3:$E$1315, $A18)</f>
        <v>28</v>
      </c>
      <c r="FT18">
        <f>SUMIFS(DataRegularSeason20242025!$AA$3:$AA$1315,DataRegularSeason20242025!$B$3:$B$1315, "&lt;=" &amp; FT$1, DataRegularSeason20242025!$D$3:$D$1315, $A18)+SUMIFS(DataRegularSeason20242025!$AB$3:$AB$1315,DataRegularSeason20242025!$B$3:$B$1315, "&lt;=" &amp; FT$1, DataRegularSeason20242025!$E$3:$E$1315, $A18)</f>
        <v>28</v>
      </c>
      <c r="FU18">
        <f>SUMIFS(DataRegularSeason20242025!$AA$3:$AA$1315,DataRegularSeason20242025!$B$3:$B$1315, "&lt;=" &amp; FU$1, DataRegularSeason20242025!$D$3:$D$1315, $A18)+SUMIFS(DataRegularSeason20242025!$AB$3:$AB$1315,DataRegularSeason20242025!$B$3:$B$1315, "&lt;=" &amp; FU$1, DataRegularSeason20242025!$E$3:$E$1315, $A18)</f>
        <v>28</v>
      </c>
      <c r="FV18">
        <f>SUMIFS(DataRegularSeason20242025!$AA$3:$AA$1315,DataRegularSeason20242025!$B$3:$B$1315, "&lt;=" &amp; FV$1, DataRegularSeason20242025!$D$3:$D$1315, $A18)+SUMIFS(DataRegularSeason20242025!$AB$3:$AB$1315,DataRegularSeason20242025!$B$3:$B$1315, "&lt;=" &amp; FV$1, DataRegularSeason20242025!$E$3:$E$1315, $A18)</f>
        <v>28</v>
      </c>
      <c r="FW18">
        <f>SUMIFS(DataRegularSeason20242025!$AA$3:$AA$1315,DataRegularSeason20242025!$B$3:$B$1315, "&lt;=" &amp; FW$1, DataRegularSeason20242025!$D$3:$D$1315, $A18)+SUMIFS(DataRegularSeason20242025!$AB$3:$AB$1315,DataRegularSeason20242025!$B$3:$B$1315, "&lt;=" &amp; FW$1, DataRegularSeason20242025!$E$3:$E$1315, $A18)</f>
        <v>28</v>
      </c>
      <c r="FX18">
        <f>SUMIFS(DataRegularSeason20242025!$AA$3:$AA$1315,DataRegularSeason20242025!$B$3:$B$1315, "&lt;=" &amp; FX$1, DataRegularSeason20242025!$D$3:$D$1315, $A18)+SUMIFS(DataRegularSeason20242025!$AB$3:$AB$1315,DataRegularSeason20242025!$B$3:$B$1315, "&lt;=" &amp; FX$1, DataRegularSeason20242025!$E$3:$E$1315, $A18)</f>
        <v>28</v>
      </c>
      <c r="FY18">
        <f>SUMIFS(DataRegularSeason20242025!$AA$3:$AA$1315,DataRegularSeason20242025!$B$3:$B$1315, "&lt;=" &amp; FY$1, DataRegularSeason20242025!$D$3:$D$1315, $A18)+SUMIFS(DataRegularSeason20242025!$AB$3:$AB$1315,DataRegularSeason20242025!$B$3:$B$1315, "&lt;=" &amp; FY$1, DataRegularSeason20242025!$E$3:$E$1315, $A18)</f>
        <v>28</v>
      </c>
      <c r="FZ18">
        <f>SUMIFS(DataRegularSeason20242025!$AA$3:$AA$1315,DataRegularSeason20242025!$B$3:$B$1315, "&lt;=" &amp; FZ$1, DataRegularSeason20242025!$D$3:$D$1315, $A18)+SUMIFS(DataRegularSeason20242025!$AB$3:$AB$1315,DataRegularSeason20242025!$B$3:$B$1315, "&lt;=" &amp; FZ$1, DataRegularSeason20242025!$E$3:$E$1315, $A18)</f>
        <v>28</v>
      </c>
      <c r="GA18">
        <f>SUMIFS(DataRegularSeason20242025!$AA$3:$AA$1315,DataRegularSeason20242025!$B$3:$B$1315, "&lt;=" &amp; GA$1, DataRegularSeason20242025!$D$3:$D$1315, $A18)+SUMIFS(DataRegularSeason20242025!$AB$3:$AB$1315,DataRegularSeason20242025!$B$3:$B$1315, "&lt;=" &amp; GA$1, DataRegularSeason20242025!$E$3:$E$1315, $A18)</f>
        <v>28</v>
      </c>
      <c r="GB18">
        <f>SUMIFS(DataRegularSeason20242025!$AA$3:$AA$1315,DataRegularSeason20242025!$B$3:$B$1315, "&lt;=" &amp; GB$1, DataRegularSeason20242025!$D$3:$D$1315, $A18)+SUMIFS(DataRegularSeason20242025!$AB$3:$AB$1315,DataRegularSeason20242025!$B$3:$B$1315, "&lt;=" &amp; GB$1, DataRegularSeason20242025!$E$3:$E$1315, $A18)</f>
        <v>28</v>
      </c>
      <c r="GC18">
        <f>SUMIFS(DataRegularSeason20242025!$AA$3:$AA$1315,DataRegularSeason20242025!$B$3:$B$1315, "&lt;=" &amp; GC$1, DataRegularSeason20242025!$D$3:$D$1315, $A18)+SUMIFS(DataRegularSeason20242025!$AB$3:$AB$1315,DataRegularSeason20242025!$B$3:$B$1315, "&lt;=" &amp; GC$1, DataRegularSeason20242025!$E$3:$E$1315, $A18)</f>
        <v>28</v>
      </c>
      <c r="GD18">
        <f>SUMIFS(DataRegularSeason20242025!$AA$3:$AA$1315,DataRegularSeason20242025!$B$3:$B$1315, "&lt;=" &amp; GD$1, DataRegularSeason20242025!$D$3:$D$1315, $A18)+SUMIFS(DataRegularSeason20242025!$AB$3:$AB$1315,DataRegularSeason20242025!$B$3:$B$1315, "&lt;=" &amp; GD$1, DataRegularSeason20242025!$E$3:$E$1315, $A18)</f>
        <v>28</v>
      </c>
      <c r="GE18">
        <f>SUMIFS(DataRegularSeason20242025!$AA$3:$AA$1315,DataRegularSeason20242025!$B$3:$B$1315, "&lt;=" &amp; GE$1, DataRegularSeason20242025!$D$3:$D$1315, $A18)+SUMIFS(DataRegularSeason20242025!$AB$3:$AB$1315,DataRegularSeason20242025!$B$3:$B$1315, "&lt;=" &amp; GE$1, DataRegularSeason20242025!$E$3:$E$1315, $A18)</f>
        <v>28</v>
      </c>
      <c r="GF18">
        <f>SUMIFS(DataRegularSeason20242025!$AA$3:$AA$1315,DataRegularSeason20242025!$B$3:$B$1315, "&lt;=" &amp; GF$1, DataRegularSeason20242025!$D$3:$D$1315, $A18)+SUMIFS(DataRegularSeason20242025!$AB$3:$AB$1315,DataRegularSeason20242025!$B$3:$B$1315, "&lt;=" &amp; GF$1, DataRegularSeason20242025!$E$3:$E$1315, $A18)</f>
        <v>28</v>
      </c>
      <c r="GG18">
        <f>SUMIFS(DataRegularSeason20242025!$AA$3:$AA$1315,DataRegularSeason20242025!$B$3:$B$1315, "&lt;=" &amp; GG$1, DataRegularSeason20242025!$D$3:$D$1315, $A18)+SUMIFS(DataRegularSeason20242025!$AB$3:$AB$1315,DataRegularSeason20242025!$B$3:$B$1315, "&lt;=" &amp; GG$1, DataRegularSeason20242025!$E$3:$E$1315, $A18)</f>
        <v>28</v>
      </c>
      <c r="GH18">
        <f>SUMIFS(DataRegularSeason20242025!$AA$3:$AA$1315,DataRegularSeason20242025!$B$3:$B$1315, "&lt;=" &amp; GH$1, DataRegularSeason20242025!$D$3:$D$1315, $A18)+SUMIFS(DataRegularSeason20242025!$AB$3:$AB$1315,DataRegularSeason20242025!$B$3:$B$1315, "&lt;=" &amp; GH$1, DataRegularSeason20242025!$E$3:$E$1315, $A18)</f>
        <v>28</v>
      </c>
      <c r="GI18">
        <f>SUMIFS(DataRegularSeason20242025!$AA$3:$AA$1315,DataRegularSeason20242025!$B$3:$B$1315, "&lt;=" &amp; GI$1, DataRegularSeason20242025!$D$3:$D$1315, $A18)+SUMIFS(DataRegularSeason20242025!$AB$3:$AB$1315,DataRegularSeason20242025!$B$3:$B$1315, "&lt;=" &amp; GI$1, DataRegularSeason20242025!$E$3:$E$1315, $A18)</f>
        <v>28</v>
      </c>
      <c r="GJ18">
        <f>SUMIFS(DataRegularSeason20242025!$AA$3:$AA$1315,DataRegularSeason20242025!$B$3:$B$1315, "&lt;=" &amp; GJ$1, DataRegularSeason20242025!$D$3:$D$1315, $A18)+SUMIFS(DataRegularSeason20242025!$AB$3:$AB$1315,DataRegularSeason20242025!$B$3:$B$1315, "&lt;=" &amp; GJ$1, DataRegularSeason20242025!$E$3:$E$1315, $A18)</f>
        <v>28</v>
      </c>
      <c r="GK18">
        <f>SUMIFS(DataRegularSeason20242025!$AA$3:$AA$1315,DataRegularSeason20242025!$B$3:$B$1315, "&lt;=" &amp; GK$1, DataRegularSeason20242025!$D$3:$D$1315, $A18)+SUMIFS(DataRegularSeason20242025!$AB$3:$AB$1315,DataRegularSeason20242025!$B$3:$B$1315, "&lt;=" &amp; GK$1, DataRegularSeason20242025!$E$3:$E$1315, $A18)</f>
        <v>28</v>
      </c>
      <c r="GL18">
        <f>SUMIFS(DataRegularSeason20242025!$AA$3:$AA$1315,DataRegularSeason20242025!$B$3:$B$1315, "&lt;=" &amp; GL$1, DataRegularSeason20242025!$D$3:$D$1315, $A18)+SUMIFS(DataRegularSeason20242025!$AB$3:$AB$1315,DataRegularSeason20242025!$B$3:$B$1315, "&lt;=" &amp; GL$1, DataRegularSeason20242025!$E$3:$E$1315, $A18)</f>
        <v>28</v>
      </c>
      <c r="GM18">
        <f>SUMIFS(DataRegularSeason20242025!$AA$3:$AA$1315,DataRegularSeason20242025!$B$3:$B$1315, "&lt;=" &amp; GM$1, DataRegularSeason20242025!$D$3:$D$1315, $A18)+SUMIFS(DataRegularSeason20242025!$AB$3:$AB$1315,DataRegularSeason20242025!$B$3:$B$1315, "&lt;=" &amp; GM$1, DataRegularSeason20242025!$E$3:$E$1315, $A18)</f>
        <v>28</v>
      </c>
      <c r="GN18">
        <f>SUMIFS(DataRegularSeason20242025!$AA$3:$AA$1315,DataRegularSeason20242025!$B$3:$B$1315, "&lt;=" &amp; GN$1, DataRegularSeason20242025!$D$3:$D$1315, $A18)+SUMIFS(DataRegularSeason20242025!$AB$3:$AB$1315,DataRegularSeason20242025!$B$3:$B$1315, "&lt;=" &amp; GN$1, DataRegularSeason20242025!$E$3:$E$1315, $A18)</f>
        <v>28</v>
      </c>
      <c r="GO18">
        <f>SUMIFS(DataRegularSeason20242025!$AA$3:$AA$1315,DataRegularSeason20242025!$B$3:$B$1315, "&lt;=" &amp; GO$1, DataRegularSeason20242025!$D$3:$D$1315, $A18)+SUMIFS(DataRegularSeason20242025!$AB$3:$AB$1315,DataRegularSeason20242025!$B$3:$B$1315, "&lt;=" &amp; GO$1, DataRegularSeason20242025!$E$3:$E$1315, $A18)</f>
        <v>28</v>
      </c>
      <c r="GP18">
        <f>SUMIFS(DataRegularSeason20242025!$AA$3:$AA$1315,DataRegularSeason20242025!$B$3:$B$1315, "&lt;=" &amp; GP$1, DataRegularSeason20242025!$D$3:$D$1315, $A18)+SUMIFS(DataRegularSeason20242025!$AB$3:$AB$1315,DataRegularSeason20242025!$B$3:$B$1315, "&lt;=" &amp; GP$1, DataRegularSeason20242025!$E$3:$E$1315, $A18)</f>
        <v>28</v>
      </c>
      <c r="GQ18">
        <f>SUMIFS(DataRegularSeason20242025!$AA$3:$AA$1315,DataRegularSeason20242025!$B$3:$B$1315, "&lt;=" &amp; GQ$1, DataRegularSeason20242025!$D$3:$D$1315, $A18)+SUMIFS(DataRegularSeason20242025!$AB$3:$AB$1315,DataRegularSeason20242025!$B$3:$B$1315, "&lt;=" &amp; GQ$1, DataRegularSeason20242025!$E$3:$E$1315, $A18)</f>
        <v>28</v>
      </c>
      <c r="GR18">
        <f>SUMIFS(DataRegularSeason20242025!$AA$3:$AA$1315,DataRegularSeason20242025!$B$3:$B$1315, "&lt;=" &amp; GR$1, DataRegularSeason20242025!$D$3:$D$1315, $A18)+SUMIFS(DataRegularSeason20242025!$AB$3:$AB$1315,DataRegularSeason20242025!$B$3:$B$1315, "&lt;=" &amp; GR$1, DataRegularSeason20242025!$E$3:$E$1315, $A18)</f>
        <v>28</v>
      </c>
      <c r="GS18">
        <f>SUMIFS(DataRegularSeason20242025!$AA$3:$AA$1315,DataRegularSeason20242025!$B$3:$B$1315, "&lt;=" &amp; GS$1, DataRegularSeason20242025!$D$3:$D$1315, $A18)+SUMIFS(DataRegularSeason20242025!$AB$3:$AB$1315,DataRegularSeason20242025!$B$3:$B$1315, "&lt;=" &amp; GS$1, DataRegularSeason20242025!$E$3:$E$1315, $A18)</f>
        <v>28</v>
      </c>
      <c r="GT18">
        <f>SUMIFS(DataRegularSeason20242025!$AA$3:$AA$1315,DataRegularSeason20242025!$B$3:$B$1315, "&lt;=" &amp; GT$1, DataRegularSeason20242025!$D$3:$D$1315, $A18)+SUMIFS(DataRegularSeason20242025!$AB$3:$AB$1315,DataRegularSeason20242025!$B$3:$B$1315, "&lt;=" &amp; GT$1, DataRegularSeason20242025!$E$3:$E$1315, $A18)</f>
        <v>28</v>
      </c>
      <c r="GU18">
        <f>SUMIFS(DataRegularSeason20242025!$AA$3:$AA$1315,DataRegularSeason20242025!$B$3:$B$1315, "&lt;=" &amp; GU$1, DataRegularSeason20242025!$D$3:$D$1315, $A18)+SUMIFS(DataRegularSeason20242025!$AB$3:$AB$1315,DataRegularSeason20242025!$B$3:$B$1315, "&lt;=" &amp; GU$1, DataRegularSeason20242025!$E$3:$E$1315, $A18)</f>
        <v>28</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16</v>
      </c>
      <c r="AT21">
        <f>SUMIFS(DataRegularSeason20242025!$AA$3:$AA$1315,DataRegularSeason20242025!$B$3:$B$1315, "&lt;=" &amp; AT$1, DataRegularSeason20242025!$D$3:$D$1315, $A21)+SUMIFS(DataRegularSeason20242025!$AB$3:$AB$1315,DataRegularSeason20242025!$B$3:$B$1315, "&lt;=" &amp; AT$1, DataRegularSeason20242025!$E$3:$E$1315, $A21)</f>
        <v>16</v>
      </c>
      <c r="AU21">
        <f>SUMIFS(DataRegularSeason20242025!$AA$3:$AA$1315,DataRegularSeason20242025!$B$3:$B$1315, "&lt;=" &amp; AU$1, DataRegularSeason20242025!$D$3:$D$1315, $A21)+SUMIFS(DataRegularSeason20242025!$AB$3:$AB$1315,DataRegularSeason20242025!$B$3:$B$1315, "&lt;=" &amp; AU$1, DataRegularSeason20242025!$E$3:$E$1315, $A21)</f>
        <v>16</v>
      </c>
      <c r="AV21">
        <f>SUMIFS(DataRegularSeason20242025!$AA$3:$AA$1315,DataRegularSeason20242025!$B$3:$B$1315, "&lt;=" &amp; AV$1, DataRegularSeason20242025!$D$3:$D$1315, $A21)+SUMIFS(DataRegularSeason20242025!$AB$3:$AB$1315,DataRegularSeason20242025!$B$3:$B$1315, "&lt;=" &amp; AV$1, DataRegularSeason20242025!$E$3:$E$1315, $A21)</f>
        <v>16</v>
      </c>
      <c r="AW21">
        <f>SUMIFS(DataRegularSeason20242025!$AA$3:$AA$1315,DataRegularSeason20242025!$B$3:$B$1315, "&lt;=" &amp; AW$1, DataRegularSeason20242025!$D$3:$D$1315, $A21)+SUMIFS(DataRegularSeason20242025!$AB$3:$AB$1315,DataRegularSeason20242025!$B$3:$B$1315, "&lt;=" &amp; AW$1, DataRegularSeason20242025!$E$3:$E$1315, $A21)</f>
        <v>16</v>
      </c>
      <c r="AX21">
        <f>SUMIFS(DataRegularSeason20242025!$AA$3:$AA$1315,DataRegularSeason20242025!$B$3:$B$1315, "&lt;=" &amp; AX$1, DataRegularSeason20242025!$D$3:$D$1315, $A21)+SUMIFS(DataRegularSeason20242025!$AB$3:$AB$1315,DataRegularSeason20242025!$B$3:$B$1315, "&lt;=" &amp; AX$1, DataRegularSeason20242025!$E$3:$E$1315, $A21)</f>
        <v>16</v>
      </c>
      <c r="AY21">
        <f>SUMIFS(DataRegularSeason20242025!$AA$3:$AA$1315,DataRegularSeason20242025!$B$3:$B$1315, "&lt;=" &amp; AY$1, DataRegularSeason20242025!$D$3:$D$1315, $A21)+SUMIFS(DataRegularSeason20242025!$AB$3:$AB$1315,DataRegularSeason20242025!$B$3:$B$1315, "&lt;=" &amp; AY$1, DataRegularSeason20242025!$E$3:$E$1315, $A21)</f>
        <v>16</v>
      </c>
      <c r="AZ21">
        <f>SUMIFS(DataRegularSeason20242025!$AA$3:$AA$1315,DataRegularSeason20242025!$B$3:$B$1315, "&lt;=" &amp; AZ$1, DataRegularSeason20242025!$D$3:$D$1315, $A21)+SUMIFS(DataRegularSeason20242025!$AB$3:$AB$1315,DataRegularSeason20242025!$B$3:$B$1315, "&lt;=" &amp; AZ$1, DataRegularSeason20242025!$E$3:$E$1315, $A21)</f>
        <v>16</v>
      </c>
      <c r="BA21">
        <f>SUMIFS(DataRegularSeason20242025!$AA$3:$AA$1315,DataRegularSeason20242025!$B$3:$B$1315, "&lt;=" &amp; BA$1, DataRegularSeason20242025!$D$3:$D$1315, $A21)+SUMIFS(DataRegularSeason20242025!$AB$3:$AB$1315,DataRegularSeason20242025!$B$3:$B$1315, "&lt;=" &amp; BA$1, DataRegularSeason20242025!$E$3:$E$1315, $A21)</f>
        <v>16</v>
      </c>
      <c r="BB21">
        <f>SUMIFS(DataRegularSeason20242025!$AA$3:$AA$1315,DataRegularSeason20242025!$B$3:$B$1315, "&lt;=" &amp; BB$1, DataRegularSeason20242025!$D$3:$D$1315, $A21)+SUMIFS(DataRegularSeason20242025!$AB$3:$AB$1315,DataRegularSeason20242025!$B$3:$B$1315, "&lt;=" &amp; BB$1, DataRegularSeason20242025!$E$3:$E$1315, $A21)</f>
        <v>16</v>
      </c>
      <c r="BC21">
        <f>SUMIFS(DataRegularSeason20242025!$AA$3:$AA$1315,DataRegularSeason20242025!$B$3:$B$1315, "&lt;=" &amp; BC$1, DataRegularSeason20242025!$D$3:$D$1315, $A21)+SUMIFS(DataRegularSeason20242025!$AB$3:$AB$1315,DataRegularSeason20242025!$B$3:$B$1315, "&lt;=" &amp; BC$1, DataRegularSeason20242025!$E$3:$E$1315, $A21)</f>
        <v>16</v>
      </c>
      <c r="BD21">
        <f>SUMIFS(DataRegularSeason20242025!$AA$3:$AA$1315,DataRegularSeason20242025!$B$3:$B$1315, "&lt;=" &amp; BD$1, DataRegularSeason20242025!$D$3:$D$1315, $A21)+SUMIFS(DataRegularSeason20242025!$AB$3:$AB$1315,DataRegularSeason20242025!$B$3:$B$1315, "&lt;=" &amp; BD$1, DataRegularSeason20242025!$E$3:$E$1315, $A21)</f>
        <v>16</v>
      </c>
      <c r="BE21">
        <f>SUMIFS(DataRegularSeason20242025!$AA$3:$AA$1315,DataRegularSeason20242025!$B$3:$B$1315, "&lt;=" &amp; BE$1, DataRegularSeason20242025!$D$3:$D$1315, $A21)+SUMIFS(DataRegularSeason20242025!$AB$3:$AB$1315,DataRegularSeason20242025!$B$3:$B$1315, "&lt;=" &amp; BE$1, DataRegularSeason20242025!$E$3:$E$1315, $A21)</f>
        <v>16</v>
      </c>
      <c r="BF21">
        <f>SUMIFS(DataRegularSeason20242025!$AA$3:$AA$1315,DataRegularSeason20242025!$B$3:$B$1315, "&lt;=" &amp; BF$1, DataRegularSeason20242025!$D$3:$D$1315, $A21)+SUMIFS(DataRegularSeason20242025!$AB$3:$AB$1315,DataRegularSeason20242025!$B$3:$B$1315, "&lt;=" &amp; BF$1, DataRegularSeason20242025!$E$3:$E$1315, $A21)</f>
        <v>16</v>
      </c>
      <c r="BG21">
        <f>SUMIFS(DataRegularSeason20242025!$AA$3:$AA$1315,DataRegularSeason20242025!$B$3:$B$1315, "&lt;=" &amp; BG$1, DataRegularSeason20242025!$D$3:$D$1315, $A21)+SUMIFS(DataRegularSeason20242025!$AB$3:$AB$1315,DataRegularSeason20242025!$B$3:$B$1315, "&lt;=" &amp; BG$1, DataRegularSeason20242025!$E$3:$E$1315, $A21)</f>
        <v>16</v>
      </c>
      <c r="BH21">
        <f>SUMIFS(DataRegularSeason20242025!$AA$3:$AA$1315,DataRegularSeason20242025!$B$3:$B$1315, "&lt;=" &amp; BH$1, DataRegularSeason20242025!$D$3:$D$1315, $A21)+SUMIFS(DataRegularSeason20242025!$AB$3:$AB$1315,DataRegularSeason20242025!$B$3:$B$1315, "&lt;=" &amp; BH$1, DataRegularSeason20242025!$E$3:$E$1315, $A21)</f>
        <v>16</v>
      </c>
      <c r="BI21">
        <f>SUMIFS(DataRegularSeason20242025!$AA$3:$AA$1315,DataRegularSeason20242025!$B$3:$B$1315, "&lt;=" &amp; BI$1, DataRegularSeason20242025!$D$3:$D$1315, $A21)+SUMIFS(DataRegularSeason20242025!$AB$3:$AB$1315,DataRegularSeason20242025!$B$3:$B$1315, "&lt;=" &amp; BI$1, DataRegularSeason20242025!$E$3:$E$1315, $A21)</f>
        <v>16</v>
      </c>
      <c r="BJ21">
        <f>SUMIFS(DataRegularSeason20242025!$AA$3:$AA$1315,DataRegularSeason20242025!$B$3:$B$1315, "&lt;=" &amp; BJ$1, DataRegularSeason20242025!$D$3:$D$1315, $A21)+SUMIFS(DataRegularSeason20242025!$AB$3:$AB$1315,DataRegularSeason20242025!$B$3:$B$1315, "&lt;=" &amp; BJ$1, DataRegularSeason20242025!$E$3:$E$1315, $A21)</f>
        <v>16</v>
      </c>
      <c r="BK21">
        <f>SUMIFS(DataRegularSeason20242025!$AA$3:$AA$1315,DataRegularSeason20242025!$B$3:$B$1315, "&lt;=" &amp; BK$1, DataRegularSeason20242025!$D$3:$D$1315, $A21)+SUMIFS(DataRegularSeason20242025!$AB$3:$AB$1315,DataRegularSeason20242025!$B$3:$B$1315, "&lt;=" &amp; BK$1, DataRegularSeason20242025!$E$3:$E$1315, $A21)</f>
        <v>16</v>
      </c>
      <c r="BL21">
        <f>SUMIFS(DataRegularSeason20242025!$AA$3:$AA$1315,DataRegularSeason20242025!$B$3:$B$1315, "&lt;=" &amp; BL$1, DataRegularSeason20242025!$D$3:$D$1315, $A21)+SUMIFS(DataRegularSeason20242025!$AB$3:$AB$1315,DataRegularSeason20242025!$B$3:$B$1315, "&lt;=" &amp; BL$1, DataRegularSeason20242025!$E$3:$E$1315, $A21)</f>
        <v>16</v>
      </c>
      <c r="BM21">
        <f>SUMIFS(DataRegularSeason20242025!$AA$3:$AA$1315,DataRegularSeason20242025!$B$3:$B$1315, "&lt;=" &amp; BM$1, DataRegularSeason20242025!$D$3:$D$1315, $A21)+SUMIFS(DataRegularSeason20242025!$AB$3:$AB$1315,DataRegularSeason20242025!$B$3:$B$1315, "&lt;=" &amp; BM$1, DataRegularSeason20242025!$E$3:$E$1315, $A21)</f>
        <v>16</v>
      </c>
      <c r="BN21">
        <f>SUMIFS(DataRegularSeason20242025!$AA$3:$AA$1315,DataRegularSeason20242025!$B$3:$B$1315, "&lt;=" &amp; BN$1, DataRegularSeason20242025!$D$3:$D$1315, $A21)+SUMIFS(DataRegularSeason20242025!$AB$3:$AB$1315,DataRegularSeason20242025!$B$3:$B$1315, "&lt;=" &amp; BN$1, DataRegularSeason20242025!$E$3:$E$1315, $A21)</f>
        <v>16</v>
      </c>
      <c r="BO21">
        <f>SUMIFS(DataRegularSeason20242025!$AA$3:$AA$1315,DataRegularSeason20242025!$B$3:$B$1315, "&lt;=" &amp; BO$1, DataRegularSeason20242025!$D$3:$D$1315, $A21)+SUMIFS(DataRegularSeason20242025!$AB$3:$AB$1315,DataRegularSeason20242025!$B$3:$B$1315, "&lt;=" &amp; BO$1, DataRegularSeason20242025!$E$3:$E$1315, $A21)</f>
        <v>16</v>
      </c>
      <c r="BP21">
        <f>SUMIFS(DataRegularSeason20242025!$AA$3:$AA$1315,DataRegularSeason20242025!$B$3:$B$1315, "&lt;=" &amp; BP$1, DataRegularSeason20242025!$D$3:$D$1315, $A21)+SUMIFS(DataRegularSeason20242025!$AB$3:$AB$1315,DataRegularSeason20242025!$B$3:$B$1315, "&lt;=" &amp; BP$1, DataRegularSeason20242025!$E$3:$E$1315, $A21)</f>
        <v>16</v>
      </c>
      <c r="BQ21">
        <f>SUMIFS(DataRegularSeason20242025!$AA$3:$AA$1315,DataRegularSeason20242025!$B$3:$B$1315, "&lt;=" &amp; BQ$1, DataRegularSeason20242025!$D$3:$D$1315, $A21)+SUMIFS(DataRegularSeason20242025!$AB$3:$AB$1315,DataRegularSeason20242025!$B$3:$B$1315, "&lt;=" &amp; BQ$1, DataRegularSeason20242025!$E$3:$E$1315, $A21)</f>
        <v>16</v>
      </c>
      <c r="BR21">
        <f>SUMIFS(DataRegularSeason20242025!$AA$3:$AA$1315,DataRegularSeason20242025!$B$3:$B$1315, "&lt;=" &amp; BR$1, DataRegularSeason20242025!$D$3:$D$1315, $A21)+SUMIFS(DataRegularSeason20242025!$AB$3:$AB$1315,DataRegularSeason20242025!$B$3:$B$1315, "&lt;=" &amp; BR$1, DataRegularSeason20242025!$E$3:$E$1315, $A21)</f>
        <v>16</v>
      </c>
      <c r="BS21">
        <f>SUMIFS(DataRegularSeason20242025!$AA$3:$AA$1315,DataRegularSeason20242025!$B$3:$B$1315, "&lt;=" &amp; BS$1, DataRegularSeason20242025!$D$3:$D$1315, $A21)+SUMIFS(DataRegularSeason20242025!$AB$3:$AB$1315,DataRegularSeason20242025!$B$3:$B$1315, "&lt;=" &amp; BS$1, DataRegularSeason20242025!$E$3:$E$1315, $A21)</f>
        <v>16</v>
      </c>
      <c r="BT21">
        <f>SUMIFS(DataRegularSeason20242025!$AA$3:$AA$1315,DataRegularSeason20242025!$B$3:$B$1315, "&lt;=" &amp; BT$1, DataRegularSeason20242025!$D$3:$D$1315, $A21)+SUMIFS(DataRegularSeason20242025!$AB$3:$AB$1315,DataRegularSeason20242025!$B$3:$B$1315, "&lt;=" &amp; BT$1, DataRegularSeason20242025!$E$3:$E$1315, $A21)</f>
        <v>16</v>
      </c>
      <c r="BU21">
        <f>SUMIFS(DataRegularSeason20242025!$AA$3:$AA$1315,DataRegularSeason20242025!$B$3:$B$1315, "&lt;=" &amp; BU$1, DataRegularSeason20242025!$D$3:$D$1315, $A21)+SUMIFS(DataRegularSeason20242025!$AB$3:$AB$1315,DataRegularSeason20242025!$B$3:$B$1315, "&lt;=" &amp; BU$1, DataRegularSeason20242025!$E$3:$E$1315, $A21)</f>
        <v>16</v>
      </c>
      <c r="BV21">
        <f>SUMIFS(DataRegularSeason20242025!$AA$3:$AA$1315,DataRegularSeason20242025!$B$3:$B$1315, "&lt;=" &amp; BV$1, DataRegularSeason20242025!$D$3:$D$1315, $A21)+SUMIFS(DataRegularSeason20242025!$AB$3:$AB$1315,DataRegularSeason20242025!$B$3:$B$1315, "&lt;=" &amp; BV$1, DataRegularSeason20242025!$E$3:$E$1315, $A21)</f>
        <v>16</v>
      </c>
      <c r="BW21">
        <f>SUMIFS(DataRegularSeason20242025!$AA$3:$AA$1315,DataRegularSeason20242025!$B$3:$B$1315, "&lt;=" &amp; BW$1, DataRegularSeason20242025!$D$3:$D$1315, $A21)+SUMIFS(DataRegularSeason20242025!$AB$3:$AB$1315,DataRegularSeason20242025!$B$3:$B$1315, "&lt;=" &amp; BW$1, DataRegularSeason20242025!$E$3:$E$1315, $A21)</f>
        <v>16</v>
      </c>
      <c r="BX21">
        <f>SUMIFS(DataRegularSeason20242025!$AA$3:$AA$1315,DataRegularSeason20242025!$B$3:$B$1315, "&lt;=" &amp; BX$1, DataRegularSeason20242025!$D$3:$D$1315, $A21)+SUMIFS(DataRegularSeason20242025!$AB$3:$AB$1315,DataRegularSeason20242025!$B$3:$B$1315, "&lt;=" &amp; BX$1, DataRegularSeason20242025!$E$3:$E$1315, $A21)</f>
        <v>16</v>
      </c>
      <c r="BY21">
        <f>SUMIFS(DataRegularSeason20242025!$AA$3:$AA$1315,DataRegularSeason20242025!$B$3:$B$1315, "&lt;=" &amp; BY$1, DataRegularSeason20242025!$D$3:$D$1315, $A21)+SUMIFS(DataRegularSeason20242025!$AB$3:$AB$1315,DataRegularSeason20242025!$B$3:$B$1315, "&lt;=" &amp; BY$1, DataRegularSeason20242025!$E$3:$E$1315, $A21)</f>
        <v>16</v>
      </c>
      <c r="BZ21">
        <f>SUMIFS(DataRegularSeason20242025!$AA$3:$AA$1315,DataRegularSeason20242025!$B$3:$B$1315, "&lt;=" &amp; BZ$1, DataRegularSeason20242025!$D$3:$D$1315, $A21)+SUMIFS(DataRegularSeason20242025!$AB$3:$AB$1315,DataRegularSeason20242025!$B$3:$B$1315, "&lt;=" &amp; BZ$1, DataRegularSeason20242025!$E$3:$E$1315, $A21)</f>
        <v>16</v>
      </c>
      <c r="CA21">
        <f>SUMIFS(DataRegularSeason20242025!$AA$3:$AA$1315,DataRegularSeason20242025!$B$3:$B$1315, "&lt;=" &amp; CA$1, DataRegularSeason20242025!$D$3:$D$1315, $A21)+SUMIFS(DataRegularSeason20242025!$AB$3:$AB$1315,DataRegularSeason20242025!$B$3:$B$1315, "&lt;=" &amp; CA$1, DataRegularSeason20242025!$E$3:$E$1315, $A21)</f>
        <v>16</v>
      </c>
      <c r="CB21">
        <f>SUMIFS(DataRegularSeason20242025!$AA$3:$AA$1315,DataRegularSeason20242025!$B$3:$B$1315, "&lt;=" &amp; CB$1, DataRegularSeason20242025!$D$3:$D$1315, $A21)+SUMIFS(DataRegularSeason20242025!$AB$3:$AB$1315,DataRegularSeason20242025!$B$3:$B$1315, "&lt;=" &amp; CB$1, DataRegularSeason20242025!$E$3:$E$1315, $A21)</f>
        <v>16</v>
      </c>
      <c r="CC21">
        <f>SUMIFS(DataRegularSeason20242025!$AA$3:$AA$1315,DataRegularSeason20242025!$B$3:$B$1315, "&lt;=" &amp; CC$1, DataRegularSeason20242025!$D$3:$D$1315, $A21)+SUMIFS(DataRegularSeason20242025!$AB$3:$AB$1315,DataRegularSeason20242025!$B$3:$B$1315, "&lt;=" &amp; CC$1, DataRegularSeason20242025!$E$3:$E$1315, $A21)</f>
        <v>16</v>
      </c>
      <c r="CD21">
        <f>SUMIFS(DataRegularSeason20242025!$AA$3:$AA$1315,DataRegularSeason20242025!$B$3:$B$1315, "&lt;=" &amp; CD$1, DataRegularSeason20242025!$D$3:$D$1315, $A21)+SUMIFS(DataRegularSeason20242025!$AB$3:$AB$1315,DataRegularSeason20242025!$B$3:$B$1315, "&lt;=" &amp; CD$1, DataRegularSeason20242025!$E$3:$E$1315, $A21)</f>
        <v>16</v>
      </c>
      <c r="CE21">
        <f>SUMIFS(DataRegularSeason20242025!$AA$3:$AA$1315,DataRegularSeason20242025!$B$3:$B$1315, "&lt;=" &amp; CE$1, DataRegularSeason20242025!$D$3:$D$1315, $A21)+SUMIFS(DataRegularSeason20242025!$AB$3:$AB$1315,DataRegularSeason20242025!$B$3:$B$1315, "&lt;=" &amp; CE$1, DataRegularSeason20242025!$E$3:$E$1315, $A21)</f>
        <v>16</v>
      </c>
      <c r="CF21">
        <f>SUMIFS(DataRegularSeason20242025!$AA$3:$AA$1315,DataRegularSeason20242025!$B$3:$B$1315, "&lt;=" &amp; CF$1, DataRegularSeason20242025!$D$3:$D$1315, $A21)+SUMIFS(DataRegularSeason20242025!$AB$3:$AB$1315,DataRegularSeason20242025!$B$3:$B$1315, "&lt;=" &amp; CF$1, DataRegularSeason20242025!$E$3:$E$1315, $A21)</f>
        <v>16</v>
      </c>
      <c r="CG21">
        <f>SUMIFS(DataRegularSeason20242025!$AA$3:$AA$1315,DataRegularSeason20242025!$B$3:$B$1315, "&lt;=" &amp; CG$1, DataRegularSeason20242025!$D$3:$D$1315, $A21)+SUMIFS(DataRegularSeason20242025!$AB$3:$AB$1315,DataRegularSeason20242025!$B$3:$B$1315, "&lt;=" &amp; CG$1, DataRegularSeason20242025!$E$3:$E$1315, $A21)</f>
        <v>16</v>
      </c>
      <c r="CH21">
        <f>SUMIFS(DataRegularSeason20242025!$AA$3:$AA$1315,DataRegularSeason20242025!$B$3:$B$1315, "&lt;=" &amp; CH$1, DataRegularSeason20242025!$D$3:$D$1315, $A21)+SUMIFS(DataRegularSeason20242025!$AB$3:$AB$1315,DataRegularSeason20242025!$B$3:$B$1315, "&lt;=" &amp; CH$1, DataRegularSeason20242025!$E$3:$E$1315, $A21)</f>
        <v>16</v>
      </c>
      <c r="CI21">
        <f>SUMIFS(DataRegularSeason20242025!$AA$3:$AA$1315,DataRegularSeason20242025!$B$3:$B$1315, "&lt;=" &amp; CI$1, DataRegularSeason20242025!$D$3:$D$1315, $A21)+SUMIFS(DataRegularSeason20242025!$AB$3:$AB$1315,DataRegularSeason20242025!$B$3:$B$1315, "&lt;=" &amp; CI$1, DataRegularSeason20242025!$E$3:$E$1315, $A21)</f>
        <v>16</v>
      </c>
      <c r="CJ21">
        <f>SUMIFS(DataRegularSeason20242025!$AA$3:$AA$1315,DataRegularSeason20242025!$B$3:$B$1315, "&lt;=" &amp; CJ$1, DataRegularSeason20242025!$D$3:$D$1315, $A21)+SUMIFS(DataRegularSeason20242025!$AB$3:$AB$1315,DataRegularSeason20242025!$B$3:$B$1315, "&lt;=" &amp; CJ$1, DataRegularSeason20242025!$E$3:$E$1315, $A21)</f>
        <v>16</v>
      </c>
      <c r="CK21">
        <f>SUMIFS(DataRegularSeason20242025!$AA$3:$AA$1315,DataRegularSeason20242025!$B$3:$B$1315, "&lt;=" &amp; CK$1, DataRegularSeason20242025!$D$3:$D$1315, $A21)+SUMIFS(DataRegularSeason20242025!$AB$3:$AB$1315,DataRegularSeason20242025!$B$3:$B$1315, "&lt;=" &amp; CK$1, DataRegularSeason20242025!$E$3:$E$1315, $A21)</f>
        <v>16</v>
      </c>
      <c r="CL21">
        <f>SUMIFS(DataRegularSeason20242025!$AA$3:$AA$1315,DataRegularSeason20242025!$B$3:$B$1315, "&lt;=" &amp; CL$1, DataRegularSeason20242025!$D$3:$D$1315, $A21)+SUMIFS(DataRegularSeason20242025!$AB$3:$AB$1315,DataRegularSeason20242025!$B$3:$B$1315, "&lt;=" &amp; CL$1, DataRegularSeason20242025!$E$3:$E$1315, $A21)</f>
        <v>16</v>
      </c>
      <c r="CM21">
        <f>SUMIFS(DataRegularSeason20242025!$AA$3:$AA$1315,DataRegularSeason20242025!$B$3:$B$1315, "&lt;=" &amp; CM$1, DataRegularSeason20242025!$D$3:$D$1315, $A21)+SUMIFS(DataRegularSeason20242025!$AB$3:$AB$1315,DataRegularSeason20242025!$B$3:$B$1315, "&lt;=" &amp; CM$1, DataRegularSeason20242025!$E$3:$E$1315, $A21)</f>
        <v>16</v>
      </c>
      <c r="CN21">
        <f>SUMIFS(DataRegularSeason20242025!$AA$3:$AA$1315,DataRegularSeason20242025!$B$3:$B$1315, "&lt;=" &amp; CN$1, DataRegularSeason20242025!$D$3:$D$1315, $A21)+SUMIFS(DataRegularSeason20242025!$AB$3:$AB$1315,DataRegularSeason20242025!$B$3:$B$1315, "&lt;=" &amp; CN$1, DataRegularSeason20242025!$E$3:$E$1315, $A21)</f>
        <v>16</v>
      </c>
      <c r="CO21">
        <f>SUMIFS(DataRegularSeason20242025!$AA$3:$AA$1315,DataRegularSeason20242025!$B$3:$B$1315, "&lt;=" &amp; CO$1, DataRegularSeason20242025!$D$3:$D$1315, $A21)+SUMIFS(DataRegularSeason20242025!$AB$3:$AB$1315,DataRegularSeason20242025!$B$3:$B$1315, "&lt;=" &amp; CO$1, DataRegularSeason20242025!$E$3:$E$1315, $A21)</f>
        <v>16</v>
      </c>
      <c r="CP21">
        <f>SUMIFS(DataRegularSeason20242025!$AA$3:$AA$1315,DataRegularSeason20242025!$B$3:$B$1315, "&lt;=" &amp; CP$1, DataRegularSeason20242025!$D$3:$D$1315, $A21)+SUMIFS(DataRegularSeason20242025!$AB$3:$AB$1315,DataRegularSeason20242025!$B$3:$B$1315, "&lt;=" &amp; CP$1, DataRegularSeason20242025!$E$3:$E$1315, $A21)</f>
        <v>16</v>
      </c>
      <c r="CQ21">
        <f>SUMIFS(DataRegularSeason20242025!$AA$3:$AA$1315,DataRegularSeason20242025!$B$3:$B$1315, "&lt;=" &amp; CQ$1, DataRegularSeason20242025!$D$3:$D$1315, $A21)+SUMIFS(DataRegularSeason20242025!$AB$3:$AB$1315,DataRegularSeason20242025!$B$3:$B$1315, "&lt;=" &amp; CQ$1, DataRegularSeason20242025!$E$3:$E$1315, $A21)</f>
        <v>16</v>
      </c>
      <c r="CR21">
        <f>SUMIFS(DataRegularSeason20242025!$AA$3:$AA$1315,DataRegularSeason20242025!$B$3:$B$1315, "&lt;=" &amp; CR$1, DataRegularSeason20242025!$D$3:$D$1315, $A21)+SUMIFS(DataRegularSeason20242025!$AB$3:$AB$1315,DataRegularSeason20242025!$B$3:$B$1315, "&lt;=" &amp; CR$1, DataRegularSeason20242025!$E$3:$E$1315, $A21)</f>
        <v>16</v>
      </c>
      <c r="CS21">
        <f>SUMIFS(DataRegularSeason20242025!$AA$3:$AA$1315,DataRegularSeason20242025!$B$3:$B$1315, "&lt;=" &amp; CS$1, DataRegularSeason20242025!$D$3:$D$1315, $A21)+SUMIFS(DataRegularSeason20242025!$AB$3:$AB$1315,DataRegularSeason20242025!$B$3:$B$1315, "&lt;=" &amp; CS$1, DataRegularSeason20242025!$E$3:$E$1315, $A21)</f>
        <v>16</v>
      </c>
      <c r="CT21">
        <f>SUMIFS(DataRegularSeason20242025!$AA$3:$AA$1315,DataRegularSeason20242025!$B$3:$B$1315, "&lt;=" &amp; CT$1, DataRegularSeason20242025!$D$3:$D$1315, $A21)+SUMIFS(DataRegularSeason20242025!$AB$3:$AB$1315,DataRegularSeason20242025!$B$3:$B$1315, "&lt;=" &amp; CT$1, DataRegularSeason20242025!$E$3:$E$1315, $A21)</f>
        <v>16</v>
      </c>
      <c r="CU21">
        <f>SUMIFS(DataRegularSeason20242025!$AA$3:$AA$1315,DataRegularSeason20242025!$B$3:$B$1315, "&lt;=" &amp; CU$1, DataRegularSeason20242025!$D$3:$D$1315, $A21)+SUMIFS(DataRegularSeason20242025!$AB$3:$AB$1315,DataRegularSeason20242025!$B$3:$B$1315, "&lt;=" &amp; CU$1, DataRegularSeason20242025!$E$3:$E$1315, $A21)</f>
        <v>16</v>
      </c>
      <c r="CV21">
        <f>SUMIFS(DataRegularSeason20242025!$AA$3:$AA$1315,DataRegularSeason20242025!$B$3:$B$1315, "&lt;=" &amp; CV$1, DataRegularSeason20242025!$D$3:$D$1315, $A21)+SUMIFS(DataRegularSeason20242025!$AB$3:$AB$1315,DataRegularSeason20242025!$B$3:$B$1315, "&lt;=" &amp; CV$1, DataRegularSeason20242025!$E$3:$E$1315, $A21)</f>
        <v>16</v>
      </c>
      <c r="CW21">
        <f>SUMIFS(DataRegularSeason20242025!$AA$3:$AA$1315,DataRegularSeason20242025!$B$3:$B$1315, "&lt;=" &amp; CW$1, DataRegularSeason20242025!$D$3:$D$1315, $A21)+SUMIFS(DataRegularSeason20242025!$AB$3:$AB$1315,DataRegularSeason20242025!$B$3:$B$1315, "&lt;=" &amp; CW$1, DataRegularSeason20242025!$E$3:$E$1315, $A21)</f>
        <v>16</v>
      </c>
      <c r="CX21">
        <f>SUMIFS(DataRegularSeason20242025!$AA$3:$AA$1315,DataRegularSeason20242025!$B$3:$B$1315, "&lt;=" &amp; CX$1, DataRegularSeason20242025!$D$3:$D$1315, $A21)+SUMIFS(DataRegularSeason20242025!$AB$3:$AB$1315,DataRegularSeason20242025!$B$3:$B$1315, "&lt;=" &amp; CX$1, DataRegularSeason20242025!$E$3:$E$1315, $A21)</f>
        <v>16</v>
      </c>
      <c r="CY21">
        <f>SUMIFS(DataRegularSeason20242025!$AA$3:$AA$1315,DataRegularSeason20242025!$B$3:$B$1315, "&lt;=" &amp; CY$1, DataRegularSeason20242025!$D$3:$D$1315, $A21)+SUMIFS(DataRegularSeason20242025!$AB$3:$AB$1315,DataRegularSeason20242025!$B$3:$B$1315, "&lt;=" &amp; CY$1, DataRegularSeason20242025!$E$3:$E$1315, $A21)</f>
        <v>16</v>
      </c>
      <c r="CZ21">
        <f>SUMIFS(DataRegularSeason20242025!$AA$3:$AA$1315,DataRegularSeason20242025!$B$3:$B$1315, "&lt;=" &amp; CZ$1, DataRegularSeason20242025!$D$3:$D$1315, $A21)+SUMIFS(DataRegularSeason20242025!$AB$3:$AB$1315,DataRegularSeason20242025!$B$3:$B$1315, "&lt;=" &amp; CZ$1, DataRegularSeason20242025!$E$3:$E$1315, $A21)</f>
        <v>16</v>
      </c>
      <c r="DA21">
        <f>SUMIFS(DataRegularSeason20242025!$AA$3:$AA$1315,DataRegularSeason20242025!$B$3:$B$1315, "&lt;=" &amp; DA$1, DataRegularSeason20242025!$D$3:$D$1315, $A21)+SUMIFS(DataRegularSeason20242025!$AB$3:$AB$1315,DataRegularSeason20242025!$B$3:$B$1315, "&lt;=" &amp; DA$1, DataRegularSeason20242025!$E$3:$E$1315, $A21)</f>
        <v>16</v>
      </c>
      <c r="DB21">
        <f>SUMIFS(DataRegularSeason20242025!$AA$3:$AA$1315,DataRegularSeason20242025!$B$3:$B$1315, "&lt;=" &amp; DB$1, DataRegularSeason20242025!$D$3:$D$1315, $A21)+SUMIFS(DataRegularSeason20242025!$AB$3:$AB$1315,DataRegularSeason20242025!$B$3:$B$1315, "&lt;=" &amp; DB$1, DataRegularSeason20242025!$E$3:$E$1315, $A21)</f>
        <v>16</v>
      </c>
      <c r="DC21">
        <f>SUMIFS(DataRegularSeason20242025!$AA$3:$AA$1315,DataRegularSeason20242025!$B$3:$B$1315, "&lt;=" &amp; DC$1, DataRegularSeason20242025!$D$3:$D$1315, $A21)+SUMIFS(DataRegularSeason20242025!$AB$3:$AB$1315,DataRegularSeason20242025!$B$3:$B$1315, "&lt;=" &amp; DC$1, DataRegularSeason20242025!$E$3:$E$1315, $A21)</f>
        <v>16</v>
      </c>
      <c r="DD21">
        <f>SUMIFS(DataRegularSeason20242025!$AA$3:$AA$1315,DataRegularSeason20242025!$B$3:$B$1315, "&lt;=" &amp; DD$1, DataRegularSeason20242025!$D$3:$D$1315, $A21)+SUMIFS(DataRegularSeason20242025!$AB$3:$AB$1315,DataRegularSeason20242025!$B$3:$B$1315, "&lt;=" &amp; DD$1, DataRegularSeason20242025!$E$3:$E$1315, $A21)</f>
        <v>16</v>
      </c>
      <c r="DE21">
        <f>SUMIFS(DataRegularSeason20242025!$AA$3:$AA$1315,DataRegularSeason20242025!$B$3:$B$1315, "&lt;=" &amp; DE$1, DataRegularSeason20242025!$D$3:$D$1315, $A21)+SUMIFS(DataRegularSeason20242025!$AB$3:$AB$1315,DataRegularSeason20242025!$B$3:$B$1315, "&lt;=" &amp; DE$1, DataRegularSeason20242025!$E$3:$E$1315, $A21)</f>
        <v>16</v>
      </c>
      <c r="DF21">
        <f>SUMIFS(DataRegularSeason20242025!$AA$3:$AA$1315,DataRegularSeason20242025!$B$3:$B$1315, "&lt;=" &amp; DF$1, DataRegularSeason20242025!$D$3:$D$1315, $A21)+SUMIFS(DataRegularSeason20242025!$AB$3:$AB$1315,DataRegularSeason20242025!$B$3:$B$1315, "&lt;=" &amp; DF$1, DataRegularSeason20242025!$E$3:$E$1315, $A21)</f>
        <v>16</v>
      </c>
      <c r="DG21">
        <f>SUMIFS(DataRegularSeason20242025!$AA$3:$AA$1315,DataRegularSeason20242025!$B$3:$B$1315, "&lt;=" &amp; DG$1, DataRegularSeason20242025!$D$3:$D$1315, $A21)+SUMIFS(DataRegularSeason20242025!$AB$3:$AB$1315,DataRegularSeason20242025!$B$3:$B$1315, "&lt;=" &amp; DG$1, DataRegularSeason20242025!$E$3:$E$1315, $A21)</f>
        <v>16</v>
      </c>
      <c r="DH21">
        <f>SUMIFS(DataRegularSeason20242025!$AA$3:$AA$1315,DataRegularSeason20242025!$B$3:$B$1315, "&lt;=" &amp; DH$1, DataRegularSeason20242025!$D$3:$D$1315, $A21)+SUMIFS(DataRegularSeason20242025!$AB$3:$AB$1315,DataRegularSeason20242025!$B$3:$B$1315, "&lt;=" &amp; DH$1, DataRegularSeason20242025!$E$3:$E$1315, $A21)</f>
        <v>16</v>
      </c>
      <c r="DI21">
        <f>SUMIFS(DataRegularSeason20242025!$AA$3:$AA$1315,DataRegularSeason20242025!$B$3:$B$1315, "&lt;=" &amp; DI$1, DataRegularSeason20242025!$D$3:$D$1315, $A21)+SUMIFS(DataRegularSeason20242025!$AB$3:$AB$1315,DataRegularSeason20242025!$B$3:$B$1315, "&lt;=" &amp; DI$1, DataRegularSeason20242025!$E$3:$E$1315, $A21)</f>
        <v>16</v>
      </c>
      <c r="DJ21">
        <f>SUMIFS(DataRegularSeason20242025!$AA$3:$AA$1315,DataRegularSeason20242025!$B$3:$B$1315, "&lt;=" &amp; DJ$1, DataRegularSeason20242025!$D$3:$D$1315, $A21)+SUMIFS(DataRegularSeason20242025!$AB$3:$AB$1315,DataRegularSeason20242025!$B$3:$B$1315, "&lt;=" &amp; DJ$1, DataRegularSeason20242025!$E$3:$E$1315, $A21)</f>
        <v>16</v>
      </c>
      <c r="DK21">
        <f>SUMIFS(DataRegularSeason20242025!$AA$3:$AA$1315,DataRegularSeason20242025!$B$3:$B$1315, "&lt;=" &amp; DK$1, DataRegularSeason20242025!$D$3:$D$1315, $A21)+SUMIFS(DataRegularSeason20242025!$AB$3:$AB$1315,DataRegularSeason20242025!$B$3:$B$1315, "&lt;=" &amp; DK$1, DataRegularSeason20242025!$E$3:$E$1315, $A21)</f>
        <v>16</v>
      </c>
      <c r="DL21">
        <f>SUMIFS(DataRegularSeason20242025!$AA$3:$AA$1315,DataRegularSeason20242025!$B$3:$B$1315, "&lt;=" &amp; DL$1, DataRegularSeason20242025!$D$3:$D$1315, $A21)+SUMIFS(DataRegularSeason20242025!$AB$3:$AB$1315,DataRegularSeason20242025!$B$3:$B$1315, "&lt;=" &amp; DL$1, DataRegularSeason20242025!$E$3:$E$1315, $A21)</f>
        <v>16</v>
      </c>
      <c r="DM21">
        <f>SUMIFS(DataRegularSeason20242025!$AA$3:$AA$1315,DataRegularSeason20242025!$B$3:$B$1315, "&lt;=" &amp; DM$1, DataRegularSeason20242025!$D$3:$D$1315, $A21)+SUMIFS(DataRegularSeason20242025!$AB$3:$AB$1315,DataRegularSeason20242025!$B$3:$B$1315, "&lt;=" &amp; DM$1, DataRegularSeason20242025!$E$3:$E$1315, $A21)</f>
        <v>16</v>
      </c>
      <c r="DN21">
        <f>SUMIFS(DataRegularSeason20242025!$AA$3:$AA$1315,DataRegularSeason20242025!$B$3:$B$1315, "&lt;=" &amp; DN$1, DataRegularSeason20242025!$D$3:$D$1315, $A21)+SUMIFS(DataRegularSeason20242025!$AB$3:$AB$1315,DataRegularSeason20242025!$B$3:$B$1315, "&lt;=" &amp; DN$1, DataRegularSeason20242025!$E$3:$E$1315, $A21)</f>
        <v>16</v>
      </c>
      <c r="DO21">
        <f>SUMIFS(DataRegularSeason20242025!$AA$3:$AA$1315,DataRegularSeason20242025!$B$3:$B$1315, "&lt;=" &amp; DO$1, DataRegularSeason20242025!$D$3:$D$1315, $A21)+SUMIFS(DataRegularSeason20242025!$AB$3:$AB$1315,DataRegularSeason20242025!$B$3:$B$1315, "&lt;=" &amp; DO$1, DataRegularSeason20242025!$E$3:$E$1315, $A21)</f>
        <v>16</v>
      </c>
      <c r="DP21">
        <f>SUMIFS(DataRegularSeason20242025!$AA$3:$AA$1315,DataRegularSeason20242025!$B$3:$B$1315, "&lt;=" &amp; DP$1, DataRegularSeason20242025!$D$3:$D$1315, $A21)+SUMIFS(DataRegularSeason20242025!$AB$3:$AB$1315,DataRegularSeason20242025!$B$3:$B$1315, "&lt;=" &amp; DP$1, DataRegularSeason20242025!$E$3:$E$1315, $A21)</f>
        <v>16</v>
      </c>
      <c r="DQ21">
        <f>SUMIFS(DataRegularSeason20242025!$AA$3:$AA$1315,DataRegularSeason20242025!$B$3:$B$1315, "&lt;=" &amp; DQ$1, DataRegularSeason20242025!$D$3:$D$1315, $A21)+SUMIFS(DataRegularSeason20242025!$AB$3:$AB$1315,DataRegularSeason20242025!$B$3:$B$1315, "&lt;=" &amp; DQ$1, DataRegularSeason20242025!$E$3:$E$1315, $A21)</f>
        <v>16</v>
      </c>
      <c r="DR21">
        <f>SUMIFS(DataRegularSeason20242025!$AA$3:$AA$1315,DataRegularSeason20242025!$B$3:$B$1315, "&lt;=" &amp; DR$1, DataRegularSeason20242025!$D$3:$D$1315, $A21)+SUMIFS(DataRegularSeason20242025!$AB$3:$AB$1315,DataRegularSeason20242025!$B$3:$B$1315, "&lt;=" &amp; DR$1, DataRegularSeason20242025!$E$3:$E$1315, $A21)</f>
        <v>16</v>
      </c>
      <c r="DS21">
        <f>SUMIFS(DataRegularSeason20242025!$AA$3:$AA$1315,DataRegularSeason20242025!$B$3:$B$1315, "&lt;=" &amp; DS$1, DataRegularSeason20242025!$D$3:$D$1315, $A21)+SUMIFS(DataRegularSeason20242025!$AB$3:$AB$1315,DataRegularSeason20242025!$B$3:$B$1315, "&lt;=" &amp; DS$1, DataRegularSeason20242025!$E$3:$E$1315, $A21)</f>
        <v>16</v>
      </c>
      <c r="DT21">
        <f>SUMIFS(DataRegularSeason20242025!$AA$3:$AA$1315,DataRegularSeason20242025!$B$3:$B$1315, "&lt;=" &amp; DT$1, DataRegularSeason20242025!$D$3:$D$1315, $A21)+SUMIFS(DataRegularSeason20242025!$AB$3:$AB$1315,DataRegularSeason20242025!$B$3:$B$1315, "&lt;=" &amp; DT$1, DataRegularSeason20242025!$E$3:$E$1315, $A21)</f>
        <v>16</v>
      </c>
      <c r="DU21">
        <f>SUMIFS(DataRegularSeason20242025!$AA$3:$AA$1315,DataRegularSeason20242025!$B$3:$B$1315, "&lt;=" &amp; DU$1, DataRegularSeason20242025!$D$3:$D$1315, $A21)+SUMIFS(DataRegularSeason20242025!$AB$3:$AB$1315,DataRegularSeason20242025!$B$3:$B$1315, "&lt;=" &amp; DU$1, DataRegularSeason20242025!$E$3:$E$1315, $A21)</f>
        <v>16</v>
      </c>
      <c r="DV21">
        <f>SUMIFS(DataRegularSeason20242025!$AA$3:$AA$1315,DataRegularSeason20242025!$B$3:$B$1315, "&lt;=" &amp; DV$1, DataRegularSeason20242025!$D$3:$D$1315, $A21)+SUMIFS(DataRegularSeason20242025!$AB$3:$AB$1315,DataRegularSeason20242025!$B$3:$B$1315, "&lt;=" &amp; DV$1, DataRegularSeason20242025!$E$3:$E$1315, $A21)</f>
        <v>16</v>
      </c>
      <c r="DW21">
        <f>SUMIFS(DataRegularSeason20242025!$AA$3:$AA$1315,DataRegularSeason20242025!$B$3:$B$1315, "&lt;=" &amp; DW$1, DataRegularSeason20242025!$D$3:$D$1315, $A21)+SUMIFS(DataRegularSeason20242025!$AB$3:$AB$1315,DataRegularSeason20242025!$B$3:$B$1315, "&lt;=" &amp; DW$1, DataRegularSeason20242025!$E$3:$E$1315, $A21)</f>
        <v>16</v>
      </c>
      <c r="DX21">
        <f>SUMIFS(DataRegularSeason20242025!$AA$3:$AA$1315,DataRegularSeason20242025!$B$3:$B$1315, "&lt;=" &amp; DX$1, DataRegularSeason20242025!$D$3:$D$1315, $A21)+SUMIFS(DataRegularSeason20242025!$AB$3:$AB$1315,DataRegularSeason20242025!$B$3:$B$1315, "&lt;=" &amp; DX$1, DataRegularSeason20242025!$E$3:$E$1315, $A21)</f>
        <v>16</v>
      </c>
      <c r="DY21">
        <f>SUMIFS(DataRegularSeason20242025!$AA$3:$AA$1315,DataRegularSeason20242025!$B$3:$B$1315, "&lt;=" &amp; DY$1, DataRegularSeason20242025!$D$3:$D$1315, $A21)+SUMIFS(DataRegularSeason20242025!$AB$3:$AB$1315,DataRegularSeason20242025!$B$3:$B$1315, "&lt;=" &amp; DY$1, DataRegularSeason20242025!$E$3:$E$1315, $A21)</f>
        <v>16</v>
      </c>
      <c r="DZ21">
        <f>SUMIFS(DataRegularSeason20242025!$AA$3:$AA$1315,DataRegularSeason20242025!$B$3:$B$1315, "&lt;=" &amp; DZ$1, DataRegularSeason20242025!$D$3:$D$1315, $A21)+SUMIFS(DataRegularSeason20242025!$AB$3:$AB$1315,DataRegularSeason20242025!$B$3:$B$1315, "&lt;=" &amp; DZ$1, DataRegularSeason20242025!$E$3:$E$1315, $A21)</f>
        <v>16</v>
      </c>
      <c r="EA21">
        <f>SUMIFS(DataRegularSeason20242025!$AA$3:$AA$1315,DataRegularSeason20242025!$B$3:$B$1315, "&lt;=" &amp; EA$1, DataRegularSeason20242025!$D$3:$D$1315, $A21)+SUMIFS(DataRegularSeason20242025!$AB$3:$AB$1315,DataRegularSeason20242025!$B$3:$B$1315, "&lt;=" &amp; EA$1, DataRegularSeason20242025!$E$3:$E$1315, $A21)</f>
        <v>16</v>
      </c>
      <c r="EB21">
        <f>SUMIFS(DataRegularSeason20242025!$AA$3:$AA$1315,DataRegularSeason20242025!$B$3:$B$1315, "&lt;=" &amp; EB$1, DataRegularSeason20242025!$D$3:$D$1315, $A21)+SUMIFS(DataRegularSeason20242025!$AB$3:$AB$1315,DataRegularSeason20242025!$B$3:$B$1315, "&lt;=" &amp; EB$1, DataRegularSeason20242025!$E$3:$E$1315, $A21)</f>
        <v>16</v>
      </c>
      <c r="EC21">
        <f>SUMIFS(DataRegularSeason20242025!$AA$3:$AA$1315,DataRegularSeason20242025!$B$3:$B$1315, "&lt;=" &amp; EC$1, DataRegularSeason20242025!$D$3:$D$1315, $A21)+SUMIFS(DataRegularSeason20242025!$AB$3:$AB$1315,DataRegularSeason20242025!$B$3:$B$1315, "&lt;=" &amp; EC$1, DataRegularSeason20242025!$E$3:$E$1315, $A21)</f>
        <v>16</v>
      </c>
      <c r="ED21">
        <f>SUMIFS(DataRegularSeason20242025!$AA$3:$AA$1315,DataRegularSeason20242025!$B$3:$B$1315, "&lt;=" &amp; ED$1, DataRegularSeason20242025!$D$3:$D$1315, $A21)+SUMIFS(DataRegularSeason20242025!$AB$3:$AB$1315,DataRegularSeason20242025!$B$3:$B$1315, "&lt;=" &amp; ED$1, DataRegularSeason20242025!$E$3:$E$1315, $A21)</f>
        <v>16</v>
      </c>
      <c r="EE21">
        <f>SUMIFS(DataRegularSeason20242025!$AA$3:$AA$1315,DataRegularSeason20242025!$B$3:$B$1315, "&lt;=" &amp; EE$1, DataRegularSeason20242025!$D$3:$D$1315, $A21)+SUMIFS(DataRegularSeason20242025!$AB$3:$AB$1315,DataRegularSeason20242025!$B$3:$B$1315, "&lt;=" &amp; EE$1, DataRegularSeason20242025!$E$3:$E$1315, $A21)</f>
        <v>16</v>
      </c>
      <c r="EF21">
        <f>SUMIFS(DataRegularSeason20242025!$AA$3:$AA$1315,DataRegularSeason20242025!$B$3:$B$1315, "&lt;=" &amp; EF$1, DataRegularSeason20242025!$D$3:$D$1315, $A21)+SUMIFS(DataRegularSeason20242025!$AB$3:$AB$1315,DataRegularSeason20242025!$B$3:$B$1315, "&lt;=" &amp; EF$1, DataRegularSeason20242025!$E$3:$E$1315, $A21)</f>
        <v>16</v>
      </c>
      <c r="EG21">
        <f>SUMIFS(DataRegularSeason20242025!$AA$3:$AA$1315,DataRegularSeason20242025!$B$3:$B$1315, "&lt;=" &amp; EG$1, DataRegularSeason20242025!$D$3:$D$1315, $A21)+SUMIFS(DataRegularSeason20242025!$AB$3:$AB$1315,DataRegularSeason20242025!$B$3:$B$1315, "&lt;=" &amp; EG$1, DataRegularSeason20242025!$E$3:$E$1315, $A21)</f>
        <v>16</v>
      </c>
      <c r="EH21">
        <f>SUMIFS(DataRegularSeason20242025!$AA$3:$AA$1315,DataRegularSeason20242025!$B$3:$B$1315, "&lt;=" &amp; EH$1, DataRegularSeason20242025!$D$3:$D$1315, $A21)+SUMIFS(DataRegularSeason20242025!$AB$3:$AB$1315,DataRegularSeason20242025!$B$3:$B$1315, "&lt;=" &amp; EH$1, DataRegularSeason20242025!$E$3:$E$1315, $A21)</f>
        <v>16</v>
      </c>
      <c r="EI21">
        <f>SUMIFS(DataRegularSeason20242025!$AA$3:$AA$1315,DataRegularSeason20242025!$B$3:$B$1315, "&lt;=" &amp; EI$1, DataRegularSeason20242025!$D$3:$D$1315, $A21)+SUMIFS(DataRegularSeason20242025!$AB$3:$AB$1315,DataRegularSeason20242025!$B$3:$B$1315, "&lt;=" &amp; EI$1, DataRegularSeason20242025!$E$3:$E$1315, $A21)</f>
        <v>16</v>
      </c>
      <c r="EJ21">
        <f>SUMIFS(DataRegularSeason20242025!$AA$3:$AA$1315,DataRegularSeason20242025!$B$3:$B$1315, "&lt;=" &amp; EJ$1, DataRegularSeason20242025!$D$3:$D$1315, $A21)+SUMIFS(DataRegularSeason20242025!$AB$3:$AB$1315,DataRegularSeason20242025!$B$3:$B$1315, "&lt;=" &amp; EJ$1, DataRegularSeason20242025!$E$3:$E$1315, $A21)</f>
        <v>16</v>
      </c>
      <c r="EK21">
        <f>SUMIFS(DataRegularSeason20242025!$AA$3:$AA$1315,DataRegularSeason20242025!$B$3:$B$1315, "&lt;=" &amp; EK$1, DataRegularSeason20242025!$D$3:$D$1315, $A21)+SUMIFS(DataRegularSeason20242025!$AB$3:$AB$1315,DataRegularSeason20242025!$B$3:$B$1315, "&lt;=" &amp; EK$1, DataRegularSeason20242025!$E$3:$E$1315, $A21)</f>
        <v>16</v>
      </c>
      <c r="EL21">
        <f>SUMIFS(DataRegularSeason20242025!$AA$3:$AA$1315,DataRegularSeason20242025!$B$3:$B$1315, "&lt;=" &amp; EL$1, DataRegularSeason20242025!$D$3:$D$1315, $A21)+SUMIFS(DataRegularSeason20242025!$AB$3:$AB$1315,DataRegularSeason20242025!$B$3:$B$1315, "&lt;=" &amp; EL$1, DataRegularSeason20242025!$E$3:$E$1315, $A21)</f>
        <v>16</v>
      </c>
      <c r="EM21">
        <f>SUMIFS(DataRegularSeason20242025!$AA$3:$AA$1315,DataRegularSeason20242025!$B$3:$B$1315, "&lt;=" &amp; EM$1, DataRegularSeason20242025!$D$3:$D$1315, $A21)+SUMIFS(DataRegularSeason20242025!$AB$3:$AB$1315,DataRegularSeason20242025!$B$3:$B$1315, "&lt;=" &amp; EM$1, DataRegularSeason20242025!$E$3:$E$1315, $A21)</f>
        <v>16</v>
      </c>
      <c r="EN21">
        <f>SUMIFS(DataRegularSeason20242025!$AA$3:$AA$1315,DataRegularSeason20242025!$B$3:$B$1315, "&lt;=" &amp; EN$1, DataRegularSeason20242025!$D$3:$D$1315, $A21)+SUMIFS(DataRegularSeason20242025!$AB$3:$AB$1315,DataRegularSeason20242025!$B$3:$B$1315, "&lt;=" &amp; EN$1, DataRegularSeason20242025!$E$3:$E$1315, $A21)</f>
        <v>16</v>
      </c>
      <c r="EO21">
        <f>SUMIFS(DataRegularSeason20242025!$AA$3:$AA$1315,DataRegularSeason20242025!$B$3:$B$1315, "&lt;=" &amp; EO$1, DataRegularSeason20242025!$D$3:$D$1315, $A21)+SUMIFS(DataRegularSeason20242025!$AB$3:$AB$1315,DataRegularSeason20242025!$B$3:$B$1315, "&lt;=" &amp; EO$1, DataRegularSeason20242025!$E$3:$E$1315, $A21)</f>
        <v>16</v>
      </c>
      <c r="EP21">
        <f>SUMIFS(DataRegularSeason20242025!$AA$3:$AA$1315,DataRegularSeason20242025!$B$3:$B$1315, "&lt;=" &amp; EP$1, DataRegularSeason20242025!$D$3:$D$1315, $A21)+SUMIFS(DataRegularSeason20242025!$AB$3:$AB$1315,DataRegularSeason20242025!$B$3:$B$1315, "&lt;=" &amp; EP$1, DataRegularSeason20242025!$E$3:$E$1315, $A21)</f>
        <v>16</v>
      </c>
      <c r="EQ21">
        <f>SUMIFS(DataRegularSeason20242025!$AA$3:$AA$1315,DataRegularSeason20242025!$B$3:$B$1315, "&lt;=" &amp; EQ$1, DataRegularSeason20242025!$D$3:$D$1315, $A21)+SUMIFS(DataRegularSeason20242025!$AB$3:$AB$1315,DataRegularSeason20242025!$B$3:$B$1315, "&lt;=" &amp; EQ$1, DataRegularSeason20242025!$E$3:$E$1315, $A21)</f>
        <v>16</v>
      </c>
      <c r="ER21">
        <f>SUMIFS(DataRegularSeason20242025!$AA$3:$AA$1315,DataRegularSeason20242025!$B$3:$B$1315, "&lt;=" &amp; ER$1, DataRegularSeason20242025!$D$3:$D$1315, $A21)+SUMIFS(DataRegularSeason20242025!$AB$3:$AB$1315,DataRegularSeason20242025!$B$3:$B$1315, "&lt;=" &amp; ER$1, DataRegularSeason20242025!$E$3:$E$1315, $A21)</f>
        <v>16</v>
      </c>
      <c r="ES21">
        <f>SUMIFS(DataRegularSeason20242025!$AA$3:$AA$1315,DataRegularSeason20242025!$B$3:$B$1315, "&lt;=" &amp; ES$1, DataRegularSeason20242025!$D$3:$D$1315, $A21)+SUMIFS(DataRegularSeason20242025!$AB$3:$AB$1315,DataRegularSeason20242025!$B$3:$B$1315, "&lt;=" &amp; ES$1, DataRegularSeason20242025!$E$3:$E$1315, $A21)</f>
        <v>16</v>
      </c>
      <c r="ET21">
        <f>SUMIFS(DataRegularSeason20242025!$AA$3:$AA$1315,DataRegularSeason20242025!$B$3:$B$1315, "&lt;=" &amp; ET$1, DataRegularSeason20242025!$D$3:$D$1315, $A21)+SUMIFS(DataRegularSeason20242025!$AB$3:$AB$1315,DataRegularSeason20242025!$B$3:$B$1315, "&lt;=" &amp; ET$1, DataRegularSeason20242025!$E$3:$E$1315, $A21)</f>
        <v>16</v>
      </c>
      <c r="EU21">
        <f>SUMIFS(DataRegularSeason20242025!$AA$3:$AA$1315,DataRegularSeason20242025!$B$3:$B$1315, "&lt;=" &amp; EU$1, DataRegularSeason20242025!$D$3:$D$1315, $A21)+SUMIFS(DataRegularSeason20242025!$AB$3:$AB$1315,DataRegularSeason20242025!$B$3:$B$1315, "&lt;=" &amp; EU$1, DataRegularSeason20242025!$E$3:$E$1315, $A21)</f>
        <v>16</v>
      </c>
      <c r="EV21">
        <f>SUMIFS(DataRegularSeason20242025!$AA$3:$AA$1315,DataRegularSeason20242025!$B$3:$B$1315, "&lt;=" &amp; EV$1, DataRegularSeason20242025!$D$3:$D$1315, $A21)+SUMIFS(DataRegularSeason20242025!$AB$3:$AB$1315,DataRegularSeason20242025!$B$3:$B$1315, "&lt;=" &amp; EV$1, DataRegularSeason20242025!$E$3:$E$1315, $A21)</f>
        <v>16</v>
      </c>
      <c r="EW21">
        <f>SUMIFS(DataRegularSeason20242025!$AA$3:$AA$1315,DataRegularSeason20242025!$B$3:$B$1315, "&lt;=" &amp; EW$1, DataRegularSeason20242025!$D$3:$D$1315, $A21)+SUMIFS(DataRegularSeason20242025!$AB$3:$AB$1315,DataRegularSeason20242025!$B$3:$B$1315, "&lt;=" &amp; EW$1, DataRegularSeason20242025!$E$3:$E$1315, $A21)</f>
        <v>16</v>
      </c>
      <c r="EX21">
        <f>SUMIFS(DataRegularSeason20242025!$AA$3:$AA$1315,DataRegularSeason20242025!$B$3:$B$1315, "&lt;=" &amp; EX$1, DataRegularSeason20242025!$D$3:$D$1315, $A21)+SUMIFS(DataRegularSeason20242025!$AB$3:$AB$1315,DataRegularSeason20242025!$B$3:$B$1315, "&lt;=" &amp; EX$1, DataRegularSeason20242025!$E$3:$E$1315, $A21)</f>
        <v>16</v>
      </c>
      <c r="EY21">
        <f>SUMIFS(DataRegularSeason20242025!$AA$3:$AA$1315,DataRegularSeason20242025!$B$3:$B$1315, "&lt;=" &amp; EY$1, DataRegularSeason20242025!$D$3:$D$1315, $A21)+SUMIFS(DataRegularSeason20242025!$AB$3:$AB$1315,DataRegularSeason20242025!$B$3:$B$1315, "&lt;=" &amp; EY$1, DataRegularSeason20242025!$E$3:$E$1315, $A21)</f>
        <v>16</v>
      </c>
      <c r="EZ21">
        <f>SUMIFS(DataRegularSeason20242025!$AA$3:$AA$1315,DataRegularSeason20242025!$B$3:$B$1315, "&lt;=" &amp; EZ$1, DataRegularSeason20242025!$D$3:$D$1315, $A21)+SUMIFS(DataRegularSeason20242025!$AB$3:$AB$1315,DataRegularSeason20242025!$B$3:$B$1315, "&lt;=" &amp; EZ$1, DataRegularSeason20242025!$E$3:$E$1315, $A21)</f>
        <v>16</v>
      </c>
      <c r="FA21">
        <f>SUMIFS(DataRegularSeason20242025!$AA$3:$AA$1315,DataRegularSeason20242025!$B$3:$B$1315, "&lt;=" &amp; FA$1, DataRegularSeason20242025!$D$3:$D$1315, $A21)+SUMIFS(DataRegularSeason20242025!$AB$3:$AB$1315,DataRegularSeason20242025!$B$3:$B$1315, "&lt;=" &amp; FA$1, DataRegularSeason20242025!$E$3:$E$1315, $A21)</f>
        <v>16</v>
      </c>
      <c r="FB21">
        <f>SUMIFS(DataRegularSeason20242025!$AA$3:$AA$1315,DataRegularSeason20242025!$B$3:$B$1315, "&lt;=" &amp; FB$1, DataRegularSeason20242025!$D$3:$D$1315, $A21)+SUMIFS(DataRegularSeason20242025!$AB$3:$AB$1315,DataRegularSeason20242025!$B$3:$B$1315, "&lt;=" &amp; FB$1, DataRegularSeason20242025!$E$3:$E$1315, $A21)</f>
        <v>16</v>
      </c>
      <c r="FC21">
        <f>SUMIFS(DataRegularSeason20242025!$AA$3:$AA$1315,DataRegularSeason20242025!$B$3:$B$1315, "&lt;=" &amp; FC$1, DataRegularSeason20242025!$D$3:$D$1315, $A21)+SUMIFS(DataRegularSeason20242025!$AB$3:$AB$1315,DataRegularSeason20242025!$B$3:$B$1315, "&lt;=" &amp; FC$1, DataRegularSeason20242025!$E$3:$E$1315, $A21)</f>
        <v>16</v>
      </c>
      <c r="FD21">
        <f>SUMIFS(DataRegularSeason20242025!$AA$3:$AA$1315,DataRegularSeason20242025!$B$3:$B$1315, "&lt;=" &amp; FD$1, DataRegularSeason20242025!$D$3:$D$1315, $A21)+SUMIFS(DataRegularSeason20242025!$AB$3:$AB$1315,DataRegularSeason20242025!$B$3:$B$1315, "&lt;=" &amp; FD$1, DataRegularSeason20242025!$E$3:$E$1315, $A21)</f>
        <v>16</v>
      </c>
      <c r="FE21">
        <f>SUMIFS(DataRegularSeason20242025!$AA$3:$AA$1315,DataRegularSeason20242025!$B$3:$B$1315, "&lt;=" &amp; FE$1, DataRegularSeason20242025!$D$3:$D$1315, $A21)+SUMIFS(DataRegularSeason20242025!$AB$3:$AB$1315,DataRegularSeason20242025!$B$3:$B$1315, "&lt;=" &amp; FE$1, DataRegularSeason20242025!$E$3:$E$1315, $A21)</f>
        <v>16</v>
      </c>
      <c r="FF21">
        <f>SUMIFS(DataRegularSeason20242025!$AA$3:$AA$1315,DataRegularSeason20242025!$B$3:$B$1315, "&lt;=" &amp; FF$1, DataRegularSeason20242025!$D$3:$D$1315, $A21)+SUMIFS(DataRegularSeason20242025!$AB$3:$AB$1315,DataRegularSeason20242025!$B$3:$B$1315, "&lt;=" &amp; FF$1, DataRegularSeason20242025!$E$3:$E$1315, $A21)</f>
        <v>16</v>
      </c>
      <c r="FG21">
        <f>SUMIFS(DataRegularSeason20242025!$AA$3:$AA$1315,DataRegularSeason20242025!$B$3:$B$1315, "&lt;=" &amp; FG$1, DataRegularSeason20242025!$D$3:$D$1315, $A21)+SUMIFS(DataRegularSeason20242025!$AB$3:$AB$1315,DataRegularSeason20242025!$B$3:$B$1315, "&lt;=" &amp; FG$1, DataRegularSeason20242025!$E$3:$E$1315, $A21)</f>
        <v>16</v>
      </c>
      <c r="FH21">
        <f>SUMIFS(DataRegularSeason20242025!$AA$3:$AA$1315,DataRegularSeason20242025!$B$3:$B$1315, "&lt;=" &amp; FH$1, DataRegularSeason20242025!$D$3:$D$1315, $A21)+SUMIFS(DataRegularSeason20242025!$AB$3:$AB$1315,DataRegularSeason20242025!$B$3:$B$1315, "&lt;=" &amp; FH$1, DataRegularSeason20242025!$E$3:$E$1315, $A21)</f>
        <v>16</v>
      </c>
      <c r="FI21">
        <f>SUMIFS(DataRegularSeason20242025!$AA$3:$AA$1315,DataRegularSeason20242025!$B$3:$B$1315, "&lt;=" &amp; FI$1, DataRegularSeason20242025!$D$3:$D$1315, $A21)+SUMIFS(DataRegularSeason20242025!$AB$3:$AB$1315,DataRegularSeason20242025!$B$3:$B$1315, "&lt;=" &amp; FI$1, DataRegularSeason20242025!$E$3:$E$1315, $A21)</f>
        <v>16</v>
      </c>
      <c r="FJ21">
        <f>SUMIFS(DataRegularSeason20242025!$AA$3:$AA$1315,DataRegularSeason20242025!$B$3:$B$1315, "&lt;=" &amp; FJ$1, DataRegularSeason20242025!$D$3:$D$1315, $A21)+SUMIFS(DataRegularSeason20242025!$AB$3:$AB$1315,DataRegularSeason20242025!$B$3:$B$1315, "&lt;=" &amp; FJ$1, DataRegularSeason20242025!$E$3:$E$1315, $A21)</f>
        <v>16</v>
      </c>
      <c r="FK21">
        <f>SUMIFS(DataRegularSeason20242025!$AA$3:$AA$1315,DataRegularSeason20242025!$B$3:$B$1315, "&lt;=" &amp; FK$1, DataRegularSeason20242025!$D$3:$D$1315, $A21)+SUMIFS(DataRegularSeason20242025!$AB$3:$AB$1315,DataRegularSeason20242025!$B$3:$B$1315, "&lt;=" &amp; FK$1, DataRegularSeason20242025!$E$3:$E$1315, $A21)</f>
        <v>16</v>
      </c>
      <c r="FL21">
        <f>SUMIFS(DataRegularSeason20242025!$AA$3:$AA$1315,DataRegularSeason20242025!$B$3:$B$1315, "&lt;=" &amp; FL$1, DataRegularSeason20242025!$D$3:$D$1315, $A21)+SUMIFS(DataRegularSeason20242025!$AB$3:$AB$1315,DataRegularSeason20242025!$B$3:$B$1315, "&lt;=" &amp; FL$1, DataRegularSeason20242025!$E$3:$E$1315, $A21)</f>
        <v>16</v>
      </c>
      <c r="FM21">
        <f>SUMIFS(DataRegularSeason20242025!$AA$3:$AA$1315,DataRegularSeason20242025!$B$3:$B$1315, "&lt;=" &amp; FM$1, DataRegularSeason20242025!$D$3:$D$1315, $A21)+SUMIFS(DataRegularSeason20242025!$AB$3:$AB$1315,DataRegularSeason20242025!$B$3:$B$1315, "&lt;=" &amp; FM$1, DataRegularSeason20242025!$E$3:$E$1315, $A21)</f>
        <v>16</v>
      </c>
      <c r="FN21">
        <f>SUMIFS(DataRegularSeason20242025!$AA$3:$AA$1315,DataRegularSeason20242025!$B$3:$B$1315, "&lt;=" &amp; FN$1, DataRegularSeason20242025!$D$3:$D$1315, $A21)+SUMIFS(DataRegularSeason20242025!$AB$3:$AB$1315,DataRegularSeason20242025!$B$3:$B$1315, "&lt;=" &amp; FN$1, DataRegularSeason20242025!$E$3:$E$1315, $A21)</f>
        <v>16</v>
      </c>
      <c r="FO21">
        <f>SUMIFS(DataRegularSeason20242025!$AA$3:$AA$1315,DataRegularSeason20242025!$B$3:$B$1315, "&lt;=" &amp; FO$1, DataRegularSeason20242025!$D$3:$D$1315, $A21)+SUMIFS(DataRegularSeason20242025!$AB$3:$AB$1315,DataRegularSeason20242025!$B$3:$B$1315, "&lt;=" &amp; FO$1, DataRegularSeason20242025!$E$3:$E$1315, $A21)</f>
        <v>16</v>
      </c>
      <c r="FP21">
        <f>SUMIFS(DataRegularSeason20242025!$AA$3:$AA$1315,DataRegularSeason20242025!$B$3:$B$1315, "&lt;=" &amp; FP$1, DataRegularSeason20242025!$D$3:$D$1315, $A21)+SUMIFS(DataRegularSeason20242025!$AB$3:$AB$1315,DataRegularSeason20242025!$B$3:$B$1315, "&lt;=" &amp; FP$1, DataRegularSeason20242025!$E$3:$E$1315, $A21)</f>
        <v>16</v>
      </c>
      <c r="FQ21">
        <f>SUMIFS(DataRegularSeason20242025!$AA$3:$AA$1315,DataRegularSeason20242025!$B$3:$B$1315, "&lt;=" &amp; FQ$1, DataRegularSeason20242025!$D$3:$D$1315, $A21)+SUMIFS(DataRegularSeason20242025!$AB$3:$AB$1315,DataRegularSeason20242025!$B$3:$B$1315, "&lt;=" &amp; FQ$1, DataRegularSeason20242025!$E$3:$E$1315, $A21)</f>
        <v>16</v>
      </c>
      <c r="FR21">
        <f>SUMIFS(DataRegularSeason20242025!$AA$3:$AA$1315,DataRegularSeason20242025!$B$3:$B$1315, "&lt;=" &amp; FR$1, DataRegularSeason20242025!$D$3:$D$1315, $A21)+SUMIFS(DataRegularSeason20242025!$AB$3:$AB$1315,DataRegularSeason20242025!$B$3:$B$1315, "&lt;=" &amp; FR$1, DataRegularSeason20242025!$E$3:$E$1315, $A21)</f>
        <v>16</v>
      </c>
      <c r="FS21">
        <f>SUMIFS(DataRegularSeason20242025!$AA$3:$AA$1315,DataRegularSeason20242025!$B$3:$B$1315, "&lt;=" &amp; FS$1, DataRegularSeason20242025!$D$3:$D$1315, $A21)+SUMIFS(DataRegularSeason20242025!$AB$3:$AB$1315,DataRegularSeason20242025!$B$3:$B$1315, "&lt;=" &amp; FS$1, DataRegularSeason20242025!$E$3:$E$1315, $A21)</f>
        <v>16</v>
      </c>
      <c r="FT21">
        <f>SUMIFS(DataRegularSeason20242025!$AA$3:$AA$1315,DataRegularSeason20242025!$B$3:$B$1315, "&lt;=" &amp; FT$1, DataRegularSeason20242025!$D$3:$D$1315, $A21)+SUMIFS(DataRegularSeason20242025!$AB$3:$AB$1315,DataRegularSeason20242025!$B$3:$B$1315, "&lt;=" &amp; FT$1, DataRegularSeason20242025!$E$3:$E$1315, $A21)</f>
        <v>16</v>
      </c>
      <c r="FU21">
        <f>SUMIFS(DataRegularSeason20242025!$AA$3:$AA$1315,DataRegularSeason20242025!$B$3:$B$1315, "&lt;=" &amp; FU$1, DataRegularSeason20242025!$D$3:$D$1315, $A21)+SUMIFS(DataRegularSeason20242025!$AB$3:$AB$1315,DataRegularSeason20242025!$B$3:$B$1315, "&lt;=" &amp; FU$1, DataRegularSeason20242025!$E$3:$E$1315, $A21)</f>
        <v>16</v>
      </c>
      <c r="FV21">
        <f>SUMIFS(DataRegularSeason20242025!$AA$3:$AA$1315,DataRegularSeason20242025!$B$3:$B$1315, "&lt;=" &amp; FV$1, DataRegularSeason20242025!$D$3:$D$1315, $A21)+SUMIFS(DataRegularSeason20242025!$AB$3:$AB$1315,DataRegularSeason20242025!$B$3:$B$1315, "&lt;=" &amp; FV$1, DataRegularSeason20242025!$E$3:$E$1315, $A21)</f>
        <v>16</v>
      </c>
      <c r="FW21">
        <f>SUMIFS(DataRegularSeason20242025!$AA$3:$AA$1315,DataRegularSeason20242025!$B$3:$B$1315, "&lt;=" &amp; FW$1, DataRegularSeason20242025!$D$3:$D$1315, $A21)+SUMIFS(DataRegularSeason20242025!$AB$3:$AB$1315,DataRegularSeason20242025!$B$3:$B$1315, "&lt;=" &amp; FW$1, DataRegularSeason20242025!$E$3:$E$1315, $A21)</f>
        <v>16</v>
      </c>
      <c r="FX21">
        <f>SUMIFS(DataRegularSeason20242025!$AA$3:$AA$1315,DataRegularSeason20242025!$B$3:$B$1315, "&lt;=" &amp; FX$1, DataRegularSeason20242025!$D$3:$D$1315, $A21)+SUMIFS(DataRegularSeason20242025!$AB$3:$AB$1315,DataRegularSeason20242025!$B$3:$B$1315, "&lt;=" &amp; FX$1, DataRegularSeason20242025!$E$3:$E$1315, $A21)</f>
        <v>16</v>
      </c>
      <c r="FY21">
        <f>SUMIFS(DataRegularSeason20242025!$AA$3:$AA$1315,DataRegularSeason20242025!$B$3:$B$1315, "&lt;=" &amp; FY$1, DataRegularSeason20242025!$D$3:$D$1315, $A21)+SUMIFS(DataRegularSeason20242025!$AB$3:$AB$1315,DataRegularSeason20242025!$B$3:$B$1315, "&lt;=" &amp; FY$1, DataRegularSeason20242025!$E$3:$E$1315, $A21)</f>
        <v>16</v>
      </c>
      <c r="FZ21">
        <f>SUMIFS(DataRegularSeason20242025!$AA$3:$AA$1315,DataRegularSeason20242025!$B$3:$B$1315, "&lt;=" &amp; FZ$1, DataRegularSeason20242025!$D$3:$D$1315, $A21)+SUMIFS(DataRegularSeason20242025!$AB$3:$AB$1315,DataRegularSeason20242025!$B$3:$B$1315, "&lt;=" &amp; FZ$1, DataRegularSeason20242025!$E$3:$E$1315, $A21)</f>
        <v>16</v>
      </c>
      <c r="GA21">
        <f>SUMIFS(DataRegularSeason20242025!$AA$3:$AA$1315,DataRegularSeason20242025!$B$3:$B$1315, "&lt;=" &amp; GA$1, DataRegularSeason20242025!$D$3:$D$1315, $A21)+SUMIFS(DataRegularSeason20242025!$AB$3:$AB$1315,DataRegularSeason20242025!$B$3:$B$1315, "&lt;=" &amp; GA$1, DataRegularSeason20242025!$E$3:$E$1315, $A21)</f>
        <v>16</v>
      </c>
      <c r="GB21">
        <f>SUMIFS(DataRegularSeason20242025!$AA$3:$AA$1315,DataRegularSeason20242025!$B$3:$B$1315, "&lt;=" &amp; GB$1, DataRegularSeason20242025!$D$3:$D$1315, $A21)+SUMIFS(DataRegularSeason20242025!$AB$3:$AB$1315,DataRegularSeason20242025!$B$3:$B$1315, "&lt;=" &amp; GB$1, DataRegularSeason20242025!$E$3:$E$1315, $A21)</f>
        <v>16</v>
      </c>
      <c r="GC21">
        <f>SUMIFS(DataRegularSeason20242025!$AA$3:$AA$1315,DataRegularSeason20242025!$B$3:$B$1315, "&lt;=" &amp; GC$1, DataRegularSeason20242025!$D$3:$D$1315, $A21)+SUMIFS(DataRegularSeason20242025!$AB$3:$AB$1315,DataRegularSeason20242025!$B$3:$B$1315, "&lt;=" &amp; GC$1, DataRegularSeason20242025!$E$3:$E$1315, $A21)</f>
        <v>16</v>
      </c>
      <c r="GD21">
        <f>SUMIFS(DataRegularSeason20242025!$AA$3:$AA$1315,DataRegularSeason20242025!$B$3:$B$1315, "&lt;=" &amp; GD$1, DataRegularSeason20242025!$D$3:$D$1315, $A21)+SUMIFS(DataRegularSeason20242025!$AB$3:$AB$1315,DataRegularSeason20242025!$B$3:$B$1315, "&lt;=" &amp; GD$1, DataRegularSeason20242025!$E$3:$E$1315, $A21)</f>
        <v>16</v>
      </c>
      <c r="GE21">
        <f>SUMIFS(DataRegularSeason20242025!$AA$3:$AA$1315,DataRegularSeason20242025!$B$3:$B$1315, "&lt;=" &amp; GE$1, DataRegularSeason20242025!$D$3:$D$1315, $A21)+SUMIFS(DataRegularSeason20242025!$AB$3:$AB$1315,DataRegularSeason20242025!$B$3:$B$1315, "&lt;=" &amp; GE$1, DataRegularSeason20242025!$E$3:$E$1315, $A21)</f>
        <v>16</v>
      </c>
      <c r="GF21">
        <f>SUMIFS(DataRegularSeason20242025!$AA$3:$AA$1315,DataRegularSeason20242025!$B$3:$B$1315, "&lt;=" &amp; GF$1, DataRegularSeason20242025!$D$3:$D$1315, $A21)+SUMIFS(DataRegularSeason20242025!$AB$3:$AB$1315,DataRegularSeason20242025!$B$3:$B$1315, "&lt;=" &amp; GF$1, DataRegularSeason20242025!$E$3:$E$1315, $A21)</f>
        <v>16</v>
      </c>
      <c r="GG21">
        <f>SUMIFS(DataRegularSeason20242025!$AA$3:$AA$1315,DataRegularSeason20242025!$B$3:$B$1315, "&lt;=" &amp; GG$1, DataRegularSeason20242025!$D$3:$D$1315, $A21)+SUMIFS(DataRegularSeason20242025!$AB$3:$AB$1315,DataRegularSeason20242025!$B$3:$B$1315, "&lt;=" &amp; GG$1, DataRegularSeason20242025!$E$3:$E$1315, $A21)</f>
        <v>16</v>
      </c>
      <c r="GH21">
        <f>SUMIFS(DataRegularSeason20242025!$AA$3:$AA$1315,DataRegularSeason20242025!$B$3:$B$1315, "&lt;=" &amp; GH$1, DataRegularSeason20242025!$D$3:$D$1315, $A21)+SUMIFS(DataRegularSeason20242025!$AB$3:$AB$1315,DataRegularSeason20242025!$B$3:$B$1315, "&lt;=" &amp; GH$1, DataRegularSeason20242025!$E$3:$E$1315, $A21)</f>
        <v>16</v>
      </c>
      <c r="GI21">
        <f>SUMIFS(DataRegularSeason20242025!$AA$3:$AA$1315,DataRegularSeason20242025!$B$3:$B$1315, "&lt;=" &amp; GI$1, DataRegularSeason20242025!$D$3:$D$1315, $A21)+SUMIFS(DataRegularSeason20242025!$AB$3:$AB$1315,DataRegularSeason20242025!$B$3:$B$1315, "&lt;=" &amp; GI$1, DataRegularSeason20242025!$E$3:$E$1315, $A21)</f>
        <v>16</v>
      </c>
      <c r="GJ21">
        <f>SUMIFS(DataRegularSeason20242025!$AA$3:$AA$1315,DataRegularSeason20242025!$B$3:$B$1315, "&lt;=" &amp; GJ$1, DataRegularSeason20242025!$D$3:$D$1315, $A21)+SUMIFS(DataRegularSeason20242025!$AB$3:$AB$1315,DataRegularSeason20242025!$B$3:$B$1315, "&lt;=" &amp; GJ$1, DataRegularSeason20242025!$E$3:$E$1315, $A21)</f>
        <v>16</v>
      </c>
      <c r="GK21">
        <f>SUMIFS(DataRegularSeason20242025!$AA$3:$AA$1315,DataRegularSeason20242025!$B$3:$B$1315, "&lt;=" &amp; GK$1, DataRegularSeason20242025!$D$3:$D$1315, $A21)+SUMIFS(DataRegularSeason20242025!$AB$3:$AB$1315,DataRegularSeason20242025!$B$3:$B$1315, "&lt;=" &amp; GK$1, DataRegularSeason20242025!$E$3:$E$1315, $A21)</f>
        <v>16</v>
      </c>
      <c r="GL21">
        <f>SUMIFS(DataRegularSeason20242025!$AA$3:$AA$1315,DataRegularSeason20242025!$B$3:$B$1315, "&lt;=" &amp; GL$1, DataRegularSeason20242025!$D$3:$D$1315, $A21)+SUMIFS(DataRegularSeason20242025!$AB$3:$AB$1315,DataRegularSeason20242025!$B$3:$B$1315, "&lt;=" &amp; GL$1, DataRegularSeason20242025!$E$3:$E$1315, $A21)</f>
        <v>16</v>
      </c>
      <c r="GM21">
        <f>SUMIFS(DataRegularSeason20242025!$AA$3:$AA$1315,DataRegularSeason20242025!$B$3:$B$1315, "&lt;=" &amp; GM$1, DataRegularSeason20242025!$D$3:$D$1315, $A21)+SUMIFS(DataRegularSeason20242025!$AB$3:$AB$1315,DataRegularSeason20242025!$B$3:$B$1315, "&lt;=" &amp; GM$1, DataRegularSeason20242025!$E$3:$E$1315, $A21)</f>
        <v>16</v>
      </c>
      <c r="GN21">
        <f>SUMIFS(DataRegularSeason20242025!$AA$3:$AA$1315,DataRegularSeason20242025!$B$3:$B$1315, "&lt;=" &amp; GN$1, DataRegularSeason20242025!$D$3:$D$1315, $A21)+SUMIFS(DataRegularSeason20242025!$AB$3:$AB$1315,DataRegularSeason20242025!$B$3:$B$1315, "&lt;=" &amp; GN$1, DataRegularSeason20242025!$E$3:$E$1315, $A21)</f>
        <v>16</v>
      </c>
      <c r="GO21">
        <f>SUMIFS(DataRegularSeason20242025!$AA$3:$AA$1315,DataRegularSeason20242025!$B$3:$B$1315, "&lt;=" &amp; GO$1, DataRegularSeason20242025!$D$3:$D$1315, $A21)+SUMIFS(DataRegularSeason20242025!$AB$3:$AB$1315,DataRegularSeason20242025!$B$3:$B$1315, "&lt;=" &amp; GO$1, DataRegularSeason20242025!$E$3:$E$1315, $A21)</f>
        <v>16</v>
      </c>
      <c r="GP21">
        <f>SUMIFS(DataRegularSeason20242025!$AA$3:$AA$1315,DataRegularSeason20242025!$B$3:$B$1315, "&lt;=" &amp; GP$1, DataRegularSeason20242025!$D$3:$D$1315, $A21)+SUMIFS(DataRegularSeason20242025!$AB$3:$AB$1315,DataRegularSeason20242025!$B$3:$B$1315, "&lt;=" &amp; GP$1, DataRegularSeason20242025!$E$3:$E$1315, $A21)</f>
        <v>16</v>
      </c>
      <c r="GQ21">
        <f>SUMIFS(DataRegularSeason20242025!$AA$3:$AA$1315,DataRegularSeason20242025!$B$3:$B$1315, "&lt;=" &amp; GQ$1, DataRegularSeason20242025!$D$3:$D$1315, $A21)+SUMIFS(DataRegularSeason20242025!$AB$3:$AB$1315,DataRegularSeason20242025!$B$3:$B$1315, "&lt;=" &amp; GQ$1, DataRegularSeason20242025!$E$3:$E$1315, $A21)</f>
        <v>16</v>
      </c>
      <c r="GR21">
        <f>SUMIFS(DataRegularSeason20242025!$AA$3:$AA$1315,DataRegularSeason20242025!$B$3:$B$1315, "&lt;=" &amp; GR$1, DataRegularSeason20242025!$D$3:$D$1315, $A21)+SUMIFS(DataRegularSeason20242025!$AB$3:$AB$1315,DataRegularSeason20242025!$B$3:$B$1315, "&lt;=" &amp; GR$1, DataRegularSeason20242025!$E$3:$E$1315, $A21)</f>
        <v>16</v>
      </c>
      <c r="GS21">
        <f>SUMIFS(DataRegularSeason20242025!$AA$3:$AA$1315,DataRegularSeason20242025!$B$3:$B$1315, "&lt;=" &amp; GS$1, DataRegularSeason20242025!$D$3:$D$1315, $A21)+SUMIFS(DataRegularSeason20242025!$AB$3:$AB$1315,DataRegularSeason20242025!$B$3:$B$1315, "&lt;=" &amp; GS$1, DataRegularSeason20242025!$E$3:$E$1315, $A21)</f>
        <v>16</v>
      </c>
      <c r="GT21">
        <f>SUMIFS(DataRegularSeason20242025!$AA$3:$AA$1315,DataRegularSeason20242025!$B$3:$B$1315, "&lt;=" &amp; GT$1, DataRegularSeason20242025!$D$3:$D$1315, $A21)+SUMIFS(DataRegularSeason20242025!$AB$3:$AB$1315,DataRegularSeason20242025!$B$3:$B$1315, "&lt;=" &amp; GT$1, DataRegularSeason20242025!$E$3:$E$1315, $A21)</f>
        <v>16</v>
      </c>
      <c r="GU21">
        <f>SUMIFS(DataRegularSeason20242025!$AA$3:$AA$1315,DataRegularSeason20242025!$B$3:$B$1315, "&lt;=" &amp; GU$1, DataRegularSeason20242025!$D$3:$D$1315, $A21)+SUMIFS(DataRegularSeason20242025!$AB$3:$AB$1315,DataRegularSeason20242025!$B$3:$B$1315, "&lt;=" &amp; GU$1, DataRegularSeason20242025!$E$3:$E$1315, $A21)</f>
        <v>16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21</v>
      </c>
      <c r="AP26">
        <f>SUMIFS(DataRegularSeason20242025!$AA$3:$AA$1315,DataRegularSeason20242025!$B$3:$B$1315, "&lt;=" &amp; AP$1, DataRegularSeason20242025!$D$3:$D$1315, $A26)+SUMIFS(DataRegularSeason20242025!$AB$3:$AB$1315,DataRegularSeason20242025!$B$3:$B$1315, "&lt;=" &amp; AP$1, DataRegularSeason20242025!$E$3:$E$1315, $A26)</f>
        <v>21</v>
      </c>
      <c r="AQ26">
        <f>SUMIFS(DataRegularSeason20242025!$AA$3:$AA$1315,DataRegularSeason20242025!$B$3:$B$1315, "&lt;=" &amp; AQ$1, DataRegularSeason20242025!$D$3:$D$1315, $A26)+SUMIFS(DataRegularSeason20242025!$AB$3:$AB$1315,DataRegularSeason20242025!$B$3:$B$1315, "&lt;=" &amp; AQ$1, DataRegularSeason20242025!$E$3:$E$1315, $A26)</f>
        <v>21</v>
      </c>
      <c r="AR26">
        <f>SUMIFS(DataRegularSeason20242025!$AA$3:$AA$1315,DataRegularSeason20242025!$B$3:$B$1315, "&lt;=" &amp; AR$1, DataRegularSeason20242025!$D$3:$D$1315, $A26)+SUMIFS(DataRegularSeason20242025!$AB$3:$AB$1315,DataRegularSeason20242025!$B$3:$B$1315, "&lt;=" &amp; AR$1, DataRegularSeason20242025!$E$3:$E$1315, $A26)</f>
        <v>21</v>
      </c>
      <c r="AS26">
        <f>SUMIFS(DataRegularSeason20242025!$AA$3:$AA$1315,DataRegularSeason20242025!$B$3:$B$1315, "&lt;=" &amp; AS$1, DataRegularSeason20242025!$D$3:$D$1315, $A26)+SUMIFS(DataRegularSeason20242025!$AB$3:$AB$1315,DataRegularSeason20242025!$B$3:$B$1315, "&lt;=" &amp; AS$1, DataRegularSeason20242025!$E$3:$E$1315, $A26)</f>
        <v>21</v>
      </c>
      <c r="AT26">
        <f>SUMIFS(DataRegularSeason20242025!$AA$3:$AA$1315,DataRegularSeason20242025!$B$3:$B$1315, "&lt;=" &amp; AT$1, DataRegularSeason20242025!$D$3:$D$1315, $A26)+SUMIFS(DataRegularSeason20242025!$AB$3:$AB$1315,DataRegularSeason20242025!$B$3:$B$1315, "&lt;=" &amp; AT$1, DataRegularSeason20242025!$E$3:$E$1315, $A26)</f>
        <v>21</v>
      </c>
      <c r="AU26">
        <f>SUMIFS(DataRegularSeason20242025!$AA$3:$AA$1315,DataRegularSeason20242025!$B$3:$B$1315, "&lt;=" &amp; AU$1, DataRegularSeason20242025!$D$3:$D$1315, $A26)+SUMIFS(DataRegularSeason20242025!$AB$3:$AB$1315,DataRegularSeason20242025!$B$3:$B$1315, "&lt;=" &amp; AU$1, DataRegularSeason20242025!$E$3:$E$1315, $A26)</f>
        <v>21</v>
      </c>
      <c r="AV26">
        <f>SUMIFS(DataRegularSeason20242025!$AA$3:$AA$1315,DataRegularSeason20242025!$B$3:$B$1315, "&lt;=" &amp; AV$1, DataRegularSeason20242025!$D$3:$D$1315, $A26)+SUMIFS(DataRegularSeason20242025!$AB$3:$AB$1315,DataRegularSeason20242025!$B$3:$B$1315, "&lt;=" &amp; AV$1, DataRegularSeason20242025!$E$3:$E$1315, $A26)</f>
        <v>21</v>
      </c>
      <c r="AW26">
        <f>SUMIFS(DataRegularSeason20242025!$AA$3:$AA$1315,DataRegularSeason20242025!$B$3:$B$1315, "&lt;=" &amp; AW$1, DataRegularSeason20242025!$D$3:$D$1315, $A26)+SUMIFS(DataRegularSeason20242025!$AB$3:$AB$1315,DataRegularSeason20242025!$B$3:$B$1315, "&lt;=" &amp; AW$1, DataRegularSeason20242025!$E$3:$E$1315, $A26)</f>
        <v>21</v>
      </c>
      <c r="AX26">
        <f>SUMIFS(DataRegularSeason20242025!$AA$3:$AA$1315,DataRegularSeason20242025!$B$3:$B$1315, "&lt;=" &amp; AX$1, DataRegularSeason20242025!$D$3:$D$1315, $A26)+SUMIFS(DataRegularSeason20242025!$AB$3:$AB$1315,DataRegularSeason20242025!$B$3:$B$1315, "&lt;=" &amp; AX$1, DataRegularSeason20242025!$E$3:$E$1315, $A26)</f>
        <v>21</v>
      </c>
      <c r="AY26">
        <f>SUMIFS(DataRegularSeason20242025!$AA$3:$AA$1315,DataRegularSeason20242025!$B$3:$B$1315, "&lt;=" &amp; AY$1, DataRegularSeason20242025!$D$3:$D$1315, $A26)+SUMIFS(DataRegularSeason20242025!$AB$3:$AB$1315,DataRegularSeason20242025!$B$3:$B$1315, "&lt;=" &amp; AY$1, DataRegularSeason20242025!$E$3:$E$1315, $A26)</f>
        <v>21</v>
      </c>
      <c r="AZ26">
        <f>SUMIFS(DataRegularSeason20242025!$AA$3:$AA$1315,DataRegularSeason20242025!$B$3:$B$1315, "&lt;=" &amp; AZ$1, DataRegularSeason20242025!$D$3:$D$1315, $A26)+SUMIFS(DataRegularSeason20242025!$AB$3:$AB$1315,DataRegularSeason20242025!$B$3:$B$1315, "&lt;=" &amp; AZ$1, DataRegularSeason20242025!$E$3:$E$1315, $A26)</f>
        <v>21</v>
      </c>
      <c r="BA26">
        <f>SUMIFS(DataRegularSeason20242025!$AA$3:$AA$1315,DataRegularSeason20242025!$B$3:$B$1315, "&lt;=" &amp; BA$1, DataRegularSeason20242025!$D$3:$D$1315, $A26)+SUMIFS(DataRegularSeason20242025!$AB$3:$AB$1315,DataRegularSeason20242025!$B$3:$B$1315, "&lt;=" &amp; BA$1, DataRegularSeason20242025!$E$3:$E$1315, $A26)</f>
        <v>21</v>
      </c>
      <c r="BB26">
        <f>SUMIFS(DataRegularSeason20242025!$AA$3:$AA$1315,DataRegularSeason20242025!$B$3:$B$1315, "&lt;=" &amp; BB$1, DataRegularSeason20242025!$D$3:$D$1315, $A26)+SUMIFS(DataRegularSeason20242025!$AB$3:$AB$1315,DataRegularSeason20242025!$B$3:$B$1315, "&lt;=" &amp; BB$1, DataRegularSeason20242025!$E$3:$E$1315, $A26)</f>
        <v>21</v>
      </c>
      <c r="BC26">
        <f>SUMIFS(DataRegularSeason20242025!$AA$3:$AA$1315,DataRegularSeason20242025!$B$3:$B$1315, "&lt;=" &amp; BC$1, DataRegularSeason20242025!$D$3:$D$1315, $A26)+SUMIFS(DataRegularSeason20242025!$AB$3:$AB$1315,DataRegularSeason20242025!$B$3:$B$1315, "&lt;=" &amp; BC$1, DataRegularSeason20242025!$E$3:$E$1315, $A26)</f>
        <v>21</v>
      </c>
      <c r="BD26">
        <f>SUMIFS(DataRegularSeason20242025!$AA$3:$AA$1315,DataRegularSeason20242025!$B$3:$B$1315, "&lt;=" &amp; BD$1, DataRegularSeason20242025!$D$3:$D$1315, $A26)+SUMIFS(DataRegularSeason20242025!$AB$3:$AB$1315,DataRegularSeason20242025!$B$3:$B$1315, "&lt;=" &amp; BD$1, DataRegularSeason20242025!$E$3:$E$1315, $A26)</f>
        <v>21</v>
      </c>
      <c r="BE26">
        <f>SUMIFS(DataRegularSeason20242025!$AA$3:$AA$1315,DataRegularSeason20242025!$B$3:$B$1315, "&lt;=" &amp; BE$1, DataRegularSeason20242025!$D$3:$D$1315, $A26)+SUMIFS(DataRegularSeason20242025!$AB$3:$AB$1315,DataRegularSeason20242025!$B$3:$B$1315, "&lt;=" &amp; BE$1, DataRegularSeason20242025!$E$3:$E$1315, $A26)</f>
        <v>21</v>
      </c>
      <c r="BF26">
        <f>SUMIFS(DataRegularSeason20242025!$AA$3:$AA$1315,DataRegularSeason20242025!$B$3:$B$1315, "&lt;=" &amp; BF$1, DataRegularSeason20242025!$D$3:$D$1315, $A26)+SUMIFS(DataRegularSeason20242025!$AB$3:$AB$1315,DataRegularSeason20242025!$B$3:$B$1315, "&lt;=" &amp; BF$1, DataRegularSeason20242025!$E$3:$E$1315, $A26)</f>
        <v>21</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21</v>
      </c>
      <c r="BL26">
        <f>SUMIFS(DataRegularSeason20242025!$AA$3:$AA$1315,DataRegularSeason20242025!$B$3:$B$1315, "&lt;=" &amp; BL$1, DataRegularSeason20242025!$D$3:$D$1315, $A26)+SUMIFS(DataRegularSeason20242025!$AB$3:$AB$1315,DataRegularSeason20242025!$B$3:$B$1315, "&lt;=" &amp; BL$1, DataRegularSeason20242025!$E$3:$E$1315, $A26)</f>
        <v>21</v>
      </c>
      <c r="BM26">
        <f>SUMIFS(DataRegularSeason20242025!$AA$3:$AA$1315,DataRegularSeason20242025!$B$3:$B$1315, "&lt;=" &amp; BM$1, DataRegularSeason20242025!$D$3:$D$1315, $A26)+SUMIFS(DataRegularSeason20242025!$AB$3:$AB$1315,DataRegularSeason20242025!$B$3:$B$1315, "&lt;=" &amp; BM$1, DataRegularSeason20242025!$E$3:$E$1315, $A26)</f>
        <v>21</v>
      </c>
      <c r="BN26">
        <f>SUMIFS(DataRegularSeason20242025!$AA$3:$AA$1315,DataRegularSeason20242025!$B$3:$B$1315, "&lt;=" &amp; BN$1, DataRegularSeason20242025!$D$3:$D$1315, $A26)+SUMIFS(DataRegularSeason20242025!$AB$3:$AB$1315,DataRegularSeason20242025!$B$3:$B$1315, "&lt;=" &amp; BN$1, DataRegularSeason20242025!$E$3:$E$1315, $A26)</f>
        <v>21</v>
      </c>
      <c r="BO26">
        <f>SUMIFS(DataRegularSeason20242025!$AA$3:$AA$1315,DataRegularSeason20242025!$B$3:$B$1315, "&lt;=" &amp; BO$1, DataRegularSeason20242025!$D$3:$D$1315, $A26)+SUMIFS(DataRegularSeason20242025!$AB$3:$AB$1315,DataRegularSeason20242025!$B$3:$B$1315, "&lt;=" &amp; BO$1, DataRegularSeason20242025!$E$3:$E$1315, $A26)</f>
        <v>21</v>
      </c>
      <c r="BP26">
        <f>SUMIFS(DataRegularSeason20242025!$AA$3:$AA$1315,DataRegularSeason20242025!$B$3:$B$1315, "&lt;=" &amp; BP$1, DataRegularSeason20242025!$D$3:$D$1315, $A26)+SUMIFS(DataRegularSeason20242025!$AB$3:$AB$1315,DataRegularSeason20242025!$B$3:$B$1315, "&lt;=" &amp; BP$1, DataRegularSeason20242025!$E$3:$E$1315, $A26)</f>
        <v>21</v>
      </c>
      <c r="BQ26">
        <f>SUMIFS(DataRegularSeason20242025!$AA$3:$AA$1315,DataRegularSeason20242025!$B$3:$B$1315, "&lt;=" &amp; BQ$1, DataRegularSeason20242025!$D$3:$D$1315, $A26)+SUMIFS(DataRegularSeason20242025!$AB$3:$AB$1315,DataRegularSeason20242025!$B$3:$B$1315, "&lt;=" &amp; BQ$1, DataRegularSeason20242025!$E$3:$E$1315, $A26)</f>
        <v>21</v>
      </c>
      <c r="BR26">
        <f>SUMIFS(DataRegularSeason20242025!$AA$3:$AA$1315,DataRegularSeason20242025!$B$3:$B$1315, "&lt;=" &amp; BR$1, DataRegularSeason20242025!$D$3:$D$1315, $A26)+SUMIFS(DataRegularSeason20242025!$AB$3:$AB$1315,DataRegularSeason20242025!$B$3:$B$1315, "&lt;=" &amp; BR$1, DataRegularSeason20242025!$E$3:$E$1315, $A26)</f>
        <v>21</v>
      </c>
      <c r="BS26">
        <f>SUMIFS(DataRegularSeason20242025!$AA$3:$AA$1315,DataRegularSeason20242025!$B$3:$B$1315, "&lt;=" &amp; BS$1, DataRegularSeason20242025!$D$3:$D$1315, $A26)+SUMIFS(DataRegularSeason20242025!$AB$3:$AB$1315,DataRegularSeason20242025!$B$3:$B$1315, "&lt;=" &amp; BS$1, DataRegularSeason20242025!$E$3:$E$1315, $A26)</f>
        <v>21</v>
      </c>
      <c r="BT26">
        <f>SUMIFS(DataRegularSeason20242025!$AA$3:$AA$1315,DataRegularSeason20242025!$B$3:$B$1315, "&lt;=" &amp; BT$1, DataRegularSeason20242025!$D$3:$D$1315, $A26)+SUMIFS(DataRegularSeason20242025!$AB$3:$AB$1315,DataRegularSeason20242025!$B$3:$B$1315, "&lt;=" &amp; BT$1, DataRegularSeason20242025!$E$3:$E$1315, $A26)</f>
        <v>21</v>
      </c>
      <c r="BU26">
        <f>SUMIFS(DataRegularSeason20242025!$AA$3:$AA$1315,DataRegularSeason20242025!$B$3:$B$1315, "&lt;=" &amp; BU$1, DataRegularSeason20242025!$D$3:$D$1315, $A26)+SUMIFS(DataRegularSeason20242025!$AB$3:$AB$1315,DataRegularSeason20242025!$B$3:$B$1315, "&lt;=" &amp; BU$1, DataRegularSeason20242025!$E$3:$E$1315, $A26)</f>
        <v>21</v>
      </c>
      <c r="BV26">
        <f>SUMIFS(DataRegularSeason20242025!$AA$3:$AA$1315,DataRegularSeason20242025!$B$3:$B$1315, "&lt;=" &amp; BV$1, DataRegularSeason20242025!$D$3:$D$1315, $A26)+SUMIFS(DataRegularSeason20242025!$AB$3:$AB$1315,DataRegularSeason20242025!$B$3:$B$1315, "&lt;=" &amp; BV$1, DataRegularSeason20242025!$E$3:$E$1315, $A26)</f>
        <v>21</v>
      </c>
      <c r="BW26">
        <f>SUMIFS(DataRegularSeason20242025!$AA$3:$AA$1315,DataRegularSeason20242025!$B$3:$B$1315, "&lt;=" &amp; BW$1, DataRegularSeason20242025!$D$3:$D$1315, $A26)+SUMIFS(DataRegularSeason20242025!$AB$3:$AB$1315,DataRegularSeason20242025!$B$3:$B$1315, "&lt;=" &amp; BW$1, DataRegularSeason20242025!$E$3:$E$1315, $A26)</f>
        <v>21</v>
      </c>
      <c r="BX26">
        <f>SUMIFS(DataRegularSeason20242025!$AA$3:$AA$1315,DataRegularSeason20242025!$B$3:$B$1315, "&lt;=" &amp; BX$1, DataRegularSeason20242025!$D$3:$D$1315, $A26)+SUMIFS(DataRegularSeason20242025!$AB$3:$AB$1315,DataRegularSeason20242025!$B$3:$B$1315, "&lt;=" &amp; BX$1, DataRegularSeason20242025!$E$3:$E$1315, $A26)</f>
        <v>21</v>
      </c>
      <c r="BY26">
        <f>SUMIFS(DataRegularSeason20242025!$AA$3:$AA$1315,DataRegularSeason20242025!$B$3:$B$1315, "&lt;=" &amp; BY$1, DataRegularSeason20242025!$D$3:$D$1315, $A26)+SUMIFS(DataRegularSeason20242025!$AB$3:$AB$1315,DataRegularSeason20242025!$B$3:$B$1315, "&lt;=" &amp; BY$1, DataRegularSeason20242025!$E$3:$E$1315, $A26)</f>
        <v>21</v>
      </c>
      <c r="BZ26">
        <f>SUMIFS(DataRegularSeason20242025!$AA$3:$AA$1315,DataRegularSeason20242025!$B$3:$B$1315, "&lt;=" &amp; BZ$1, DataRegularSeason20242025!$D$3:$D$1315, $A26)+SUMIFS(DataRegularSeason20242025!$AB$3:$AB$1315,DataRegularSeason20242025!$B$3:$B$1315, "&lt;=" &amp; BZ$1, DataRegularSeason20242025!$E$3:$E$1315, $A26)</f>
        <v>21</v>
      </c>
      <c r="CA26">
        <f>SUMIFS(DataRegularSeason20242025!$AA$3:$AA$1315,DataRegularSeason20242025!$B$3:$B$1315, "&lt;=" &amp; CA$1, DataRegularSeason20242025!$D$3:$D$1315, $A26)+SUMIFS(DataRegularSeason20242025!$AB$3:$AB$1315,DataRegularSeason20242025!$B$3:$B$1315, "&lt;=" &amp; CA$1, DataRegularSeason20242025!$E$3:$E$1315, $A26)</f>
        <v>21</v>
      </c>
      <c r="CB26">
        <f>SUMIFS(DataRegularSeason20242025!$AA$3:$AA$1315,DataRegularSeason20242025!$B$3:$B$1315, "&lt;=" &amp; CB$1, DataRegularSeason20242025!$D$3:$D$1315, $A26)+SUMIFS(DataRegularSeason20242025!$AB$3:$AB$1315,DataRegularSeason20242025!$B$3:$B$1315, "&lt;=" &amp; CB$1, DataRegularSeason20242025!$E$3:$E$1315, $A26)</f>
        <v>21</v>
      </c>
      <c r="CC26">
        <f>SUMIFS(DataRegularSeason20242025!$AA$3:$AA$1315,DataRegularSeason20242025!$B$3:$B$1315, "&lt;=" &amp; CC$1, DataRegularSeason20242025!$D$3:$D$1315, $A26)+SUMIFS(DataRegularSeason20242025!$AB$3:$AB$1315,DataRegularSeason20242025!$B$3:$B$1315, "&lt;=" &amp; CC$1, DataRegularSeason20242025!$E$3:$E$1315, $A26)</f>
        <v>21</v>
      </c>
      <c r="CD26">
        <f>SUMIFS(DataRegularSeason20242025!$AA$3:$AA$1315,DataRegularSeason20242025!$B$3:$B$1315, "&lt;=" &amp; CD$1, DataRegularSeason20242025!$D$3:$D$1315, $A26)+SUMIFS(DataRegularSeason20242025!$AB$3:$AB$1315,DataRegularSeason20242025!$B$3:$B$1315, "&lt;=" &amp; CD$1, DataRegularSeason20242025!$E$3:$E$1315, $A26)</f>
        <v>21</v>
      </c>
      <c r="CE26">
        <f>SUMIFS(DataRegularSeason20242025!$AA$3:$AA$1315,DataRegularSeason20242025!$B$3:$B$1315, "&lt;=" &amp; CE$1, DataRegularSeason20242025!$D$3:$D$1315, $A26)+SUMIFS(DataRegularSeason20242025!$AB$3:$AB$1315,DataRegularSeason20242025!$B$3:$B$1315, "&lt;=" &amp; CE$1, DataRegularSeason20242025!$E$3:$E$1315, $A26)</f>
        <v>21</v>
      </c>
      <c r="CF26">
        <f>SUMIFS(DataRegularSeason20242025!$AA$3:$AA$1315,DataRegularSeason20242025!$B$3:$B$1315, "&lt;=" &amp; CF$1, DataRegularSeason20242025!$D$3:$D$1315, $A26)+SUMIFS(DataRegularSeason20242025!$AB$3:$AB$1315,DataRegularSeason20242025!$B$3:$B$1315, "&lt;=" &amp; CF$1, DataRegularSeason20242025!$E$3:$E$1315, $A26)</f>
        <v>21</v>
      </c>
      <c r="CG26">
        <f>SUMIFS(DataRegularSeason20242025!$AA$3:$AA$1315,DataRegularSeason20242025!$B$3:$B$1315, "&lt;=" &amp; CG$1, DataRegularSeason20242025!$D$3:$D$1315, $A26)+SUMIFS(DataRegularSeason20242025!$AB$3:$AB$1315,DataRegularSeason20242025!$B$3:$B$1315, "&lt;=" &amp; CG$1, DataRegularSeason20242025!$E$3:$E$1315, $A26)</f>
        <v>21</v>
      </c>
      <c r="CH26">
        <f>SUMIFS(DataRegularSeason20242025!$AA$3:$AA$1315,DataRegularSeason20242025!$B$3:$B$1315, "&lt;=" &amp; CH$1, DataRegularSeason20242025!$D$3:$D$1315, $A26)+SUMIFS(DataRegularSeason20242025!$AB$3:$AB$1315,DataRegularSeason20242025!$B$3:$B$1315, "&lt;=" &amp; CH$1, DataRegularSeason20242025!$E$3:$E$1315, $A26)</f>
        <v>21</v>
      </c>
      <c r="CI26">
        <f>SUMIFS(DataRegularSeason20242025!$AA$3:$AA$1315,DataRegularSeason20242025!$B$3:$B$1315, "&lt;=" &amp; CI$1, DataRegularSeason20242025!$D$3:$D$1315, $A26)+SUMIFS(DataRegularSeason20242025!$AB$3:$AB$1315,DataRegularSeason20242025!$B$3:$B$1315, "&lt;=" &amp; CI$1, DataRegularSeason20242025!$E$3:$E$1315, $A26)</f>
        <v>21</v>
      </c>
      <c r="CJ26">
        <f>SUMIFS(DataRegularSeason20242025!$AA$3:$AA$1315,DataRegularSeason20242025!$B$3:$B$1315, "&lt;=" &amp; CJ$1, DataRegularSeason20242025!$D$3:$D$1315, $A26)+SUMIFS(DataRegularSeason20242025!$AB$3:$AB$1315,DataRegularSeason20242025!$B$3:$B$1315, "&lt;=" &amp; CJ$1, DataRegularSeason20242025!$E$3:$E$1315, $A26)</f>
        <v>21</v>
      </c>
      <c r="CK26">
        <f>SUMIFS(DataRegularSeason20242025!$AA$3:$AA$1315,DataRegularSeason20242025!$B$3:$B$1315, "&lt;=" &amp; CK$1, DataRegularSeason20242025!$D$3:$D$1315, $A26)+SUMIFS(DataRegularSeason20242025!$AB$3:$AB$1315,DataRegularSeason20242025!$B$3:$B$1315, "&lt;=" &amp; CK$1, DataRegularSeason20242025!$E$3:$E$1315, $A26)</f>
        <v>21</v>
      </c>
      <c r="CL26">
        <f>SUMIFS(DataRegularSeason20242025!$AA$3:$AA$1315,DataRegularSeason20242025!$B$3:$B$1315, "&lt;=" &amp; CL$1, DataRegularSeason20242025!$D$3:$D$1315, $A26)+SUMIFS(DataRegularSeason20242025!$AB$3:$AB$1315,DataRegularSeason20242025!$B$3:$B$1315, "&lt;=" &amp; CL$1, DataRegularSeason20242025!$E$3:$E$1315, $A26)</f>
        <v>21</v>
      </c>
      <c r="CM26">
        <f>SUMIFS(DataRegularSeason20242025!$AA$3:$AA$1315,DataRegularSeason20242025!$B$3:$B$1315, "&lt;=" &amp; CM$1, DataRegularSeason20242025!$D$3:$D$1315, $A26)+SUMIFS(DataRegularSeason20242025!$AB$3:$AB$1315,DataRegularSeason20242025!$B$3:$B$1315, "&lt;=" &amp; CM$1, DataRegularSeason20242025!$E$3:$E$1315, $A26)</f>
        <v>21</v>
      </c>
      <c r="CN26">
        <f>SUMIFS(DataRegularSeason20242025!$AA$3:$AA$1315,DataRegularSeason20242025!$B$3:$B$1315, "&lt;=" &amp; CN$1, DataRegularSeason20242025!$D$3:$D$1315, $A26)+SUMIFS(DataRegularSeason20242025!$AB$3:$AB$1315,DataRegularSeason20242025!$B$3:$B$1315, "&lt;=" &amp; CN$1, DataRegularSeason20242025!$E$3:$E$1315, $A26)</f>
        <v>21</v>
      </c>
      <c r="CO26">
        <f>SUMIFS(DataRegularSeason20242025!$AA$3:$AA$1315,DataRegularSeason20242025!$B$3:$B$1315, "&lt;=" &amp; CO$1, DataRegularSeason20242025!$D$3:$D$1315, $A26)+SUMIFS(DataRegularSeason20242025!$AB$3:$AB$1315,DataRegularSeason20242025!$B$3:$B$1315, "&lt;=" &amp; CO$1, DataRegularSeason20242025!$E$3:$E$1315, $A26)</f>
        <v>21</v>
      </c>
      <c r="CP26">
        <f>SUMIFS(DataRegularSeason20242025!$AA$3:$AA$1315,DataRegularSeason20242025!$B$3:$B$1315, "&lt;=" &amp; CP$1, DataRegularSeason20242025!$D$3:$D$1315, $A26)+SUMIFS(DataRegularSeason20242025!$AB$3:$AB$1315,DataRegularSeason20242025!$B$3:$B$1315, "&lt;=" &amp; CP$1, DataRegularSeason20242025!$E$3:$E$1315, $A26)</f>
        <v>21</v>
      </c>
      <c r="CQ26">
        <f>SUMIFS(DataRegularSeason20242025!$AA$3:$AA$1315,DataRegularSeason20242025!$B$3:$B$1315, "&lt;=" &amp; CQ$1, DataRegularSeason20242025!$D$3:$D$1315, $A26)+SUMIFS(DataRegularSeason20242025!$AB$3:$AB$1315,DataRegularSeason20242025!$B$3:$B$1315, "&lt;=" &amp; CQ$1, DataRegularSeason20242025!$E$3:$E$1315, $A26)</f>
        <v>21</v>
      </c>
      <c r="CR26">
        <f>SUMIFS(DataRegularSeason20242025!$AA$3:$AA$1315,DataRegularSeason20242025!$B$3:$B$1315, "&lt;=" &amp; CR$1, DataRegularSeason20242025!$D$3:$D$1315, $A26)+SUMIFS(DataRegularSeason20242025!$AB$3:$AB$1315,DataRegularSeason20242025!$B$3:$B$1315, "&lt;=" &amp; CR$1, DataRegularSeason20242025!$E$3:$E$1315, $A26)</f>
        <v>21</v>
      </c>
      <c r="CS26">
        <f>SUMIFS(DataRegularSeason20242025!$AA$3:$AA$1315,DataRegularSeason20242025!$B$3:$B$1315, "&lt;=" &amp; CS$1, DataRegularSeason20242025!$D$3:$D$1315, $A26)+SUMIFS(DataRegularSeason20242025!$AB$3:$AB$1315,DataRegularSeason20242025!$B$3:$B$1315, "&lt;=" &amp; CS$1, DataRegularSeason20242025!$E$3:$E$1315, $A26)</f>
        <v>21</v>
      </c>
      <c r="CT26">
        <f>SUMIFS(DataRegularSeason20242025!$AA$3:$AA$1315,DataRegularSeason20242025!$B$3:$B$1315, "&lt;=" &amp; CT$1, DataRegularSeason20242025!$D$3:$D$1315, $A26)+SUMIFS(DataRegularSeason20242025!$AB$3:$AB$1315,DataRegularSeason20242025!$B$3:$B$1315, "&lt;=" &amp; CT$1, DataRegularSeason20242025!$E$3:$E$1315, $A26)</f>
        <v>21</v>
      </c>
      <c r="CU26">
        <f>SUMIFS(DataRegularSeason20242025!$AA$3:$AA$1315,DataRegularSeason20242025!$B$3:$B$1315, "&lt;=" &amp; CU$1, DataRegularSeason20242025!$D$3:$D$1315, $A26)+SUMIFS(DataRegularSeason20242025!$AB$3:$AB$1315,DataRegularSeason20242025!$B$3:$B$1315, "&lt;=" &amp; CU$1, DataRegularSeason20242025!$E$3:$E$1315, $A26)</f>
        <v>21</v>
      </c>
      <c r="CV26">
        <f>SUMIFS(DataRegularSeason20242025!$AA$3:$AA$1315,DataRegularSeason20242025!$B$3:$B$1315, "&lt;=" &amp; CV$1, DataRegularSeason20242025!$D$3:$D$1315, $A26)+SUMIFS(DataRegularSeason20242025!$AB$3:$AB$1315,DataRegularSeason20242025!$B$3:$B$1315, "&lt;=" &amp; CV$1, DataRegularSeason20242025!$E$3:$E$1315, $A26)</f>
        <v>21</v>
      </c>
      <c r="CW26">
        <f>SUMIFS(DataRegularSeason20242025!$AA$3:$AA$1315,DataRegularSeason20242025!$B$3:$B$1315, "&lt;=" &amp; CW$1, DataRegularSeason20242025!$D$3:$D$1315, $A26)+SUMIFS(DataRegularSeason20242025!$AB$3:$AB$1315,DataRegularSeason20242025!$B$3:$B$1315, "&lt;=" &amp; CW$1, DataRegularSeason20242025!$E$3:$E$1315, $A26)</f>
        <v>21</v>
      </c>
      <c r="CX26">
        <f>SUMIFS(DataRegularSeason20242025!$AA$3:$AA$1315,DataRegularSeason20242025!$B$3:$B$1315, "&lt;=" &amp; CX$1, DataRegularSeason20242025!$D$3:$D$1315, $A26)+SUMIFS(DataRegularSeason20242025!$AB$3:$AB$1315,DataRegularSeason20242025!$B$3:$B$1315, "&lt;=" &amp; CX$1, DataRegularSeason20242025!$E$3:$E$1315, $A26)</f>
        <v>21</v>
      </c>
      <c r="CY26">
        <f>SUMIFS(DataRegularSeason20242025!$AA$3:$AA$1315,DataRegularSeason20242025!$B$3:$B$1315, "&lt;=" &amp; CY$1, DataRegularSeason20242025!$D$3:$D$1315, $A26)+SUMIFS(DataRegularSeason20242025!$AB$3:$AB$1315,DataRegularSeason20242025!$B$3:$B$1315, "&lt;=" &amp; CY$1, DataRegularSeason20242025!$E$3:$E$1315, $A26)</f>
        <v>21</v>
      </c>
      <c r="CZ26">
        <f>SUMIFS(DataRegularSeason20242025!$AA$3:$AA$1315,DataRegularSeason20242025!$B$3:$B$1315, "&lt;=" &amp; CZ$1, DataRegularSeason20242025!$D$3:$D$1315, $A26)+SUMIFS(DataRegularSeason20242025!$AB$3:$AB$1315,DataRegularSeason20242025!$B$3:$B$1315, "&lt;=" &amp; CZ$1, DataRegularSeason20242025!$E$3:$E$1315, $A26)</f>
        <v>21</v>
      </c>
      <c r="DA26">
        <f>SUMIFS(DataRegularSeason20242025!$AA$3:$AA$1315,DataRegularSeason20242025!$B$3:$B$1315, "&lt;=" &amp; DA$1, DataRegularSeason20242025!$D$3:$D$1315, $A26)+SUMIFS(DataRegularSeason20242025!$AB$3:$AB$1315,DataRegularSeason20242025!$B$3:$B$1315, "&lt;=" &amp; DA$1, DataRegularSeason20242025!$E$3:$E$1315, $A26)</f>
        <v>21</v>
      </c>
      <c r="DB26">
        <f>SUMIFS(DataRegularSeason20242025!$AA$3:$AA$1315,DataRegularSeason20242025!$B$3:$B$1315, "&lt;=" &amp; DB$1, DataRegularSeason20242025!$D$3:$D$1315, $A26)+SUMIFS(DataRegularSeason20242025!$AB$3:$AB$1315,DataRegularSeason20242025!$B$3:$B$1315, "&lt;=" &amp; DB$1, DataRegularSeason20242025!$E$3:$E$1315, $A26)</f>
        <v>21</v>
      </c>
      <c r="DC26">
        <f>SUMIFS(DataRegularSeason20242025!$AA$3:$AA$1315,DataRegularSeason20242025!$B$3:$B$1315, "&lt;=" &amp; DC$1, DataRegularSeason20242025!$D$3:$D$1315, $A26)+SUMIFS(DataRegularSeason20242025!$AB$3:$AB$1315,DataRegularSeason20242025!$B$3:$B$1315, "&lt;=" &amp; DC$1, DataRegularSeason20242025!$E$3:$E$1315, $A26)</f>
        <v>21</v>
      </c>
      <c r="DD26">
        <f>SUMIFS(DataRegularSeason20242025!$AA$3:$AA$1315,DataRegularSeason20242025!$B$3:$B$1315, "&lt;=" &amp; DD$1, DataRegularSeason20242025!$D$3:$D$1315, $A26)+SUMIFS(DataRegularSeason20242025!$AB$3:$AB$1315,DataRegularSeason20242025!$B$3:$B$1315, "&lt;=" &amp; DD$1, DataRegularSeason20242025!$E$3:$E$1315, $A26)</f>
        <v>21</v>
      </c>
      <c r="DE26">
        <f>SUMIFS(DataRegularSeason20242025!$AA$3:$AA$1315,DataRegularSeason20242025!$B$3:$B$1315, "&lt;=" &amp; DE$1, DataRegularSeason20242025!$D$3:$D$1315, $A26)+SUMIFS(DataRegularSeason20242025!$AB$3:$AB$1315,DataRegularSeason20242025!$B$3:$B$1315, "&lt;=" &amp; DE$1, DataRegularSeason20242025!$E$3:$E$1315, $A26)</f>
        <v>21</v>
      </c>
      <c r="DF26">
        <f>SUMIFS(DataRegularSeason20242025!$AA$3:$AA$1315,DataRegularSeason20242025!$B$3:$B$1315, "&lt;=" &amp; DF$1, DataRegularSeason20242025!$D$3:$D$1315, $A26)+SUMIFS(DataRegularSeason20242025!$AB$3:$AB$1315,DataRegularSeason20242025!$B$3:$B$1315, "&lt;=" &amp; DF$1, DataRegularSeason20242025!$E$3:$E$1315, $A26)</f>
        <v>21</v>
      </c>
      <c r="DG26">
        <f>SUMIFS(DataRegularSeason20242025!$AA$3:$AA$1315,DataRegularSeason20242025!$B$3:$B$1315, "&lt;=" &amp; DG$1, DataRegularSeason20242025!$D$3:$D$1315, $A26)+SUMIFS(DataRegularSeason20242025!$AB$3:$AB$1315,DataRegularSeason20242025!$B$3:$B$1315, "&lt;=" &amp; DG$1, DataRegularSeason20242025!$E$3:$E$1315, $A26)</f>
        <v>21</v>
      </c>
      <c r="DH26">
        <f>SUMIFS(DataRegularSeason20242025!$AA$3:$AA$1315,DataRegularSeason20242025!$B$3:$B$1315, "&lt;=" &amp; DH$1, DataRegularSeason20242025!$D$3:$D$1315, $A26)+SUMIFS(DataRegularSeason20242025!$AB$3:$AB$1315,DataRegularSeason20242025!$B$3:$B$1315, "&lt;=" &amp; DH$1, DataRegularSeason20242025!$E$3:$E$1315, $A26)</f>
        <v>21</v>
      </c>
      <c r="DI26">
        <f>SUMIFS(DataRegularSeason20242025!$AA$3:$AA$1315,DataRegularSeason20242025!$B$3:$B$1315, "&lt;=" &amp; DI$1, DataRegularSeason20242025!$D$3:$D$1315, $A26)+SUMIFS(DataRegularSeason20242025!$AB$3:$AB$1315,DataRegularSeason20242025!$B$3:$B$1315, "&lt;=" &amp; DI$1, DataRegularSeason20242025!$E$3:$E$1315, $A26)</f>
        <v>21</v>
      </c>
      <c r="DJ26">
        <f>SUMIFS(DataRegularSeason20242025!$AA$3:$AA$1315,DataRegularSeason20242025!$B$3:$B$1315, "&lt;=" &amp; DJ$1, DataRegularSeason20242025!$D$3:$D$1315, $A26)+SUMIFS(DataRegularSeason20242025!$AB$3:$AB$1315,DataRegularSeason20242025!$B$3:$B$1315, "&lt;=" &amp; DJ$1, DataRegularSeason20242025!$E$3:$E$1315, $A26)</f>
        <v>21</v>
      </c>
      <c r="DK26">
        <f>SUMIFS(DataRegularSeason20242025!$AA$3:$AA$1315,DataRegularSeason20242025!$B$3:$B$1315, "&lt;=" &amp; DK$1, DataRegularSeason20242025!$D$3:$D$1315, $A26)+SUMIFS(DataRegularSeason20242025!$AB$3:$AB$1315,DataRegularSeason20242025!$B$3:$B$1315, "&lt;=" &amp; DK$1, DataRegularSeason20242025!$E$3:$E$1315, $A26)</f>
        <v>21</v>
      </c>
      <c r="DL26">
        <f>SUMIFS(DataRegularSeason20242025!$AA$3:$AA$1315,DataRegularSeason20242025!$B$3:$B$1315, "&lt;=" &amp; DL$1, DataRegularSeason20242025!$D$3:$D$1315, $A26)+SUMIFS(DataRegularSeason20242025!$AB$3:$AB$1315,DataRegularSeason20242025!$B$3:$B$1315, "&lt;=" &amp; DL$1, DataRegularSeason20242025!$E$3:$E$1315, $A26)</f>
        <v>21</v>
      </c>
      <c r="DM26">
        <f>SUMIFS(DataRegularSeason20242025!$AA$3:$AA$1315,DataRegularSeason20242025!$B$3:$B$1315, "&lt;=" &amp; DM$1, DataRegularSeason20242025!$D$3:$D$1315, $A26)+SUMIFS(DataRegularSeason20242025!$AB$3:$AB$1315,DataRegularSeason20242025!$B$3:$B$1315, "&lt;=" &amp; DM$1, DataRegularSeason20242025!$E$3:$E$1315, $A26)</f>
        <v>21</v>
      </c>
      <c r="DN26">
        <f>SUMIFS(DataRegularSeason20242025!$AA$3:$AA$1315,DataRegularSeason20242025!$B$3:$B$1315, "&lt;=" &amp; DN$1, DataRegularSeason20242025!$D$3:$D$1315, $A26)+SUMIFS(DataRegularSeason20242025!$AB$3:$AB$1315,DataRegularSeason20242025!$B$3:$B$1315, "&lt;=" &amp; DN$1, DataRegularSeason20242025!$E$3:$E$1315, $A26)</f>
        <v>21</v>
      </c>
      <c r="DO26">
        <f>SUMIFS(DataRegularSeason20242025!$AA$3:$AA$1315,DataRegularSeason20242025!$B$3:$B$1315, "&lt;=" &amp; DO$1, DataRegularSeason20242025!$D$3:$D$1315, $A26)+SUMIFS(DataRegularSeason20242025!$AB$3:$AB$1315,DataRegularSeason20242025!$B$3:$B$1315, "&lt;=" &amp; DO$1, DataRegularSeason20242025!$E$3:$E$1315, $A26)</f>
        <v>21</v>
      </c>
      <c r="DP26">
        <f>SUMIFS(DataRegularSeason20242025!$AA$3:$AA$1315,DataRegularSeason20242025!$B$3:$B$1315, "&lt;=" &amp; DP$1, DataRegularSeason20242025!$D$3:$D$1315, $A26)+SUMIFS(DataRegularSeason20242025!$AB$3:$AB$1315,DataRegularSeason20242025!$B$3:$B$1315, "&lt;=" &amp; DP$1, DataRegularSeason20242025!$E$3:$E$1315, $A26)</f>
        <v>21</v>
      </c>
      <c r="DQ26">
        <f>SUMIFS(DataRegularSeason20242025!$AA$3:$AA$1315,DataRegularSeason20242025!$B$3:$B$1315, "&lt;=" &amp; DQ$1, DataRegularSeason20242025!$D$3:$D$1315, $A26)+SUMIFS(DataRegularSeason20242025!$AB$3:$AB$1315,DataRegularSeason20242025!$B$3:$B$1315, "&lt;=" &amp; DQ$1, DataRegularSeason20242025!$E$3:$E$1315, $A26)</f>
        <v>21</v>
      </c>
      <c r="DR26">
        <f>SUMIFS(DataRegularSeason20242025!$AA$3:$AA$1315,DataRegularSeason20242025!$B$3:$B$1315, "&lt;=" &amp; DR$1, DataRegularSeason20242025!$D$3:$D$1315, $A26)+SUMIFS(DataRegularSeason20242025!$AB$3:$AB$1315,DataRegularSeason20242025!$B$3:$B$1315, "&lt;=" &amp; DR$1, DataRegularSeason20242025!$E$3:$E$1315, $A26)</f>
        <v>21</v>
      </c>
      <c r="DS26">
        <f>SUMIFS(DataRegularSeason20242025!$AA$3:$AA$1315,DataRegularSeason20242025!$B$3:$B$1315, "&lt;=" &amp; DS$1, DataRegularSeason20242025!$D$3:$D$1315, $A26)+SUMIFS(DataRegularSeason20242025!$AB$3:$AB$1315,DataRegularSeason20242025!$B$3:$B$1315, "&lt;=" &amp; DS$1, DataRegularSeason20242025!$E$3:$E$1315, $A26)</f>
        <v>21</v>
      </c>
      <c r="DT26">
        <f>SUMIFS(DataRegularSeason20242025!$AA$3:$AA$1315,DataRegularSeason20242025!$B$3:$B$1315, "&lt;=" &amp; DT$1, DataRegularSeason20242025!$D$3:$D$1315, $A26)+SUMIFS(DataRegularSeason20242025!$AB$3:$AB$1315,DataRegularSeason20242025!$B$3:$B$1315, "&lt;=" &amp; DT$1, DataRegularSeason20242025!$E$3:$E$1315, $A26)</f>
        <v>21</v>
      </c>
      <c r="DU26">
        <f>SUMIFS(DataRegularSeason20242025!$AA$3:$AA$1315,DataRegularSeason20242025!$B$3:$B$1315, "&lt;=" &amp; DU$1, DataRegularSeason20242025!$D$3:$D$1315, $A26)+SUMIFS(DataRegularSeason20242025!$AB$3:$AB$1315,DataRegularSeason20242025!$B$3:$B$1315, "&lt;=" &amp; DU$1, DataRegularSeason20242025!$E$3:$E$1315, $A26)</f>
        <v>21</v>
      </c>
      <c r="DV26">
        <f>SUMIFS(DataRegularSeason20242025!$AA$3:$AA$1315,DataRegularSeason20242025!$B$3:$B$1315, "&lt;=" &amp; DV$1, DataRegularSeason20242025!$D$3:$D$1315, $A26)+SUMIFS(DataRegularSeason20242025!$AB$3:$AB$1315,DataRegularSeason20242025!$B$3:$B$1315, "&lt;=" &amp; DV$1, DataRegularSeason20242025!$E$3:$E$1315, $A26)</f>
        <v>21</v>
      </c>
      <c r="DW26">
        <f>SUMIFS(DataRegularSeason20242025!$AA$3:$AA$1315,DataRegularSeason20242025!$B$3:$B$1315, "&lt;=" &amp; DW$1, DataRegularSeason20242025!$D$3:$D$1315, $A26)+SUMIFS(DataRegularSeason20242025!$AB$3:$AB$1315,DataRegularSeason20242025!$B$3:$B$1315, "&lt;=" &amp; DW$1, DataRegularSeason20242025!$E$3:$E$1315, $A26)</f>
        <v>21</v>
      </c>
      <c r="DX26">
        <f>SUMIFS(DataRegularSeason20242025!$AA$3:$AA$1315,DataRegularSeason20242025!$B$3:$B$1315, "&lt;=" &amp; DX$1, DataRegularSeason20242025!$D$3:$D$1315, $A26)+SUMIFS(DataRegularSeason20242025!$AB$3:$AB$1315,DataRegularSeason20242025!$B$3:$B$1315, "&lt;=" &amp; DX$1, DataRegularSeason20242025!$E$3:$E$1315, $A26)</f>
        <v>21</v>
      </c>
      <c r="DY26">
        <f>SUMIFS(DataRegularSeason20242025!$AA$3:$AA$1315,DataRegularSeason20242025!$B$3:$B$1315, "&lt;=" &amp; DY$1, DataRegularSeason20242025!$D$3:$D$1315, $A26)+SUMIFS(DataRegularSeason20242025!$AB$3:$AB$1315,DataRegularSeason20242025!$B$3:$B$1315, "&lt;=" &amp; DY$1, DataRegularSeason20242025!$E$3:$E$1315, $A26)</f>
        <v>21</v>
      </c>
      <c r="DZ26">
        <f>SUMIFS(DataRegularSeason20242025!$AA$3:$AA$1315,DataRegularSeason20242025!$B$3:$B$1315, "&lt;=" &amp; DZ$1, DataRegularSeason20242025!$D$3:$D$1315, $A26)+SUMIFS(DataRegularSeason20242025!$AB$3:$AB$1315,DataRegularSeason20242025!$B$3:$B$1315, "&lt;=" &amp; DZ$1, DataRegularSeason20242025!$E$3:$E$1315, $A26)</f>
        <v>21</v>
      </c>
      <c r="EA26">
        <f>SUMIFS(DataRegularSeason20242025!$AA$3:$AA$1315,DataRegularSeason20242025!$B$3:$B$1315, "&lt;=" &amp; EA$1, DataRegularSeason20242025!$D$3:$D$1315, $A26)+SUMIFS(DataRegularSeason20242025!$AB$3:$AB$1315,DataRegularSeason20242025!$B$3:$B$1315, "&lt;=" &amp; EA$1, DataRegularSeason20242025!$E$3:$E$1315, $A26)</f>
        <v>21</v>
      </c>
      <c r="EB26">
        <f>SUMIFS(DataRegularSeason20242025!$AA$3:$AA$1315,DataRegularSeason20242025!$B$3:$B$1315, "&lt;=" &amp; EB$1, DataRegularSeason20242025!$D$3:$D$1315, $A26)+SUMIFS(DataRegularSeason20242025!$AB$3:$AB$1315,DataRegularSeason20242025!$B$3:$B$1315, "&lt;=" &amp; EB$1, DataRegularSeason20242025!$E$3:$E$1315, $A26)</f>
        <v>21</v>
      </c>
      <c r="EC26">
        <f>SUMIFS(DataRegularSeason20242025!$AA$3:$AA$1315,DataRegularSeason20242025!$B$3:$B$1315, "&lt;=" &amp; EC$1, DataRegularSeason20242025!$D$3:$D$1315, $A26)+SUMIFS(DataRegularSeason20242025!$AB$3:$AB$1315,DataRegularSeason20242025!$B$3:$B$1315, "&lt;=" &amp; EC$1, DataRegularSeason20242025!$E$3:$E$1315, $A26)</f>
        <v>21</v>
      </c>
      <c r="ED26">
        <f>SUMIFS(DataRegularSeason20242025!$AA$3:$AA$1315,DataRegularSeason20242025!$B$3:$B$1315, "&lt;=" &amp; ED$1, DataRegularSeason20242025!$D$3:$D$1315, $A26)+SUMIFS(DataRegularSeason20242025!$AB$3:$AB$1315,DataRegularSeason20242025!$B$3:$B$1315, "&lt;=" &amp; ED$1, DataRegularSeason20242025!$E$3:$E$1315, $A26)</f>
        <v>21</v>
      </c>
      <c r="EE26">
        <f>SUMIFS(DataRegularSeason20242025!$AA$3:$AA$1315,DataRegularSeason20242025!$B$3:$B$1315, "&lt;=" &amp; EE$1, DataRegularSeason20242025!$D$3:$D$1315, $A26)+SUMIFS(DataRegularSeason20242025!$AB$3:$AB$1315,DataRegularSeason20242025!$B$3:$B$1315, "&lt;=" &amp; EE$1, DataRegularSeason20242025!$E$3:$E$1315, $A26)</f>
        <v>21</v>
      </c>
      <c r="EF26">
        <f>SUMIFS(DataRegularSeason20242025!$AA$3:$AA$1315,DataRegularSeason20242025!$B$3:$B$1315, "&lt;=" &amp; EF$1, DataRegularSeason20242025!$D$3:$D$1315, $A26)+SUMIFS(DataRegularSeason20242025!$AB$3:$AB$1315,DataRegularSeason20242025!$B$3:$B$1315, "&lt;=" &amp; EF$1, DataRegularSeason20242025!$E$3:$E$1315, $A26)</f>
        <v>21</v>
      </c>
      <c r="EG26">
        <f>SUMIFS(DataRegularSeason20242025!$AA$3:$AA$1315,DataRegularSeason20242025!$B$3:$B$1315, "&lt;=" &amp; EG$1, DataRegularSeason20242025!$D$3:$D$1315, $A26)+SUMIFS(DataRegularSeason20242025!$AB$3:$AB$1315,DataRegularSeason20242025!$B$3:$B$1315, "&lt;=" &amp; EG$1, DataRegularSeason20242025!$E$3:$E$1315, $A26)</f>
        <v>21</v>
      </c>
      <c r="EH26">
        <f>SUMIFS(DataRegularSeason20242025!$AA$3:$AA$1315,DataRegularSeason20242025!$B$3:$B$1315, "&lt;=" &amp; EH$1, DataRegularSeason20242025!$D$3:$D$1315, $A26)+SUMIFS(DataRegularSeason20242025!$AB$3:$AB$1315,DataRegularSeason20242025!$B$3:$B$1315, "&lt;=" &amp; EH$1, DataRegularSeason20242025!$E$3:$E$1315, $A26)</f>
        <v>21</v>
      </c>
      <c r="EI26">
        <f>SUMIFS(DataRegularSeason20242025!$AA$3:$AA$1315,DataRegularSeason20242025!$B$3:$B$1315, "&lt;=" &amp; EI$1, DataRegularSeason20242025!$D$3:$D$1315, $A26)+SUMIFS(DataRegularSeason20242025!$AB$3:$AB$1315,DataRegularSeason20242025!$B$3:$B$1315, "&lt;=" &amp; EI$1, DataRegularSeason20242025!$E$3:$E$1315, $A26)</f>
        <v>21</v>
      </c>
      <c r="EJ26">
        <f>SUMIFS(DataRegularSeason20242025!$AA$3:$AA$1315,DataRegularSeason20242025!$B$3:$B$1315, "&lt;=" &amp; EJ$1, DataRegularSeason20242025!$D$3:$D$1315, $A26)+SUMIFS(DataRegularSeason20242025!$AB$3:$AB$1315,DataRegularSeason20242025!$B$3:$B$1315, "&lt;=" &amp; EJ$1, DataRegularSeason20242025!$E$3:$E$1315, $A26)</f>
        <v>21</v>
      </c>
      <c r="EK26">
        <f>SUMIFS(DataRegularSeason20242025!$AA$3:$AA$1315,DataRegularSeason20242025!$B$3:$B$1315, "&lt;=" &amp; EK$1, DataRegularSeason20242025!$D$3:$D$1315, $A26)+SUMIFS(DataRegularSeason20242025!$AB$3:$AB$1315,DataRegularSeason20242025!$B$3:$B$1315, "&lt;=" &amp; EK$1, DataRegularSeason20242025!$E$3:$E$1315, $A26)</f>
        <v>21</v>
      </c>
      <c r="EL26">
        <f>SUMIFS(DataRegularSeason20242025!$AA$3:$AA$1315,DataRegularSeason20242025!$B$3:$B$1315, "&lt;=" &amp; EL$1, DataRegularSeason20242025!$D$3:$D$1315, $A26)+SUMIFS(DataRegularSeason20242025!$AB$3:$AB$1315,DataRegularSeason20242025!$B$3:$B$1315, "&lt;=" &amp; EL$1, DataRegularSeason20242025!$E$3:$E$1315, $A26)</f>
        <v>21</v>
      </c>
      <c r="EM26">
        <f>SUMIFS(DataRegularSeason20242025!$AA$3:$AA$1315,DataRegularSeason20242025!$B$3:$B$1315, "&lt;=" &amp; EM$1, DataRegularSeason20242025!$D$3:$D$1315, $A26)+SUMIFS(DataRegularSeason20242025!$AB$3:$AB$1315,DataRegularSeason20242025!$B$3:$B$1315, "&lt;=" &amp; EM$1, DataRegularSeason20242025!$E$3:$E$1315, $A26)</f>
        <v>21</v>
      </c>
      <c r="EN26">
        <f>SUMIFS(DataRegularSeason20242025!$AA$3:$AA$1315,DataRegularSeason20242025!$B$3:$B$1315, "&lt;=" &amp; EN$1, DataRegularSeason20242025!$D$3:$D$1315, $A26)+SUMIFS(DataRegularSeason20242025!$AB$3:$AB$1315,DataRegularSeason20242025!$B$3:$B$1315, "&lt;=" &amp; EN$1, DataRegularSeason20242025!$E$3:$E$1315, $A26)</f>
        <v>21</v>
      </c>
      <c r="EO26">
        <f>SUMIFS(DataRegularSeason20242025!$AA$3:$AA$1315,DataRegularSeason20242025!$B$3:$B$1315, "&lt;=" &amp; EO$1, DataRegularSeason20242025!$D$3:$D$1315, $A26)+SUMIFS(DataRegularSeason20242025!$AB$3:$AB$1315,DataRegularSeason20242025!$B$3:$B$1315, "&lt;=" &amp; EO$1, DataRegularSeason20242025!$E$3:$E$1315, $A26)</f>
        <v>21</v>
      </c>
      <c r="EP26">
        <f>SUMIFS(DataRegularSeason20242025!$AA$3:$AA$1315,DataRegularSeason20242025!$B$3:$B$1315, "&lt;=" &amp; EP$1, DataRegularSeason20242025!$D$3:$D$1315, $A26)+SUMIFS(DataRegularSeason20242025!$AB$3:$AB$1315,DataRegularSeason20242025!$B$3:$B$1315, "&lt;=" &amp; EP$1, DataRegularSeason20242025!$E$3:$E$1315, $A26)</f>
        <v>21</v>
      </c>
      <c r="EQ26">
        <f>SUMIFS(DataRegularSeason20242025!$AA$3:$AA$1315,DataRegularSeason20242025!$B$3:$B$1315, "&lt;=" &amp; EQ$1, DataRegularSeason20242025!$D$3:$D$1315, $A26)+SUMIFS(DataRegularSeason20242025!$AB$3:$AB$1315,DataRegularSeason20242025!$B$3:$B$1315, "&lt;=" &amp; EQ$1, DataRegularSeason20242025!$E$3:$E$1315, $A26)</f>
        <v>21</v>
      </c>
      <c r="ER26">
        <f>SUMIFS(DataRegularSeason20242025!$AA$3:$AA$1315,DataRegularSeason20242025!$B$3:$B$1315, "&lt;=" &amp; ER$1, DataRegularSeason20242025!$D$3:$D$1315, $A26)+SUMIFS(DataRegularSeason20242025!$AB$3:$AB$1315,DataRegularSeason20242025!$B$3:$B$1315, "&lt;=" &amp; ER$1, DataRegularSeason20242025!$E$3:$E$1315, $A26)</f>
        <v>21</v>
      </c>
      <c r="ES26">
        <f>SUMIFS(DataRegularSeason20242025!$AA$3:$AA$1315,DataRegularSeason20242025!$B$3:$B$1315, "&lt;=" &amp; ES$1, DataRegularSeason20242025!$D$3:$D$1315, $A26)+SUMIFS(DataRegularSeason20242025!$AB$3:$AB$1315,DataRegularSeason20242025!$B$3:$B$1315, "&lt;=" &amp; ES$1, DataRegularSeason20242025!$E$3:$E$1315, $A26)</f>
        <v>21</v>
      </c>
      <c r="ET26">
        <f>SUMIFS(DataRegularSeason20242025!$AA$3:$AA$1315,DataRegularSeason20242025!$B$3:$B$1315, "&lt;=" &amp; ET$1, DataRegularSeason20242025!$D$3:$D$1315, $A26)+SUMIFS(DataRegularSeason20242025!$AB$3:$AB$1315,DataRegularSeason20242025!$B$3:$B$1315, "&lt;=" &amp; ET$1, DataRegularSeason20242025!$E$3:$E$1315, $A26)</f>
        <v>21</v>
      </c>
      <c r="EU26">
        <f>SUMIFS(DataRegularSeason20242025!$AA$3:$AA$1315,DataRegularSeason20242025!$B$3:$B$1315, "&lt;=" &amp; EU$1, DataRegularSeason20242025!$D$3:$D$1315, $A26)+SUMIFS(DataRegularSeason20242025!$AB$3:$AB$1315,DataRegularSeason20242025!$B$3:$B$1315, "&lt;=" &amp; EU$1, DataRegularSeason20242025!$E$3:$E$1315, $A26)</f>
        <v>21</v>
      </c>
      <c r="EV26">
        <f>SUMIFS(DataRegularSeason20242025!$AA$3:$AA$1315,DataRegularSeason20242025!$B$3:$B$1315, "&lt;=" &amp; EV$1, DataRegularSeason20242025!$D$3:$D$1315, $A26)+SUMIFS(DataRegularSeason20242025!$AB$3:$AB$1315,DataRegularSeason20242025!$B$3:$B$1315, "&lt;=" &amp; EV$1, DataRegularSeason20242025!$E$3:$E$1315, $A26)</f>
        <v>21</v>
      </c>
      <c r="EW26">
        <f>SUMIFS(DataRegularSeason20242025!$AA$3:$AA$1315,DataRegularSeason20242025!$B$3:$B$1315, "&lt;=" &amp; EW$1, DataRegularSeason20242025!$D$3:$D$1315, $A26)+SUMIFS(DataRegularSeason20242025!$AB$3:$AB$1315,DataRegularSeason20242025!$B$3:$B$1315, "&lt;=" &amp; EW$1, DataRegularSeason20242025!$E$3:$E$1315, $A26)</f>
        <v>21</v>
      </c>
      <c r="EX26">
        <f>SUMIFS(DataRegularSeason20242025!$AA$3:$AA$1315,DataRegularSeason20242025!$B$3:$B$1315, "&lt;=" &amp; EX$1, DataRegularSeason20242025!$D$3:$D$1315, $A26)+SUMIFS(DataRegularSeason20242025!$AB$3:$AB$1315,DataRegularSeason20242025!$B$3:$B$1315, "&lt;=" &amp; EX$1, DataRegularSeason20242025!$E$3:$E$1315, $A26)</f>
        <v>21</v>
      </c>
      <c r="EY26">
        <f>SUMIFS(DataRegularSeason20242025!$AA$3:$AA$1315,DataRegularSeason20242025!$B$3:$B$1315, "&lt;=" &amp; EY$1, DataRegularSeason20242025!$D$3:$D$1315, $A26)+SUMIFS(DataRegularSeason20242025!$AB$3:$AB$1315,DataRegularSeason20242025!$B$3:$B$1315, "&lt;=" &amp; EY$1, DataRegularSeason20242025!$E$3:$E$1315, $A26)</f>
        <v>21</v>
      </c>
      <c r="EZ26">
        <f>SUMIFS(DataRegularSeason20242025!$AA$3:$AA$1315,DataRegularSeason20242025!$B$3:$B$1315, "&lt;=" &amp; EZ$1, DataRegularSeason20242025!$D$3:$D$1315, $A26)+SUMIFS(DataRegularSeason20242025!$AB$3:$AB$1315,DataRegularSeason20242025!$B$3:$B$1315, "&lt;=" &amp; EZ$1, DataRegularSeason20242025!$E$3:$E$1315, $A26)</f>
        <v>21</v>
      </c>
      <c r="FA26">
        <f>SUMIFS(DataRegularSeason20242025!$AA$3:$AA$1315,DataRegularSeason20242025!$B$3:$B$1315, "&lt;=" &amp; FA$1, DataRegularSeason20242025!$D$3:$D$1315, $A26)+SUMIFS(DataRegularSeason20242025!$AB$3:$AB$1315,DataRegularSeason20242025!$B$3:$B$1315, "&lt;=" &amp; FA$1, DataRegularSeason20242025!$E$3:$E$1315, $A26)</f>
        <v>21</v>
      </c>
      <c r="FB26">
        <f>SUMIFS(DataRegularSeason20242025!$AA$3:$AA$1315,DataRegularSeason20242025!$B$3:$B$1315, "&lt;=" &amp; FB$1, DataRegularSeason20242025!$D$3:$D$1315, $A26)+SUMIFS(DataRegularSeason20242025!$AB$3:$AB$1315,DataRegularSeason20242025!$B$3:$B$1315, "&lt;=" &amp; FB$1, DataRegularSeason20242025!$E$3:$E$1315, $A26)</f>
        <v>21</v>
      </c>
      <c r="FC26">
        <f>SUMIFS(DataRegularSeason20242025!$AA$3:$AA$1315,DataRegularSeason20242025!$B$3:$B$1315, "&lt;=" &amp; FC$1, DataRegularSeason20242025!$D$3:$D$1315, $A26)+SUMIFS(DataRegularSeason20242025!$AB$3:$AB$1315,DataRegularSeason20242025!$B$3:$B$1315, "&lt;=" &amp; FC$1, DataRegularSeason20242025!$E$3:$E$1315, $A26)</f>
        <v>21</v>
      </c>
      <c r="FD26">
        <f>SUMIFS(DataRegularSeason20242025!$AA$3:$AA$1315,DataRegularSeason20242025!$B$3:$B$1315, "&lt;=" &amp; FD$1, DataRegularSeason20242025!$D$3:$D$1315, $A26)+SUMIFS(DataRegularSeason20242025!$AB$3:$AB$1315,DataRegularSeason20242025!$B$3:$B$1315, "&lt;=" &amp; FD$1, DataRegularSeason20242025!$E$3:$E$1315, $A26)</f>
        <v>21</v>
      </c>
      <c r="FE26">
        <f>SUMIFS(DataRegularSeason20242025!$AA$3:$AA$1315,DataRegularSeason20242025!$B$3:$B$1315, "&lt;=" &amp; FE$1, DataRegularSeason20242025!$D$3:$D$1315, $A26)+SUMIFS(DataRegularSeason20242025!$AB$3:$AB$1315,DataRegularSeason20242025!$B$3:$B$1315, "&lt;=" &amp; FE$1, DataRegularSeason20242025!$E$3:$E$1315, $A26)</f>
        <v>21</v>
      </c>
      <c r="FF26">
        <f>SUMIFS(DataRegularSeason20242025!$AA$3:$AA$1315,DataRegularSeason20242025!$B$3:$B$1315, "&lt;=" &amp; FF$1, DataRegularSeason20242025!$D$3:$D$1315, $A26)+SUMIFS(DataRegularSeason20242025!$AB$3:$AB$1315,DataRegularSeason20242025!$B$3:$B$1315, "&lt;=" &amp; FF$1, DataRegularSeason20242025!$E$3:$E$1315, $A26)</f>
        <v>21</v>
      </c>
      <c r="FG26">
        <f>SUMIFS(DataRegularSeason20242025!$AA$3:$AA$1315,DataRegularSeason20242025!$B$3:$B$1315, "&lt;=" &amp; FG$1, DataRegularSeason20242025!$D$3:$D$1315, $A26)+SUMIFS(DataRegularSeason20242025!$AB$3:$AB$1315,DataRegularSeason20242025!$B$3:$B$1315, "&lt;=" &amp; FG$1, DataRegularSeason20242025!$E$3:$E$1315, $A26)</f>
        <v>21</v>
      </c>
      <c r="FH26">
        <f>SUMIFS(DataRegularSeason20242025!$AA$3:$AA$1315,DataRegularSeason20242025!$B$3:$B$1315, "&lt;=" &amp; FH$1, DataRegularSeason20242025!$D$3:$D$1315, $A26)+SUMIFS(DataRegularSeason20242025!$AB$3:$AB$1315,DataRegularSeason20242025!$B$3:$B$1315, "&lt;=" &amp; FH$1, DataRegularSeason20242025!$E$3:$E$1315, $A26)</f>
        <v>21</v>
      </c>
      <c r="FI26">
        <f>SUMIFS(DataRegularSeason20242025!$AA$3:$AA$1315,DataRegularSeason20242025!$B$3:$B$1315, "&lt;=" &amp; FI$1, DataRegularSeason20242025!$D$3:$D$1315, $A26)+SUMIFS(DataRegularSeason20242025!$AB$3:$AB$1315,DataRegularSeason20242025!$B$3:$B$1315, "&lt;=" &amp; FI$1, DataRegularSeason20242025!$E$3:$E$1315, $A26)</f>
        <v>21</v>
      </c>
      <c r="FJ26">
        <f>SUMIFS(DataRegularSeason20242025!$AA$3:$AA$1315,DataRegularSeason20242025!$B$3:$B$1315, "&lt;=" &amp; FJ$1, DataRegularSeason20242025!$D$3:$D$1315, $A26)+SUMIFS(DataRegularSeason20242025!$AB$3:$AB$1315,DataRegularSeason20242025!$B$3:$B$1315, "&lt;=" &amp; FJ$1, DataRegularSeason20242025!$E$3:$E$1315, $A26)</f>
        <v>21</v>
      </c>
      <c r="FK26">
        <f>SUMIFS(DataRegularSeason20242025!$AA$3:$AA$1315,DataRegularSeason20242025!$B$3:$B$1315, "&lt;=" &amp; FK$1, DataRegularSeason20242025!$D$3:$D$1315, $A26)+SUMIFS(DataRegularSeason20242025!$AB$3:$AB$1315,DataRegularSeason20242025!$B$3:$B$1315, "&lt;=" &amp; FK$1, DataRegularSeason20242025!$E$3:$E$1315, $A26)</f>
        <v>21</v>
      </c>
      <c r="FL26">
        <f>SUMIFS(DataRegularSeason20242025!$AA$3:$AA$1315,DataRegularSeason20242025!$B$3:$B$1315, "&lt;=" &amp; FL$1, DataRegularSeason20242025!$D$3:$D$1315, $A26)+SUMIFS(DataRegularSeason20242025!$AB$3:$AB$1315,DataRegularSeason20242025!$B$3:$B$1315, "&lt;=" &amp; FL$1, DataRegularSeason20242025!$E$3:$E$1315, $A26)</f>
        <v>21</v>
      </c>
      <c r="FM26">
        <f>SUMIFS(DataRegularSeason20242025!$AA$3:$AA$1315,DataRegularSeason20242025!$B$3:$B$1315, "&lt;=" &amp; FM$1, DataRegularSeason20242025!$D$3:$D$1315, $A26)+SUMIFS(DataRegularSeason20242025!$AB$3:$AB$1315,DataRegularSeason20242025!$B$3:$B$1315, "&lt;=" &amp; FM$1, DataRegularSeason20242025!$E$3:$E$1315, $A26)</f>
        <v>21</v>
      </c>
      <c r="FN26">
        <f>SUMIFS(DataRegularSeason20242025!$AA$3:$AA$1315,DataRegularSeason20242025!$B$3:$B$1315, "&lt;=" &amp; FN$1, DataRegularSeason20242025!$D$3:$D$1315, $A26)+SUMIFS(DataRegularSeason20242025!$AB$3:$AB$1315,DataRegularSeason20242025!$B$3:$B$1315, "&lt;=" &amp; FN$1, DataRegularSeason20242025!$E$3:$E$1315, $A26)</f>
        <v>21</v>
      </c>
      <c r="FO26">
        <f>SUMIFS(DataRegularSeason20242025!$AA$3:$AA$1315,DataRegularSeason20242025!$B$3:$B$1315, "&lt;=" &amp; FO$1, DataRegularSeason20242025!$D$3:$D$1315, $A26)+SUMIFS(DataRegularSeason20242025!$AB$3:$AB$1315,DataRegularSeason20242025!$B$3:$B$1315, "&lt;=" &amp; FO$1, DataRegularSeason20242025!$E$3:$E$1315, $A26)</f>
        <v>21</v>
      </c>
      <c r="FP26">
        <f>SUMIFS(DataRegularSeason20242025!$AA$3:$AA$1315,DataRegularSeason20242025!$B$3:$B$1315, "&lt;=" &amp; FP$1, DataRegularSeason20242025!$D$3:$D$1315, $A26)+SUMIFS(DataRegularSeason20242025!$AB$3:$AB$1315,DataRegularSeason20242025!$B$3:$B$1315, "&lt;=" &amp; FP$1, DataRegularSeason20242025!$E$3:$E$1315, $A26)</f>
        <v>21</v>
      </c>
      <c r="FQ26">
        <f>SUMIFS(DataRegularSeason20242025!$AA$3:$AA$1315,DataRegularSeason20242025!$B$3:$B$1315, "&lt;=" &amp; FQ$1, DataRegularSeason20242025!$D$3:$D$1315, $A26)+SUMIFS(DataRegularSeason20242025!$AB$3:$AB$1315,DataRegularSeason20242025!$B$3:$B$1315, "&lt;=" &amp; FQ$1, DataRegularSeason20242025!$E$3:$E$1315, $A26)</f>
        <v>21</v>
      </c>
      <c r="FR26">
        <f>SUMIFS(DataRegularSeason20242025!$AA$3:$AA$1315,DataRegularSeason20242025!$B$3:$B$1315, "&lt;=" &amp; FR$1, DataRegularSeason20242025!$D$3:$D$1315, $A26)+SUMIFS(DataRegularSeason20242025!$AB$3:$AB$1315,DataRegularSeason20242025!$B$3:$B$1315, "&lt;=" &amp; FR$1, DataRegularSeason20242025!$E$3:$E$1315, $A26)</f>
        <v>21</v>
      </c>
      <c r="FS26">
        <f>SUMIFS(DataRegularSeason20242025!$AA$3:$AA$1315,DataRegularSeason20242025!$B$3:$B$1315, "&lt;=" &amp; FS$1, DataRegularSeason20242025!$D$3:$D$1315, $A26)+SUMIFS(DataRegularSeason20242025!$AB$3:$AB$1315,DataRegularSeason20242025!$B$3:$B$1315, "&lt;=" &amp; FS$1, DataRegularSeason20242025!$E$3:$E$1315, $A26)</f>
        <v>21</v>
      </c>
      <c r="FT26">
        <f>SUMIFS(DataRegularSeason20242025!$AA$3:$AA$1315,DataRegularSeason20242025!$B$3:$B$1315, "&lt;=" &amp; FT$1, DataRegularSeason20242025!$D$3:$D$1315, $A26)+SUMIFS(DataRegularSeason20242025!$AB$3:$AB$1315,DataRegularSeason20242025!$B$3:$B$1315, "&lt;=" &amp; FT$1, DataRegularSeason20242025!$E$3:$E$1315, $A26)</f>
        <v>21</v>
      </c>
      <c r="FU26">
        <f>SUMIFS(DataRegularSeason20242025!$AA$3:$AA$1315,DataRegularSeason20242025!$B$3:$B$1315, "&lt;=" &amp; FU$1, DataRegularSeason20242025!$D$3:$D$1315, $A26)+SUMIFS(DataRegularSeason20242025!$AB$3:$AB$1315,DataRegularSeason20242025!$B$3:$B$1315, "&lt;=" &amp; FU$1, DataRegularSeason20242025!$E$3:$E$1315, $A26)</f>
        <v>21</v>
      </c>
      <c r="FV26">
        <f>SUMIFS(DataRegularSeason20242025!$AA$3:$AA$1315,DataRegularSeason20242025!$B$3:$B$1315, "&lt;=" &amp; FV$1, DataRegularSeason20242025!$D$3:$D$1315, $A26)+SUMIFS(DataRegularSeason20242025!$AB$3:$AB$1315,DataRegularSeason20242025!$B$3:$B$1315, "&lt;=" &amp; FV$1, DataRegularSeason20242025!$E$3:$E$1315, $A26)</f>
        <v>21</v>
      </c>
      <c r="FW26">
        <f>SUMIFS(DataRegularSeason20242025!$AA$3:$AA$1315,DataRegularSeason20242025!$B$3:$B$1315, "&lt;=" &amp; FW$1, DataRegularSeason20242025!$D$3:$D$1315, $A26)+SUMIFS(DataRegularSeason20242025!$AB$3:$AB$1315,DataRegularSeason20242025!$B$3:$B$1315, "&lt;=" &amp; FW$1, DataRegularSeason20242025!$E$3:$E$1315, $A26)</f>
        <v>21</v>
      </c>
      <c r="FX26">
        <f>SUMIFS(DataRegularSeason20242025!$AA$3:$AA$1315,DataRegularSeason20242025!$B$3:$B$1315, "&lt;=" &amp; FX$1, DataRegularSeason20242025!$D$3:$D$1315, $A26)+SUMIFS(DataRegularSeason20242025!$AB$3:$AB$1315,DataRegularSeason20242025!$B$3:$B$1315, "&lt;=" &amp; FX$1, DataRegularSeason20242025!$E$3:$E$1315, $A26)</f>
        <v>21</v>
      </c>
      <c r="FY26">
        <f>SUMIFS(DataRegularSeason20242025!$AA$3:$AA$1315,DataRegularSeason20242025!$B$3:$B$1315, "&lt;=" &amp; FY$1, DataRegularSeason20242025!$D$3:$D$1315, $A26)+SUMIFS(DataRegularSeason20242025!$AB$3:$AB$1315,DataRegularSeason20242025!$B$3:$B$1315, "&lt;=" &amp; FY$1, DataRegularSeason20242025!$E$3:$E$1315, $A26)</f>
        <v>21</v>
      </c>
      <c r="FZ26">
        <f>SUMIFS(DataRegularSeason20242025!$AA$3:$AA$1315,DataRegularSeason20242025!$B$3:$B$1315, "&lt;=" &amp; FZ$1, DataRegularSeason20242025!$D$3:$D$1315, $A26)+SUMIFS(DataRegularSeason20242025!$AB$3:$AB$1315,DataRegularSeason20242025!$B$3:$B$1315, "&lt;=" &amp; FZ$1, DataRegularSeason20242025!$E$3:$E$1315, $A26)</f>
        <v>21</v>
      </c>
      <c r="GA26">
        <f>SUMIFS(DataRegularSeason20242025!$AA$3:$AA$1315,DataRegularSeason20242025!$B$3:$B$1315, "&lt;=" &amp; GA$1, DataRegularSeason20242025!$D$3:$D$1315, $A26)+SUMIFS(DataRegularSeason20242025!$AB$3:$AB$1315,DataRegularSeason20242025!$B$3:$B$1315, "&lt;=" &amp; GA$1, DataRegularSeason20242025!$E$3:$E$1315, $A26)</f>
        <v>21</v>
      </c>
      <c r="GB26">
        <f>SUMIFS(DataRegularSeason20242025!$AA$3:$AA$1315,DataRegularSeason20242025!$B$3:$B$1315, "&lt;=" &amp; GB$1, DataRegularSeason20242025!$D$3:$D$1315, $A26)+SUMIFS(DataRegularSeason20242025!$AB$3:$AB$1315,DataRegularSeason20242025!$B$3:$B$1315, "&lt;=" &amp; GB$1, DataRegularSeason20242025!$E$3:$E$1315, $A26)</f>
        <v>21</v>
      </c>
      <c r="GC26">
        <f>SUMIFS(DataRegularSeason20242025!$AA$3:$AA$1315,DataRegularSeason20242025!$B$3:$B$1315, "&lt;=" &amp; GC$1, DataRegularSeason20242025!$D$3:$D$1315, $A26)+SUMIFS(DataRegularSeason20242025!$AB$3:$AB$1315,DataRegularSeason20242025!$B$3:$B$1315, "&lt;=" &amp; GC$1, DataRegularSeason20242025!$E$3:$E$1315, $A26)</f>
        <v>21</v>
      </c>
      <c r="GD26">
        <f>SUMIFS(DataRegularSeason20242025!$AA$3:$AA$1315,DataRegularSeason20242025!$B$3:$B$1315, "&lt;=" &amp; GD$1, DataRegularSeason20242025!$D$3:$D$1315, $A26)+SUMIFS(DataRegularSeason20242025!$AB$3:$AB$1315,DataRegularSeason20242025!$B$3:$B$1315, "&lt;=" &amp; GD$1, DataRegularSeason20242025!$E$3:$E$1315, $A26)</f>
        <v>21</v>
      </c>
      <c r="GE26">
        <f>SUMIFS(DataRegularSeason20242025!$AA$3:$AA$1315,DataRegularSeason20242025!$B$3:$B$1315, "&lt;=" &amp; GE$1, DataRegularSeason20242025!$D$3:$D$1315, $A26)+SUMIFS(DataRegularSeason20242025!$AB$3:$AB$1315,DataRegularSeason20242025!$B$3:$B$1315, "&lt;=" &amp; GE$1, DataRegularSeason20242025!$E$3:$E$1315, $A26)</f>
        <v>21</v>
      </c>
      <c r="GF26">
        <f>SUMIFS(DataRegularSeason20242025!$AA$3:$AA$1315,DataRegularSeason20242025!$B$3:$B$1315, "&lt;=" &amp; GF$1, DataRegularSeason20242025!$D$3:$D$1315, $A26)+SUMIFS(DataRegularSeason20242025!$AB$3:$AB$1315,DataRegularSeason20242025!$B$3:$B$1315, "&lt;=" &amp; GF$1, DataRegularSeason20242025!$E$3:$E$1315, $A26)</f>
        <v>21</v>
      </c>
      <c r="GG26">
        <f>SUMIFS(DataRegularSeason20242025!$AA$3:$AA$1315,DataRegularSeason20242025!$B$3:$B$1315, "&lt;=" &amp; GG$1, DataRegularSeason20242025!$D$3:$D$1315, $A26)+SUMIFS(DataRegularSeason20242025!$AB$3:$AB$1315,DataRegularSeason20242025!$B$3:$B$1315, "&lt;=" &amp; GG$1, DataRegularSeason20242025!$E$3:$E$1315, $A26)</f>
        <v>21</v>
      </c>
      <c r="GH26">
        <f>SUMIFS(DataRegularSeason20242025!$AA$3:$AA$1315,DataRegularSeason20242025!$B$3:$B$1315, "&lt;=" &amp; GH$1, DataRegularSeason20242025!$D$3:$D$1315, $A26)+SUMIFS(DataRegularSeason20242025!$AB$3:$AB$1315,DataRegularSeason20242025!$B$3:$B$1315, "&lt;=" &amp; GH$1, DataRegularSeason20242025!$E$3:$E$1315, $A26)</f>
        <v>21</v>
      </c>
      <c r="GI26">
        <f>SUMIFS(DataRegularSeason20242025!$AA$3:$AA$1315,DataRegularSeason20242025!$B$3:$B$1315, "&lt;=" &amp; GI$1, DataRegularSeason20242025!$D$3:$D$1315, $A26)+SUMIFS(DataRegularSeason20242025!$AB$3:$AB$1315,DataRegularSeason20242025!$B$3:$B$1315, "&lt;=" &amp; GI$1, DataRegularSeason20242025!$E$3:$E$1315, $A26)</f>
        <v>21</v>
      </c>
      <c r="GJ26">
        <f>SUMIFS(DataRegularSeason20242025!$AA$3:$AA$1315,DataRegularSeason20242025!$B$3:$B$1315, "&lt;=" &amp; GJ$1, DataRegularSeason20242025!$D$3:$D$1315, $A26)+SUMIFS(DataRegularSeason20242025!$AB$3:$AB$1315,DataRegularSeason20242025!$B$3:$B$1315, "&lt;=" &amp; GJ$1, DataRegularSeason20242025!$E$3:$E$1315, $A26)</f>
        <v>21</v>
      </c>
      <c r="GK26">
        <f>SUMIFS(DataRegularSeason20242025!$AA$3:$AA$1315,DataRegularSeason20242025!$B$3:$B$1315, "&lt;=" &amp; GK$1, DataRegularSeason20242025!$D$3:$D$1315, $A26)+SUMIFS(DataRegularSeason20242025!$AB$3:$AB$1315,DataRegularSeason20242025!$B$3:$B$1315, "&lt;=" &amp; GK$1, DataRegularSeason20242025!$E$3:$E$1315, $A26)</f>
        <v>21</v>
      </c>
      <c r="GL26">
        <f>SUMIFS(DataRegularSeason20242025!$AA$3:$AA$1315,DataRegularSeason20242025!$B$3:$B$1315, "&lt;=" &amp; GL$1, DataRegularSeason20242025!$D$3:$D$1315, $A26)+SUMIFS(DataRegularSeason20242025!$AB$3:$AB$1315,DataRegularSeason20242025!$B$3:$B$1315, "&lt;=" &amp; GL$1, DataRegularSeason20242025!$E$3:$E$1315, $A26)</f>
        <v>21</v>
      </c>
      <c r="GM26">
        <f>SUMIFS(DataRegularSeason20242025!$AA$3:$AA$1315,DataRegularSeason20242025!$B$3:$B$1315, "&lt;=" &amp; GM$1, DataRegularSeason20242025!$D$3:$D$1315, $A26)+SUMIFS(DataRegularSeason20242025!$AB$3:$AB$1315,DataRegularSeason20242025!$B$3:$B$1315, "&lt;=" &amp; GM$1, DataRegularSeason20242025!$E$3:$E$1315, $A26)</f>
        <v>21</v>
      </c>
      <c r="GN26">
        <f>SUMIFS(DataRegularSeason20242025!$AA$3:$AA$1315,DataRegularSeason20242025!$B$3:$B$1315, "&lt;=" &amp; GN$1, DataRegularSeason20242025!$D$3:$D$1315, $A26)+SUMIFS(DataRegularSeason20242025!$AB$3:$AB$1315,DataRegularSeason20242025!$B$3:$B$1315, "&lt;=" &amp; GN$1, DataRegularSeason20242025!$E$3:$E$1315, $A26)</f>
        <v>21</v>
      </c>
      <c r="GO26">
        <f>SUMIFS(DataRegularSeason20242025!$AA$3:$AA$1315,DataRegularSeason20242025!$B$3:$B$1315, "&lt;=" &amp; GO$1, DataRegularSeason20242025!$D$3:$D$1315, $A26)+SUMIFS(DataRegularSeason20242025!$AB$3:$AB$1315,DataRegularSeason20242025!$B$3:$B$1315, "&lt;=" &amp; GO$1, DataRegularSeason20242025!$E$3:$E$1315, $A26)</f>
        <v>21</v>
      </c>
      <c r="GP26">
        <f>SUMIFS(DataRegularSeason20242025!$AA$3:$AA$1315,DataRegularSeason20242025!$B$3:$B$1315, "&lt;=" &amp; GP$1, DataRegularSeason20242025!$D$3:$D$1315, $A26)+SUMIFS(DataRegularSeason20242025!$AB$3:$AB$1315,DataRegularSeason20242025!$B$3:$B$1315, "&lt;=" &amp; GP$1, DataRegularSeason20242025!$E$3:$E$1315, $A26)</f>
        <v>21</v>
      </c>
      <c r="GQ26">
        <f>SUMIFS(DataRegularSeason20242025!$AA$3:$AA$1315,DataRegularSeason20242025!$B$3:$B$1315, "&lt;=" &amp; GQ$1, DataRegularSeason20242025!$D$3:$D$1315, $A26)+SUMIFS(DataRegularSeason20242025!$AB$3:$AB$1315,DataRegularSeason20242025!$B$3:$B$1315, "&lt;=" &amp; GQ$1, DataRegularSeason20242025!$E$3:$E$1315, $A26)</f>
        <v>21</v>
      </c>
      <c r="GR26">
        <f>SUMIFS(DataRegularSeason20242025!$AA$3:$AA$1315,DataRegularSeason20242025!$B$3:$B$1315, "&lt;=" &amp; GR$1, DataRegularSeason20242025!$D$3:$D$1315, $A26)+SUMIFS(DataRegularSeason20242025!$AB$3:$AB$1315,DataRegularSeason20242025!$B$3:$B$1315, "&lt;=" &amp; GR$1, DataRegularSeason20242025!$E$3:$E$1315, $A26)</f>
        <v>21</v>
      </c>
      <c r="GS26">
        <f>SUMIFS(DataRegularSeason20242025!$AA$3:$AA$1315,DataRegularSeason20242025!$B$3:$B$1315, "&lt;=" &amp; GS$1, DataRegularSeason20242025!$D$3:$D$1315, $A26)+SUMIFS(DataRegularSeason20242025!$AB$3:$AB$1315,DataRegularSeason20242025!$B$3:$B$1315, "&lt;=" &amp; GS$1, DataRegularSeason20242025!$E$3:$E$1315, $A26)</f>
        <v>21</v>
      </c>
      <c r="GT26">
        <f>SUMIFS(DataRegularSeason20242025!$AA$3:$AA$1315,DataRegularSeason20242025!$B$3:$B$1315, "&lt;=" &amp; GT$1, DataRegularSeason20242025!$D$3:$D$1315, $A26)+SUMIFS(DataRegularSeason20242025!$AB$3:$AB$1315,DataRegularSeason20242025!$B$3:$B$1315, "&lt;=" &amp; GT$1, DataRegularSeason20242025!$E$3:$E$1315, $A26)</f>
        <v>21</v>
      </c>
      <c r="GU26">
        <f>SUMIFS(DataRegularSeason20242025!$AA$3:$AA$1315,DataRegularSeason20242025!$B$3:$B$1315, "&lt;=" &amp; GU$1, DataRegularSeason20242025!$D$3:$D$1315, $A26)+SUMIFS(DataRegularSeason20242025!$AB$3:$AB$1315,DataRegularSeason20242025!$B$3:$B$1315, "&lt;=" &amp; GU$1, DataRegularSeason20242025!$E$3:$E$1315, $A26)</f>
        <v>21</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20</v>
      </c>
      <c r="AO27">
        <f>SUMIFS(DataRegularSeason20242025!$AA$3:$AA$1315,DataRegularSeason20242025!$B$3:$B$1315, "&lt;=" &amp; AO$1, DataRegularSeason20242025!$D$3:$D$1315, $A27)+SUMIFS(DataRegularSeason20242025!$AB$3:$AB$1315,DataRegularSeason20242025!$B$3:$B$1315, "&lt;=" &amp; AO$1, DataRegularSeason20242025!$E$3:$E$1315, $A27)</f>
        <v>20</v>
      </c>
      <c r="AP27">
        <f>SUMIFS(DataRegularSeason20242025!$AA$3:$AA$1315,DataRegularSeason20242025!$B$3:$B$1315, "&lt;=" &amp; AP$1, DataRegularSeason20242025!$D$3:$D$1315, $A27)+SUMIFS(DataRegularSeason20242025!$AB$3:$AB$1315,DataRegularSeason20242025!$B$3:$B$1315, "&lt;=" &amp; AP$1, DataRegularSeason20242025!$E$3:$E$1315, $A27)</f>
        <v>20</v>
      </c>
      <c r="AQ27">
        <f>SUMIFS(DataRegularSeason20242025!$AA$3:$AA$1315,DataRegularSeason20242025!$B$3:$B$1315, "&lt;=" &amp; AQ$1, DataRegularSeason20242025!$D$3:$D$1315, $A27)+SUMIFS(DataRegularSeason20242025!$AB$3:$AB$1315,DataRegularSeason20242025!$B$3:$B$1315, "&lt;=" &amp; AQ$1, DataRegularSeason20242025!$E$3:$E$1315, $A27)</f>
        <v>20</v>
      </c>
      <c r="AR27">
        <f>SUMIFS(DataRegularSeason20242025!$AA$3:$AA$1315,DataRegularSeason20242025!$B$3:$B$1315, "&lt;=" &amp; AR$1, DataRegularSeason20242025!$D$3:$D$1315, $A27)+SUMIFS(DataRegularSeason20242025!$AB$3:$AB$1315,DataRegularSeason20242025!$B$3:$B$1315, "&lt;=" &amp; AR$1, DataRegularSeason20242025!$E$3:$E$1315, $A27)</f>
        <v>20</v>
      </c>
      <c r="AS27">
        <f>SUMIFS(DataRegularSeason20242025!$AA$3:$AA$1315,DataRegularSeason20242025!$B$3:$B$1315, "&lt;=" &amp; AS$1, DataRegularSeason20242025!$D$3:$D$1315, $A27)+SUMIFS(DataRegularSeason20242025!$AB$3:$AB$1315,DataRegularSeason20242025!$B$3:$B$1315, "&lt;=" &amp; AS$1, DataRegularSeason20242025!$E$3:$E$1315, $A27)</f>
        <v>20</v>
      </c>
      <c r="AT27">
        <f>SUMIFS(DataRegularSeason20242025!$AA$3:$AA$1315,DataRegularSeason20242025!$B$3:$B$1315, "&lt;=" &amp; AT$1, DataRegularSeason20242025!$D$3:$D$1315, $A27)+SUMIFS(DataRegularSeason20242025!$AB$3:$AB$1315,DataRegularSeason20242025!$B$3:$B$1315, "&lt;=" &amp; AT$1, DataRegularSeason20242025!$E$3:$E$1315, $A27)</f>
        <v>20</v>
      </c>
      <c r="AU27">
        <f>SUMIFS(DataRegularSeason20242025!$AA$3:$AA$1315,DataRegularSeason20242025!$B$3:$B$1315, "&lt;=" &amp; AU$1, DataRegularSeason20242025!$D$3:$D$1315, $A27)+SUMIFS(DataRegularSeason20242025!$AB$3:$AB$1315,DataRegularSeason20242025!$B$3:$B$1315, "&lt;=" &amp; AU$1, DataRegularSeason20242025!$E$3:$E$1315, $A27)</f>
        <v>20</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20</v>
      </c>
      <c r="AZ27">
        <f>SUMIFS(DataRegularSeason20242025!$AA$3:$AA$1315,DataRegularSeason20242025!$B$3:$B$1315, "&lt;=" &amp; AZ$1, DataRegularSeason20242025!$D$3:$D$1315, $A27)+SUMIFS(DataRegularSeason20242025!$AB$3:$AB$1315,DataRegularSeason20242025!$B$3:$B$1315, "&lt;=" &amp; AZ$1, DataRegularSeason20242025!$E$3:$E$1315, $A27)</f>
        <v>20</v>
      </c>
      <c r="BA27">
        <f>SUMIFS(DataRegularSeason20242025!$AA$3:$AA$1315,DataRegularSeason20242025!$B$3:$B$1315, "&lt;=" &amp; BA$1, DataRegularSeason20242025!$D$3:$D$1315, $A27)+SUMIFS(DataRegularSeason20242025!$AB$3:$AB$1315,DataRegularSeason20242025!$B$3:$B$1315, "&lt;=" &amp; BA$1, DataRegularSeason20242025!$E$3:$E$1315, $A27)</f>
        <v>20</v>
      </c>
      <c r="BB27">
        <f>SUMIFS(DataRegularSeason20242025!$AA$3:$AA$1315,DataRegularSeason20242025!$B$3:$B$1315, "&lt;=" &amp; BB$1, DataRegularSeason20242025!$D$3:$D$1315, $A27)+SUMIFS(DataRegularSeason20242025!$AB$3:$AB$1315,DataRegularSeason20242025!$B$3:$B$1315, "&lt;=" &amp; BB$1, DataRegularSeason20242025!$E$3:$E$1315, $A27)</f>
        <v>20</v>
      </c>
      <c r="BC27">
        <f>SUMIFS(DataRegularSeason20242025!$AA$3:$AA$1315,DataRegularSeason20242025!$B$3:$B$1315, "&lt;=" &amp; BC$1, DataRegularSeason20242025!$D$3:$D$1315, $A27)+SUMIFS(DataRegularSeason20242025!$AB$3:$AB$1315,DataRegularSeason20242025!$B$3:$B$1315, "&lt;=" &amp; BC$1, DataRegularSeason20242025!$E$3:$E$1315, $A27)</f>
        <v>20</v>
      </c>
      <c r="BD27">
        <f>SUMIFS(DataRegularSeason20242025!$AA$3:$AA$1315,DataRegularSeason20242025!$B$3:$B$1315, "&lt;=" &amp; BD$1, DataRegularSeason20242025!$D$3:$D$1315, $A27)+SUMIFS(DataRegularSeason20242025!$AB$3:$AB$1315,DataRegularSeason20242025!$B$3:$B$1315, "&lt;=" &amp; BD$1, DataRegularSeason20242025!$E$3:$E$1315, $A27)</f>
        <v>20</v>
      </c>
      <c r="BE27">
        <f>SUMIFS(DataRegularSeason20242025!$AA$3:$AA$1315,DataRegularSeason20242025!$B$3:$B$1315, "&lt;=" &amp; BE$1, DataRegularSeason20242025!$D$3:$D$1315, $A27)+SUMIFS(DataRegularSeason20242025!$AB$3:$AB$1315,DataRegularSeason20242025!$B$3:$B$1315, "&lt;=" &amp; BE$1, DataRegularSeason20242025!$E$3:$E$1315, $A27)</f>
        <v>20</v>
      </c>
      <c r="BF27">
        <f>SUMIFS(DataRegularSeason20242025!$AA$3:$AA$1315,DataRegularSeason20242025!$B$3:$B$1315, "&lt;=" &amp; BF$1, DataRegularSeason20242025!$D$3:$D$1315, $A27)+SUMIFS(DataRegularSeason20242025!$AB$3:$AB$1315,DataRegularSeason20242025!$B$3:$B$1315, "&lt;=" &amp; BF$1, DataRegularSeason20242025!$E$3:$E$1315, $A27)</f>
        <v>20</v>
      </c>
      <c r="BG27">
        <f>SUMIFS(DataRegularSeason20242025!$AA$3:$AA$1315,DataRegularSeason20242025!$B$3:$B$1315, "&lt;=" &amp; BG$1, DataRegularSeason20242025!$D$3:$D$1315, $A27)+SUMIFS(DataRegularSeason20242025!$AB$3:$AB$1315,DataRegularSeason20242025!$B$3:$B$1315, "&lt;=" &amp; BG$1, DataRegularSeason20242025!$E$3:$E$1315, $A27)</f>
        <v>20</v>
      </c>
      <c r="BH27">
        <f>SUMIFS(DataRegularSeason20242025!$AA$3:$AA$1315,DataRegularSeason20242025!$B$3:$B$1315, "&lt;=" &amp; BH$1, DataRegularSeason20242025!$D$3:$D$1315, $A27)+SUMIFS(DataRegularSeason20242025!$AB$3:$AB$1315,DataRegularSeason20242025!$B$3:$B$1315, "&lt;=" &amp; BH$1, DataRegularSeason20242025!$E$3:$E$1315, $A27)</f>
        <v>20</v>
      </c>
      <c r="BI27">
        <f>SUMIFS(DataRegularSeason20242025!$AA$3:$AA$1315,DataRegularSeason20242025!$B$3:$B$1315, "&lt;=" &amp; BI$1, DataRegularSeason20242025!$D$3:$D$1315, $A27)+SUMIFS(DataRegularSeason20242025!$AB$3:$AB$1315,DataRegularSeason20242025!$B$3:$B$1315, "&lt;=" &amp; BI$1, DataRegularSeason20242025!$E$3:$E$1315, $A27)</f>
        <v>20</v>
      </c>
      <c r="BJ27">
        <f>SUMIFS(DataRegularSeason20242025!$AA$3:$AA$1315,DataRegularSeason20242025!$B$3:$B$1315, "&lt;=" &amp; BJ$1, DataRegularSeason20242025!$D$3:$D$1315, $A27)+SUMIFS(DataRegularSeason20242025!$AB$3:$AB$1315,DataRegularSeason20242025!$B$3:$B$1315, "&lt;=" &amp; BJ$1, DataRegularSeason20242025!$E$3:$E$1315, $A27)</f>
        <v>20</v>
      </c>
      <c r="BK27">
        <f>SUMIFS(DataRegularSeason20242025!$AA$3:$AA$1315,DataRegularSeason20242025!$B$3:$B$1315, "&lt;=" &amp; BK$1, DataRegularSeason20242025!$D$3:$D$1315, $A27)+SUMIFS(DataRegularSeason20242025!$AB$3:$AB$1315,DataRegularSeason20242025!$B$3:$B$1315, "&lt;=" &amp; BK$1, DataRegularSeason20242025!$E$3:$E$1315, $A27)</f>
        <v>20</v>
      </c>
      <c r="BL27">
        <f>SUMIFS(DataRegularSeason20242025!$AA$3:$AA$1315,DataRegularSeason20242025!$B$3:$B$1315, "&lt;=" &amp; BL$1, DataRegularSeason20242025!$D$3:$D$1315, $A27)+SUMIFS(DataRegularSeason20242025!$AB$3:$AB$1315,DataRegularSeason20242025!$B$3:$B$1315, "&lt;=" &amp; BL$1, DataRegularSeason20242025!$E$3:$E$1315, $A27)</f>
        <v>20</v>
      </c>
      <c r="BM27">
        <f>SUMIFS(DataRegularSeason20242025!$AA$3:$AA$1315,DataRegularSeason20242025!$B$3:$B$1315, "&lt;=" &amp; BM$1, DataRegularSeason20242025!$D$3:$D$1315, $A27)+SUMIFS(DataRegularSeason20242025!$AB$3:$AB$1315,DataRegularSeason20242025!$B$3:$B$1315, "&lt;=" &amp; BM$1, DataRegularSeason20242025!$E$3:$E$1315, $A27)</f>
        <v>20</v>
      </c>
      <c r="BN27">
        <f>SUMIFS(DataRegularSeason20242025!$AA$3:$AA$1315,DataRegularSeason20242025!$B$3:$B$1315, "&lt;=" &amp; BN$1, DataRegularSeason20242025!$D$3:$D$1315, $A27)+SUMIFS(DataRegularSeason20242025!$AB$3:$AB$1315,DataRegularSeason20242025!$B$3:$B$1315, "&lt;=" &amp; BN$1, DataRegularSeason20242025!$E$3:$E$1315, $A27)</f>
        <v>20</v>
      </c>
      <c r="BO27">
        <f>SUMIFS(DataRegularSeason20242025!$AA$3:$AA$1315,DataRegularSeason20242025!$B$3:$B$1315, "&lt;=" &amp; BO$1, DataRegularSeason20242025!$D$3:$D$1315, $A27)+SUMIFS(DataRegularSeason20242025!$AB$3:$AB$1315,DataRegularSeason20242025!$B$3:$B$1315, "&lt;=" &amp; BO$1, DataRegularSeason20242025!$E$3:$E$1315, $A27)</f>
        <v>20</v>
      </c>
      <c r="BP27">
        <f>SUMIFS(DataRegularSeason20242025!$AA$3:$AA$1315,DataRegularSeason20242025!$B$3:$B$1315, "&lt;=" &amp; BP$1, DataRegularSeason20242025!$D$3:$D$1315, $A27)+SUMIFS(DataRegularSeason20242025!$AB$3:$AB$1315,DataRegularSeason20242025!$B$3:$B$1315, "&lt;=" &amp; BP$1, DataRegularSeason20242025!$E$3:$E$1315, $A27)</f>
        <v>20</v>
      </c>
      <c r="BQ27">
        <f>SUMIFS(DataRegularSeason20242025!$AA$3:$AA$1315,DataRegularSeason20242025!$B$3:$B$1315, "&lt;=" &amp; BQ$1, DataRegularSeason20242025!$D$3:$D$1315, $A27)+SUMIFS(DataRegularSeason20242025!$AB$3:$AB$1315,DataRegularSeason20242025!$B$3:$B$1315, "&lt;=" &amp; BQ$1, DataRegularSeason20242025!$E$3:$E$1315, $A27)</f>
        <v>20</v>
      </c>
      <c r="BR27">
        <f>SUMIFS(DataRegularSeason20242025!$AA$3:$AA$1315,DataRegularSeason20242025!$B$3:$B$1315, "&lt;=" &amp; BR$1, DataRegularSeason20242025!$D$3:$D$1315, $A27)+SUMIFS(DataRegularSeason20242025!$AB$3:$AB$1315,DataRegularSeason20242025!$B$3:$B$1315, "&lt;=" &amp; BR$1, DataRegularSeason20242025!$E$3:$E$1315, $A27)</f>
        <v>20</v>
      </c>
      <c r="BS27">
        <f>SUMIFS(DataRegularSeason20242025!$AA$3:$AA$1315,DataRegularSeason20242025!$B$3:$B$1315, "&lt;=" &amp; BS$1, DataRegularSeason20242025!$D$3:$D$1315, $A27)+SUMIFS(DataRegularSeason20242025!$AB$3:$AB$1315,DataRegularSeason20242025!$B$3:$B$1315, "&lt;=" &amp; BS$1, DataRegularSeason20242025!$E$3:$E$1315, $A27)</f>
        <v>20</v>
      </c>
      <c r="BT27">
        <f>SUMIFS(DataRegularSeason20242025!$AA$3:$AA$1315,DataRegularSeason20242025!$B$3:$B$1315, "&lt;=" &amp; BT$1, DataRegularSeason20242025!$D$3:$D$1315, $A27)+SUMIFS(DataRegularSeason20242025!$AB$3:$AB$1315,DataRegularSeason20242025!$B$3:$B$1315, "&lt;=" &amp; BT$1, DataRegularSeason20242025!$E$3:$E$1315, $A27)</f>
        <v>20</v>
      </c>
      <c r="BU27">
        <f>SUMIFS(DataRegularSeason20242025!$AA$3:$AA$1315,DataRegularSeason20242025!$B$3:$B$1315, "&lt;=" &amp; BU$1, DataRegularSeason20242025!$D$3:$D$1315, $A27)+SUMIFS(DataRegularSeason20242025!$AB$3:$AB$1315,DataRegularSeason20242025!$B$3:$B$1315, "&lt;=" &amp; BU$1, DataRegularSeason20242025!$E$3:$E$1315, $A27)</f>
        <v>20</v>
      </c>
      <c r="BV27">
        <f>SUMIFS(DataRegularSeason20242025!$AA$3:$AA$1315,DataRegularSeason20242025!$B$3:$B$1315, "&lt;=" &amp; BV$1, DataRegularSeason20242025!$D$3:$D$1315, $A27)+SUMIFS(DataRegularSeason20242025!$AB$3:$AB$1315,DataRegularSeason20242025!$B$3:$B$1315, "&lt;=" &amp; BV$1, DataRegularSeason20242025!$E$3:$E$1315, $A27)</f>
        <v>20</v>
      </c>
      <c r="BW27">
        <f>SUMIFS(DataRegularSeason20242025!$AA$3:$AA$1315,DataRegularSeason20242025!$B$3:$B$1315, "&lt;=" &amp; BW$1, DataRegularSeason20242025!$D$3:$D$1315, $A27)+SUMIFS(DataRegularSeason20242025!$AB$3:$AB$1315,DataRegularSeason20242025!$B$3:$B$1315, "&lt;=" &amp; BW$1, DataRegularSeason20242025!$E$3:$E$1315, $A27)</f>
        <v>20</v>
      </c>
      <c r="BX27">
        <f>SUMIFS(DataRegularSeason20242025!$AA$3:$AA$1315,DataRegularSeason20242025!$B$3:$B$1315, "&lt;=" &amp; BX$1, DataRegularSeason20242025!$D$3:$D$1315, $A27)+SUMIFS(DataRegularSeason20242025!$AB$3:$AB$1315,DataRegularSeason20242025!$B$3:$B$1315, "&lt;=" &amp; BX$1, DataRegularSeason20242025!$E$3:$E$1315, $A27)</f>
        <v>20</v>
      </c>
      <c r="BY27">
        <f>SUMIFS(DataRegularSeason20242025!$AA$3:$AA$1315,DataRegularSeason20242025!$B$3:$B$1315, "&lt;=" &amp; BY$1, DataRegularSeason20242025!$D$3:$D$1315, $A27)+SUMIFS(DataRegularSeason20242025!$AB$3:$AB$1315,DataRegularSeason20242025!$B$3:$B$1315, "&lt;=" &amp; BY$1, DataRegularSeason20242025!$E$3:$E$1315, $A27)</f>
        <v>20</v>
      </c>
      <c r="BZ27">
        <f>SUMIFS(DataRegularSeason20242025!$AA$3:$AA$1315,DataRegularSeason20242025!$B$3:$B$1315, "&lt;=" &amp; BZ$1, DataRegularSeason20242025!$D$3:$D$1315, $A27)+SUMIFS(DataRegularSeason20242025!$AB$3:$AB$1315,DataRegularSeason20242025!$B$3:$B$1315, "&lt;=" &amp; BZ$1, DataRegularSeason20242025!$E$3:$E$1315, $A27)</f>
        <v>20</v>
      </c>
      <c r="CA27">
        <f>SUMIFS(DataRegularSeason20242025!$AA$3:$AA$1315,DataRegularSeason20242025!$B$3:$B$1315, "&lt;=" &amp; CA$1, DataRegularSeason20242025!$D$3:$D$1315, $A27)+SUMIFS(DataRegularSeason20242025!$AB$3:$AB$1315,DataRegularSeason20242025!$B$3:$B$1315, "&lt;=" &amp; CA$1, DataRegularSeason20242025!$E$3:$E$1315, $A27)</f>
        <v>20</v>
      </c>
      <c r="CB27">
        <f>SUMIFS(DataRegularSeason20242025!$AA$3:$AA$1315,DataRegularSeason20242025!$B$3:$B$1315, "&lt;=" &amp; CB$1, DataRegularSeason20242025!$D$3:$D$1315, $A27)+SUMIFS(DataRegularSeason20242025!$AB$3:$AB$1315,DataRegularSeason20242025!$B$3:$B$1315, "&lt;=" &amp; CB$1, DataRegularSeason20242025!$E$3:$E$1315, $A27)</f>
        <v>20</v>
      </c>
      <c r="CC27">
        <f>SUMIFS(DataRegularSeason20242025!$AA$3:$AA$1315,DataRegularSeason20242025!$B$3:$B$1315, "&lt;=" &amp; CC$1, DataRegularSeason20242025!$D$3:$D$1315, $A27)+SUMIFS(DataRegularSeason20242025!$AB$3:$AB$1315,DataRegularSeason20242025!$B$3:$B$1315, "&lt;=" &amp; CC$1, DataRegularSeason20242025!$E$3:$E$1315, $A27)</f>
        <v>20</v>
      </c>
      <c r="CD27">
        <f>SUMIFS(DataRegularSeason20242025!$AA$3:$AA$1315,DataRegularSeason20242025!$B$3:$B$1315, "&lt;=" &amp; CD$1, DataRegularSeason20242025!$D$3:$D$1315, $A27)+SUMIFS(DataRegularSeason20242025!$AB$3:$AB$1315,DataRegularSeason20242025!$B$3:$B$1315, "&lt;=" &amp; CD$1, DataRegularSeason20242025!$E$3:$E$1315, $A27)</f>
        <v>20</v>
      </c>
      <c r="CE27">
        <f>SUMIFS(DataRegularSeason20242025!$AA$3:$AA$1315,DataRegularSeason20242025!$B$3:$B$1315, "&lt;=" &amp; CE$1, DataRegularSeason20242025!$D$3:$D$1315, $A27)+SUMIFS(DataRegularSeason20242025!$AB$3:$AB$1315,DataRegularSeason20242025!$B$3:$B$1315, "&lt;=" &amp; CE$1, DataRegularSeason20242025!$E$3:$E$1315, $A27)</f>
        <v>20</v>
      </c>
      <c r="CF27">
        <f>SUMIFS(DataRegularSeason20242025!$AA$3:$AA$1315,DataRegularSeason20242025!$B$3:$B$1315, "&lt;=" &amp; CF$1, DataRegularSeason20242025!$D$3:$D$1315, $A27)+SUMIFS(DataRegularSeason20242025!$AB$3:$AB$1315,DataRegularSeason20242025!$B$3:$B$1315, "&lt;=" &amp; CF$1, DataRegularSeason20242025!$E$3:$E$1315, $A27)</f>
        <v>20</v>
      </c>
      <c r="CG27">
        <f>SUMIFS(DataRegularSeason20242025!$AA$3:$AA$1315,DataRegularSeason20242025!$B$3:$B$1315, "&lt;=" &amp; CG$1, DataRegularSeason20242025!$D$3:$D$1315, $A27)+SUMIFS(DataRegularSeason20242025!$AB$3:$AB$1315,DataRegularSeason20242025!$B$3:$B$1315, "&lt;=" &amp; CG$1, DataRegularSeason20242025!$E$3:$E$1315, $A27)</f>
        <v>20</v>
      </c>
      <c r="CH27">
        <f>SUMIFS(DataRegularSeason20242025!$AA$3:$AA$1315,DataRegularSeason20242025!$B$3:$B$1315, "&lt;=" &amp; CH$1, DataRegularSeason20242025!$D$3:$D$1315, $A27)+SUMIFS(DataRegularSeason20242025!$AB$3:$AB$1315,DataRegularSeason20242025!$B$3:$B$1315, "&lt;=" &amp; CH$1, DataRegularSeason20242025!$E$3:$E$1315, $A27)</f>
        <v>20</v>
      </c>
      <c r="CI27">
        <f>SUMIFS(DataRegularSeason20242025!$AA$3:$AA$1315,DataRegularSeason20242025!$B$3:$B$1315, "&lt;=" &amp; CI$1, DataRegularSeason20242025!$D$3:$D$1315, $A27)+SUMIFS(DataRegularSeason20242025!$AB$3:$AB$1315,DataRegularSeason20242025!$B$3:$B$1315, "&lt;=" &amp; CI$1, DataRegularSeason20242025!$E$3:$E$1315, $A27)</f>
        <v>20</v>
      </c>
      <c r="CJ27">
        <f>SUMIFS(DataRegularSeason20242025!$AA$3:$AA$1315,DataRegularSeason20242025!$B$3:$B$1315, "&lt;=" &amp; CJ$1, DataRegularSeason20242025!$D$3:$D$1315, $A27)+SUMIFS(DataRegularSeason20242025!$AB$3:$AB$1315,DataRegularSeason20242025!$B$3:$B$1315, "&lt;=" &amp; CJ$1, DataRegularSeason20242025!$E$3:$E$1315, $A27)</f>
        <v>20</v>
      </c>
      <c r="CK27">
        <f>SUMIFS(DataRegularSeason20242025!$AA$3:$AA$1315,DataRegularSeason20242025!$B$3:$B$1315, "&lt;=" &amp; CK$1, DataRegularSeason20242025!$D$3:$D$1315, $A27)+SUMIFS(DataRegularSeason20242025!$AB$3:$AB$1315,DataRegularSeason20242025!$B$3:$B$1315, "&lt;=" &amp; CK$1, DataRegularSeason20242025!$E$3:$E$1315, $A27)</f>
        <v>20</v>
      </c>
      <c r="CL27">
        <f>SUMIFS(DataRegularSeason20242025!$AA$3:$AA$1315,DataRegularSeason20242025!$B$3:$B$1315, "&lt;=" &amp; CL$1, DataRegularSeason20242025!$D$3:$D$1315, $A27)+SUMIFS(DataRegularSeason20242025!$AB$3:$AB$1315,DataRegularSeason20242025!$B$3:$B$1315, "&lt;=" &amp; CL$1, DataRegularSeason20242025!$E$3:$E$1315, $A27)</f>
        <v>20</v>
      </c>
      <c r="CM27">
        <f>SUMIFS(DataRegularSeason20242025!$AA$3:$AA$1315,DataRegularSeason20242025!$B$3:$B$1315, "&lt;=" &amp; CM$1, DataRegularSeason20242025!$D$3:$D$1315, $A27)+SUMIFS(DataRegularSeason20242025!$AB$3:$AB$1315,DataRegularSeason20242025!$B$3:$B$1315, "&lt;=" &amp; CM$1, DataRegularSeason20242025!$E$3:$E$1315, $A27)</f>
        <v>20</v>
      </c>
      <c r="CN27">
        <f>SUMIFS(DataRegularSeason20242025!$AA$3:$AA$1315,DataRegularSeason20242025!$B$3:$B$1315, "&lt;=" &amp; CN$1, DataRegularSeason20242025!$D$3:$D$1315, $A27)+SUMIFS(DataRegularSeason20242025!$AB$3:$AB$1315,DataRegularSeason20242025!$B$3:$B$1315, "&lt;=" &amp; CN$1, DataRegularSeason20242025!$E$3:$E$1315, $A27)</f>
        <v>20</v>
      </c>
      <c r="CO27">
        <f>SUMIFS(DataRegularSeason20242025!$AA$3:$AA$1315,DataRegularSeason20242025!$B$3:$B$1315, "&lt;=" &amp; CO$1, DataRegularSeason20242025!$D$3:$D$1315, $A27)+SUMIFS(DataRegularSeason20242025!$AB$3:$AB$1315,DataRegularSeason20242025!$B$3:$B$1315, "&lt;=" &amp; CO$1, DataRegularSeason20242025!$E$3:$E$1315, $A27)</f>
        <v>20</v>
      </c>
      <c r="CP27">
        <f>SUMIFS(DataRegularSeason20242025!$AA$3:$AA$1315,DataRegularSeason20242025!$B$3:$B$1315, "&lt;=" &amp; CP$1, DataRegularSeason20242025!$D$3:$D$1315, $A27)+SUMIFS(DataRegularSeason20242025!$AB$3:$AB$1315,DataRegularSeason20242025!$B$3:$B$1315, "&lt;=" &amp; CP$1, DataRegularSeason20242025!$E$3:$E$1315, $A27)</f>
        <v>20</v>
      </c>
      <c r="CQ27">
        <f>SUMIFS(DataRegularSeason20242025!$AA$3:$AA$1315,DataRegularSeason20242025!$B$3:$B$1315, "&lt;=" &amp; CQ$1, DataRegularSeason20242025!$D$3:$D$1315, $A27)+SUMIFS(DataRegularSeason20242025!$AB$3:$AB$1315,DataRegularSeason20242025!$B$3:$B$1315, "&lt;=" &amp; CQ$1, DataRegularSeason20242025!$E$3:$E$1315, $A27)</f>
        <v>20</v>
      </c>
      <c r="CR27">
        <f>SUMIFS(DataRegularSeason20242025!$AA$3:$AA$1315,DataRegularSeason20242025!$B$3:$B$1315, "&lt;=" &amp; CR$1, DataRegularSeason20242025!$D$3:$D$1315, $A27)+SUMIFS(DataRegularSeason20242025!$AB$3:$AB$1315,DataRegularSeason20242025!$B$3:$B$1315, "&lt;=" &amp; CR$1, DataRegularSeason20242025!$E$3:$E$1315, $A27)</f>
        <v>20</v>
      </c>
      <c r="CS27">
        <f>SUMIFS(DataRegularSeason20242025!$AA$3:$AA$1315,DataRegularSeason20242025!$B$3:$B$1315, "&lt;=" &amp; CS$1, DataRegularSeason20242025!$D$3:$D$1315, $A27)+SUMIFS(DataRegularSeason20242025!$AB$3:$AB$1315,DataRegularSeason20242025!$B$3:$B$1315, "&lt;=" &amp; CS$1, DataRegularSeason20242025!$E$3:$E$1315, $A27)</f>
        <v>20</v>
      </c>
      <c r="CT27">
        <f>SUMIFS(DataRegularSeason20242025!$AA$3:$AA$1315,DataRegularSeason20242025!$B$3:$B$1315, "&lt;=" &amp; CT$1, DataRegularSeason20242025!$D$3:$D$1315, $A27)+SUMIFS(DataRegularSeason20242025!$AB$3:$AB$1315,DataRegularSeason20242025!$B$3:$B$1315, "&lt;=" &amp; CT$1, DataRegularSeason20242025!$E$3:$E$1315, $A27)</f>
        <v>20</v>
      </c>
      <c r="CU27">
        <f>SUMIFS(DataRegularSeason20242025!$AA$3:$AA$1315,DataRegularSeason20242025!$B$3:$B$1315, "&lt;=" &amp; CU$1, DataRegularSeason20242025!$D$3:$D$1315, $A27)+SUMIFS(DataRegularSeason20242025!$AB$3:$AB$1315,DataRegularSeason20242025!$B$3:$B$1315, "&lt;=" &amp; CU$1, DataRegularSeason20242025!$E$3:$E$1315, $A27)</f>
        <v>20</v>
      </c>
      <c r="CV27">
        <f>SUMIFS(DataRegularSeason20242025!$AA$3:$AA$1315,DataRegularSeason20242025!$B$3:$B$1315, "&lt;=" &amp; CV$1, DataRegularSeason20242025!$D$3:$D$1315, $A27)+SUMIFS(DataRegularSeason20242025!$AB$3:$AB$1315,DataRegularSeason20242025!$B$3:$B$1315, "&lt;=" &amp; CV$1, DataRegularSeason20242025!$E$3:$E$1315, $A27)</f>
        <v>20</v>
      </c>
      <c r="CW27">
        <f>SUMIFS(DataRegularSeason20242025!$AA$3:$AA$1315,DataRegularSeason20242025!$B$3:$B$1315, "&lt;=" &amp; CW$1, DataRegularSeason20242025!$D$3:$D$1315, $A27)+SUMIFS(DataRegularSeason20242025!$AB$3:$AB$1315,DataRegularSeason20242025!$B$3:$B$1315, "&lt;=" &amp; CW$1, DataRegularSeason20242025!$E$3:$E$1315, $A27)</f>
        <v>20</v>
      </c>
      <c r="CX27">
        <f>SUMIFS(DataRegularSeason20242025!$AA$3:$AA$1315,DataRegularSeason20242025!$B$3:$B$1315, "&lt;=" &amp; CX$1, DataRegularSeason20242025!$D$3:$D$1315, $A27)+SUMIFS(DataRegularSeason20242025!$AB$3:$AB$1315,DataRegularSeason20242025!$B$3:$B$1315, "&lt;=" &amp; CX$1, DataRegularSeason20242025!$E$3:$E$1315, $A27)</f>
        <v>20</v>
      </c>
      <c r="CY27">
        <f>SUMIFS(DataRegularSeason20242025!$AA$3:$AA$1315,DataRegularSeason20242025!$B$3:$B$1315, "&lt;=" &amp; CY$1, DataRegularSeason20242025!$D$3:$D$1315, $A27)+SUMIFS(DataRegularSeason20242025!$AB$3:$AB$1315,DataRegularSeason20242025!$B$3:$B$1315, "&lt;=" &amp; CY$1, DataRegularSeason20242025!$E$3:$E$1315, $A27)</f>
        <v>20</v>
      </c>
      <c r="CZ27">
        <f>SUMIFS(DataRegularSeason20242025!$AA$3:$AA$1315,DataRegularSeason20242025!$B$3:$B$1315, "&lt;=" &amp; CZ$1, DataRegularSeason20242025!$D$3:$D$1315, $A27)+SUMIFS(DataRegularSeason20242025!$AB$3:$AB$1315,DataRegularSeason20242025!$B$3:$B$1315, "&lt;=" &amp; CZ$1, DataRegularSeason20242025!$E$3:$E$1315, $A27)</f>
        <v>20</v>
      </c>
      <c r="DA27">
        <f>SUMIFS(DataRegularSeason20242025!$AA$3:$AA$1315,DataRegularSeason20242025!$B$3:$B$1315, "&lt;=" &amp; DA$1, DataRegularSeason20242025!$D$3:$D$1315, $A27)+SUMIFS(DataRegularSeason20242025!$AB$3:$AB$1315,DataRegularSeason20242025!$B$3:$B$1315, "&lt;=" &amp; DA$1, DataRegularSeason20242025!$E$3:$E$1315, $A27)</f>
        <v>20</v>
      </c>
      <c r="DB27">
        <f>SUMIFS(DataRegularSeason20242025!$AA$3:$AA$1315,DataRegularSeason20242025!$B$3:$B$1315, "&lt;=" &amp; DB$1, DataRegularSeason20242025!$D$3:$D$1315, $A27)+SUMIFS(DataRegularSeason20242025!$AB$3:$AB$1315,DataRegularSeason20242025!$B$3:$B$1315, "&lt;=" &amp; DB$1, DataRegularSeason20242025!$E$3:$E$1315, $A27)</f>
        <v>20</v>
      </c>
      <c r="DC27">
        <f>SUMIFS(DataRegularSeason20242025!$AA$3:$AA$1315,DataRegularSeason20242025!$B$3:$B$1315, "&lt;=" &amp; DC$1, DataRegularSeason20242025!$D$3:$D$1315, $A27)+SUMIFS(DataRegularSeason20242025!$AB$3:$AB$1315,DataRegularSeason20242025!$B$3:$B$1315, "&lt;=" &amp; DC$1, DataRegularSeason20242025!$E$3:$E$1315, $A27)</f>
        <v>20</v>
      </c>
      <c r="DD27">
        <f>SUMIFS(DataRegularSeason20242025!$AA$3:$AA$1315,DataRegularSeason20242025!$B$3:$B$1315, "&lt;=" &amp; DD$1, DataRegularSeason20242025!$D$3:$D$1315, $A27)+SUMIFS(DataRegularSeason20242025!$AB$3:$AB$1315,DataRegularSeason20242025!$B$3:$B$1315, "&lt;=" &amp; DD$1, DataRegularSeason20242025!$E$3:$E$1315, $A27)</f>
        <v>20</v>
      </c>
      <c r="DE27">
        <f>SUMIFS(DataRegularSeason20242025!$AA$3:$AA$1315,DataRegularSeason20242025!$B$3:$B$1315, "&lt;=" &amp; DE$1, DataRegularSeason20242025!$D$3:$D$1315, $A27)+SUMIFS(DataRegularSeason20242025!$AB$3:$AB$1315,DataRegularSeason20242025!$B$3:$B$1315, "&lt;=" &amp; DE$1, DataRegularSeason20242025!$E$3:$E$1315, $A27)</f>
        <v>20</v>
      </c>
      <c r="DF27">
        <f>SUMIFS(DataRegularSeason20242025!$AA$3:$AA$1315,DataRegularSeason20242025!$B$3:$B$1315, "&lt;=" &amp; DF$1, DataRegularSeason20242025!$D$3:$D$1315, $A27)+SUMIFS(DataRegularSeason20242025!$AB$3:$AB$1315,DataRegularSeason20242025!$B$3:$B$1315, "&lt;=" &amp; DF$1, DataRegularSeason20242025!$E$3:$E$1315, $A27)</f>
        <v>20</v>
      </c>
      <c r="DG27">
        <f>SUMIFS(DataRegularSeason20242025!$AA$3:$AA$1315,DataRegularSeason20242025!$B$3:$B$1315, "&lt;=" &amp; DG$1, DataRegularSeason20242025!$D$3:$D$1315, $A27)+SUMIFS(DataRegularSeason20242025!$AB$3:$AB$1315,DataRegularSeason20242025!$B$3:$B$1315, "&lt;=" &amp; DG$1, DataRegularSeason20242025!$E$3:$E$1315, $A27)</f>
        <v>20</v>
      </c>
      <c r="DH27">
        <f>SUMIFS(DataRegularSeason20242025!$AA$3:$AA$1315,DataRegularSeason20242025!$B$3:$B$1315, "&lt;=" &amp; DH$1, DataRegularSeason20242025!$D$3:$D$1315, $A27)+SUMIFS(DataRegularSeason20242025!$AB$3:$AB$1315,DataRegularSeason20242025!$B$3:$B$1315, "&lt;=" &amp; DH$1, DataRegularSeason20242025!$E$3:$E$1315, $A27)</f>
        <v>20</v>
      </c>
      <c r="DI27">
        <f>SUMIFS(DataRegularSeason20242025!$AA$3:$AA$1315,DataRegularSeason20242025!$B$3:$B$1315, "&lt;=" &amp; DI$1, DataRegularSeason20242025!$D$3:$D$1315, $A27)+SUMIFS(DataRegularSeason20242025!$AB$3:$AB$1315,DataRegularSeason20242025!$B$3:$B$1315, "&lt;=" &amp; DI$1, DataRegularSeason20242025!$E$3:$E$1315, $A27)</f>
        <v>20</v>
      </c>
      <c r="DJ27">
        <f>SUMIFS(DataRegularSeason20242025!$AA$3:$AA$1315,DataRegularSeason20242025!$B$3:$B$1315, "&lt;=" &amp; DJ$1, DataRegularSeason20242025!$D$3:$D$1315, $A27)+SUMIFS(DataRegularSeason20242025!$AB$3:$AB$1315,DataRegularSeason20242025!$B$3:$B$1315, "&lt;=" &amp; DJ$1, DataRegularSeason20242025!$E$3:$E$1315, $A27)</f>
        <v>20</v>
      </c>
      <c r="DK27">
        <f>SUMIFS(DataRegularSeason20242025!$AA$3:$AA$1315,DataRegularSeason20242025!$B$3:$B$1315, "&lt;=" &amp; DK$1, DataRegularSeason20242025!$D$3:$D$1315, $A27)+SUMIFS(DataRegularSeason20242025!$AB$3:$AB$1315,DataRegularSeason20242025!$B$3:$B$1315, "&lt;=" &amp; DK$1, DataRegularSeason20242025!$E$3:$E$1315, $A27)</f>
        <v>20</v>
      </c>
      <c r="DL27">
        <f>SUMIFS(DataRegularSeason20242025!$AA$3:$AA$1315,DataRegularSeason20242025!$B$3:$B$1315, "&lt;=" &amp; DL$1, DataRegularSeason20242025!$D$3:$D$1315, $A27)+SUMIFS(DataRegularSeason20242025!$AB$3:$AB$1315,DataRegularSeason20242025!$B$3:$B$1315, "&lt;=" &amp; DL$1, DataRegularSeason20242025!$E$3:$E$1315, $A27)</f>
        <v>20</v>
      </c>
      <c r="DM27">
        <f>SUMIFS(DataRegularSeason20242025!$AA$3:$AA$1315,DataRegularSeason20242025!$B$3:$B$1315, "&lt;=" &amp; DM$1, DataRegularSeason20242025!$D$3:$D$1315, $A27)+SUMIFS(DataRegularSeason20242025!$AB$3:$AB$1315,DataRegularSeason20242025!$B$3:$B$1315, "&lt;=" &amp; DM$1, DataRegularSeason20242025!$E$3:$E$1315, $A27)</f>
        <v>20</v>
      </c>
      <c r="DN27">
        <f>SUMIFS(DataRegularSeason20242025!$AA$3:$AA$1315,DataRegularSeason20242025!$B$3:$B$1315, "&lt;=" &amp; DN$1, DataRegularSeason20242025!$D$3:$D$1315, $A27)+SUMIFS(DataRegularSeason20242025!$AB$3:$AB$1315,DataRegularSeason20242025!$B$3:$B$1315, "&lt;=" &amp; DN$1, DataRegularSeason20242025!$E$3:$E$1315, $A27)</f>
        <v>20</v>
      </c>
      <c r="DO27">
        <f>SUMIFS(DataRegularSeason20242025!$AA$3:$AA$1315,DataRegularSeason20242025!$B$3:$B$1315, "&lt;=" &amp; DO$1, DataRegularSeason20242025!$D$3:$D$1315, $A27)+SUMIFS(DataRegularSeason20242025!$AB$3:$AB$1315,DataRegularSeason20242025!$B$3:$B$1315, "&lt;=" &amp; DO$1, DataRegularSeason20242025!$E$3:$E$1315, $A27)</f>
        <v>20</v>
      </c>
      <c r="DP27">
        <f>SUMIFS(DataRegularSeason20242025!$AA$3:$AA$1315,DataRegularSeason20242025!$B$3:$B$1315, "&lt;=" &amp; DP$1, DataRegularSeason20242025!$D$3:$D$1315, $A27)+SUMIFS(DataRegularSeason20242025!$AB$3:$AB$1315,DataRegularSeason20242025!$B$3:$B$1315, "&lt;=" &amp; DP$1, DataRegularSeason20242025!$E$3:$E$1315, $A27)</f>
        <v>20</v>
      </c>
      <c r="DQ27">
        <f>SUMIFS(DataRegularSeason20242025!$AA$3:$AA$1315,DataRegularSeason20242025!$B$3:$B$1315, "&lt;=" &amp; DQ$1, DataRegularSeason20242025!$D$3:$D$1315, $A27)+SUMIFS(DataRegularSeason20242025!$AB$3:$AB$1315,DataRegularSeason20242025!$B$3:$B$1315, "&lt;=" &amp; DQ$1, DataRegularSeason20242025!$E$3:$E$1315, $A27)</f>
        <v>20</v>
      </c>
      <c r="DR27">
        <f>SUMIFS(DataRegularSeason20242025!$AA$3:$AA$1315,DataRegularSeason20242025!$B$3:$B$1315, "&lt;=" &amp; DR$1, DataRegularSeason20242025!$D$3:$D$1315, $A27)+SUMIFS(DataRegularSeason20242025!$AB$3:$AB$1315,DataRegularSeason20242025!$B$3:$B$1315, "&lt;=" &amp; DR$1, DataRegularSeason20242025!$E$3:$E$1315, $A27)</f>
        <v>20</v>
      </c>
      <c r="DS27">
        <f>SUMIFS(DataRegularSeason20242025!$AA$3:$AA$1315,DataRegularSeason20242025!$B$3:$B$1315, "&lt;=" &amp; DS$1, DataRegularSeason20242025!$D$3:$D$1315, $A27)+SUMIFS(DataRegularSeason20242025!$AB$3:$AB$1315,DataRegularSeason20242025!$B$3:$B$1315, "&lt;=" &amp; DS$1, DataRegularSeason20242025!$E$3:$E$1315, $A27)</f>
        <v>20</v>
      </c>
      <c r="DT27">
        <f>SUMIFS(DataRegularSeason20242025!$AA$3:$AA$1315,DataRegularSeason20242025!$B$3:$B$1315, "&lt;=" &amp; DT$1, DataRegularSeason20242025!$D$3:$D$1315, $A27)+SUMIFS(DataRegularSeason20242025!$AB$3:$AB$1315,DataRegularSeason20242025!$B$3:$B$1315, "&lt;=" &amp; DT$1, DataRegularSeason20242025!$E$3:$E$1315, $A27)</f>
        <v>20</v>
      </c>
      <c r="DU27">
        <f>SUMIFS(DataRegularSeason20242025!$AA$3:$AA$1315,DataRegularSeason20242025!$B$3:$B$1315, "&lt;=" &amp; DU$1, DataRegularSeason20242025!$D$3:$D$1315, $A27)+SUMIFS(DataRegularSeason20242025!$AB$3:$AB$1315,DataRegularSeason20242025!$B$3:$B$1315, "&lt;=" &amp; DU$1, DataRegularSeason20242025!$E$3:$E$1315, $A27)</f>
        <v>20</v>
      </c>
      <c r="DV27">
        <f>SUMIFS(DataRegularSeason20242025!$AA$3:$AA$1315,DataRegularSeason20242025!$B$3:$B$1315, "&lt;=" &amp; DV$1, DataRegularSeason20242025!$D$3:$D$1315, $A27)+SUMIFS(DataRegularSeason20242025!$AB$3:$AB$1315,DataRegularSeason20242025!$B$3:$B$1315, "&lt;=" &amp; DV$1, DataRegularSeason20242025!$E$3:$E$1315, $A27)</f>
        <v>20</v>
      </c>
      <c r="DW27">
        <f>SUMIFS(DataRegularSeason20242025!$AA$3:$AA$1315,DataRegularSeason20242025!$B$3:$B$1315, "&lt;=" &amp; DW$1, DataRegularSeason20242025!$D$3:$D$1315, $A27)+SUMIFS(DataRegularSeason20242025!$AB$3:$AB$1315,DataRegularSeason20242025!$B$3:$B$1315, "&lt;=" &amp; DW$1, DataRegularSeason20242025!$E$3:$E$1315, $A27)</f>
        <v>20</v>
      </c>
      <c r="DX27">
        <f>SUMIFS(DataRegularSeason20242025!$AA$3:$AA$1315,DataRegularSeason20242025!$B$3:$B$1315, "&lt;=" &amp; DX$1, DataRegularSeason20242025!$D$3:$D$1315, $A27)+SUMIFS(DataRegularSeason20242025!$AB$3:$AB$1315,DataRegularSeason20242025!$B$3:$B$1315, "&lt;=" &amp; DX$1, DataRegularSeason20242025!$E$3:$E$1315, $A27)</f>
        <v>20</v>
      </c>
      <c r="DY27">
        <f>SUMIFS(DataRegularSeason20242025!$AA$3:$AA$1315,DataRegularSeason20242025!$B$3:$B$1315, "&lt;=" &amp; DY$1, DataRegularSeason20242025!$D$3:$D$1315, $A27)+SUMIFS(DataRegularSeason20242025!$AB$3:$AB$1315,DataRegularSeason20242025!$B$3:$B$1315, "&lt;=" &amp; DY$1, DataRegularSeason20242025!$E$3:$E$1315, $A27)</f>
        <v>20</v>
      </c>
      <c r="DZ27">
        <f>SUMIFS(DataRegularSeason20242025!$AA$3:$AA$1315,DataRegularSeason20242025!$B$3:$B$1315, "&lt;=" &amp; DZ$1, DataRegularSeason20242025!$D$3:$D$1315, $A27)+SUMIFS(DataRegularSeason20242025!$AB$3:$AB$1315,DataRegularSeason20242025!$B$3:$B$1315, "&lt;=" &amp; DZ$1, DataRegularSeason20242025!$E$3:$E$1315, $A27)</f>
        <v>20</v>
      </c>
      <c r="EA27">
        <f>SUMIFS(DataRegularSeason20242025!$AA$3:$AA$1315,DataRegularSeason20242025!$B$3:$B$1315, "&lt;=" &amp; EA$1, DataRegularSeason20242025!$D$3:$D$1315, $A27)+SUMIFS(DataRegularSeason20242025!$AB$3:$AB$1315,DataRegularSeason20242025!$B$3:$B$1315, "&lt;=" &amp; EA$1, DataRegularSeason20242025!$E$3:$E$1315, $A27)</f>
        <v>20</v>
      </c>
      <c r="EB27">
        <f>SUMIFS(DataRegularSeason20242025!$AA$3:$AA$1315,DataRegularSeason20242025!$B$3:$B$1315, "&lt;=" &amp; EB$1, DataRegularSeason20242025!$D$3:$D$1315, $A27)+SUMIFS(DataRegularSeason20242025!$AB$3:$AB$1315,DataRegularSeason20242025!$B$3:$B$1315, "&lt;=" &amp; EB$1, DataRegularSeason20242025!$E$3:$E$1315, $A27)</f>
        <v>20</v>
      </c>
      <c r="EC27">
        <f>SUMIFS(DataRegularSeason20242025!$AA$3:$AA$1315,DataRegularSeason20242025!$B$3:$B$1315, "&lt;=" &amp; EC$1, DataRegularSeason20242025!$D$3:$D$1315, $A27)+SUMIFS(DataRegularSeason20242025!$AB$3:$AB$1315,DataRegularSeason20242025!$B$3:$B$1315, "&lt;=" &amp; EC$1, DataRegularSeason20242025!$E$3:$E$1315, $A27)</f>
        <v>20</v>
      </c>
      <c r="ED27">
        <f>SUMIFS(DataRegularSeason20242025!$AA$3:$AA$1315,DataRegularSeason20242025!$B$3:$B$1315, "&lt;=" &amp; ED$1, DataRegularSeason20242025!$D$3:$D$1315, $A27)+SUMIFS(DataRegularSeason20242025!$AB$3:$AB$1315,DataRegularSeason20242025!$B$3:$B$1315, "&lt;=" &amp; ED$1, DataRegularSeason20242025!$E$3:$E$1315, $A27)</f>
        <v>20</v>
      </c>
      <c r="EE27">
        <f>SUMIFS(DataRegularSeason20242025!$AA$3:$AA$1315,DataRegularSeason20242025!$B$3:$B$1315, "&lt;=" &amp; EE$1, DataRegularSeason20242025!$D$3:$D$1315, $A27)+SUMIFS(DataRegularSeason20242025!$AB$3:$AB$1315,DataRegularSeason20242025!$B$3:$B$1315, "&lt;=" &amp; EE$1, DataRegularSeason20242025!$E$3:$E$1315, $A27)</f>
        <v>20</v>
      </c>
      <c r="EF27">
        <f>SUMIFS(DataRegularSeason20242025!$AA$3:$AA$1315,DataRegularSeason20242025!$B$3:$B$1315, "&lt;=" &amp; EF$1, DataRegularSeason20242025!$D$3:$D$1315, $A27)+SUMIFS(DataRegularSeason20242025!$AB$3:$AB$1315,DataRegularSeason20242025!$B$3:$B$1315, "&lt;=" &amp; EF$1, DataRegularSeason20242025!$E$3:$E$1315, $A27)</f>
        <v>20</v>
      </c>
      <c r="EG27">
        <f>SUMIFS(DataRegularSeason20242025!$AA$3:$AA$1315,DataRegularSeason20242025!$B$3:$B$1315, "&lt;=" &amp; EG$1, DataRegularSeason20242025!$D$3:$D$1315, $A27)+SUMIFS(DataRegularSeason20242025!$AB$3:$AB$1315,DataRegularSeason20242025!$B$3:$B$1315, "&lt;=" &amp; EG$1, DataRegularSeason20242025!$E$3:$E$1315, $A27)</f>
        <v>20</v>
      </c>
      <c r="EH27">
        <f>SUMIFS(DataRegularSeason20242025!$AA$3:$AA$1315,DataRegularSeason20242025!$B$3:$B$1315, "&lt;=" &amp; EH$1, DataRegularSeason20242025!$D$3:$D$1315, $A27)+SUMIFS(DataRegularSeason20242025!$AB$3:$AB$1315,DataRegularSeason20242025!$B$3:$B$1315, "&lt;=" &amp; EH$1, DataRegularSeason20242025!$E$3:$E$1315, $A27)</f>
        <v>20</v>
      </c>
      <c r="EI27">
        <f>SUMIFS(DataRegularSeason20242025!$AA$3:$AA$1315,DataRegularSeason20242025!$B$3:$B$1315, "&lt;=" &amp; EI$1, DataRegularSeason20242025!$D$3:$D$1315, $A27)+SUMIFS(DataRegularSeason20242025!$AB$3:$AB$1315,DataRegularSeason20242025!$B$3:$B$1315, "&lt;=" &amp; EI$1, DataRegularSeason20242025!$E$3:$E$1315, $A27)</f>
        <v>20</v>
      </c>
      <c r="EJ27">
        <f>SUMIFS(DataRegularSeason20242025!$AA$3:$AA$1315,DataRegularSeason20242025!$B$3:$B$1315, "&lt;=" &amp; EJ$1, DataRegularSeason20242025!$D$3:$D$1315, $A27)+SUMIFS(DataRegularSeason20242025!$AB$3:$AB$1315,DataRegularSeason20242025!$B$3:$B$1315, "&lt;=" &amp; EJ$1, DataRegularSeason20242025!$E$3:$E$1315, $A27)</f>
        <v>20</v>
      </c>
      <c r="EK27">
        <f>SUMIFS(DataRegularSeason20242025!$AA$3:$AA$1315,DataRegularSeason20242025!$B$3:$B$1315, "&lt;=" &amp; EK$1, DataRegularSeason20242025!$D$3:$D$1315, $A27)+SUMIFS(DataRegularSeason20242025!$AB$3:$AB$1315,DataRegularSeason20242025!$B$3:$B$1315, "&lt;=" &amp; EK$1, DataRegularSeason20242025!$E$3:$E$1315, $A27)</f>
        <v>20</v>
      </c>
      <c r="EL27">
        <f>SUMIFS(DataRegularSeason20242025!$AA$3:$AA$1315,DataRegularSeason20242025!$B$3:$B$1315, "&lt;=" &amp; EL$1, DataRegularSeason20242025!$D$3:$D$1315, $A27)+SUMIFS(DataRegularSeason20242025!$AB$3:$AB$1315,DataRegularSeason20242025!$B$3:$B$1315, "&lt;=" &amp; EL$1, DataRegularSeason20242025!$E$3:$E$1315, $A27)</f>
        <v>20</v>
      </c>
      <c r="EM27">
        <f>SUMIFS(DataRegularSeason20242025!$AA$3:$AA$1315,DataRegularSeason20242025!$B$3:$B$1315, "&lt;=" &amp; EM$1, DataRegularSeason20242025!$D$3:$D$1315, $A27)+SUMIFS(DataRegularSeason20242025!$AB$3:$AB$1315,DataRegularSeason20242025!$B$3:$B$1315, "&lt;=" &amp; EM$1, DataRegularSeason20242025!$E$3:$E$1315, $A27)</f>
        <v>20</v>
      </c>
      <c r="EN27">
        <f>SUMIFS(DataRegularSeason20242025!$AA$3:$AA$1315,DataRegularSeason20242025!$B$3:$B$1315, "&lt;=" &amp; EN$1, DataRegularSeason20242025!$D$3:$D$1315, $A27)+SUMIFS(DataRegularSeason20242025!$AB$3:$AB$1315,DataRegularSeason20242025!$B$3:$B$1315, "&lt;=" &amp; EN$1, DataRegularSeason20242025!$E$3:$E$1315, $A27)</f>
        <v>20</v>
      </c>
      <c r="EO27">
        <f>SUMIFS(DataRegularSeason20242025!$AA$3:$AA$1315,DataRegularSeason20242025!$B$3:$B$1315, "&lt;=" &amp; EO$1, DataRegularSeason20242025!$D$3:$D$1315, $A27)+SUMIFS(DataRegularSeason20242025!$AB$3:$AB$1315,DataRegularSeason20242025!$B$3:$B$1315, "&lt;=" &amp; EO$1, DataRegularSeason20242025!$E$3:$E$1315, $A27)</f>
        <v>20</v>
      </c>
      <c r="EP27">
        <f>SUMIFS(DataRegularSeason20242025!$AA$3:$AA$1315,DataRegularSeason20242025!$B$3:$B$1315, "&lt;=" &amp; EP$1, DataRegularSeason20242025!$D$3:$D$1315, $A27)+SUMIFS(DataRegularSeason20242025!$AB$3:$AB$1315,DataRegularSeason20242025!$B$3:$B$1315, "&lt;=" &amp; EP$1, DataRegularSeason20242025!$E$3:$E$1315, $A27)</f>
        <v>20</v>
      </c>
      <c r="EQ27">
        <f>SUMIFS(DataRegularSeason20242025!$AA$3:$AA$1315,DataRegularSeason20242025!$B$3:$B$1315, "&lt;=" &amp; EQ$1, DataRegularSeason20242025!$D$3:$D$1315, $A27)+SUMIFS(DataRegularSeason20242025!$AB$3:$AB$1315,DataRegularSeason20242025!$B$3:$B$1315, "&lt;=" &amp; EQ$1, DataRegularSeason20242025!$E$3:$E$1315, $A27)</f>
        <v>20</v>
      </c>
      <c r="ER27">
        <f>SUMIFS(DataRegularSeason20242025!$AA$3:$AA$1315,DataRegularSeason20242025!$B$3:$B$1315, "&lt;=" &amp; ER$1, DataRegularSeason20242025!$D$3:$D$1315, $A27)+SUMIFS(DataRegularSeason20242025!$AB$3:$AB$1315,DataRegularSeason20242025!$B$3:$B$1315, "&lt;=" &amp; ER$1, DataRegularSeason20242025!$E$3:$E$1315, $A27)</f>
        <v>20</v>
      </c>
      <c r="ES27">
        <f>SUMIFS(DataRegularSeason20242025!$AA$3:$AA$1315,DataRegularSeason20242025!$B$3:$B$1315, "&lt;=" &amp; ES$1, DataRegularSeason20242025!$D$3:$D$1315, $A27)+SUMIFS(DataRegularSeason20242025!$AB$3:$AB$1315,DataRegularSeason20242025!$B$3:$B$1315, "&lt;=" &amp; ES$1, DataRegularSeason20242025!$E$3:$E$1315, $A27)</f>
        <v>20</v>
      </c>
      <c r="ET27">
        <f>SUMIFS(DataRegularSeason20242025!$AA$3:$AA$1315,DataRegularSeason20242025!$B$3:$B$1315, "&lt;=" &amp; ET$1, DataRegularSeason20242025!$D$3:$D$1315, $A27)+SUMIFS(DataRegularSeason20242025!$AB$3:$AB$1315,DataRegularSeason20242025!$B$3:$B$1315, "&lt;=" &amp; ET$1, DataRegularSeason20242025!$E$3:$E$1315, $A27)</f>
        <v>20</v>
      </c>
      <c r="EU27">
        <f>SUMIFS(DataRegularSeason20242025!$AA$3:$AA$1315,DataRegularSeason20242025!$B$3:$B$1315, "&lt;=" &amp; EU$1, DataRegularSeason20242025!$D$3:$D$1315, $A27)+SUMIFS(DataRegularSeason20242025!$AB$3:$AB$1315,DataRegularSeason20242025!$B$3:$B$1315, "&lt;=" &amp; EU$1, DataRegularSeason20242025!$E$3:$E$1315, $A27)</f>
        <v>20</v>
      </c>
      <c r="EV27">
        <f>SUMIFS(DataRegularSeason20242025!$AA$3:$AA$1315,DataRegularSeason20242025!$B$3:$B$1315, "&lt;=" &amp; EV$1, DataRegularSeason20242025!$D$3:$D$1315, $A27)+SUMIFS(DataRegularSeason20242025!$AB$3:$AB$1315,DataRegularSeason20242025!$B$3:$B$1315, "&lt;=" &amp; EV$1, DataRegularSeason20242025!$E$3:$E$1315, $A27)</f>
        <v>20</v>
      </c>
      <c r="EW27">
        <f>SUMIFS(DataRegularSeason20242025!$AA$3:$AA$1315,DataRegularSeason20242025!$B$3:$B$1315, "&lt;=" &amp; EW$1, DataRegularSeason20242025!$D$3:$D$1315, $A27)+SUMIFS(DataRegularSeason20242025!$AB$3:$AB$1315,DataRegularSeason20242025!$B$3:$B$1315, "&lt;=" &amp; EW$1, DataRegularSeason20242025!$E$3:$E$1315, $A27)</f>
        <v>20</v>
      </c>
      <c r="EX27">
        <f>SUMIFS(DataRegularSeason20242025!$AA$3:$AA$1315,DataRegularSeason20242025!$B$3:$B$1315, "&lt;=" &amp; EX$1, DataRegularSeason20242025!$D$3:$D$1315, $A27)+SUMIFS(DataRegularSeason20242025!$AB$3:$AB$1315,DataRegularSeason20242025!$B$3:$B$1315, "&lt;=" &amp; EX$1, DataRegularSeason20242025!$E$3:$E$1315, $A27)</f>
        <v>20</v>
      </c>
      <c r="EY27">
        <f>SUMIFS(DataRegularSeason20242025!$AA$3:$AA$1315,DataRegularSeason20242025!$B$3:$B$1315, "&lt;=" &amp; EY$1, DataRegularSeason20242025!$D$3:$D$1315, $A27)+SUMIFS(DataRegularSeason20242025!$AB$3:$AB$1315,DataRegularSeason20242025!$B$3:$B$1315, "&lt;=" &amp; EY$1, DataRegularSeason20242025!$E$3:$E$1315, $A27)</f>
        <v>20</v>
      </c>
      <c r="EZ27">
        <f>SUMIFS(DataRegularSeason20242025!$AA$3:$AA$1315,DataRegularSeason20242025!$B$3:$B$1315, "&lt;=" &amp; EZ$1, DataRegularSeason20242025!$D$3:$D$1315, $A27)+SUMIFS(DataRegularSeason20242025!$AB$3:$AB$1315,DataRegularSeason20242025!$B$3:$B$1315, "&lt;=" &amp; EZ$1, DataRegularSeason20242025!$E$3:$E$1315, $A27)</f>
        <v>20</v>
      </c>
      <c r="FA27">
        <f>SUMIFS(DataRegularSeason20242025!$AA$3:$AA$1315,DataRegularSeason20242025!$B$3:$B$1315, "&lt;=" &amp; FA$1, DataRegularSeason20242025!$D$3:$D$1315, $A27)+SUMIFS(DataRegularSeason20242025!$AB$3:$AB$1315,DataRegularSeason20242025!$B$3:$B$1315, "&lt;=" &amp; FA$1, DataRegularSeason20242025!$E$3:$E$1315, $A27)</f>
        <v>20</v>
      </c>
      <c r="FB27">
        <f>SUMIFS(DataRegularSeason20242025!$AA$3:$AA$1315,DataRegularSeason20242025!$B$3:$B$1315, "&lt;=" &amp; FB$1, DataRegularSeason20242025!$D$3:$D$1315, $A27)+SUMIFS(DataRegularSeason20242025!$AB$3:$AB$1315,DataRegularSeason20242025!$B$3:$B$1315, "&lt;=" &amp; FB$1, DataRegularSeason20242025!$E$3:$E$1315, $A27)</f>
        <v>20</v>
      </c>
      <c r="FC27">
        <f>SUMIFS(DataRegularSeason20242025!$AA$3:$AA$1315,DataRegularSeason20242025!$B$3:$B$1315, "&lt;=" &amp; FC$1, DataRegularSeason20242025!$D$3:$D$1315, $A27)+SUMIFS(DataRegularSeason20242025!$AB$3:$AB$1315,DataRegularSeason20242025!$B$3:$B$1315, "&lt;=" &amp; FC$1, DataRegularSeason20242025!$E$3:$E$1315, $A27)</f>
        <v>20</v>
      </c>
      <c r="FD27">
        <f>SUMIFS(DataRegularSeason20242025!$AA$3:$AA$1315,DataRegularSeason20242025!$B$3:$B$1315, "&lt;=" &amp; FD$1, DataRegularSeason20242025!$D$3:$D$1315, $A27)+SUMIFS(DataRegularSeason20242025!$AB$3:$AB$1315,DataRegularSeason20242025!$B$3:$B$1315, "&lt;=" &amp; FD$1, DataRegularSeason20242025!$E$3:$E$1315, $A27)</f>
        <v>20</v>
      </c>
      <c r="FE27">
        <f>SUMIFS(DataRegularSeason20242025!$AA$3:$AA$1315,DataRegularSeason20242025!$B$3:$B$1315, "&lt;=" &amp; FE$1, DataRegularSeason20242025!$D$3:$D$1315, $A27)+SUMIFS(DataRegularSeason20242025!$AB$3:$AB$1315,DataRegularSeason20242025!$B$3:$B$1315, "&lt;=" &amp; FE$1, DataRegularSeason20242025!$E$3:$E$1315, $A27)</f>
        <v>20</v>
      </c>
      <c r="FF27">
        <f>SUMIFS(DataRegularSeason20242025!$AA$3:$AA$1315,DataRegularSeason20242025!$B$3:$B$1315, "&lt;=" &amp; FF$1, DataRegularSeason20242025!$D$3:$D$1315, $A27)+SUMIFS(DataRegularSeason20242025!$AB$3:$AB$1315,DataRegularSeason20242025!$B$3:$B$1315, "&lt;=" &amp; FF$1, DataRegularSeason20242025!$E$3:$E$1315, $A27)</f>
        <v>20</v>
      </c>
      <c r="FG27">
        <f>SUMIFS(DataRegularSeason20242025!$AA$3:$AA$1315,DataRegularSeason20242025!$B$3:$B$1315, "&lt;=" &amp; FG$1, DataRegularSeason20242025!$D$3:$D$1315, $A27)+SUMIFS(DataRegularSeason20242025!$AB$3:$AB$1315,DataRegularSeason20242025!$B$3:$B$1315, "&lt;=" &amp; FG$1, DataRegularSeason20242025!$E$3:$E$1315, $A27)</f>
        <v>20</v>
      </c>
      <c r="FH27">
        <f>SUMIFS(DataRegularSeason20242025!$AA$3:$AA$1315,DataRegularSeason20242025!$B$3:$B$1315, "&lt;=" &amp; FH$1, DataRegularSeason20242025!$D$3:$D$1315, $A27)+SUMIFS(DataRegularSeason20242025!$AB$3:$AB$1315,DataRegularSeason20242025!$B$3:$B$1315, "&lt;=" &amp; FH$1, DataRegularSeason20242025!$E$3:$E$1315, $A27)</f>
        <v>20</v>
      </c>
      <c r="FI27">
        <f>SUMIFS(DataRegularSeason20242025!$AA$3:$AA$1315,DataRegularSeason20242025!$B$3:$B$1315, "&lt;=" &amp; FI$1, DataRegularSeason20242025!$D$3:$D$1315, $A27)+SUMIFS(DataRegularSeason20242025!$AB$3:$AB$1315,DataRegularSeason20242025!$B$3:$B$1315, "&lt;=" &amp; FI$1, DataRegularSeason20242025!$E$3:$E$1315, $A27)</f>
        <v>20</v>
      </c>
      <c r="FJ27">
        <f>SUMIFS(DataRegularSeason20242025!$AA$3:$AA$1315,DataRegularSeason20242025!$B$3:$B$1315, "&lt;=" &amp; FJ$1, DataRegularSeason20242025!$D$3:$D$1315, $A27)+SUMIFS(DataRegularSeason20242025!$AB$3:$AB$1315,DataRegularSeason20242025!$B$3:$B$1315, "&lt;=" &amp; FJ$1, DataRegularSeason20242025!$E$3:$E$1315, $A27)</f>
        <v>20</v>
      </c>
      <c r="FK27">
        <f>SUMIFS(DataRegularSeason20242025!$AA$3:$AA$1315,DataRegularSeason20242025!$B$3:$B$1315, "&lt;=" &amp; FK$1, DataRegularSeason20242025!$D$3:$D$1315, $A27)+SUMIFS(DataRegularSeason20242025!$AB$3:$AB$1315,DataRegularSeason20242025!$B$3:$B$1315, "&lt;=" &amp; FK$1, DataRegularSeason20242025!$E$3:$E$1315, $A27)</f>
        <v>20</v>
      </c>
      <c r="FL27">
        <f>SUMIFS(DataRegularSeason20242025!$AA$3:$AA$1315,DataRegularSeason20242025!$B$3:$B$1315, "&lt;=" &amp; FL$1, DataRegularSeason20242025!$D$3:$D$1315, $A27)+SUMIFS(DataRegularSeason20242025!$AB$3:$AB$1315,DataRegularSeason20242025!$B$3:$B$1315, "&lt;=" &amp; FL$1, DataRegularSeason20242025!$E$3:$E$1315, $A27)</f>
        <v>20</v>
      </c>
      <c r="FM27">
        <f>SUMIFS(DataRegularSeason20242025!$AA$3:$AA$1315,DataRegularSeason20242025!$B$3:$B$1315, "&lt;=" &amp; FM$1, DataRegularSeason20242025!$D$3:$D$1315, $A27)+SUMIFS(DataRegularSeason20242025!$AB$3:$AB$1315,DataRegularSeason20242025!$B$3:$B$1315, "&lt;=" &amp; FM$1, DataRegularSeason20242025!$E$3:$E$1315, $A27)</f>
        <v>20</v>
      </c>
      <c r="FN27">
        <f>SUMIFS(DataRegularSeason20242025!$AA$3:$AA$1315,DataRegularSeason20242025!$B$3:$B$1315, "&lt;=" &amp; FN$1, DataRegularSeason20242025!$D$3:$D$1315, $A27)+SUMIFS(DataRegularSeason20242025!$AB$3:$AB$1315,DataRegularSeason20242025!$B$3:$B$1315, "&lt;=" &amp; FN$1, DataRegularSeason20242025!$E$3:$E$1315, $A27)</f>
        <v>20</v>
      </c>
      <c r="FO27">
        <f>SUMIFS(DataRegularSeason20242025!$AA$3:$AA$1315,DataRegularSeason20242025!$B$3:$B$1315, "&lt;=" &amp; FO$1, DataRegularSeason20242025!$D$3:$D$1315, $A27)+SUMIFS(DataRegularSeason20242025!$AB$3:$AB$1315,DataRegularSeason20242025!$B$3:$B$1315, "&lt;=" &amp; FO$1, DataRegularSeason20242025!$E$3:$E$1315, $A27)</f>
        <v>20</v>
      </c>
      <c r="FP27">
        <f>SUMIFS(DataRegularSeason20242025!$AA$3:$AA$1315,DataRegularSeason20242025!$B$3:$B$1315, "&lt;=" &amp; FP$1, DataRegularSeason20242025!$D$3:$D$1315, $A27)+SUMIFS(DataRegularSeason20242025!$AB$3:$AB$1315,DataRegularSeason20242025!$B$3:$B$1315, "&lt;=" &amp; FP$1, DataRegularSeason20242025!$E$3:$E$1315, $A27)</f>
        <v>20</v>
      </c>
      <c r="FQ27">
        <f>SUMIFS(DataRegularSeason20242025!$AA$3:$AA$1315,DataRegularSeason20242025!$B$3:$B$1315, "&lt;=" &amp; FQ$1, DataRegularSeason20242025!$D$3:$D$1315, $A27)+SUMIFS(DataRegularSeason20242025!$AB$3:$AB$1315,DataRegularSeason20242025!$B$3:$B$1315, "&lt;=" &amp; FQ$1, DataRegularSeason20242025!$E$3:$E$1315, $A27)</f>
        <v>20</v>
      </c>
      <c r="FR27">
        <f>SUMIFS(DataRegularSeason20242025!$AA$3:$AA$1315,DataRegularSeason20242025!$B$3:$B$1315, "&lt;=" &amp; FR$1, DataRegularSeason20242025!$D$3:$D$1315, $A27)+SUMIFS(DataRegularSeason20242025!$AB$3:$AB$1315,DataRegularSeason20242025!$B$3:$B$1315, "&lt;=" &amp; FR$1, DataRegularSeason20242025!$E$3:$E$1315, $A27)</f>
        <v>20</v>
      </c>
      <c r="FS27">
        <f>SUMIFS(DataRegularSeason20242025!$AA$3:$AA$1315,DataRegularSeason20242025!$B$3:$B$1315, "&lt;=" &amp; FS$1, DataRegularSeason20242025!$D$3:$D$1315, $A27)+SUMIFS(DataRegularSeason20242025!$AB$3:$AB$1315,DataRegularSeason20242025!$B$3:$B$1315, "&lt;=" &amp; FS$1, DataRegularSeason20242025!$E$3:$E$1315, $A27)</f>
        <v>20</v>
      </c>
      <c r="FT27">
        <f>SUMIFS(DataRegularSeason20242025!$AA$3:$AA$1315,DataRegularSeason20242025!$B$3:$B$1315, "&lt;=" &amp; FT$1, DataRegularSeason20242025!$D$3:$D$1315, $A27)+SUMIFS(DataRegularSeason20242025!$AB$3:$AB$1315,DataRegularSeason20242025!$B$3:$B$1315, "&lt;=" &amp; FT$1, DataRegularSeason20242025!$E$3:$E$1315, $A27)</f>
        <v>20</v>
      </c>
      <c r="FU27">
        <f>SUMIFS(DataRegularSeason20242025!$AA$3:$AA$1315,DataRegularSeason20242025!$B$3:$B$1315, "&lt;=" &amp; FU$1, DataRegularSeason20242025!$D$3:$D$1315, $A27)+SUMIFS(DataRegularSeason20242025!$AB$3:$AB$1315,DataRegularSeason20242025!$B$3:$B$1315, "&lt;=" &amp; FU$1, DataRegularSeason20242025!$E$3:$E$1315, $A27)</f>
        <v>20</v>
      </c>
      <c r="FV27">
        <f>SUMIFS(DataRegularSeason20242025!$AA$3:$AA$1315,DataRegularSeason20242025!$B$3:$B$1315, "&lt;=" &amp; FV$1, DataRegularSeason20242025!$D$3:$D$1315, $A27)+SUMIFS(DataRegularSeason20242025!$AB$3:$AB$1315,DataRegularSeason20242025!$B$3:$B$1315, "&lt;=" &amp; FV$1, DataRegularSeason20242025!$E$3:$E$1315, $A27)</f>
        <v>20</v>
      </c>
      <c r="FW27">
        <f>SUMIFS(DataRegularSeason20242025!$AA$3:$AA$1315,DataRegularSeason20242025!$B$3:$B$1315, "&lt;=" &amp; FW$1, DataRegularSeason20242025!$D$3:$D$1315, $A27)+SUMIFS(DataRegularSeason20242025!$AB$3:$AB$1315,DataRegularSeason20242025!$B$3:$B$1315, "&lt;=" &amp; FW$1, DataRegularSeason20242025!$E$3:$E$1315, $A27)</f>
        <v>20</v>
      </c>
      <c r="FX27">
        <f>SUMIFS(DataRegularSeason20242025!$AA$3:$AA$1315,DataRegularSeason20242025!$B$3:$B$1315, "&lt;=" &amp; FX$1, DataRegularSeason20242025!$D$3:$D$1315, $A27)+SUMIFS(DataRegularSeason20242025!$AB$3:$AB$1315,DataRegularSeason20242025!$B$3:$B$1315, "&lt;=" &amp; FX$1, DataRegularSeason20242025!$E$3:$E$1315, $A27)</f>
        <v>20</v>
      </c>
      <c r="FY27">
        <f>SUMIFS(DataRegularSeason20242025!$AA$3:$AA$1315,DataRegularSeason20242025!$B$3:$B$1315, "&lt;=" &amp; FY$1, DataRegularSeason20242025!$D$3:$D$1315, $A27)+SUMIFS(DataRegularSeason20242025!$AB$3:$AB$1315,DataRegularSeason20242025!$B$3:$B$1315, "&lt;=" &amp; FY$1, DataRegularSeason20242025!$E$3:$E$1315, $A27)</f>
        <v>20</v>
      </c>
      <c r="FZ27">
        <f>SUMIFS(DataRegularSeason20242025!$AA$3:$AA$1315,DataRegularSeason20242025!$B$3:$B$1315, "&lt;=" &amp; FZ$1, DataRegularSeason20242025!$D$3:$D$1315, $A27)+SUMIFS(DataRegularSeason20242025!$AB$3:$AB$1315,DataRegularSeason20242025!$B$3:$B$1315, "&lt;=" &amp; FZ$1, DataRegularSeason20242025!$E$3:$E$1315, $A27)</f>
        <v>20</v>
      </c>
      <c r="GA27">
        <f>SUMIFS(DataRegularSeason20242025!$AA$3:$AA$1315,DataRegularSeason20242025!$B$3:$B$1315, "&lt;=" &amp; GA$1, DataRegularSeason20242025!$D$3:$D$1315, $A27)+SUMIFS(DataRegularSeason20242025!$AB$3:$AB$1315,DataRegularSeason20242025!$B$3:$B$1315, "&lt;=" &amp; GA$1, DataRegularSeason20242025!$E$3:$E$1315, $A27)</f>
        <v>20</v>
      </c>
      <c r="GB27">
        <f>SUMIFS(DataRegularSeason20242025!$AA$3:$AA$1315,DataRegularSeason20242025!$B$3:$B$1315, "&lt;=" &amp; GB$1, DataRegularSeason20242025!$D$3:$D$1315, $A27)+SUMIFS(DataRegularSeason20242025!$AB$3:$AB$1315,DataRegularSeason20242025!$B$3:$B$1315, "&lt;=" &amp; GB$1, DataRegularSeason20242025!$E$3:$E$1315, $A27)</f>
        <v>20</v>
      </c>
      <c r="GC27">
        <f>SUMIFS(DataRegularSeason20242025!$AA$3:$AA$1315,DataRegularSeason20242025!$B$3:$B$1315, "&lt;=" &amp; GC$1, DataRegularSeason20242025!$D$3:$D$1315, $A27)+SUMIFS(DataRegularSeason20242025!$AB$3:$AB$1315,DataRegularSeason20242025!$B$3:$B$1315, "&lt;=" &amp; GC$1, DataRegularSeason20242025!$E$3:$E$1315, $A27)</f>
        <v>20</v>
      </c>
      <c r="GD27">
        <f>SUMIFS(DataRegularSeason20242025!$AA$3:$AA$1315,DataRegularSeason20242025!$B$3:$B$1315, "&lt;=" &amp; GD$1, DataRegularSeason20242025!$D$3:$D$1315, $A27)+SUMIFS(DataRegularSeason20242025!$AB$3:$AB$1315,DataRegularSeason20242025!$B$3:$B$1315, "&lt;=" &amp; GD$1, DataRegularSeason20242025!$E$3:$E$1315, $A27)</f>
        <v>20</v>
      </c>
      <c r="GE27">
        <f>SUMIFS(DataRegularSeason20242025!$AA$3:$AA$1315,DataRegularSeason20242025!$B$3:$B$1315, "&lt;=" &amp; GE$1, DataRegularSeason20242025!$D$3:$D$1315, $A27)+SUMIFS(DataRegularSeason20242025!$AB$3:$AB$1315,DataRegularSeason20242025!$B$3:$B$1315, "&lt;=" &amp; GE$1, DataRegularSeason20242025!$E$3:$E$1315, $A27)</f>
        <v>20</v>
      </c>
      <c r="GF27">
        <f>SUMIFS(DataRegularSeason20242025!$AA$3:$AA$1315,DataRegularSeason20242025!$B$3:$B$1315, "&lt;=" &amp; GF$1, DataRegularSeason20242025!$D$3:$D$1315, $A27)+SUMIFS(DataRegularSeason20242025!$AB$3:$AB$1315,DataRegularSeason20242025!$B$3:$B$1315, "&lt;=" &amp; GF$1, DataRegularSeason20242025!$E$3:$E$1315, $A27)</f>
        <v>20</v>
      </c>
      <c r="GG27">
        <f>SUMIFS(DataRegularSeason20242025!$AA$3:$AA$1315,DataRegularSeason20242025!$B$3:$B$1315, "&lt;=" &amp; GG$1, DataRegularSeason20242025!$D$3:$D$1315, $A27)+SUMIFS(DataRegularSeason20242025!$AB$3:$AB$1315,DataRegularSeason20242025!$B$3:$B$1315, "&lt;=" &amp; GG$1, DataRegularSeason20242025!$E$3:$E$1315, $A27)</f>
        <v>20</v>
      </c>
      <c r="GH27">
        <f>SUMIFS(DataRegularSeason20242025!$AA$3:$AA$1315,DataRegularSeason20242025!$B$3:$B$1315, "&lt;=" &amp; GH$1, DataRegularSeason20242025!$D$3:$D$1315, $A27)+SUMIFS(DataRegularSeason20242025!$AB$3:$AB$1315,DataRegularSeason20242025!$B$3:$B$1315, "&lt;=" &amp; GH$1, DataRegularSeason20242025!$E$3:$E$1315, $A27)</f>
        <v>20</v>
      </c>
      <c r="GI27">
        <f>SUMIFS(DataRegularSeason20242025!$AA$3:$AA$1315,DataRegularSeason20242025!$B$3:$B$1315, "&lt;=" &amp; GI$1, DataRegularSeason20242025!$D$3:$D$1315, $A27)+SUMIFS(DataRegularSeason20242025!$AB$3:$AB$1315,DataRegularSeason20242025!$B$3:$B$1315, "&lt;=" &amp; GI$1, DataRegularSeason20242025!$E$3:$E$1315, $A27)</f>
        <v>20</v>
      </c>
      <c r="GJ27">
        <f>SUMIFS(DataRegularSeason20242025!$AA$3:$AA$1315,DataRegularSeason20242025!$B$3:$B$1315, "&lt;=" &amp; GJ$1, DataRegularSeason20242025!$D$3:$D$1315, $A27)+SUMIFS(DataRegularSeason20242025!$AB$3:$AB$1315,DataRegularSeason20242025!$B$3:$B$1315, "&lt;=" &amp; GJ$1, DataRegularSeason20242025!$E$3:$E$1315, $A27)</f>
        <v>20</v>
      </c>
      <c r="GK27">
        <f>SUMIFS(DataRegularSeason20242025!$AA$3:$AA$1315,DataRegularSeason20242025!$B$3:$B$1315, "&lt;=" &amp; GK$1, DataRegularSeason20242025!$D$3:$D$1315, $A27)+SUMIFS(DataRegularSeason20242025!$AB$3:$AB$1315,DataRegularSeason20242025!$B$3:$B$1315, "&lt;=" &amp; GK$1, DataRegularSeason20242025!$E$3:$E$1315, $A27)</f>
        <v>20</v>
      </c>
      <c r="GL27">
        <f>SUMIFS(DataRegularSeason20242025!$AA$3:$AA$1315,DataRegularSeason20242025!$B$3:$B$1315, "&lt;=" &amp; GL$1, DataRegularSeason20242025!$D$3:$D$1315, $A27)+SUMIFS(DataRegularSeason20242025!$AB$3:$AB$1315,DataRegularSeason20242025!$B$3:$B$1315, "&lt;=" &amp; GL$1, DataRegularSeason20242025!$E$3:$E$1315, $A27)</f>
        <v>20</v>
      </c>
      <c r="GM27">
        <f>SUMIFS(DataRegularSeason20242025!$AA$3:$AA$1315,DataRegularSeason20242025!$B$3:$B$1315, "&lt;=" &amp; GM$1, DataRegularSeason20242025!$D$3:$D$1315, $A27)+SUMIFS(DataRegularSeason20242025!$AB$3:$AB$1315,DataRegularSeason20242025!$B$3:$B$1315, "&lt;=" &amp; GM$1, DataRegularSeason20242025!$E$3:$E$1315, $A27)</f>
        <v>20</v>
      </c>
      <c r="GN27">
        <f>SUMIFS(DataRegularSeason20242025!$AA$3:$AA$1315,DataRegularSeason20242025!$B$3:$B$1315, "&lt;=" &amp; GN$1, DataRegularSeason20242025!$D$3:$D$1315, $A27)+SUMIFS(DataRegularSeason20242025!$AB$3:$AB$1315,DataRegularSeason20242025!$B$3:$B$1315, "&lt;=" &amp; GN$1, DataRegularSeason20242025!$E$3:$E$1315, $A27)</f>
        <v>20</v>
      </c>
      <c r="GO27">
        <f>SUMIFS(DataRegularSeason20242025!$AA$3:$AA$1315,DataRegularSeason20242025!$B$3:$B$1315, "&lt;=" &amp; GO$1, DataRegularSeason20242025!$D$3:$D$1315, $A27)+SUMIFS(DataRegularSeason20242025!$AB$3:$AB$1315,DataRegularSeason20242025!$B$3:$B$1315, "&lt;=" &amp; GO$1, DataRegularSeason20242025!$E$3:$E$1315, $A27)</f>
        <v>20</v>
      </c>
      <c r="GP27">
        <f>SUMIFS(DataRegularSeason20242025!$AA$3:$AA$1315,DataRegularSeason20242025!$B$3:$B$1315, "&lt;=" &amp; GP$1, DataRegularSeason20242025!$D$3:$D$1315, $A27)+SUMIFS(DataRegularSeason20242025!$AB$3:$AB$1315,DataRegularSeason20242025!$B$3:$B$1315, "&lt;=" &amp; GP$1, DataRegularSeason20242025!$E$3:$E$1315, $A27)</f>
        <v>20</v>
      </c>
      <c r="GQ27">
        <f>SUMIFS(DataRegularSeason20242025!$AA$3:$AA$1315,DataRegularSeason20242025!$B$3:$B$1315, "&lt;=" &amp; GQ$1, DataRegularSeason20242025!$D$3:$D$1315, $A27)+SUMIFS(DataRegularSeason20242025!$AB$3:$AB$1315,DataRegularSeason20242025!$B$3:$B$1315, "&lt;=" &amp; GQ$1, DataRegularSeason20242025!$E$3:$E$1315, $A27)</f>
        <v>20</v>
      </c>
      <c r="GR27">
        <f>SUMIFS(DataRegularSeason20242025!$AA$3:$AA$1315,DataRegularSeason20242025!$B$3:$B$1315, "&lt;=" &amp; GR$1, DataRegularSeason20242025!$D$3:$D$1315, $A27)+SUMIFS(DataRegularSeason20242025!$AB$3:$AB$1315,DataRegularSeason20242025!$B$3:$B$1315, "&lt;=" &amp; GR$1, DataRegularSeason20242025!$E$3:$E$1315, $A27)</f>
        <v>20</v>
      </c>
      <c r="GS27">
        <f>SUMIFS(DataRegularSeason20242025!$AA$3:$AA$1315,DataRegularSeason20242025!$B$3:$B$1315, "&lt;=" &amp; GS$1, DataRegularSeason20242025!$D$3:$D$1315, $A27)+SUMIFS(DataRegularSeason20242025!$AB$3:$AB$1315,DataRegularSeason20242025!$B$3:$B$1315, "&lt;=" &amp; GS$1, DataRegularSeason20242025!$E$3:$E$1315, $A27)</f>
        <v>20</v>
      </c>
      <c r="GT27">
        <f>SUMIFS(DataRegularSeason20242025!$AA$3:$AA$1315,DataRegularSeason20242025!$B$3:$B$1315, "&lt;=" &amp; GT$1, DataRegularSeason20242025!$D$3:$D$1315, $A27)+SUMIFS(DataRegularSeason20242025!$AB$3:$AB$1315,DataRegularSeason20242025!$B$3:$B$1315, "&lt;=" &amp; GT$1, DataRegularSeason20242025!$E$3:$E$1315, $A27)</f>
        <v>20</v>
      </c>
      <c r="GU27">
        <f>SUMIFS(DataRegularSeason20242025!$AA$3:$AA$1315,DataRegularSeason20242025!$B$3:$B$1315, "&lt;=" &amp; GU$1, DataRegularSeason20242025!$D$3:$D$1315, $A27)+SUMIFS(DataRegularSeason20242025!$AB$3:$AB$1315,DataRegularSeason20242025!$B$3:$B$1315, "&lt;=" &amp; GU$1, DataRegularSeason20242025!$E$3:$E$1315, $A27)</f>
        <v>20</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17</v>
      </c>
      <c r="AU29">
        <f>SUMIFS(DataRegularSeason20242025!$AA$3:$AA$1315,DataRegularSeason20242025!$B$3:$B$1315, "&lt;=" &amp; AU$1, DataRegularSeason20242025!$D$3:$D$1315, $A29)+SUMIFS(DataRegularSeason20242025!$AB$3:$AB$1315,DataRegularSeason20242025!$B$3:$B$1315, "&lt;=" &amp; AU$1, DataRegularSeason20242025!$E$3:$E$1315, $A29)</f>
        <v>17</v>
      </c>
      <c r="AV29">
        <f>SUMIFS(DataRegularSeason20242025!$AA$3:$AA$1315,DataRegularSeason20242025!$B$3:$B$1315, "&lt;=" &amp; AV$1, DataRegularSeason20242025!$D$3:$D$1315, $A29)+SUMIFS(DataRegularSeason20242025!$AB$3:$AB$1315,DataRegularSeason20242025!$B$3:$B$1315, "&lt;=" &amp; AV$1, DataRegularSeason20242025!$E$3:$E$1315, $A29)</f>
        <v>17</v>
      </c>
      <c r="AW29">
        <f>SUMIFS(DataRegularSeason20242025!$AA$3:$AA$1315,DataRegularSeason20242025!$B$3:$B$1315, "&lt;=" &amp; AW$1, DataRegularSeason20242025!$D$3:$D$1315, $A29)+SUMIFS(DataRegularSeason20242025!$AB$3:$AB$1315,DataRegularSeason20242025!$B$3:$B$1315, "&lt;=" &amp; AW$1, DataRegularSeason20242025!$E$3:$E$1315, $A29)</f>
        <v>17</v>
      </c>
      <c r="AX29">
        <f>SUMIFS(DataRegularSeason20242025!$AA$3:$AA$1315,DataRegularSeason20242025!$B$3:$B$1315, "&lt;=" &amp; AX$1, DataRegularSeason20242025!$D$3:$D$1315, $A29)+SUMIFS(DataRegularSeason20242025!$AB$3:$AB$1315,DataRegularSeason20242025!$B$3:$B$1315, "&lt;=" &amp; AX$1, DataRegularSeason20242025!$E$3:$E$1315, $A29)</f>
        <v>17</v>
      </c>
      <c r="AY29">
        <f>SUMIFS(DataRegularSeason20242025!$AA$3:$AA$1315,DataRegularSeason20242025!$B$3:$B$1315, "&lt;=" &amp; AY$1, DataRegularSeason20242025!$D$3:$D$1315, $A29)+SUMIFS(DataRegularSeason20242025!$AB$3:$AB$1315,DataRegularSeason20242025!$B$3:$B$1315, "&lt;=" &amp; AY$1, DataRegularSeason20242025!$E$3:$E$1315, $A29)</f>
        <v>17</v>
      </c>
      <c r="AZ29">
        <f>SUMIFS(DataRegularSeason20242025!$AA$3:$AA$1315,DataRegularSeason20242025!$B$3:$B$1315, "&lt;=" &amp; AZ$1, DataRegularSeason20242025!$D$3:$D$1315, $A29)+SUMIFS(DataRegularSeason20242025!$AB$3:$AB$1315,DataRegularSeason20242025!$B$3:$B$1315, "&lt;=" &amp; AZ$1, DataRegularSeason20242025!$E$3:$E$1315, $A29)</f>
        <v>17</v>
      </c>
      <c r="BA29">
        <f>SUMIFS(DataRegularSeason20242025!$AA$3:$AA$1315,DataRegularSeason20242025!$B$3:$B$1315, "&lt;=" &amp; BA$1, DataRegularSeason20242025!$D$3:$D$1315, $A29)+SUMIFS(DataRegularSeason20242025!$AB$3:$AB$1315,DataRegularSeason20242025!$B$3:$B$1315, "&lt;=" &amp; BA$1, DataRegularSeason20242025!$E$3:$E$1315, $A29)</f>
        <v>17</v>
      </c>
      <c r="BB29">
        <f>SUMIFS(DataRegularSeason20242025!$AA$3:$AA$1315,DataRegularSeason20242025!$B$3:$B$1315, "&lt;=" &amp; BB$1, DataRegularSeason20242025!$D$3:$D$1315, $A29)+SUMIFS(DataRegularSeason20242025!$AB$3:$AB$1315,DataRegularSeason20242025!$B$3:$B$1315, "&lt;=" &amp; BB$1, DataRegularSeason20242025!$E$3:$E$1315, $A29)</f>
        <v>17</v>
      </c>
      <c r="BC29">
        <f>SUMIFS(DataRegularSeason20242025!$AA$3:$AA$1315,DataRegularSeason20242025!$B$3:$B$1315, "&lt;=" &amp; BC$1, DataRegularSeason20242025!$D$3:$D$1315, $A29)+SUMIFS(DataRegularSeason20242025!$AB$3:$AB$1315,DataRegularSeason20242025!$B$3:$B$1315, "&lt;=" &amp; BC$1, DataRegularSeason20242025!$E$3:$E$1315, $A29)</f>
        <v>17</v>
      </c>
      <c r="BD29">
        <f>SUMIFS(DataRegularSeason20242025!$AA$3:$AA$1315,DataRegularSeason20242025!$B$3:$B$1315, "&lt;=" &amp; BD$1, DataRegularSeason20242025!$D$3:$D$1315, $A29)+SUMIFS(DataRegularSeason20242025!$AB$3:$AB$1315,DataRegularSeason20242025!$B$3:$B$1315, "&lt;=" &amp; BD$1, DataRegularSeason20242025!$E$3:$E$1315, $A29)</f>
        <v>17</v>
      </c>
      <c r="BE29">
        <f>SUMIFS(DataRegularSeason20242025!$AA$3:$AA$1315,DataRegularSeason20242025!$B$3:$B$1315, "&lt;=" &amp; BE$1, DataRegularSeason20242025!$D$3:$D$1315, $A29)+SUMIFS(DataRegularSeason20242025!$AB$3:$AB$1315,DataRegularSeason20242025!$B$3:$B$1315, "&lt;=" &amp; BE$1, DataRegularSeason20242025!$E$3:$E$1315, $A29)</f>
        <v>17</v>
      </c>
      <c r="BF29">
        <f>SUMIFS(DataRegularSeason20242025!$AA$3:$AA$1315,DataRegularSeason20242025!$B$3:$B$1315, "&lt;=" &amp; BF$1, DataRegularSeason20242025!$D$3:$D$1315, $A29)+SUMIFS(DataRegularSeason20242025!$AB$3:$AB$1315,DataRegularSeason20242025!$B$3:$B$1315, "&lt;=" &amp; BF$1, DataRegularSeason20242025!$E$3:$E$1315, $A29)</f>
        <v>17</v>
      </c>
      <c r="BG29">
        <f>SUMIFS(DataRegularSeason20242025!$AA$3:$AA$1315,DataRegularSeason20242025!$B$3:$B$1315, "&lt;=" &amp; BG$1, DataRegularSeason20242025!$D$3:$D$1315, $A29)+SUMIFS(DataRegularSeason20242025!$AB$3:$AB$1315,DataRegularSeason20242025!$B$3:$B$1315, "&lt;=" &amp; BG$1, DataRegularSeason20242025!$E$3:$E$1315, $A29)</f>
        <v>17</v>
      </c>
      <c r="BH29">
        <f>SUMIFS(DataRegularSeason20242025!$AA$3:$AA$1315,DataRegularSeason20242025!$B$3:$B$1315, "&lt;=" &amp; BH$1, DataRegularSeason20242025!$D$3:$D$1315, $A29)+SUMIFS(DataRegularSeason20242025!$AB$3:$AB$1315,DataRegularSeason20242025!$B$3:$B$1315, "&lt;=" &amp; BH$1, DataRegularSeason20242025!$E$3:$E$1315, $A29)</f>
        <v>17</v>
      </c>
      <c r="BI29">
        <f>SUMIFS(DataRegularSeason20242025!$AA$3:$AA$1315,DataRegularSeason20242025!$B$3:$B$1315, "&lt;=" &amp; BI$1, DataRegularSeason20242025!$D$3:$D$1315, $A29)+SUMIFS(DataRegularSeason20242025!$AB$3:$AB$1315,DataRegularSeason20242025!$B$3:$B$1315, "&lt;=" &amp; BI$1, DataRegularSeason20242025!$E$3:$E$1315, $A29)</f>
        <v>17</v>
      </c>
      <c r="BJ29">
        <f>SUMIFS(DataRegularSeason20242025!$AA$3:$AA$1315,DataRegularSeason20242025!$B$3:$B$1315, "&lt;=" &amp; BJ$1, DataRegularSeason20242025!$D$3:$D$1315, $A29)+SUMIFS(DataRegularSeason20242025!$AB$3:$AB$1315,DataRegularSeason20242025!$B$3:$B$1315, "&lt;=" &amp; BJ$1, DataRegularSeason20242025!$E$3:$E$1315, $A29)</f>
        <v>17</v>
      </c>
      <c r="BK29">
        <f>SUMIFS(DataRegularSeason20242025!$AA$3:$AA$1315,DataRegularSeason20242025!$B$3:$B$1315, "&lt;=" &amp; BK$1, DataRegularSeason20242025!$D$3:$D$1315, $A29)+SUMIFS(DataRegularSeason20242025!$AB$3:$AB$1315,DataRegularSeason20242025!$B$3:$B$1315, "&lt;=" &amp; BK$1, DataRegularSeason20242025!$E$3:$E$1315, $A29)</f>
        <v>17</v>
      </c>
      <c r="BL29">
        <f>SUMIFS(DataRegularSeason20242025!$AA$3:$AA$1315,DataRegularSeason20242025!$B$3:$B$1315, "&lt;=" &amp; BL$1, DataRegularSeason20242025!$D$3:$D$1315, $A29)+SUMIFS(DataRegularSeason20242025!$AB$3:$AB$1315,DataRegularSeason20242025!$B$3:$B$1315, "&lt;=" &amp; BL$1, DataRegularSeason20242025!$E$3:$E$1315, $A29)</f>
        <v>17</v>
      </c>
      <c r="BM29">
        <f>SUMIFS(DataRegularSeason20242025!$AA$3:$AA$1315,DataRegularSeason20242025!$B$3:$B$1315, "&lt;=" &amp; BM$1, DataRegularSeason20242025!$D$3:$D$1315, $A29)+SUMIFS(DataRegularSeason20242025!$AB$3:$AB$1315,DataRegularSeason20242025!$B$3:$B$1315, "&lt;=" &amp; BM$1, DataRegularSeason20242025!$E$3:$E$1315, $A29)</f>
        <v>17</v>
      </c>
      <c r="BN29">
        <f>SUMIFS(DataRegularSeason20242025!$AA$3:$AA$1315,DataRegularSeason20242025!$B$3:$B$1315, "&lt;=" &amp; BN$1, DataRegularSeason20242025!$D$3:$D$1315, $A29)+SUMIFS(DataRegularSeason20242025!$AB$3:$AB$1315,DataRegularSeason20242025!$B$3:$B$1315, "&lt;=" &amp; BN$1, DataRegularSeason20242025!$E$3:$E$1315, $A29)</f>
        <v>17</v>
      </c>
      <c r="BO29">
        <f>SUMIFS(DataRegularSeason20242025!$AA$3:$AA$1315,DataRegularSeason20242025!$B$3:$B$1315, "&lt;=" &amp; BO$1, DataRegularSeason20242025!$D$3:$D$1315, $A29)+SUMIFS(DataRegularSeason20242025!$AB$3:$AB$1315,DataRegularSeason20242025!$B$3:$B$1315, "&lt;=" &amp; BO$1, DataRegularSeason20242025!$E$3:$E$1315, $A29)</f>
        <v>17</v>
      </c>
      <c r="BP29">
        <f>SUMIFS(DataRegularSeason20242025!$AA$3:$AA$1315,DataRegularSeason20242025!$B$3:$B$1315, "&lt;=" &amp; BP$1, DataRegularSeason20242025!$D$3:$D$1315, $A29)+SUMIFS(DataRegularSeason20242025!$AB$3:$AB$1315,DataRegularSeason20242025!$B$3:$B$1315, "&lt;=" &amp; BP$1, DataRegularSeason20242025!$E$3:$E$1315, $A29)</f>
        <v>17</v>
      </c>
      <c r="BQ29">
        <f>SUMIFS(DataRegularSeason20242025!$AA$3:$AA$1315,DataRegularSeason20242025!$B$3:$B$1315, "&lt;=" &amp; BQ$1, DataRegularSeason20242025!$D$3:$D$1315, $A29)+SUMIFS(DataRegularSeason20242025!$AB$3:$AB$1315,DataRegularSeason20242025!$B$3:$B$1315, "&lt;=" &amp; BQ$1, DataRegularSeason20242025!$E$3:$E$1315, $A29)</f>
        <v>17</v>
      </c>
      <c r="BR29">
        <f>SUMIFS(DataRegularSeason20242025!$AA$3:$AA$1315,DataRegularSeason20242025!$B$3:$B$1315, "&lt;=" &amp; BR$1, DataRegularSeason20242025!$D$3:$D$1315, $A29)+SUMIFS(DataRegularSeason20242025!$AB$3:$AB$1315,DataRegularSeason20242025!$B$3:$B$1315, "&lt;=" &amp; BR$1, DataRegularSeason20242025!$E$3:$E$1315, $A29)</f>
        <v>17</v>
      </c>
      <c r="BS29">
        <f>SUMIFS(DataRegularSeason20242025!$AA$3:$AA$1315,DataRegularSeason20242025!$B$3:$B$1315, "&lt;=" &amp; BS$1, DataRegularSeason20242025!$D$3:$D$1315, $A29)+SUMIFS(DataRegularSeason20242025!$AB$3:$AB$1315,DataRegularSeason20242025!$B$3:$B$1315, "&lt;=" &amp; BS$1, DataRegularSeason20242025!$E$3:$E$1315, $A29)</f>
        <v>17</v>
      </c>
      <c r="BT29">
        <f>SUMIFS(DataRegularSeason20242025!$AA$3:$AA$1315,DataRegularSeason20242025!$B$3:$B$1315, "&lt;=" &amp; BT$1, DataRegularSeason20242025!$D$3:$D$1315, $A29)+SUMIFS(DataRegularSeason20242025!$AB$3:$AB$1315,DataRegularSeason20242025!$B$3:$B$1315, "&lt;=" &amp; BT$1, DataRegularSeason20242025!$E$3:$E$1315, $A29)</f>
        <v>17</v>
      </c>
      <c r="BU29">
        <f>SUMIFS(DataRegularSeason20242025!$AA$3:$AA$1315,DataRegularSeason20242025!$B$3:$B$1315, "&lt;=" &amp; BU$1, DataRegularSeason20242025!$D$3:$D$1315, $A29)+SUMIFS(DataRegularSeason20242025!$AB$3:$AB$1315,DataRegularSeason20242025!$B$3:$B$1315, "&lt;=" &amp; BU$1, DataRegularSeason20242025!$E$3:$E$1315, $A29)</f>
        <v>17</v>
      </c>
      <c r="BV29">
        <f>SUMIFS(DataRegularSeason20242025!$AA$3:$AA$1315,DataRegularSeason20242025!$B$3:$B$1315, "&lt;=" &amp; BV$1, DataRegularSeason20242025!$D$3:$D$1315, $A29)+SUMIFS(DataRegularSeason20242025!$AB$3:$AB$1315,DataRegularSeason20242025!$B$3:$B$1315, "&lt;=" &amp; BV$1, DataRegularSeason20242025!$E$3:$E$1315, $A29)</f>
        <v>17</v>
      </c>
      <c r="BW29">
        <f>SUMIFS(DataRegularSeason20242025!$AA$3:$AA$1315,DataRegularSeason20242025!$B$3:$B$1315, "&lt;=" &amp; BW$1, DataRegularSeason20242025!$D$3:$D$1315, $A29)+SUMIFS(DataRegularSeason20242025!$AB$3:$AB$1315,DataRegularSeason20242025!$B$3:$B$1315, "&lt;=" &amp; BW$1, DataRegularSeason20242025!$E$3:$E$1315, $A29)</f>
        <v>17</v>
      </c>
      <c r="BX29">
        <f>SUMIFS(DataRegularSeason20242025!$AA$3:$AA$1315,DataRegularSeason20242025!$B$3:$B$1315, "&lt;=" &amp; BX$1, DataRegularSeason20242025!$D$3:$D$1315, $A29)+SUMIFS(DataRegularSeason20242025!$AB$3:$AB$1315,DataRegularSeason20242025!$B$3:$B$1315, "&lt;=" &amp; BX$1, DataRegularSeason20242025!$E$3:$E$1315, $A29)</f>
        <v>17</v>
      </c>
      <c r="BY29">
        <f>SUMIFS(DataRegularSeason20242025!$AA$3:$AA$1315,DataRegularSeason20242025!$B$3:$B$1315, "&lt;=" &amp; BY$1, DataRegularSeason20242025!$D$3:$D$1315, $A29)+SUMIFS(DataRegularSeason20242025!$AB$3:$AB$1315,DataRegularSeason20242025!$B$3:$B$1315, "&lt;=" &amp; BY$1, DataRegularSeason20242025!$E$3:$E$1315, $A29)</f>
        <v>17</v>
      </c>
      <c r="BZ29">
        <f>SUMIFS(DataRegularSeason20242025!$AA$3:$AA$1315,DataRegularSeason20242025!$B$3:$B$1315, "&lt;=" &amp; BZ$1, DataRegularSeason20242025!$D$3:$D$1315, $A29)+SUMIFS(DataRegularSeason20242025!$AB$3:$AB$1315,DataRegularSeason20242025!$B$3:$B$1315, "&lt;=" &amp; BZ$1, DataRegularSeason20242025!$E$3:$E$1315, $A29)</f>
        <v>17</v>
      </c>
      <c r="CA29">
        <f>SUMIFS(DataRegularSeason20242025!$AA$3:$AA$1315,DataRegularSeason20242025!$B$3:$B$1315, "&lt;=" &amp; CA$1, DataRegularSeason20242025!$D$3:$D$1315, $A29)+SUMIFS(DataRegularSeason20242025!$AB$3:$AB$1315,DataRegularSeason20242025!$B$3:$B$1315, "&lt;=" &amp; CA$1, DataRegularSeason20242025!$E$3:$E$1315, $A29)</f>
        <v>17</v>
      </c>
      <c r="CB29">
        <f>SUMIFS(DataRegularSeason20242025!$AA$3:$AA$1315,DataRegularSeason20242025!$B$3:$B$1315, "&lt;=" &amp; CB$1, DataRegularSeason20242025!$D$3:$D$1315, $A29)+SUMIFS(DataRegularSeason20242025!$AB$3:$AB$1315,DataRegularSeason20242025!$B$3:$B$1315, "&lt;=" &amp; CB$1, DataRegularSeason20242025!$E$3:$E$1315, $A29)</f>
        <v>17</v>
      </c>
      <c r="CC29">
        <f>SUMIFS(DataRegularSeason20242025!$AA$3:$AA$1315,DataRegularSeason20242025!$B$3:$B$1315, "&lt;=" &amp; CC$1, DataRegularSeason20242025!$D$3:$D$1315, $A29)+SUMIFS(DataRegularSeason20242025!$AB$3:$AB$1315,DataRegularSeason20242025!$B$3:$B$1315, "&lt;=" &amp; CC$1, DataRegularSeason20242025!$E$3:$E$1315, $A29)</f>
        <v>17</v>
      </c>
      <c r="CD29">
        <f>SUMIFS(DataRegularSeason20242025!$AA$3:$AA$1315,DataRegularSeason20242025!$B$3:$B$1315, "&lt;=" &amp; CD$1, DataRegularSeason20242025!$D$3:$D$1315, $A29)+SUMIFS(DataRegularSeason20242025!$AB$3:$AB$1315,DataRegularSeason20242025!$B$3:$B$1315, "&lt;=" &amp; CD$1, DataRegularSeason20242025!$E$3:$E$1315, $A29)</f>
        <v>17</v>
      </c>
      <c r="CE29">
        <f>SUMIFS(DataRegularSeason20242025!$AA$3:$AA$1315,DataRegularSeason20242025!$B$3:$B$1315, "&lt;=" &amp; CE$1, DataRegularSeason20242025!$D$3:$D$1315, $A29)+SUMIFS(DataRegularSeason20242025!$AB$3:$AB$1315,DataRegularSeason20242025!$B$3:$B$1315, "&lt;=" &amp; CE$1, DataRegularSeason20242025!$E$3:$E$1315, $A29)</f>
        <v>17</v>
      </c>
      <c r="CF29">
        <f>SUMIFS(DataRegularSeason20242025!$AA$3:$AA$1315,DataRegularSeason20242025!$B$3:$B$1315, "&lt;=" &amp; CF$1, DataRegularSeason20242025!$D$3:$D$1315, $A29)+SUMIFS(DataRegularSeason20242025!$AB$3:$AB$1315,DataRegularSeason20242025!$B$3:$B$1315, "&lt;=" &amp; CF$1, DataRegularSeason20242025!$E$3:$E$1315, $A29)</f>
        <v>17</v>
      </c>
      <c r="CG29">
        <f>SUMIFS(DataRegularSeason20242025!$AA$3:$AA$1315,DataRegularSeason20242025!$B$3:$B$1315, "&lt;=" &amp; CG$1, DataRegularSeason20242025!$D$3:$D$1315, $A29)+SUMIFS(DataRegularSeason20242025!$AB$3:$AB$1315,DataRegularSeason20242025!$B$3:$B$1315, "&lt;=" &amp; CG$1, DataRegularSeason20242025!$E$3:$E$1315, $A29)</f>
        <v>17</v>
      </c>
      <c r="CH29">
        <f>SUMIFS(DataRegularSeason20242025!$AA$3:$AA$1315,DataRegularSeason20242025!$B$3:$B$1315, "&lt;=" &amp; CH$1, DataRegularSeason20242025!$D$3:$D$1315, $A29)+SUMIFS(DataRegularSeason20242025!$AB$3:$AB$1315,DataRegularSeason20242025!$B$3:$B$1315, "&lt;=" &amp; CH$1, DataRegularSeason20242025!$E$3:$E$1315, $A29)</f>
        <v>17</v>
      </c>
      <c r="CI29">
        <f>SUMIFS(DataRegularSeason20242025!$AA$3:$AA$1315,DataRegularSeason20242025!$B$3:$B$1315, "&lt;=" &amp; CI$1, DataRegularSeason20242025!$D$3:$D$1315, $A29)+SUMIFS(DataRegularSeason20242025!$AB$3:$AB$1315,DataRegularSeason20242025!$B$3:$B$1315, "&lt;=" &amp; CI$1, DataRegularSeason20242025!$E$3:$E$1315, $A29)</f>
        <v>17</v>
      </c>
      <c r="CJ29">
        <f>SUMIFS(DataRegularSeason20242025!$AA$3:$AA$1315,DataRegularSeason20242025!$B$3:$B$1315, "&lt;=" &amp; CJ$1, DataRegularSeason20242025!$D$3:$D$1315, $A29)+SUMIFS(DataRegularSeason20242025!$AB$3:$AB$1315,DataRegularSeason20242025!$B$3:$B$1315, "&lt;=" &amp; CJ$1, DataRegularSeason20242025!$E$3:$E$1315, $A29)</f>
        <v>17</v>
      </c>
      <c r="CK29">
        <f>SUMIFS(DataRegularSeason20242025!$AA$3:$AA$1315,DataRegularSeason20242025!$B$3:$B$1315, "&lt;=" &amp; CK$1, DataRegularSeason20242025!$D$3:$D$1315, $A29)+SUMIFS(DataRegularSeason20242025!$AB$3:$AB$1315,DataRegularSeason20242025!$B$3:$B$1315, "&lt;=" &amp; CK$1, DataRegularSeason20242025!$E$3:$E$1315, $A29)</f>
        <v>17</v>
      </c>
      <c r="CL29">
        <f>SUMIFS(DataRegularSeason20242025!$AA$3:$AA$1315,DataRegularSeason20242025!$B$3:$B$1315, "&lt;=" &amp; CL$1, DataRegularSeason20242025!$D$3:$D$1315, $A29)+SUMIFS(DataRegularSeason20242025!$AB$3:$AB$1315,DataRegularSeason20242025!$B$3:$B$1315, "&lt;=" &amp; CL$1, DataRegularSeason20242025!$E$3:$E$1315, $A29)</f>
        <v>17</v>
      </c>
      <c r="CM29">
        <f>SUMIFS(DataRegularSeason20242025!$AA$3:$AA$1315,DataRegularSeason20242025!$B$3:$B$1315, "&lt;=" &amp; CM$1, DataRegularSeason20242025!$D$3:$D$1315, $A29)+SUMIFS(DataRegularSeason20242025!$AB$3:$AB$1315,DataRegularSeason20242025!$B$3:$B$1315, "&lt;=" &amp; CM$1, DataRegularSeason20242025!$E$3:$E$1315, $A29)</f>
        <v>17</v>
      </c>
      <c r="CN29">
        <f>SUMIFS(DataRegularSeason20242025!$AA$3:$AA$1315,DataRegularSeason20242025!$B$3:$B$1315, "&lt;=" &amp; CN$1, DataRegularSeason20242025!$D$3:$D$1315, $A29)+SUMIFS(DataRegularSeason20242025!$AB$3:$AB$1315,DataRegularSeason20242025!$B$3:$B$1315, "&lt;=" &amp; CN$1, DataRegularSeason20242025!$E$3:$E$1315, $A29)</f>
        <v>17</v>
      </c>
      <c r="CO29">
        <f>SUMIFS(DataRegularSeason20242025!$AA$3:$AA$1315,DataRegularSeason20242025!$B$3:$B$1315, "&lt;=" &amp; CO$1, DataRegularSeason20242025!$D$3:$D$1315, $A29)+SUMIFS(DataRegularSeason20242025!$AB$3:$AB$1315,DataRegularSeason20242025!$B$3:$B$1315, "&lt;=" &amp; CO$1, DataRegularSeason20242025!$E$3:$E$1315, $A29)</f>
        <v>17</v>
      </c>
      <c r="CP29">
        <f>SUMIFS(DataRegularSeason20242025!$AA$3:$AA$1315,DataRegularSeason20242025!$B$3:$B$1315, "&lt;=" &amp; CP$1, DataRegularSeason20242025!$D$3:$D$1315, $A29)+SUMIFS(DataRegularSeason20242025!$AB$3:$AB$1315,DataRegularSeason20242025!$B$3:$B$1315, "&lt;=" &amp; CP$1, DataRegularSeason20242025!$E$3:$E$1315, $A29)</f>
        <v>17</v>
      </c>
      <c r="CQ29">
        <f>SUMIFS(DataRegularSeason20242025!$AA$3:$AA$1315,DataRegularSeason20242025!$B$3:$B$1315, "&lt;=" &amp; CQ$1, DataRegularSeason20242025!$D$3:$D$1315, $A29)+SUMIFS(DataRegularSeason20242025!$AB$3:$AB$1315,DataRegularSeason20242025!$B$3:$B$1315, "&lt;=" &amp; CQ$1, DataRegularSeason20242025!$E$3:$E$1315, $A29)</f>
        <v>17</v>
      </c>
      <c r="CR29">
        <f>SUMIFS(DataRegularSeason20242025!$AA$3:$AA$1315,DataRegularSeason20242025!$B$3:$B$1315, "&lt;=" &amp; CR$1, DataRegularSeason20242025!$D$3:$D$1315, $A29)+SUMIFS(DataRegularSeason20242025!$AB$3:$AB$1315,DataRegularSeason20242025!$B$3:$B$1315, "&lt;=" &amp; CR$1, DataRegularSeason20242025!$E$3:$E$1315, $A29)</f>
        <v>17</v>
      </c>
      <c r="CS29">
        <f>SUMIFS(DataRegularSeason20242025!$AA$3:$AA$1315,DataRegularSeason20242025!$B$3:$B$1315, "&lt;=" &amp; CS$1, DataRegularSeason20242025!$D$3:$D$1315, $A29)+SUMIFS(DataRegularSeason20242025!$AB$3:$AB$1315,DataRegularSeason20242025!$B$3:$B$1315, "&lt;=" &amp; CS$1, DataRegularSeason20242025!$E$3:$E$1315, $A29)</f>
        <v>17</v>
      </c>
      <c r="CT29">
        <f>SUMIFS(DataRegularSeason20242025!$AA$3:$AA$1315,DataRegularSeason20242025!$B$3:$B$1315, "&lt;=" &amp; CT$1, DataRegularSeason20242025!$D$3:$D$1315, $A29)+SUMIFS(DataRegularSeason20242025!$AB$3:$AB$1315,DataRegularSeason20242025!$B$3:$B$1315, "&lt;=" &amp; CT$1, DataRegularSeason20242025!$E$3:$E$1315, $A29)</f>
        <v>17</v>
      </c>
      <c r="CU29">
        <f>SUMIFS(DataRegularSeason20242025!$AA$3:$AA$1315,DataRegularSeason20242025!$B$3:$B$1315, "&lt;=" &amp; CU$1, DataRegularSeason20242025!$D$3:$D$1315, $A29)+SUMIFS(DataRegularSeason20242025!$AB$3:$AB$1315,DataRegularSeason20242025!$B$3:$B$1315, "&lt;=" &amp; CU$1, DataRegularSeason20242025!$E$3:$E$1315, $A29)</f>
        <v>17</v>
      </c>
      <c r="CV29">
        <f>SUMIFS(DataRegularSeason20242025!$AA$3:$AA$1315,DataRegularSeason20242025!$B$3:$B$1315, "&lt;=" &amp; CV$1, DataRegularSeason20242025!$D$3:$D$1315, $A29)+SUMIFS(DataRegularSeason20242025!$AB$3:$AB$1315,DataRegularSeason20242025!$B$3:$B$1315, "&lt;=" &amp; CV$1, DataRegularSeason20242025!$E$3:$E$1315, $A29)</f>
        <v>17</v>
      </c>
      <c r="CW29">
        <f>SUMIFS(DataRegularSeason20242025!$AA$3:$AA$1315,DataRegularSeason20242025!$B$3:$B$1315, "&lt;=" &amp; CW$1, DataRegularSeason20242025!$D$3:$D$1315, $A29)+SUMIFS(DataRegularSeason20242025!$AB$3:$AB$1315,DataRegularSeason20242025!$B$3:$B$1315, "&lt;=" &amp; CW$1, DataRegularSeason20242025!$E$3:$E$1315, $A29)</f>
        <v>17</v>
      </c>
      <c r="CX29">
        <f>SUMIFS(DataRegularSeason20242025!$AA$3:$AA$1315,DataRegularSeason20242025!$B$3:$B$1315, "&lt;=" &amp; CX$1, DataRegularSeason20242025!$D$3:$D$1315, $A29)+SUMIFS(DataRegularSeason20242025!$AB$3:$AB$1315,DataRegularSeason20242025!$B$3:$B$1315, "&lt;=" &amp; CX$1, DataRegularSeason20242025!$E$3:$E$1315, $A29)</f>
        <v>17</v>
      </c>
      <c r="CY29">
        <f>SUMIFS(DataRegularSeason20242025!$AA$3:$AA$1315,DataRegularSeason20242025!$B$3:$B$1315, "&lt;=" &amp; CY$1, DataRegularSeason20242025!$D$3:$D$1315, $A29)+SUMIFS(DataRegularSeason20242025!$AB$3:$AB$1315,DataRegularSeason20242025!$B$3:$B$1315, "&lt;=" &amp; CY$1, DataRegularSeason20242025!$E$3:$E$1315, $A29)</f>
        <v>17</v>
      </c>
      <c r="CZ29">
        <f>SUMIFS(DataRegularSeason20242025!$AA$3:$AA$1315,DataRegularSeason20242025!$B$3:$B$1315, "&lt;=" &amp; CZ$1, DataRegularSeason20242025!$D$3:$D$1315, $A29)+SUMIFS(DataRegularSeason20242025!$AB$3:$AB$1315,DataRegularSeason20242025!$B$3:$B$1315, "&lt;=" &amp; CZ$1, DataRegularSeason20242025!$E$3:$E$1315, $A29)</f>
        <v>17</v>
      </c>
      <c r="DA29">
        <f>SUMIFS(DataRegularSeason20242025!$AA$3:$AA$1315,DataRegularSeason20242025!$B$3:$B$1315, "&lt;=" &amp; DA$1, DataRegularSeason20242025!$D$3:$D$1315, $A29)+SUMIFS(DataRegularSeason20242025!$AB$3:$AB$1315,DataRegularSeason20242025!$B$3:$B$1315, "&lt;=" &amp; DA$1, DataRegularSeason20242025!$E$3:$E$1315, $A29)</f>
        <v>17</v>
      </c>
      <c r="DB29">
        <f>SUMIFS(DataRegularSeason20242025!$AA$3:$AA$1315,DataRegularSeason20242025!$B$3:$B$1315, "&lt;=" &amp; DB$1, DataRegularSeason20242025!$D$3:$D$1315, $A29)+SUMIFS(DataRegularSeason20242025!$AB$3:$AB$1315,DataRegularSeason20242025!$B$3:$B$1315, "&lt;=" &amp; DB$1, DataRegularSeason20242025!$E$3:$E$1315, $A29)</f>
        <v>17</v>
      </c>
      <c r="DC29">
        <f>SUMIFS(DataRegularSeason20242025!$AA$3:$AA$1315,DataRegularSeason20242025!$B$3:$B$1315, "&lt;=" &amp; DC$1, DataRegularSeason20242025!$D$3:$D$1315, $A29)+SUMIFS(DataRegularSeason20242025!$AB$3:$AB$1315,DataRegularSeason20242025!$B$3:$B$1315, "&lt;=" &amp; DC$1, DataRegularSeason20242025!$E$3:$E$1315, $A29)</f>
        <v>17</v>
      </c>
      <c r="DD29">
        <f>SUMIFS(DataRegularSeason20242025!$AA$3:$AA$1315,DataRegularSeason20242025!$B$3:$B$1315, "&lt;=" &amp; DD$1, DataRegularSeason20242025!$D$3:$D$1315, $A29)+SUMIFS(DataRegularSeason20242025!$AB$3:$AB$1315,DataRegularSeason20242025!$B$3:$B$1315, "&lt;=" &amp; DD$1, DataRegularSeason20242025!$E$3:$E$1315, $A29)</f>
        <v>17</v>
      </c>
      <c r="DE29">
        <f>SUMIFS(DataRegularSeason20242025!$AA$3:$AA$1315,DataRegularSeason20242025!$B$3:$B$1315, "&lt;=" &amp; DE$1, DataRegularSeason20242025!$D$3:$D$1315, $A29)+SUMIFS(DataRegularSeason20242025!$AB$3:$AB$1315,DataRegularSeason20242025!$B$3:$B$1315, "&lt;=" &amp; DE$1, DataRegularSeason20242025!$E$3:$E$1315, $A29)</f>
        <v>17</v>
      </c>
      <c r="DF29">
        <f>SUMIFS(DataRegularSeason20242025!$AA$3:$AA$1315,DataRegularSeason20242025!$B$3:$B$1315, "&lt;=" &amp; DF$1, DataRegularSeason20242025!$D$3:$D$1315, $A29)+SUMIFS(DataRegularSeason20242025!$AB$3:$AB$1315,DataRegularSeason20242025!$B$3:$B$1315, "&lt;=" &amp; DF$1, DataRegularSeason20242025!$E$3:$E$1315, $A29)</f>
        <v>17</v>
      </c>
      <c r="DG29">
        <f>SUMIFS(DataRegularSeason20242025!$AA$3:$AA$1315,DataRegularSeason20242025!$B$3:$B$1315, "&lt;=" &amp; DG$1, DataRegularSeason20242025!$D$3:$D$1315, $A29)+SUMIFS(DataRegularSeason20242025!$AB$3:$AB$1315,DataRegularSeason20242025!$B$3:$B$1315, "&lt;=" &amp; DG$1, DataRegularSeason20242025!$E$3:$E$1315, $A29)</f>
        <v>17</v>
      </c>
      <c r="DH29">
        <f>SUMIFS(DataRegularSeason20242025!$AA$3:$AA$1315,DataRegularSeason20242025!$B$3:$B$1315, "&lt;=" &amp; DH$1, DataRegularSeason20242025!$D$3:$D$1315, $A29)+SUMIFS(DataRegularSeason20242025!$AB$3:$AB$1315,DataRegularSeason20242025!$B$3:$B$1315, "&lt;=" &amp; DH$1, DataRegularSeason20242025!$E$3:$E$1315, $A29)</f>
        <v>17</v>
      </c>
      <c r="DI29">
        <f>SUMIFS(DataRegularSeason20242025!$AA$3:$AA$1315,DataRegularSeason20242025!$B$3:$B$1315, "&lt;=" &amp; DI$1, DataRegularSeason20242025!$D$3:$D$1315, $A29)+SUMIFS(DataRegularSeason20242025!$AB$3:$AB$1315,DataRegularSeason20242025!$B$3:$B$1315, "&lt;=" &amp; DI$1, DataRegularSeason20242025!$E$3:$E$1315, $A29)</f>
        <v>17</v>
      </c>
      <c r="DJ29">
        <f>SUMIFS(DataRegularSeason20242025!$AA$3:$AA$1315,DataRegularSeason20242025!$B$3:$B$1315, "&lt;=" &amp; DJ$1, DataRegularSeason20242025!$D$3:$D$1315, $A29)+SUMIFS(DataRegularSeason20242025!$AB$3:$AB$1315,DataRegularSeason20242025!$B$3:$B$1315, "&lt;=" &amp; DJ$1, DataRegularSeason20242025!$E$3:$E$1315, $A29)</f>
        <v>17</v>
      </c>
      <c r="DK29">
        <f>SUMIFS(DataRegularSeason20242025!$AA$3:$AA$1315,DataRegularSeason20242025!$B$3:$B$1315, "&lt;=" &amp; DK$1, DataRegularSeason20242025!$D$3:$D$1315, $A29)+SUMIFS(DataRegularSeason20242025!$AB$3:$AB$1315,DataRegularSeason20242025!$B$3:$B$1315, "&lt;=" &amp; DK$1, DataRegularSeason20242025!$E$3:$E$1315, $A29)</f>
        <v>17</v>
      </c>
      <c r="DL29">
        <f>SUMIFS(DataRegularSeason20242025!$AA$3:$AA$1315,DataRegularSeason20242025!$B$3:$B$1315, "&lt;=" &amp; DL$1, DataRegularSeason20242025!$D$3:$D$1315, $A29)+SUMIFS(DataRegularSeason20242025!$AB$3:$AB$1315,DataRegularSeason20242025!$B$3:$B$1315, "&lt;=" &amp; DL$1, DataRegularSeason20242025!$E$3:$E$1315, $A29)</f>
        <v>17</v>
      </c>
      <c r="DM29">
        <f>SUMIFS(DataRegularSeason20242025!$AA$3:$AA$1315,DataRegularSeason20242025!$B$3:$B$1315, "&lt;=" &amp; DM$1, DataRegularSeason20242025!$D$3:$D$1315, $A29)+SUMIFS(DataRegularSeason20242025!$AB$3:$AB$1315,DataRegularSeason20242025!$B$3:$B$1315, "&lt;=" &amp; DM$1, DataRegularSeason20242025!$E$3:$E$1315, $A29)</f>
        <v>17</v>
      </c>
      <c r="DN29">
        <f>SUMIFS(DataRegularSeason20242025!$AA$3:$AA$1315,DataRegularSeason20242025!$B$3:$B$1315, "&lt;=" &amp; DN$1, DataRegularSeason20242025!$D$3:$D$1315, $A29)+SUMIFS(DataRegularSeason20242025!$AB$3:$AB$1315,DataRegularSeason20242025!$B$3:$B$1315, "&lt;=" &amp; DN$1, DataRegularSeason20242025!$E$3:$E$1315, $A29)</f>
        <v>17</v>
      </c>
      <c r="DO29">
        <f>SUMIFS(DataRegularSeason20242025!$AA$3:$AA$1315,DataRegularSeason20242025!$B$3:$B$1315, "&lt;=" &amp; DO$1, DataRegularSeason20242025!$D$3:$D$1315, $A29)+SUMIFS(DataRegularSeason20242025!$AB$3:$AB$1315,DataRegularSeason20242025!$B$3:$B$1315, "&lt;=" &amp; DO$1, DataRegularSeason20242025!$E$3:$E$1315, $A29)</f>
        <v>17</v>
      </c>
      <c r="DP29">
        <f>SUMIFS(DataRegularSeason20242025!$AA$3:$AA$1315,DataRegularSeason20242025!$B$3:$B$1315, "&lt;=" &amp; DP$1, DataRegularSeason20242025!$D$3:$D$1315, $A29)+SUMIFS(DataRegularSeason20242025!$AB$3:$AB$1315,DataRegularSeason20242025!$B$3:$B$1315, "&lt;=" &amp; DP$1, DataRegularSeason20242025!$E$3:$E$1315, $A29)</f>
        <v>17</v>
      </c>
      <c r="DQ29">
        <f>SUMIFS(DataRegularSeason20242025!$AA$3:$AA$1315,DataRegularSeason20242025!$B$3:$B$1315, "&lt;=" &amp; DQ$1, DataRegularSeason20242025!$D$3:$D$1315, $A29)+SUMIFS(DataRegularSeason20242025!$AB$3:$AB$1315,DataRegularSeason20242025!$B$3:$B$1315, "&lt;=" &amp; DQ$1, DataRegularSeason20242025!$E$3:$E$1315, $A29)</f>
        <v>17</v>
      </c>
      <c r="DR29">
        <f>SUMIFS(DataRegularSeason20242025!$AA$3:$AA$1315,DataRegularSeason20242025!$B$3:$B$1315, "&lt;=" &amp; DR$1, DataRegularSeason20242025!$D$3:$D$1315, $A29)+SUMIFS(DataRegularSeason20242025!$AB$3:$AB$1315,DataRegularSeason20242025!$B$3:$B$1315, "&lt;=" &amp; DR$1, DataRegularSeason20242025!$E$3:$E$1315, $A29)</f>
        <v>17</v>
      </c>
      <c r="DS29">
        <f>SUMIFS(DataRegularSeason20242025!$AA$3:$AA$1315,DataRegularSeason20242025!$B$3:$B$1315, "&lt;=" &amp; DS$1, DataRegularSeason20242025!$D$3:$D$1315, $A29)+SUMIFS(DataRegularSeason20242025!$AB$3:$AB$1315,DataRegularSeason20242025!$B$3:$B$1315, "&lt;=" &amp; DS$1, DataRegularSeason20242025!$E$3:$E$1315, $A29)</f>
        <v>17</v>
      </c>
      <c r="DT29">
        <f>SUMIFS(DataRegularSeason20242025!$AA$3:$AA$1315,DataRegularSeason20242025!$B$3:$B$1315, "&lt;=" &amp; DT$1, DataRegularSeason20242025!$D$3:$D$1315, $A29)+SUMIFS(DataRegularSeason20242025!$AB$3:$AB$1315,DataRegularSeason20242025!$B$3:$B$1315, "&lt;=" &amp; DT$1, DataRegularSeason20242025!$E$3:$E$1315, $A29)</f>
        <v>17</v>
      </c>
      <c r="DU29">
        <f>SUMIFS(DataRegularSeason20242025!$AA$3:$AA$1315,DataRegularSeason20242025!$B$3:$B$1315, "&lt;=" &amp; DU$1, DataRegularSeason20242025!$D$3:$D$1315, $A29)+SUMIFS(DataRegularSeason20242025!$AB$3:$AB$1315,DataRegularSeason20242025!$B$3:$B$1315, "&lt;=" &amp; DU$1, DataRegularSeason20242025!$E$3:$E$1315, $A29)</f>
        <v>17</v>
      </c>
      <c r="DV29">
        <f>SUMIFS(DataRegularSeason20242025!$AA$3:$AA$1315,DataRegularSeason20242025!$B$3:$B$1315, "&lt;=" &amp; DV$1, DataRegularSeason20242025!$D$3:$D$1315, $A29)+SUMIFS(DataRegularSeason20242025!$AB$3:$AB$1315,DataRegularSeason20242025!$B$3:$B$1315, "&lt;=" &amp; DV$1, DataRegularSeason20242025!$E$3:$E$1315, $A29)</f>
        <v>17</v>
      </c>
      <c r="DW29">
        <f>SUMIFS(DataRegularSeason20242025!$AA$3:$AA$1315,DataRegularSeason20242025!$B$3:$B$1315, "&lt;=" &amp; DW$1, DataRegularSeason20242025!$D$3:$D$1315, $A29)+SUMIFS(DataRegularSeason20242025!$AB$3:$AB$1315,DataRegularSeason20242025!$B$3:$B$1315, "&lt;=" &amp; DW$1, DataRegularSeason20242025!$E$3:$E$1315, $A29)</f>
        <v>17</v>
      </c>
      <c r="DX29">
        <f>SUMIFS(DataRegularSeason20242025!$AA$3:$AA$1315,DataRegularSeason20242025!$B$3:$B$1315, "&lt;=" &amp; DX$1, DataRegularSeason20242025!$D$3:$D$1315, $A29)+SUMIFS(DataRegularSeason20242025!$AB$3:$AB$1315,DataRegularSeason20242025!$B$3:$B$1315, "&lt;=" &amp; DX$1, DataRegularSeason20242025!$E$3:$E$1315, $A29)</f>
        <v>17</v>
      </c>
      <c r="DY29">
        <f>SUMIFS(DataRegularSeason20242025!$AA$3:$AA$1315,DataRegularSeason20242025!$B$3:$B$1315, "&lt;=" &amp; DY$1, DataRegularSeason20242025!$D$3:$D$1315, $A29)+SUMIFS(DataRegularSeason20242025!$AB$3:$AB$1315,DataRegularSeason20242025!$B$3:$B$1315, "&lt;=" &amp; DY$1, DataRegularSeason20242025!$E$3:$E$1315, $A29)</f>
        <v>17</v>
      </c>
      <c r="DZ29">
        <f>SUMIFS(DataRegularSeason20242025!$AA$3:$AA$1315,DataRegularSeason20242025!$B$3:$B$1315, "&lt;=" &amp; DZ$1, DataRegularSeason20242025!$D$3:$D$1315, $A29)+SUMIFS(DataRegularSeason20242025!$AB$3:$AB$1315,DataRegularSeason20242025!$B$3:$B$1315, "&lt;=" &amp; DZ$1, DataRegularSeason20242025!$E$3:$E$1315, $A29)</f>
        <v>17</v>
      </c>
      <c r="EA29">
        <f>SUMIFS(DataRegularSeason20242025!$AA$3:$AA$1315,DataRegularSeason20242025!$B$3:$B$1315, "&lt;=" &amp; EA$1, DataRegularSeason20242025!$D$3:$D$1315, $A29)+SUMIFS(DataRegularSeason20242025!$AB$3:$AB$1315,DataRegularSeason20242025!$B$3:$B$1315, "&lt;=" &amp; EA$1, DataRegularSeason20242025!$E$3:$E$1315, $A29)</f>
        <v>17</v>
      </c>
      <c r="EB29">
        <f>SUMIFS(DataRegularSeason20242025!$AA$3:$AA$1315,DataRegularSeason20242025!$B$3:$B$1315, "&lt;=" &amp; EB$1, DataRegularSeason20242025!$D$3:$D$1315, $A29)+SUMIFS(DataRegularSeason20242025!$AB$3:$AB$1315,DataRegularSeason20242025!$B$3:$B$1315, "&lt;=" &amp; EB$1, DataRegularSeason20242025!$E$3:$E$1315, $A29)</f>
        <v>17</v>
      </c>
      <c r="EC29">
        <f>SUMIFS(DataRegularSeason20242025!$AA$3:$AA$1315,DataRegularSeason20242025!$B$3:$B$1315, "&lt;=" &amp; EC$1, DataRegularSeason20242025!$D$3:$D$1315, $A29)+SUMIFS(DataRegularSeason20242025!$AB$3:$AB$1315,DataRegularSeason20242025!$B$3:$B$1315, "&lt;=" &amp; EC$1, DataRegularSeason20242025!$E$3:$E$1315, $A29)</f>
        <v>17</v>
      </c>
      <c r="ED29">
        <f>SUMIFS(DataRegularSeason20242025!$AA$3:$AA$1315,DataRegularSeason20242025!$B$3:$B$1315, "&lt;=" &amp; ED$1, DataRegularSeason20242025!$D$3:$D$1315, $A29)+SUMIFS(DataRegularSeason20242025!$AB$3:$AB$1315,DataRegularSeason20242025!$B$3:$B$1315, "&lt;=" &amp; ED$1, DataRegularSeason20242025!$E$3:$E$1315, $A29)</f>
        <v>17</v>
      </c>
      <c r="EE29">
        <f>SUMIFS(DataRegularSeason20242025!$AA$3:$AA$1315,DataRegularSeason20242025!$B$3:$B$1315, "&lt;=" &amp; EE$1, DataRegularSeason20242025!$D$3:$D$1315, $A29)+SUMIFS(DataRegularSeason20242025!$AB$3:$AB$1315,DataRegularSeason20242025!$B$3:$B$1315, "&lt;=" &amp; EE$1, DataRegularSeason20242025!$E$3:$E$1315, $A29)</f>
        <v>17</v>
      </c>
      <c r="EF29">
        <f>SUMIFS(DataRegularSeason20242025!$AA$3:$AA$1315,DataRegularSeason20242025!$B$3:$B$1315, "&lt;=" &amp; EF$1, DataRegularSeason20242025!$D$3:$D$1315, $A29)+SUMIFS(DataRegularSeason20242025!$AB$3:$AB$1315,DataRegularSeason20242025!$B$3:$B$1315, "&lt;=" &amp; EF$1, DataRegularSeason20242025!$E$3:$E$1315, $A29)</f>
        <v>17</v>
      </c>
      <c r="EG29">
        <f>SUMIFS(DataRegularSeason20242025!$AA$3:$AA$1315,DataRegularSeason20242025!$B$3:$B$1315, "&lt;=" &amp; EG$1, DataRegularSeason20242025!$D$3:$D$1315, $A29)+SUMIFS(DataRegularSeason20242025!$AB$3:$AB$1315,DataRegularSeason20242025!$B$3:$B$1315, "&lt;=" &amp; EG$1, DataRegularSeason20242025!$E$3:$E$1315, $A29)</f>
        <v>17</v>
      </c>
      <c r="EH29">
        <f>SUMIFS(DataRegularSeason20242025!$AA$3:$AA$1315,DataRegularSeason20242025!$B$3:$B$1315, "&lt;=" &amp; EH$1, DataRegularSeason20242025!$D$3:$D$1315, $A29)+SUMIFS(DataRegularSeason20242025!$AB$3:$AB$1315,DataRegularSeason20242025!$B$3:$B$1315, "&lt;=" &amp; EH$1, DataRegularSeason20242025!$E$3:$E$1315, $A29)</f>
        <v>17</v>
      </c>
      <c r="EI29">
        <f>SUMIFS(DataRegularSeason20242025!$AA$3:$AA$1315,DataRegularSeason20242025!$B$3:$B$1315, "&lt;=" &amp; EI$1, DataRegularSeason20242025!$D$3:$D$1315, $A29)+SUMIFS(DataRegularSeason20242025!$AB$3:$AB$1315,DataRegularSeason20242025!$B$3:$B$1315, "&lt;=" &amp; EI$1, DataRegularSeason20242025!$E$3:$E$1315, $A29)</f>
        <v>17</v>
      </c>
      <c r="EJ29">
        <f>SUMIFS(DataRegularSeason20242025!$AA$3:$AA$1315,DataRegularSeason20242025!$B$3:$B$1315, "&lt;=" &amp; EJ$1, DataRegularSeason20242025!$D$3:$D$1315, $A29)+SUMIFS(DataRegularSeason20242025!$AB$3:$AB$1315,DataRegularSeason20242025!$B$3:$B$1315, "&lt;=" &amp; EJ$1, DataRegularSeason20242025!$E$3:$E$1315, $A29)</f>
        <v>17</v>
      </c>
      <c r="EK29">
        <f>SUMIFS(DataRegularSeason20242025!$AA$3:$AA$1315,DataRegularSeason20242025!$B$3:$B$1315, "&lt;=" &amp; EK$1, DataRegularSeason20242025!$D$3:$D$1315, $A29)+SUMIFS(DataRegularSeason20242025!$AB$3:$AB$1315,DataRegularSeason20242025!$B$3:$B$1315, "&lt;=" &amp; EK$1, DataRegularSeason20242025!$E$3:$E$1315, $A29)</f>
        <v>17</v>
      </c>
      <c r="EL29">
        <f>SUMIFS(DataRegularSeason20242025!$AA$3:$AA$1315,DataRegularSeason20242025!$B$3:$B$1315, "&lt;=" &amp; EL$1, DataRegularSeason20242025!$D$3:$D$1315, $A29)+SUMIFS(DataRegularSeason20242025!$AB$3:$AB$1315,DataRegularSeason20242025!$B$3:$B$1315, "&lt;=" &amp; EL$1, DataRegularSeason20242025!$E$3:$E$1315, $A29)</f>
        <v>17</v>
      </c>
      <c r="EM29">
        <f>SUMIFS(DataRegularSeason20242025!$AA$3:$AA$1315,DataRegularSeason20242025!$B$3:$B$1315, "&lt;=" &amp; EM$1, DataRegularSeason20242025!$D$3:$D$1315, $A29)+SUMIFS(DataRegularSeason20242025!$AB$3:$AB$1315,DataRegularSeason20242025!$B$3:$B$1315, "&lt;=" &amp; EM$1, DataRegularSeason20242025!$E$3:$E$1315, $A29)</f>
        <v>17</v>
      </c>
      <c r="EN29">
        <f>SUMIFS(DataRegularSeason20242025!$AA$3:$AA$1315,DataRegularSeason20242025!$B$3:$B$1315, "&lt;=" &amp; EN$1, DataRegularSeason20242025!$D$3:$D$1315, $A29)+SUMIFS(DataRegularSeason20242025!$AB$3:$AB$1315,DataRegularSeason20242025!$B$3:$B$1315, "&lt;=" &amp; EN$1, DataRegularSeason20242025!$E$3:$E$1315, $A29)</f>
        <v>17</v>
      </c>
      <c r="EO29">
        <f>SUMIFS(DataRegularSeason20242025!$AA$3:$AA$1315,DataRegularSeason20242025!$B$3:$B$1315, "&lt;=" &amp; EO$1, DataRegularSeason20242025!$D$3:$D$1315, $A29)+SUMIFS(DataRegularSeason20242025!$AB$3:$AB$1315,DataRegularSeason20242025!$B$3:$B$1315, "&lt;=" &amp; EO$1, DataRegularSeason20242025!$E$3:$E$1315, $A29)</f>
        <v>17</v>
      </c>
      <c r="EP29">
        <f>SUMIFS(DataRegularSeason20242025!$AA$3:$AA$1315,DataRegularSeason20242025!$B$3:$B$1315, "&lt;=" &amp; EP$1, DataRegularSeason20242025!$D$3:$D$1315, $A29)+SUMIFS(DataRegularSeason20242025!$AB$3:$AB$1315,DataRegularSeason20242025!$B$3:$B$1315, "&lt;=" &amp; EP$1, DataRegularSeason20242025!$E$3:$E$1315, $A29)</f>
        <v>17</v>
      </c>
      <c r="EQ29">
        <f>SUMIFS(DataRegularSeason20242025!$AA$3:$AA$1315,DataRegularSeason20242025!$B$3:$B$1315, "&lt;=" &amp; EQ$1, DataRegularSeason20242025!$D$3:$D$1315, $A29)+SUMIFS(DataRegularSeason20242025!$AB$3:$AB$1315,DataRegularSeason20242025!$B$3:$B$1315, "&lt;=" &amp; EQ$1, DataRegularSeason20242025!$E$3:$E$1315, $A29)</f>
        <v>17</v>
      </c>
      <c r="ER29">
        <f>SUMIFS(DataRegularSeason20242025!$AA$3:$AA$1315,DataRegularSeason20242025!$B$3:$B$1315, "&lt;=" &amp; ER$1, DataRegularSeason20242025!$D$3:$D$1315, $A29)+SUMIFS(DataRegularSeason20242025!$AB$3:$AB$1315,DataRegularSeason20242025!$B$3:$B$1315, "&lt;=" &amp; ER$1, DataRegularSeason20242025!$E$3:$E$1315, $A29)</f>
        <v>17</v>
      </c>
      <c r="ES29">
        <f>SUMIFS(DataRegularSeason20242025!$AA$3:$AA$1315,DataRegularSeason20242025!$B$3:$B$1315, "&lt;=" &amp; ES$1, DataRegularSeason20242025!$D$3:$D$1315, $A29)+SUMIFS(DataRegularSeason20242025!$AB$3:$AB$1315,DataRegularSeason20242025!$B$3:$B$1315, "&lt;=" &amp; ES$1, DataRegularSeason20242025!$E$3:$E$1315, $A29)</f>
        <v>17</v>
      </c>
      <c r="ET29">
        <f>SUMIFS(DataRegularSeason20242025!$AA$3:$AA$1315,DataRegularSeason20242025!$B$3:$B$1315, "&lt;=" &amp; ET$1, DataRegularSeason20242025!$D$3:$D$1315, $A29)+SUMIFS(DataRegularSeason20242025!$AB$3:$AB$1315,DataRegularSeason20242025!$B$3:$B$1315, "&lt;=" &amp; ET$1, DataRegularSeason20242025!$E$3:$E$1315, $A29)</f>
        <v>17</v>
      </c>
      <c r="EU29">
        <f>SUMIFS(DataRegularSeason20242025!$AA$3:$AA$1315,DataRegularSeason20242025!$B$3:$B$1315, "&lt;=" &amp; EU$1, DataRegularSeason20242025!$D$3:$D$1315, $A29)+SUMIFS(DataRegularSeason20242025!$AB$3:$AB$1315,DataRegularSeason20242025!$B$3:$B$1315, "&lt;=" &amp; EU$1, DataRegularSeason20242025!$E$3:$E$1315, $A29)</f>
        <v>17</v>
      </c>
      <c r="EV29">
        <f>SUMIFS(DataRegularSeason20242025!$AA$3:$AA$1315,DataRegularSeason20242025!$B$3:$B$1315, "&lt;=" &amp; EV$1, DataRegularSeason20242025!$D$3:$D$1315, $A29)+SUMIFS(DataRegularSeason20242025!$AB$3:$AB$1315,DataRegularSeason20242025!$B$3:$B$1315, "&lt;=" &amp; EV$1, DataRegularSeason20242025!$E$3:$E$1315, $A29)</f>
        <v>17</v>
      </c>
      <c r="EW29">
        <f>SUMIFS(DataRegularSeason20242025!$AA$3:$AA$1315,DataRegularSeason20242025!$B$3:$B$1315, "&lt;=" &amp; EW$1, DataRegularSeason20242025!$D$3:$D$1315, $A29)+SUMIFS(DataRegularSeason20242025!$AB$3:$AB$1315,DataRegularSeason20242025!$B$3:$B$1315, "&lt;=" &amp; EW$1, DataRegularSeason20242025!$E$3:$E$1315, $A29)</f>
        <v>17</v>
      </c>
      <c r="EX29">
        <f>SUMIFS(DataRegularSeason20242025!$AA$3:$AA$1315,DataRegularSeason20242025!$B$3:$B$1315, "&lt;=" &amp; EX$1, DataRegularSeason20242025!$D$3:$D$1315, $A29)+SUMIFS(DataRegularSeason20242025!$AB$3:$AB$1315,DataRegularSeason20242025!$B$3:$B$1315, "&lt;=" &amp; EX$1, DataRegularSeason20242025!$E$3:$E$1315, $A29)</f>
        <v>17</v>
      </c>
      <c r="EY29">
        <f>SUMIFS(DataRegularSeason20242025!$AA$3:$AA$1315,DataRegularSeason20242025!$B$3:$B$1315, "&lt;=" &amp; EY$1, DataRegularSeason20242025!$D$3:$D$1315, $A29)+SUMIFS(DataRegularSeason20242025!$AB$3:$AB$1315,DataRegularSeason20242025!$B$3:$B$1315, "&lt;=" &amp; EY$1, DataRegularSeason20242025!$E$3:$E$1315, $A29)</f>
        <v>17</v>
      </c>
      <c r="EZ29">
        <f>SUMIFS(DataRegularSeason20242025!$AA$3:$AA$1315,DataRegularSeason20242025!$B$3:$B$1315, "&lt;=" &amp; EZ$1, DataRegularSeason20242025!$D$3:$D$1315, $A29)+SUMIFS(DataRegularSeason20242025!$AB$3:$AB$1315,DataRegularSeason20242025!$B$3:$B$1315, "&lt;=" &amp; EZ$1, DataRegularSeason20242025!$E$3:$E$1315, $A29)</f>
        <v>17</v>
      </c>
      <c r="FA29">
        <f>SUMIFS(DataRegularSeason20242025!$AA$3:$AA$1315,DataRegularSeason20242025!$B$3:$B$1315, "&lt;=" &amp; FA$1, DataRegularSeason20242025!$D$3:$D$1315, $A29)+SUMIFS(DataRegularSeason20242025!$AB$3:$AB$1315,DataRegularSeason20242025!$B$3:$B$1315, "&lt;=" &amp; FA$1, DataRegularSeason20242025!$E$3:$E$1315, $A29)</f>
        <v>17</v>
      </c>
      <c r="FB29">
        <f>SUMIFS(DataRegularSeason20242025!$AA$3:$AA$1315,DataRegularSeason20242025!$B$3:$B$1315, "&lt;=" &amp; FB$1, DataRegularSeason20242025!$D$3:$D$1315, $A29)+SUMIFS(DataRegularSeason20242025!$AB$3:$AB$1315,DataRegularSeason20242025!$B$3:$B$1315, "&lt;=" &amp; FB$1, DataRegularSeason20242025!$E$3:$E$1315, $A29)</f>
        <v>17</v>
      </c>
      <c r="FC29">
        <f>SUMIFS(DataRegularSeason20242025!$AA$3:$AA$1315,DataRegularSeason20242025!$B$3:$B$1315, "&lt;=" &amp; FC$1, DataRegularSeason20242025!$D$3:$D$1315, $A29)+SUMIFS(DataRegularSeason20242025!$AB$3:$AB$1315,DataRegularSeason20242025!$B$3:$B$1315, "&lt;=" &amp; FC$1, DataRegularSeason20242025!$E$3:$E$1315, $A29)</f>
        <v>17</v>
      </c>
      <c r="FD29">
        <f>SUMIFS(DataRegularSeason20242025!$AA$3:$AA$1315,DataRegularSeason20242025!$B$3:$B$1315, "&lt;=" &amp; FD$1, DataRegularSeason20242025!$D$3:$D$1315, $A29)+SUMIFS(DataRegularSeason20242025!$AB$3:$AB$1315,DataRegularSeason20242025!$B$3:$B$1315, "&lt;=" &amp; FD$1, DataRegularSeason20242025!$E$3:$E$1315, $A29)</f>
        <v>17</v>
      </c>
      <c r="FE29">
        <f>SUMIFS(DataRegularSeason20242025!$AA$3:$AA$1315,DataRegularSeason20242025!$B$3:$B$1315, "&lt;=" &amp; FE$1, DataRegularSeason20242025!$D$3:$D$1315, $A29)+SUMIFS(DataRegularSeason20242025!$AB$3:$AB$1315,DataRegularSeason20242025!$B$3:$B$1315, "&lt;=" &amp; FE$1, DataRegularSeason20242025!$E$3:$E$1315, $A29)</f>
        <v>17</v>
      </c>
      <c r="FF29">
        <f>SUMIFS(DataRegularSeason20242025!$AA$3:$AA$1315,DataRegularSeason20242025!$B$3:$B$1315, "&lt;=" &amp; FF$1, DataRegularSeason20242025!$D$3:$D$1315, $A29)+SUMIFS(DataRegularSeason20242025!$AB$3:$AB$1315,DataRegularSeason20242025!$B$3:$B$1315, "&lt;=" &amp; FF$1, DataRegularSeason20242025!$E$3:$E$1315, $A29)</f>
        <v>17</v>
      </c>
      <c r="FG29">
        <f>SUMIFS(DataRegularSeason20242025!$AA$3:$AA$1315,DataRegularSeason20242025!$B$3:$B$1315, "&lt;=" &amp; FG$1, DataRegularSeason20242025!$D$3:$D$1315, $A29)+SUMIFS(DataRegularSeason20242025!$AB$3:$AB$1315,DataRegularSeason20242025!$B$3:$B$1315, "&lt;=" &amp; FG$1, DataRegularSeason20242025!$E$3:$E$1315, $A29)</f>
        <v>17</v>
      </c>
      <c r="FH29">
        <f>SUMIFS(DataRegularSeason20242025!$AA$3:$AA$1315,DataRegularSeason20242025!$B$3:$B$1315, "&lt;=" &amp; FH$1, DataRegularSeason20242025!$D$3:$D$1315, $A29)+SUMIFS(DataRegularSeason20242025!$AB$3:$AB$1315,DataRegularSeason20242025!$B$3:$B$1315, "&lt;=" &amp; FH$1, DataRegularSeason20242025!$E$3:$E$1315, $A29)</f>
        <v>17</v>
      </c>
      <c r="FI29">
        <f>SUMIFS(DataRegularSeason20242025!$AA$3:$AA$1315,DataRegularSeason20242025!$B$3:$B$1315, "&lt;=" &amp; FI$1, DataRegularSeason20242025!$D$3:$D$1315, $A29)+SUMIFS(DataRegularSeason20242025!$AB$3:$AB$1315,DataRegularSeason20242025!$B$3:$B$1315, "&lt;=" &amp; FI$1, DataRegularSeason20242025!$E$3:$E$1315, $A29)</f>
        <v>17</v>
      </c>
      <c r="FJ29">
        <f>SUMIFS(DataRegularSeason20242025!$AA$3:$AA$1315,DataRegularSeason20242025!$B$3:$B$1315, "&lt;=" &amp; FJ$1, DataRegularSeason20242025!$D$3:$D$1315, $A29)+SUMIFS(DataRegularSeason20242025!$AB$3:$AB$1315,DataRegularSeason20242025!$B$3:$B$1315, "&lt;=" &amp; FJ$1, DataRegularSeason20242025!$E$3:$E$1315, $A29)</f>
        <v>17</v>
      </c>
      <c r="FK29">
        <f>SUMIFS(DataRegularSeason20242025!$AA$3:$AA$1315,DataRegularSeason20242025!$B$3:$B$1315, "&lt;=" &amp; FK$1, DataRegularSeason20242025!$D$3:$D$1315, $A29)+SUMIFS(DataRegularSeason20242025!$AB$3:$AB$1315,DataRegularSeason20242025!$B$3:$B$1315, "&lt;=" &amp; FK$1, DataRegularSeason20242025!$E$3:$E$1315, $A29)</f>
        <v>17</v>
      </c>
      <c r="FL29">
        <f>SUMIFS(DataRegularSeason20242025!$AA$3:$AA$1315,DataRegularSeason20242025!$B$3:$B$1315, "&lt;=" &amp; FL$1, DataRegularSeason20242025!$D$3:$D$1315, $A29)+SUMIFS(DataRegularSeason20242025!$AB$3:$AB$1315,DataRegularSeason20242025!$B$3:$B$1315, "&lt;=" &amp; FL$1, DataRegularSeason20242025!$E$3:$E$1315, $A29)</f>
        <v>17</v>
      </c>
      <c r="FM29">
        <f>SUMIFS(DataRegularSeason20242025!$AA$3:$AA$1315,DataRegularSeason20242025!$B$3:$B$1315, "&lt;=" &amp; FM$1, DataRegularSeason20242025!$D$3:$D$1315, $A29)+SUMIFS(DataRegularSeason20242025!$AB$3:$AB$1315,DataRegularSeason20242025!$B$3:$B$1315, "&lt;=" &amp; FM$1, DataRegularSeason20242025!$E$3:$E$1315, $A29)</f>
        <v>17</v>
      </c>
      <c r="FN29">
        <f>SUMIFS(DataRegularSeason20242025!$AA$3:$AA$1315,DataRegularSeason20242025!$B$3:$B$1315, "&lt;=" &amp; FN$1, DataRegularSeason20242025!$D$3:$D$1315, $A29)+SUMIFS(DataRegularSeason20242025!$AB$3:$AB$1315,DataRegularSeason20242025!$B$3:$B$1315, "&lt;=" &amp; FN$1, DataRegularSeason20242025!$E$3:$E$1315, $A29)</f>
        <v>17</v>
      </c>
      <c r="FO29">
        <f>SUMIFS(DataRegularSeason20242025!$AA$3:$AA$1315,DataRegularSeason20242025!$B$3:$B$1315, "&lt;=" &amp; FO$1, DataRegularSeason20242025!$D$3:$D$1315, $A29)+SUMIFS(DataRegularSeason20242025!$AB$3:$AB$1315,DataRegularSeason20242025!$B$3:$B$1315, "&lt;=" &amp; FO$1, DataRegularSeason20242025!$E$3:$E$1315, $A29)</f>
        <v>17</v>
      </c>
      <c r="FP29">
        <f>SUMIFS(DataRegularSeason20242025!$AA$3:$AA$1315,DataRegularSeason20242025!$B$3:$B$1315, "&lt;=" &amp; FP$1, DataRegularSeason20242025!$D$3:$D$1315, $A29)+SUMIFS(DataRegularSeason20242025!$AB$3:$AB$1315,DataRegularSeason20242025!$B$3:$B$1315, "&lt;=" &amp; FP$1, DataRegularSeason20242025!$E$3:$E$1315, $A29)</f>
        <v>17</v>
      </c>
      <c r="FQ29">
        <f>SUMIFS(DataRegularSeason20242025!$AA$3:$AA$1315,DataRegularSeason20242025!$B$3:$B$1315, "&lt;=" &amp; FQ$1, DataRegularSeason20242025!$D$3:$D$1315, $A29)+SUMIFS(DataRegularSeason20242025!$AB$3:$AB$1315,DataRegularSeason20242025!$B$3:$B$1315, "&lt;=" &amp; FQ$1, DataRegularSeason20242025!$E$3:$E$1315, $A29)</f>
        <v>17</v>
      </c>
      <c r="FR29">
        <f>SUMIFS(DataRegularSeason20242025!$AA$3:$AA$1315,DataRegularSeason20242025!$B$3:$B$1315, "&lt;=" &amp; FR$1, DataRegularSeason20242025!$D$3:$D$1315, $A29)+SUMIFS(DataRegularSeason20242025!$AB$3:$AB$1315,DataRegularSeason20242025!$B$3:$B$1315, "&lt;=" &amp; FR$1, DataRegularSeason20242025!$E$3:$E$1315, $A29)</f>
        <v>17</v>
      </c>
      <c r="FS29">
        <f>SUMIFS(DataRegularSeason20242025!$AA$3:$AA$1315,DataRegularSeason20242025!$B$3:$B$1315, "&lt;=" &amp; FS$1, DataRegularSeason20242025!$D$3:$D$1315, $A29)+SUMIFS(DataRegularSeason20242025!$AB$3:$AB$1315,DataRegularSeason20242025!$B$3:$B$1315, "&lt;=" &amp; FS$1, DataRegularSeason20242025!$E$3:$E$1315, $A29)</f>
        <v>17</v>
      </c>
      <c r="FT29">
        <f>SUMIFS(DataRegularSeason20242025!$AA$3:$AA$1315,DataRegularSeason20242025!$B$3:$B$1315, "&lt;=" &amp; FT$1, DataRegularSeason20242025!$D$3:$D$1315, $A29)+SUMIFS(DataRegularSeason20242025!$AB$3:$AB$1315,DataRegularSeason20242025!$B$3:$B$1315, "&lt;=" &amp; FT$1, DataRegularSeason20242025!$E$3:$E$1315, $A29)</f>
        <v>17</v>
      </c>
      <c r="FU29">
        <f>SUMIFS(DataRegularSeason20242025!$AA$3:$AA$1315,DataRegularSeason20242025!$B$3:$B$1315, "&lt;=" &amp; FU$1, DataRegularSeason20242025!$D$3:$D$1315, $A29)+SUMIFS(DataRegularSeason20242025!$AB$3:$AB$1315,DataRegularSeason20242025!$B$3:$B$1315, "&lt;=" &amp; FU$1, DataRegularSeason20242025!$E$3:$E$1315, $A29)</f>
        <v>17</v>
      </c>
      <c r="FV29">
        <f>SUMIFS(DataRegularSeason20242025!$AA$3:$AA$1315,DataRegularSeason20242025!$B$3:$B$1315, "&lt;=" &amp; FV$1, DataRegularSeason20242025!$D$3:$D$1315, $A29)+SUMIFS(DataRegularSeason20242025!$AB$3:$AB$1315,DataRegularSeason20242025!$B$3:$B$1315, "&lt;=" &amp; FV$1, DataRegularSeason20242025!$E$3:$E$1315, $A29)</f>
        <v>17</v>
      </c>
      <c r="FW29">
        <f>SUMIFS(DataRegularSeason20242025!$AA$3:$AA$1315,DataRegularSeason20242025!$B$3:$B$1315, "&lt;=" &amp; FW$1, DataRegularSeason20242025!$D$3:$D$1315, $A29)+SUMIFS(DataRegularSeason20242025!$AB$3:$AB$1315,DataRegularSeason20242025!$B$3:$B$1315, "&lt;=" &amp; FW$1, DataRegularSeason20242025!$E$3:$E$1315, $A29)</f>
        <v>17</v>
      </c>
      <c r="FX29">
        <f>SUMIFS(DataRegularSeason20242025!$AA$3:$AA$1315,DataRegularSeason20242025!$B$3:$B$1315, "&lt;=" &amp; FX$1, DataRegularSeason20242025!$D$3:$D$1315, $A29)+SUMIFS(DataRegularSeason20242025!$AB$3:$AB$1315,DataRegularSeason20242025!$B$3:$B$1315, "&lt;=" &amp; FX$1, DataRegularSeason20242025!$E$3:$E$1315, $A29)</f>
        <v>17</v>
      </c>
      <c r="FY29">
        <f>SUMIFS(DataRegularSeason20242025!$AA$3:$AA$1315,DataRegularSeason20242025!$B$3:$B$1315, "&lt;=" &amp; FY$1, DataRegularSeason20242025!$D$3:$D$1315, $A29)+SUMIFS(DataRegularSeason20242025!$AB$3:$AB$1315,DataRegularSeason20242025!$B$3:$B$1315, "&lt;=" &amp; FY$1, DataRegularSeason20242025!$E$3:$E$1315, $A29)</f>
        <v>17</v>
      </c>
      <c r="FZ29">
        <f>SUMIFS(DataRegularSeason20242025!$AA$3:$AA$1315,DataRegularSeason20242025!$B$3:$B$1315, "&lt;=" &amp; FZ$1, DataRegularSeason20242025!$D$3:$D$1315, $A29)+SUMIFS(DataRegularSeason20242025!$AB$3:$AB$1315,DataRegularSeason20242025!$B$3:$B$1315, "&lt;=" &amp; FZ$1, DataRegularSeason20242025!$E$3:$E$1315, $A29)</f>
        <v>17</v>
      </c>
      <c r="GA29">
        <f>SUMIFS(DataRegularSeason20242025!$AA$3:$AA$1315,DataRegularSeason20242025!$B$3:$B$1315, "&lt;=" &amp; GA$1, DataRegularSeason20242025!$D$3:$D$1315, $A29)+SUMIFS(DataRegularSeason20242025!$AB$3:$AB$1315,DataRegularSeason20242025!$B$3:$B$1315, "&lt;=" &amp; GA$1, DataRegularSeason20242025!$E$3:$E$1315, $A29)</f>
        <v>17</v>
      </c>
      <c r="GB29">
        <f>SUMIFS(DataRegularSeason20242025!$AA$3:$AA$1315,DataRegularSeason20242025!$B$3:$B$1315, "&lt;=" &amp; GB$1, DataRegularSeason20242025!$D$3:$D$1315, $A29)+SUMIFS(DataRegularSeason20242025!$AB$3:$AB$1315,DataRegularSeason20242025!$B$3:$B$1315, "&lt;=" &amp; GB$1, DataRegularSeason20242025!$E$3:$E$1315, $A29)</f>
        <v>17</v>
      </c>
      <c r="GC29">
        <f>SUMIFS(DataRegularSeason20242025!$AA$3:$AA$1315,DataRegularSeason20242025!$B$3:$B$1315, "&lt;=" &amp; GC$1, DataRegularSeason20242025!$D$3:$D$1315, $A29)+SUMIFS(DataRegularSeason20242025!$AB$3:$AB$1315,DataRegularSeason20242025!$B$3:$B$1315, "&lt;=" &amp; GC$1, DataRegularSeason20242025!$E$3:$E$1315, $A29)</f>
        <v>17</v>
      </c>
      <c r="GD29">
        <f>SUMIFS(DataRegularSeason20242025!$AA$3:$AA$1315,DataRegularSeason20242025!$B$3:$B$1315, "&lt;=" &amp; GD$1, DataRegularSeason20242025!$D$3:$D$1315, $A29)+SUMIFS(DataRegularSeason20242025!$AB$3:$AB$1315,DataRegularSeason20242025!$B$3:$B$1315, "&lt;=" &amp; GD$1, DataRegularSeason20242025!$E$3:$E$1315, $A29)</f>
        <v>17</v>
      </c>
      <c r="GE29">
        <f>SUMIFS(DataRegularSeason20242025!$AA$3:$AA$1315,DataRegularSeason20242025!$B$3:$B$1315, "&lt;=" &amp; GE$1, DataRegularSeason20242025!$D$3:$D$1315, $A29)+SUMIFS(DataRegularSeason20242025!$AB$3:$AB$1315,DataRegularSeason20242025!$B$3:$B$1315, "&lt;=" &amp; GE$1, DataRegularSeason20242025!$E$3:$E$1315, $A29)</f>
        <v>17</v>
      </c>
      <c r="GF29">
        <f>SUMIFS(DataRegularSeason20242025!$AA$3:$AA$1315,DataRegularSeason20242025!$B$3:$B$1315, "&lt;=" &amp; GF$1, DataRegularSeason20242025!$D$3:$D$1315, $A29)+SUMIFS(DataRegularSeason20242025!$AB$3:$AB$1315,DataRegularSeason20242025!$B$3:$B$1315, "&lt;=" &amp; GF$1, DataRegularSeason20242025!$E$3:$E$1315, $A29)</f>
        <v>17</v>
      </c>
      <c r="GG29">
        <f>SUMIFS(DataRegularSeason20242025!$AA$3:$AA$1315,DataRegularSeason20242025!$B$3:$B$1315, "&lt;=" &amp; GG$1, DataRegularSeason20242025!$D$3:$D$1315, $A29)+SUMIFS(DataRegularSeason20242025!$AB$3:$AB$1315,DataRegularSeason20242025!$B$3:$B$1315, "&lt;=" &amp; GG$1, DataRegularSeason20242025!$E$3:$E$1315, $A29)</f>
        <v>17</v>
      </c>
      <c r="GH29">
        <f>SUMIFS(DataRegularSeason20242025!$AA$3:$AA$1315,DataRegularSeason20242025!$B$3:$B$1315, "&lt;=" &amp; GH$1, DataRegularSeason20242025!$D$3:$D$1315, $A29)+SUMIFS(DataRegularSeason20242025!$AB$3:$AB$1315,DataRegularSeason20242025!$B$3:$B$1315, "&lt;=" &amp; GH$1, DataRegularSeason20242025!$E$3:$E$1315, $A29)</f>
        <v>17</v>
      </c>
      <c r="GI29">
        <f>SUMIFS(DataRegularSeason20242025!$AA$3:$AA$1315,DataRegularSeason20242025!$B$3:$B$1315, "&lt;=" &amp; GI$1, DataRegularSeason20242025!$D$3:$D$1315, $A29)+SUMIFS(DataRegularSeason20242025!$AB$3:$AB$1315,DataRegularSeason20242025!$B$3:$B$1315, "&lt;=" &amp; GI$1, DataRegularSeason20242025!$E$3:$E$1315, $A29)</f>
        <v>17</v>
      </c>
      <c r="GJ29">
        <f>SUMIFS(DataRegularSeason20242025!$AA$3:$AA$1315,DataRegularSeason20242025!$B$3:$B$1315, "&lt;=" &amp; GJ$1, DataRegularSeason20242025!$D$3:$D$1315, $A29)+SUMIFS(DataRegularSeason20242025!$AB$3:$AB$1315,DataRegularSeason20242025!$B$3:$B$1315, "&lt;=" &amp; GJ$1, DataRegularSeason20242025!$E$3:$E$1315, $A29)</f>
        <v>17</v>
      </c>
      <c r="GK29">
        <f>SUMIFS(DataRegularSeason20242025!$AA$3:$AA$1315,DataRegularSeason20242025!$B$3:$B$1315, "&lt;=" &amp; GK$1, DataRegularSeason20242025!$D$3:$D$1315, $A29)+SUMIFS(DataRegularSeason20242025!$AB$3:$AB$1315,DataRegularSeason20242025!$B$3:$B$1315, "&lt;=" &amp; GK$1, DataRegularSeason20242025!$E$3:$E$1315, $A29)</f>
        <v>17</v>
      </c>
      <c r="GL29">
        <f>SUMIFS(DataRegularSeason20242025!$AA$3:$AA$1315,DataRegularSeason20242025!$B$3:$B$1315, "&lt;=" &amp; GL$1, DataRegularSeason20242025!$D$3:$D$1315, $A29)+SUMIFS(DataRegularSeason20242025!$AB$3:$AB$1315,DataRegularSeason20242025!$B$3:$B$1315, "&lt;=" &amp; GL$1, DataRegularSeason20242025!$E$3:$E$1315, $A29)</f>
        <v>17</v>
      </c>
      <c r="GM29">
        <f>SUMIFS(DataRegularSeason20242025!$AA$3:$AA$1315,DataRegularSeason20242025!$B$3:$B$1315, "&lt;=" &amp; GM$1, DataRegularSeason20242025!$D$3:$D$1315, $A29)+SUMIFS(DataRegularSeason20242025!$AB$3:$AB$1315,DataRegularSeason20242025!$B$3:$B$1315, "&lt;=" &amp; GM$1, DataRegularSeason20242025!$E$3:$E$1315, $A29)</f>
        <v>17</v>
      </c>
      <c r="GN29">
        <f>SUMIFS(DataRegularSeason20242025!$AA$3:$AA$1315,DataRegularSeason20242025!$B$3:$B$1315, "&lt;=" &amp; GN$1, DataRegularSeason20242025!$D$3:$D$1315, $A29)+SUMIFS(DataRegularSeason20242025!$AB$3:$AB$1315,DataRegularSeason20242025!$B$3:$B$1315, "&lt;=" &amp; GN$1, DataRegularSeason20242025!$E$3:$E$1315, $A29)</f>
        <v>17</v>
      </c>
      <c r="GO29">
        <f>SUMIFS(DataRegularSeason20242025!$AA$3:$AA$1315,DataRegularSeason20242025!$B$3:$B$1315, "&lt;=" &amp; GO$1, DataRegularSeason20242025!$D$3:$D$1315, $A29)+SUMIFS(DataRegularSeason20242025!$AB$3:$AB$1315,DataRegularSeason20242025!$B$3:$B$1315, "&lt;=" &amp; GO$1, DataRegularSeason20242025!$E$3:$E$1315, $A29)</f>
        <v>17</v>
      </c>
      <c r="GP29">
        <f>SUMIFS(DataRegularSeason20242025!$AA$3:$AA$1315,DataRegularSeason20242025!$B$3:$B$1315, "&lt;=" &amp; GP$1, DataRegularSeason20242025!$D$3:$D$1315, $A29)+SUMIFS(DataRegularSeason20242025!$AB$3:$AB$1315,DataRegularSeason20242025!$B$3:$B$1315, "&lt;=" &amp; GP$1, DataRegularSeason20242025!$E$3:$E$1315, $A29)</f>
        <v>17</v>
      </c>
      <c r="GQ29">
        <f>SUMIFS(DataRegularSeason20242025!$AA$3:$AA$1315,DataRegularSeason20242025!$B$3:$B$1315, "&lt;=" &amp; GQ$1, DataRegularSeason20242025!$D$3:$D$1315, $A29)+SUMIFS(DataRegularSeason20242025!$AB$3:$AB$1315,DataRegularSeason20242025!$B$3:$B$1315, "&lt;=" &amp; GQ$1, DataRegularSeason20242025!$E$3:$E$1315, $A29)</f>
        <v>17</v>
      </c>
      <c r="GR29">
        <f>SUMIFS(DataRegularSeason20242025!$AA$3:$AA$1315,DataRegularSeason20242025!$B$3:$B$1315, "&lt;=" &amp; GR$1, DataRegularSeason20242025!$D$3:$D$1315, $A29)+SUMIFS(DataRegularSeason20242025!$AB$3:$AB$1315,DataRegularSeason20242025!$B$3:$B$1315, "&lt;=" &amp; GR$1, DataRegularSeason20242025!$E$3:$E$1315, $A29)</f>
        <v>17</v>
      </c>
      <c r="GS29">
        <f>SUMIFS(DataRegularSeason20242025!$AA$3:$AA$1315,DataRegularSeason20242025!$B$3:$B$1315, "&lt;=" &amp; GS$1, DataRegularSeason20242025!$D$3:$D$1315, $A29)+SUMIFS(DataRegularSeason20242025!$AB$3:$AB$1315,DataRegularSeason20242025!$B$3:$B$1315, "&lt;=" &amp; GS$1, DataRegularSeason20242025!$E$3:$E$1315, $A29)</f>
        <v>17</v>
      </c>
      <c r="GT29">
        <f>SUMIFS(DataRegularSeason20242025!$AA$3:$AA$1315,DataRegularSeason20242025!$B$3:$B$1315, "&lt;=" &amp; GT$1, DataRegularSeason20242025!$D$3:$D$1315, $A29)+SUMIFS(DataRegularSeason20242025!$AB$3:$AB$1315,DataRegularSeason20242025!$B$3:$B$1315, "&lt;=" &amp; GT$1, DataRegularSeason20242025!$E$3:$E$1315, $A29)</f>
        <v>17</v>
      </c>
      <c r="GU29">
        <f>SUMIFS(DataRegularSeason20242025!$AA$3:$AA$1315,DataRegularSeason20242025!$B$3:$B$1315, "&lt;=" &amp; GU$1, DataRegularSeason20242025!$D$3:$D$1315, $A29)+SUMIFS(DataRegularSeason20242025!$AB$3:$AB$1315,DataRegularSeason20242025!$B$3:$B$1315, "&lt;=" &amp; GU$1, DataRegularSeason20242025!$E$3:$E$1315, $A29)</f>
        <v>17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15</v>
      </c>
      <c r="AS30">
        <f>SUMIFS(DataRegularSeason20242025!$AA$3:$AA$1315,DataRegularSeason20242025!$B$3:$B$1315, "&lt;=" &amp; AS$1, DataRegularSeason20242025!$D$3:$D$1315, $A30)+SUMIFS(DataRegularSeason20242025!$AB$3:$AB$1315,DataRegularSeason20242025!$B$3:$B$1315, "&lt;=" &amp; AS$1, DataRegularSeason20242025!$E$3:$E$1315, $A30)</f>
        <v>15</v>
      </c>
      <c r="AT30">
        <f>SUMIFS(DataRegularSeason20242025!$AA$3:$AA$1315,DataRegularSeason20242025!$B$3:$B$1315, "&lt;=" &amp; AT$1, DataRegularSeason20242025!$D$3:$D$1315, $A30)+SUMIFS(DataRegularSeason20242025!$AB$3:$AB$1315,DataRegularSeason20242025!$B$3:$B$1315, "&lt;=" &amp; AT$1, DataRegularSeason20242025!$E$3:$E$1315, $A30)</f>
        <v>15</v>
      </c>
      <c r="AU30">
        <f>SUMIFS(DataRegularSeason20242025!$AA$3:$AA$1315,DataRegularSeason20242025!$B$3:$B$1315, "&lt;=" &amp; AU$1, DataRegularSeason20242025!$D$3:$D$1315, $A30)+SUMIFS(DataRegularSeason20242025!$AB$3:$AB$1315,DataRegularSeason20242025!$B$3:$B$1315, "&lt;=" &amp; AU$1, DataRegularSeason20242025!$E$3:$E$1315, $A30)</f>
        <v>15</v>
      </c>
      <c r="AV30">
        <f>SUMIFS(DataRegularSeason20242025!$AA$3:$AA$1315,DataRegularSeason20242025!$B$3:$B$1315, "&lt;=" &amp; AV$1, DataRegularSeason20242025!$D$3:$D$1315, $A30)+SUMIFS(DataRegularSeason20242025!$AB$3:$AB$1315,DataRegularSeason20242025!$B$3:$B$1315, "&lt;=" &amp; AV$1, DataRegularSeason20242025!$E$3:$E$1315, $A30)</f>
        <v>15</v>
      </c>
      <c r="AW30">
        <f>SUMIFS(DataRegularSeason20242025!$AA$3:$AA$1315,DataRegularSeason20242025!$B$3:$B$1315, "&lt;=" &amp; AW$1, DataRegularSeason20242025!$D$3:$D$1315, $A30)+SUMIFS(DataRegularSeason20242025!$AB$3:$AB$1315,DataRegularSeason20242025!$B$3:$B$1315, "&lt;=" &amp; AW$1, DataRegularSeason20242025!$E$3:$E$1315, $A30)</f>
        <v>15</v>
      </c>
      <c r="AX30">
        <f>SUMIFS(DataRegularSeason20242025!$AA$3:$AA$1315,DataRegularSeason20242025!$B$3:$B$1315, "&lt;=" &amp; AX$1, DataRegularSeason20242025!$D$3:$D$1315, $A30)+SUMIFS(DataRegularSeason20242025!$AB$3:$AB$1315,DataRegularSeason20242025!$B$3:$B$1315, "&lt;=" &amp; AX$1, DataRegularSeason20242025!$E$3:$E$1315, $A30)</f>
        <v>15</v>
      </c>
      <c r="AY30">
        <f>SUMIFS(DataRegularSeason20242025!$AA$3:$AA$1315,DataRegularSeason20242025!$B$3:$B$1315, "&lt;=" &amp; AY$1, DataRegularSeason20242025!$D$3:$D$1315, $A30)+SUMIFS(DataRegularSeason20242025!$AB$3:$AB$1315,DataRegularSeason20242025!$B$3:$B$1315, "&lt;=" &amp; AY$1, DataRegularSeason20242025!$E$3:$E$1315, $A30)</f>
        <v>15</v>
      </c>
      <c r="AZ30">
        <f>SUMIFS(DataRegularSeason20242025!$AA$3:$AA$1315,DataRegularSeason20242025!$B$3:$B$1315, "&lt;=" &amp; AZ$1, DataRegularSeason20242025!$D$3:$D$1315, $A30)+SUMIFS(DataRegularSeason20242025!$AB$3:$AB$1315,DataRegularSeason20242025!$B$3:$B$1315, "&lt;=" &amp; AZ$1, DataRegularSeason20242025!$E$3:$E$1315, $A30)</f>
        <v>15</v>
      </c>
      <c r="BA30">
        <f>SUMIFS(DataRegularSeason20242025!$AA$3:$AA$1315,DataRegularSeason20242025!$B$3:$B$1315, "&lt;=" &amp; BA$1, DataRegularSeason20242025!$D$3:$D$1315, $A30)+SUMIFS(DataRegularSeason20242025!$AB$3:$AB$1315,DataRegularSeason20242025!$B$3:$B$1315, "&lt;=" &amp; BA$1, DataRegularSeason20242025!$E$3:$E$1315, $A30)</f>
        <v>15</v>
      </c>
      <c r="BB30">
        <f>SUMIFS(DataRegularSeason20242025!$AA$3:$AA$1315,DataRegularSeason20242025!$B$3:$B$1315, "&lt;=" &amp; BB$1, DataRegularSeason20242025!$D$3:$D$1315, $A30)+SUMIFS(DataRegularSeason20242025!$AB$3:$AB$1315,DataRegularSeason20242025!$B$3:$B$1315, "&lt;=" &amp; BB$1, DataRegularSeason20242025!$E$3:$E$1315, $A30)</f>
        <v>15</v>
      </c>
      <c r="BC30">
        <f>SUMIFS(DataRegularSeason20242025!$AA$3:$AA$1315,DataRegularSeason20242025!$B$3:$B$1315, "&lt;=" &amp; BC$1, DataRegularSeason20242025!$D$3:$D$1315, $A30)+SUMIFS(DataRegularSeason20242025!$AB$3:$AB$1315,DataRegularSeason20242025!$B$3:$B$1315, "&lt;=" &amp; BC$1, DataRegularSeason20242025!$E$3:$E$1315, $A30)</f>
        <v>15</v>
      </c>
      <c r="BD30">
        <f>SUMIFS(DataRegularSeason20242025!$AA$3:$AA$1315,DataRegularSeason20242025!$B$3:$B$1315, "&lt;=" &amp; BD$1, DataRegularSeason20242025!$D$3:$D$1315, $A30)+SUMIFS(DataRegularSeason20242025!$AB$3:$AB$1315,DataRegularSeason20242025!$B$3:$B$1315, "&lt;=" &amp; BD$1, DataRegularSeason20242025!$E$3:$E$1315, $A30)</f>
        <v>15</v>
      </c>
      <c r="BE30">
        <f>SUMIFS(DataRegularSeason20242025!$AA$3:$AA$1315,DataRegularSeason20242025!$B$3:$B$1315, "&lt;=" &amp; BE$1, DataRegularSeason20242025!$D$3:$D$1315, $A30)+SUMIFS(DataRegularSeason20242025!$AB$3:$AB$1315,DataRegularSeason20242025!$B$3:$B$1315, "&lt;=" &amp; BE$1, DataRegularSeason20242025!$E$3:$E$1315, $A30)</f>
        <v>15</v>
      </c>
      <c r="BF30">
        <f>SUMIFS(DataRegularSeason20242025!$AA$3:$AA$1315,DataRegularSeason20242025!$B$3:$B$1315, "&lt;=" &amp; BF$1, DataRegularSeason20242025!$D$3:$D$1315, $A30)+SUMIFS(DataRegularSeason20242025!$AB$3:$AB$1315,DataRegularSeason20242025!$B$3:$B$1315, "&lt;=" &amp; BF$1, DataRegularSeason20242025!$E$3:$E$1315, $A30)</f>
        <v>15</v>
      </c>
      <c r="BG30">
        <f>SUMIFS(DataRegularSeason20242025!$AA$3:$AA$1315,DataRegularSeason20242025!$B$3:$B$1315, "&lt;=" &amp; BG$1, DataRegularSeason20242025!$D$3:$D$1315, $A30)+SUMIFS(DataRegularSeason20242025!$AB$3:$AB$1315,DataRegularSeason20242025!$B$3:$B$1315, "&lt;=" &amp; BG$1, DataRegularSeason20242025!$E$3:$E$1315, $A30)</f>
        <v>15</v>
      </c>
      <c r="BH30">
        <f>SUMIFS(DataRegularSeason20242025!$AA$3:$AA$1315,DataRegularSeason20242025!$B$3:$B$1315, "&lt;=" &amp; BH$1, DataRegularSeason20242025!$D$3:$D$1315, $A30)+SUMIFS(DataRegularSeason20242025!$AB$3:$AB$1315,DataRegularSeason20242025!$B$3:$B$1315, "&lt;=" &amp; BH$1, DataRegularSeason20242025!$E$3:$E$1315, $A30)</f>
        <v>15</v>
      </c>
      <c r="BI30">
        <f>SUMIFS(DataRegularSeason20242025!$AA$3:$AA$1315,DataRegularSeason20242025!$B$3:$B$1315, "&lt;=" &amp; BI$1, DataRegularSeason20242025!$D$3:$D$1315, $A30)+SUMIFS(DataRegularSeason20242025!$AB$3:$AB$1315,DataRegularSeason20242025!$B$3:$B$1315, "&lt;=" &amp; BI$1, DataRegularSeason20242025!$E$3:$E$1315, $A30)</f>
        <v>15</v>
      </c>
      <c r="BJ30">
        <f>SUMIFS(DataRegularSeason20242025!$AA$3:$AA$1315,DataRegularSeason20242025!$B$3:$B$1315, "&lt;=" &amp; BJ$1, DataRegularSeason20242025!$D$3:$D$1315, $A30)+SUMIFS(DataRegularSeason20242025!$AB$3:$AB$1315,DataRegularSeason20242025!$B$3:$B$1315, "&lt;=" &amp; BJ$1, DataRegularSeason20242025!$E$3:$E$1315, $A30)</f>
        <v>15</v>
      </c>
      <c r="BK30">
        <f>SUMIFS(DataRegularSeason20242025!$AA$3:$AA$1315,DataRegularSeason20242025!$B$3:$B$1315, "&lt;=" &amp; BK$1, DataRegularSeason20242025!$D$3:$D$1315, $A30)+SUMIFS(DataRegularSeason20242025!$AB$3:$AB$1315,DataRegularSeason20242025!$B$3:$B$1315, "&lt;=" &amp; BK$1, DataRegularSeason20242025!$E$3:$E$1315, $A30)</f>
        <v>15</v>
      </c>
      <c r="BL30">
        <f>SUMIFS(DataRegularSeason20242025!$AA$3:$AA$1315,DataRegularSeason20242025!$B$3:$B$1315, "&lt;=" &amp; BL$1, DataRegularSeason20242025!$D$3:$D$1315, $A30)+SUMIFS(DataRegularSeason20242025!$AB$3:$AB$1315,DataRegularSeason20242025!$B$3:$B$1315, "&lt;=" &amp; BL$1, DataRegularSeason20242025!$E$3:$E$1315, $A30)</f>
        <v>15</v>
      </c>
      <c r="BM30">
        <f>SUMIFS(DataRegularSeason20242025!$AA$3:$AA$1315,DataRegularSeason20242025!$B$3:$B$1315, "&lt;=" &amp; BM$1, DataRegularSeason20242025!$D$3:$D$1315, $A30)+SUMIFS(DataRegularSeason20242025!$AB$3:$AB$1315,DataRegularSeason20242025!$B$3:$B$1315, "&lt;=" &amp; BM$1, DataRegularSeason20242025!$E$3:$E$1315, $A30)</f>
        <v>15</v>
      </c>
      <c r="BN30">
        <f>SUMIFS(DataRegularSeason20242025!$AA$3:$AA$1315,DataRegularSeason20242025!$B$3:$B$1315, "&lt;=" &amp; BN$1, DataRegularSeason20242025!$D$3:$D$1315, $A30)+SUMIFS(DataRegularSeason20242025!$AB$3:$AB$1315,DataRegularSeason20242025!$B$3:$B$1315, "&lt;=" &amp; BN$1, DataRegularSeason20242025!$E$3:$E$1315, $A30)</f>
        <v>15</v>
      </c>
      <c r="BO30">
        <f>SUMIFS(DataRegularSeason20242025!$AA$3:$AA$1315,DataRegularSeason20242025!$B$3:$B$1315, "&lt;=" &amp; BO$1, DataRegularSeason20242025!$D$3:$D$1315, $A30)+SUMIFS(DataRegularSeason20242025!$AB$3:$AB$1315,DataRegularSeason20242025!$B$3:$B$1315, "&lt;=" &amp; BO$1, DataRegularSeason20242025!$E$3:$E$1315, $A30)</f>
        <v>15</v>
      </c>
      <c r="BP30">
        <f>SUMIFS(DataRegularSeason20242025!$AA$3:$AA$1315,DataRegularSeason20242025!$B$3:$B$1315, "&lt;=" &amp; BP$1, DataRegularSeason20242025!$D$3:$D$1315, $A30)+SUMIFS(DataRegularSeason20242025!$AB$3:$AB$1315,DataRegularSeason20242025!$B$3:$B$1315, "&lt;=" &amp; BP$1, DataRegularSeason20242025!$E$3:$E$1315, $A30)</f>
        <v>15</v>
      </c>
      <c r="BQ30">
        <f>SUMIFS(DataRegularSeason20242025!$AA$3:$AA$1315,DataRegularSeason20242025!$B$3:$B$1315, "&lt;=" &amp; BQ$1, DataRegularSeason20242025!$D$3:$D$1315, $A30)+SUMIFS(DataRegularSeason20242025!$AB$3:$AB$1315,DataRegularSeason20242025!$B$3:$B$1315, "&lt;=" &amp; BQ$1, DataRegularSeason20242025!$E$3:$E$1315, $A30)</f>
        <v>15</v>
      </c>
      <c r="BR30">
        <f>SUMIFS(DataRegularSeason20242025!$AA$3:$AA$1315,DataRegularSeason20242025!$B$3:$B$1315, "&lt;=" &amp; BR$1, DataRegularSeason20242025!$D$3:$D$1315, $A30)+SUMIFS(DataRegularSeason20242025!$AB$3:$AB$1315,DataRegularSeason20242025!$B$3:$B$1315, "&lt;=" &amp; BR$1, DataRegularSeason20242025!$E$3:$E$1315, $A30)</f>
        <v>15</v>
      </c>
      <c r="BS30">
        <f>SUMIFS(DataRegularSeason20242025!$AA$3:$AA$1315,DataRegularSeason20242025!$B$3:$B$1315, "&lt;=" &amp; BS$1, DataRegularSeason20242025!$D$3:$D$1315, $A30)+SUMIFS(DataRegularSeason20242025!$AB$3:$AB$1315,DataRegularSeason20242025!$B$3:$B$1315, "&lt;=" &amp; BS$1, DataRegularSeason20242025!$E$3:$E$1315, $A30)</f>
        <v>15</v>
      </c>
      <c r="BT30">
        <f>SUMIFS(DataRegularSeason20242025!$AA$3:$AA$1315,DataRegularSeason20242025!$B$3:$B$1315, "&lt;=" &amp; BT$1, DataRegularSeason20242025!$D$3:$D$1315, $A30)+SUMIFS(DataRegularSeason20242025!$AB$3:$AB$1315,DataRegularSeason20242025!$B$3:$B$1315, "&lt;=" &amp; BT$1, DataRegularSeason20242025!$E$3:$E$1315, $A30)</f>
        <v>15</v>
      </c>
      <c r="BU30">
        <f>SUMIFS(DataRegularSeason20242025!$AA$3:$AA$1315,DataRegularSeason20242025!$B$3:$B$1315, "&lt;=" &amp; BU$1, DataRegularSeason20242025!$D$3:$D$1315, $A30)+SUMIFS(DataRegularSeason20242025!$AB$3:$AB$1315,DataRegularSeason20242025!$B$3:$B$1315, "&lt;=" &amp; BU$1, DataRegularSeason20242025!$E$3:$E$1315, $A30)</f>
        <v>15</v>
      </c>
      <c r="BV30">
        <f>SUMIFS(DataRegularSeason20242025!$AA$3:$AA$1315,DataRegularSeason20242025!$B$3:$B$1315, "&lt;=" &amp; BV$1, DataRegularSeason20242025!$D$3:$D$1315, $A30)+SUMIFS(DataRegularSeason20242025!$AB$3:$AB$1315,DataRegularSeason20242025!$B$3:$B$1315, "&lt;=" &amp; BV$1, DataRegularSeason20242025!$E$3:$E$1315, $A30)</f>
        <v>15</v>
      </c>
      <c r="BW30">
        <f>SUMIFS(DataRegularSeason20242025!$AA$3:$AA$1315,DataRegularSeason20242025!$B$3:$B$1315, "&lt;=" &amp; BW$1, DataRegularSeason20242025!$D$3:$D$1315, $A30)+SUMIFS(DataRegularSeason20242025!$AB$3:$AB$1315,DataRegularSeason20242025!$B$3:$B$1315, "&lt;=" &amp; BW$1, DataRegularSeason20242025!$E$3:$E$1315, $A30)</f>
        <v>15</v>
      </c>
      <c r="BX30">
        <f>SUMIFS(DataRegularSeason20242025!$AA$3:$AA$1315,DataRegularSeason20242025!$B$3:$B$1315, "&lt;=" &amp; BX$1, DataRegularSeason20242025!$D$3:$D$1315, $A30)+SUMIFS(DataRegularSeason20242025!$AB$3:$AB$1315,DataRegularSeason20242025!$B$3:$B$1315, "&lt;=" &amp; BX$1, DataRegularSeason20242025!$E$3:$E$1315, $A30)</f>
        <v>15</v>
      </c>
      <c r="BY30">
        <f>SUMIFS(DataRegularSeason20242025!$AA$3:$AA$1315,DataRegularSeason20242025!$B$3:$B$1315, "&lt;=" &amp; BY$1, DataRegularSeason20242025!$D$3:$D$1315, $A30)+SUMIFS(DataRegularSeason20242025!$AB$3:$AB$1315,DataRegularSeason20242025!$B$3:$B$1315, "&lt;=" &amp; BY$1, DataRegularSeason20242025!$E$3:$E$1315, $A30)</f>
        <v>15</v>
      </c>
      <c r="BZ30">
        <f>SUMIFS(DataRegularSeason20242025!$AA$3:$AA$1315,DataRegularSeason20242025!$B$3:$B$1315, "&lt;=" &amp; BZ$1, DataRegularSeason20242025!$D$3:$D$1315, $A30)+SUMIFS(DataRegularSeason20242025!$AB$3:$AB$1315,DataRegularSeason20242025!$B$3:$B$1315, "&lt;=" &amp; BZ$1, DataRegularSeason20242025!$E$3:$E$1315, $A30)</f>
        <v>15</v>
      </c>
      <c r="CA30">
        <f>SUMIFS(DataRegularSeason20242025!$AA$3:$AA$1315,DataRegularSeason20242025!$B$3:$B$1315, "&lt;=" &amp; CA$1, DataRegularSeason20242025!$D$3:$D$1315, $A30)+SUMIFS(DataRegularSeason20242025!$AB$3:$AB$1315,DataRegularSeason20242025!$B$3:$B$1315, "&lt;=" &amp; CA$1, DataRegularSeason20242025!$E$3:$E$1315, $A30)</f>
        <v>15</v>
      </c>
      <c r="CB30">
        <f>SUMIFS(DataRegularSeason20242025!$AA$3:$AA$1315,DataRegularSeason20242025!$B$3:$B$1315, "&lt;=" &amp; CB$1, DataRegularSeason20242025!$D$3:$D$1315, $A30)+SUMIFS(DataRegularSeason20242025!$AB$3:$AB$1315,DataRegularSeason20242025!$B$3:$B$1315, "&lt;=" &amp; CB$1, DataRegularSeason20242025!$E$3:$E$1315, $A30)</f>
        <v>15</v>
      </c>
      <c r="CC30">
        <f>SUMIFS(DataRegularSeason20242025!$AA$3:$AA$1315,DataRegularSeason20242025!$B$3:$B$1315, "&lt;=" &amp; CC$1, DataRegularSeason20242025!$D$3:$D$1315, $A30)+SUMIFS(DataRegularSeason20242025!$AB$3:$AB$1315,DataRegularSeason20242025!$B$3:$B$1315, "&lt;=" &amp; CC$1, DataRegularSeason20242025!$E$3:$E$1315, $A30)</f>
        <v>15</v>
      </c>
      <c r="CD30">
        <f>SUMIFS(DataRegularSeason20242025!$AA$3:$AA$1315,DataRegularSeason20242025!$B$3:$B$1315, "&lt;=" &amp; CD$1, DataRegularSeason20242025!$D$3:$D$1315, $A30)+SUMIFS(DataRegularSeason20242025!$AB$3:$AB$1315,DataRegularSeason20242025!$B$3:$B$1315, "&lt;=" &amp; CD$1, DataRegularSeason20242025!$E$3:$E$1315, $A30)</f>
        <v>15</v>
      </c>
      <c r="CE30">
        <f>SUMIFS(DataRegularSeason20242025!$AA$3:$AA$1315,DataRegularSeason20242025!$B$3:$B$1315, "&lt;=" &amp; CE$1, DataRegularSeason20242025!$D$3:$D$1315, $A30)+SUMIFS(DataRegularSeason20242025!$AB$3:$AB$1315,DataRegularSeason20242025!$B$3:$B$1315, "&lt;=" &amp; CE$1, DataRegularSeason20242025!$E$3:$E$1315, $A30)</f>
        <v>15</v>
      </c>
      <c r="CF30">
        <f>SUMIFS(DataRegularSeason20242025!$AA$3:$AA$1315,DataRegularSeason20242025!$B$3:$B$1315, "&lt;=" &amp; CF$1, DataRegularSeason20242025!$D$3:$D$1315, $A30)+SUMIFS(DataRegularSeason20242025!$AB$3:$AB$1315,DataRegularSeason20242025!$B$3:$B$1315, "&lt;=" &amp; CF$1, DataRegularSeason20242025!$E$3:$E$1315, $A30)</f>
        <v>15</v>
      </c>
      <c r="CG30">
        <f>SUMIFS(DataRegularSeason20242025!$AA$3:$AA$1315,DataRegularSeason20242025!$B$3:$B$1315, "&lt;=" &amp; CG$1, DataRegularSeason20242025!$D$3:$D$1315, $A30)+SUMIFS(DataRegularSeason20242025!$AB$3:$AB$1315,DataRegularSeason20242025!$B$3:$B$1315, "&lt;=" &amp; CG$1, DataRegularSeason20242025!$E$3:$E$1315, $A30)</f>
        <v>15</v>
      </c>
      <c r="CH30">
        <f>SUMIFS(DataRegularSeason20242025!$AA$3:$AA$1315,DataRegularSeason20242025!$B$3:$B$1315, "&lt;=" &amp; CH$1, DataRegularSeason20242025!$D$3:$D$1315, $A30)+SUMIFS(DataRegularSeason20242025!$AB$3:$AB$1315,DataRegularSeason20242025!$B$3:$B$1315, "&lt;=" &amp; CH$1, DataRegularSeason20242025!$E$3:$E$1315, $A30)</f>
        <v>15</v>
      </c>
      <c r="CI30">
        <f>SUMIFS(DataRegularSeason20242025!$AA$3:$AA$1315,DataRegularSeason20242025!$B$3:$B$1315, "&lt;=" &amp; CI$1, DataRegularSeason20242025!$D$3:$D$1315, $A30)+SUMIFS(DataRegularSeason20242025!$AB$3:$AB$1315,DataRegularSeason20242025!$B$3:$B$1315, "&lt;=" &amp; CI$1, DataRegularSeason20242025!$E$3:$E$1315, $A30)</f>
        <v>15</v>
      </c>
      <c r="CJ30">
        <f>SUMIFS(DataRegularSeason20242025!$AA$3:$AA$1315,DataRegularSeason20242025!$B$3:$B$1315, "&lt;=" &amp; CJ$1, DataRegularSeason20242025!$D$3:$D$1315, $A30)+SUMIFS(DataRegularSeason20242025!$AB$3:$AB$1315,DataRegularSeason20242025!$B$3:$B$1315, "&lt;=" &amp; CJ$1, DataRegularSeason20242025!$E$3:$E$1315, $A30)</f>
        <v>15</v>
      </c>
      <c r="CK30">
        <f>SUMIFS(DataRegularSeason20242025!$AA$3:$AA$1315,DataRegularSeason20242025!$B$3:$B$1315, "&lt;=" &amp; CK$1, DataRegularSeason20242025!$D$3:$D$1315, $A30)+SUMIFS(DataRegularSeason20242025!$AB$3:$AB$1315,DataRegularSeason20242025!$B$3:$B$1315, "&lt;=" &amp; CK$1, DataRegularSeason20242025!$E$3:$E$1315, $A30)</f>
        <v>15</v>
      </c>
      <c r="CL30">
        <f>SUMIFS(DataRegularSeason20242025!$AA$3:$AA$1315,DataRegularSeason20242025!$B$3:$B$1315, "&lt;=" &amp; CL$1, DataRegularSeason20242025!$D$3:$D$1315, $A30)+SUMIFS(DataRegularSeason20242025!$AB$3:$AB$1315,DataRegularSeason20242025!$B$3:$B$1315, "&lt;=" &amp; CL$1, DataRegularSeason20242025!$E$3:$E$1315, $A30)</f>
        <v>15</v>
      </c>
      <c r="CM30">
        <f>SUMIFS(DataRegularSeason20242025!$AA$3:$AA$1315,DataRegularSeason20242025!$B$3:$B$1315, "&lt;=" &amp; CM$1, DataRegularSeason20242025!$D$3:$D$1315, $A30)+SUMIFS(DataRegularSeason20242025!$AB$3:$AB$1315,DataRegularSeason20242025!$B$3:$B$1315, "&lt;=" &amp; CM$1, DataRegularSeason20242025!$E$3:$E$1315, $A30)</f>
        <v>15</v>
      </c>
      <c r="CN30">
        <f>SUMIFS(DataRegularSeason20242025!$AA$3:$AA$1315,DataRegularSeason20242025!$B$3:$B$1315, "&lt;=" &amp; CN$1, DataRegularSeason20242025!$D$3:$D$1315, $A30)+SUMIFS(DataRegularSeason20242025!$AB$3:$AB$1315,DataRegularSeason20242025!$B$3:$B$1315, "&lt;=" &amp; CN$1, DataRegularSeason20242025!$E$3:$E$1315, $A30)</f>
        <v>15</v>
      </c>
      <c r="CO30">
        <f>SUMIFS(DataRegularSeason20242025!$AA$3:$AA$1315,DataRegularSeason20242025!$B$3:$B$1315, "&lt;=" &amp; CO$1, DataRegularSeason20242025!$D$3:$D$1315, $A30)+SUMIFS(DataRegularSeason20242025!$AB$3:$AB$1315,DataRegularSeason20242025!$B$3:$B$1315, "&lt;=" &amp; CO$1, DataRegularSeason20242025!$E$3:$E$1315, $A30)</f>
        <v>15</v>
      </c>
      <c r="CP30">
        <f>SUMIFS(DataRegularSeason20242025!$AA$3:$AA$1315,DataRegularSeason20242025!$B$3:$B$1315, "&lt;=" &amp; CP$1, DataRegularSeason20242025!$D$3:$D$1315, $A30)+SUMIFS(DataRegularSeason20242025!$AB$3:$AB$1315,DataRegularSeason20242025!$B$3:$B$1315, "&lt;=" &amp; CP$1, DataRegularSeason20242025!$E$3:$E$1315, $A30)</f>
        <v>15</v>
      </c>
      <c r="CQ30">
        <f>SUMIFS(DataRegularSeason20242025!$AA$3:$AA$1315,DataRegularSeason20242025!$B$3:$B$1315, "&lt;=" &amp; CQ$1, DataRegularSeason20242025!$D$3:$D$1315, $A30)+SUMIFS(DataRegularSeason20242025!$AB$3:$AB$1315,DataRegularSeason20242025!$B$3:$B$1315, "&lt;=" &amp; CQ$1, DataRegularSeason20242025!$E$3:$E$1315, $A30)</f>
        <v>15</v>
      </c>
      <c r="CR30">
        <f>SUMIFS(DataRegularSeason20242025!$AA$3:$AA$1315,DataRegularSeason20242025!$B$3:$B$1315, "&lt;=" &amp; CR$1, DataRegularSeason20242025!$D$3:$D$1315, $A30)+SUMIFS(DataRegularSeason20242025!$AB$3:$AB$1315,DataRegularSeason20242025!$B$3:$B$1315, "&lt;=" &amp; CR$1, DataRegularSeason20242025!$E$3:$E$1315, $A30)</f>
        <v>15</v>
      </c>
      <c r="CS30">
        <f>SUMIFS(DataRegularSeason20242025!$AA$3:$AA$1315,DataRegularSeason20242025!$B$3:$B$1315, "&lt;=" &amp; CS$1, DataRegularSeason20242025!$D$3:$D$1315, $A30)+SUMIFS(DataRegularSeason20242025!$AB$3:$AB$1315,DataRegularSeason20242025!$B$3:$B$1315, "&lt;=" &amp; CS$1, DataRegularSeason20242025!$E$3:$E$1315, $A30)</f>
        <v>15</v>
      </c>
      <c r="CT30">
        <f>SUMIFS(DataRegularSeason20242025!$AA$3:$AA$1315,DataRegularSeason20242025!$B$3:$B$1315, "&lt;=" &amp; CT$1, DataRegularSeason20242025!$D$3:$D$1315, $A30)+SUMIFS(DataRegularSeason20242025!$AB$3:$AB$1315,DataRegularSeason20242025!$B$3:$B$1315, "&lt;=" &amp; CT$1, DataRegularSeason20242025!$E$3:$E$1315, $A30)</f>
        <v>15</v>
      </c>
      <c r="CU30">
        <f>SUMIFS(DataRegularSeason20242025!$AA$3:$AA$1315,DataRegularSeason20242025!$B$3:$B$1315, "&lt;=" &amp; CU$1, DataRegularSeason20242025!$D$3:$D$1315, $A30)+SUMIFS(DataRegularSeason20242025!$AB$3:$AB$1315,DataRegularSeason20242025!$B$3:$B$1315, "&lt;=" &amp; CU$1, DataRegularSeason20242025!$E$3:$E$1315, $A30)</f>
        <v>15</v>
      </c>
      <c r="CV30">
        <f>SUMIFS(DataRegularSeason20242025!$AA$3:$AA$1315,DataRegularSeason20242025!$B$3:$B$1315, "&lt;=" &amp; CV$1, DataRegularSeason20242025!$D$3:$D$1315, $A30)+SUMIFS(DataRegularSeason20242025!$AB$3:$AB$1315,DataRegularSeason20242025!$B$3:$B$1315, "&lt;=" &amp; CV$1, DataRegularSeason20242025!$E$3:$E$1315, $A30)</f>
        <v>15</v>
      </c>
      <c r="CW30">
        <f>SUMIFS(DataRegularSeason20242025!$AA$3:$AA$1315,DataRegularSeason20242025!$B$3:$B$1315, "&lt;=" &amp; CW$1, DataRegularSeason20242025!$D$3:$D$1315, $A30)+SUMIFS(DataRegularSeason20242025!$AB$3:$AB$1315,DataRegularSeason20242025!$B$3:$B$1315, "&lt;=" &amp; CW$1, DataRegularSeason20242025!$E$3:$E$1315, $A30)</f>
        <v>15</v>
      </c>
      <c r="CX30">
        <f>SUMIFS(DataRegularSeason20242025!$AA$3:$AA$1315,DataRegularSeason20242025!$B$3:$B$1315, "&lt;=" &amp; CX$1, DataRegularSeason20242025!$D$3:$D$1315, $A30)+SUMIFS(DataRegularSeason20242025!$AB$3:$AB$1315,DataRegularSeason20242025!$B$3:$B$1315, "&lt;=" &amp; CX$1, DataRegularSeason20242025!$E$3:$E$1315, $A30)</f>
        <v>15</v>
      </c>
      <c r="CY30">
        <f>SUMIFS(DataRegularSeason20242025!$AA$3:$AA$1315,DataRegularSeason20242025!$B$3:$B$1315, "&lt;=" &amp; CY$1, DataRegularSeason20242025!$D$3:$D$1315, $A30)+SUMIFS(DataRegularSeason20242025!$AB$3:$AB$1315,DataRegularSeason20242025!$B$3:$B$1315, "&lt;=" &amp; CY$1, DataRegularSeason20242025!$E$3:$E$1315, $A30)</f>
        <v>15</v>
      </c>
      <c r="CZ30">
        <f>SUMIFS(DataRegularSeason20242025!$AA$3:$AA$1315,DataRegularSeason20242025!$B$3:$B$1315, "&lt;=" &amp; CZ$1, DataRegularSeason20242025!$D$3:$D$1315, $A30)+SUMIFS(DataRegularSeason20242025!$AB$3:$AB$1315,DataRegularSeason20242025!$B$3:$B$1315, "&lt;=" &amp; CZ$1, DataRegularSeason20242025!$E$3:$E$1315, $A30)</f>
        <v>15</v>
      </c>
      <c r="DA30">
        <f>SUMIFS(DataRegularSeason20242025!$AA$3:$AA$1315,DataRegularSeason20242025!$B$3:$B$1315, "&lt;=" &amp; DA$1, DataRegularSeason20242025!$D$3:$D$1315, $A30)+SUMIFS(DataRegularSeason20242025!$AB$3:$AB$1315,DataRegularSeason20242025!$B$3:$B$1315, "&lt;=" &amp; DA$1, DataRegularSeason20242025!$E$3:$E$1315, $A30)</f>
        <v>15</v>
      </c>
      <c r="DB30">
        <f>SUMIFS(DataRegularSeason20242025!$AA$3:$AA$1315,DataRegularSeason20242025!$B$3:$B$1315, "&lt;=" &amp; DB$1, DataRegularSeason20242025!$D$3:$D$1315, $A30)+SUMIFS(DataRegularSeason20242025!$AB$3:$AB$1315,DataRegularSeason20242025!$B$3:$B$1315, "&lt;=" &amp; DB$1, DataRegularSeason20242025!$E$3:$E$1315, $A30)</f>
        <v>15</v>
      </c>
      <c r="DC30">
        <f>SUMIFS(DataRegularSeason20242025!$AA$3:$AA$1315,DataRegularSeason20242025!$B$3:$B$1315, "&lt;=" &amp; DC$1, DataRegularSeason20242025!$D$3:$D$1315, $A30)+SUMIFS(DataRegularSeason20242025!$AB$3:$AB$1315,DataRegularSeason20242025!$B$3:$B$1315, "&lt;=" &amp; DC$1, DataRegularSeason20242025!$E$3:$E$1315, $A30)</f>
        <v>15</v>
      </c>
      <c r="DD30">
        <f>SUMIFS(DataRegularSeason20242025!$AA$3:$AA$1315,DataRegularSeason20242025!$B$3:$B$1315, "&lt;=" &amp; DD$1, DataRegularSeason20242025!$D$3:$D$1315, $A30)+SUMIFS(DataRegularSeason20242025!$AB$3:$AB$1315,DataRegularSeason20242025!$B$3:$B$1315, "&lt;=" &amp; DD$1, DataRegularSeason20242025!$E$3:$E$1315, $A30)</f>
        <v>15</v>
      </c>
      <c r="DE30">
        <f>SUMIFS(DataRegularSeason20242025!$AA$3:$AA$1315,DataRegularSeason20242025!$B$3:$B$1315, "&lt;=" &amp; DE$1, DataRegularSeason20242025!$D$3:$D$1315, $A30)+SUMIFS(DataRegularSeason20242025!$AB$3:$AB$1315,DataRegularSeason20242025!$B$3:$B$1315, "&lt;=" &amp; DE$1, DataRegularSeason20242025!$E$3:$E$1315, $A30)</f>
        <v>15</v>
      </c>
      <c r="DF30">
        <f>SUMIFS(DataRegularSeason20242025!$AA$3:$AA$1315,DataRegularSeason20242025!$B$3:$B$1315, "&lt;=" &amp; DF$1, DataRegularSeason20242025!$D$3:$D$1315, $A30)+SUMIFS(DataRegularSeason20242025!$AB$3:$AB$1315,DataRegularSeason20242025!$B$3:$B$1315, "&lt;=" &amp; DF$1, DataRegularSeason20242025!$E$3:$E$1315, $A30)</f>
        <v>15</v>
      </c>
      <c r="DG30">
        <f>SUMIFS(DataRegularSeason20242025!$AA$3:$AA$1315,DataRegularSeason20242025!$B$3:$B$1315, "&lt;=" &amp; DG$1, DataRegularSeason20242025!$D$3:$D$1315, $A30)+SUMIFS(DataRegularSeason20242025!$AB$3:$AB$1315,DataRegularSeason20242025!$B$3:$B$1315, "&lt;=" &amp; DG$1, DataRegularSeason20242025!$E$3:$E$1315, $A30)</f>
        <v>15</v>
      </c>
      <c r="DH30">
        <f>SUMIFS(DataRegularSeason20242025!$AA$3:$AA$1315,DataRegularSeason20242025!$B$3:$B$1315, "&lt;=" &amp; DH$1, DataRegularSeason20242025!$D$3:$D$1315, $A30)+SUMIFS(DataRegularSeason20242025!$AB$3:$AB$1315,DataRegularSeason20242025!$B$3:$B$1315, "&lt;=" &amp; DH$1, DataRegularSeason20242025!$E$3:$E$1315, $A30)</f>
        <v>15</v>
      </c>
      <c r="DI30">
        <f>SUMIFS(DataRegularSeason20242025!$AA$3:$AA$1315,DataRegularSeason20242025!$B$3:$B$1315, "&lt;=" &amp; DI$1, DataRegularSeason20242025!$D$3:$D$1315, $A30)+SUMIFS(DataRegularSeason20242025!$AB$3:$AB$1315,DataRegularSeason20242025!$B$3:$B$1315, "&lt;=" &amp; DI$1, DataRegularSeason20242025!$E$3:$E$1315, $A30)</f>
        <v>15</v>
      </c>
      <c r="DJ30">
        <f>SUMIFS(DataRegularSeason20242025!$AA$3:$AA$1315,DataRegularSeason20242025!$B$3:$B$1315, "&lt;=" &amp; DJ$1, DataRegularSeason20242025!$D$3:$D$1315, $A30)+SUMIFS(DataRegularSeason20242025!$AB$3:$AB$1315,DataRegularSeason20242025!$B$3:$B$1315, "&lt;=" &amp; DJ$1, DataRegularSeason20242025!$E$3:$E$1315, $A30)</f>
        <v>15</v>
      </c>
      <c r="DK30">
        <f>SUMIFS(DataRegularSeason20242025!$AA$3:$AA$1315,DataRegularSeason20242025!$B$3:$B$1315, "&lt;=" &amp; DK$1, DataRegularSeason20242025!$D$3:$D$1315, $A30)+SUMIFS(DataRegularSeason20242025!$AB$3:$AB$1315,DataRegularSeason20242025!$B$3:$B$1315, "&lt;=" &amp; DK$1, DataRegularSeason20242025!$E$3:$E$1315, $A30)</f>
        <v>15</v>
      </c>
      <c r="DL30">
        <f>SUMIFS(DataRegularSeason20242025!$AA$3:$AA$1315,DataRegularSeason20242025!$B$3:$B$1315, "&lt;=" &amp; DL$1, DataRegularSeason20242025!$D$3:$D$1315, $A30)+SUMIFS(DataRegularSeason20242025!$AB$3:$AB$1315,DataRegularSeason20242025!$B$3:$B$1315, "&lt;=" &amp; DL$1, DataRegularSeason20242025!$E$3:$E$1315, $A30)</f>
        <v>15</v>
      </c>
      <c r="DM30">
        <f>SUMIFS(DataRegularSeason20242025!$AA$3:$AA$1315,DataRegularSeason20242025!$B$3:$B$1315, "&lt;=" &amp; DM$1, DataRegularSeason20242025!$D$3:$D$1315, $A30)+SUMIFS(DataRegularSeason20242025!$AB$3:$AB$1315,DataRegularSeason20242025!$B$3:$B$1315, "&lt;=" &amp; DM$1, DataRegularSeason20242025!$E$3:$E$1315, $A30)</f>
        <v>15</v>
      </c>
      <c r="DN30">
        <f>SUMIFS(DataRegularSeason20242025!$AA$3:$AA$1315,DataRegularSeason20242025!$B$3:$B$1315, "&lt;=" &amp; DN$1, DataRegularSeason20242025!$D$3:$D$1315, $A30)+SUMIFS(DataRegularSeason20242025!$AB$3:$AB$1315,DataRegularSeason20242025!$B$3:$B$1315, "&lt;=" &amp; DN$1, DataRegularSeason20242025!$E$3:$E$1315, $A30)</f>
        <v>15</v>
      </c>
      <c r="DO30">
        <f>SUMIFS(DataRegularSeason20242025!$AA$3:$AA$1315,DataRegularSeason20242025!$B$3:$B$1315, "&lt;=" &amp; DO$1, DataRegularSeason20242025!$D$3:$D$1315, $A30)+SUMIFS(DataRegularSeason20242025!$AB$3:$AB$1315,DataRegularSeason20242025!$B$3:$B$1315, "&lt;=" &amp; DO$1, DataRegularSeason20242025!$E$3:$E$1315, $A30)</f>
        <v>15</v>
      </c>
      <c r="DP30">
        <f>SUMIFS(DataRegularSeason20242025!$AA$3:$AA$1315,DataRegularSeason20242025!$B$3:$B$1315, "&lt;=" &amp; DP$1, DataRegularSeason20242025!$D$3:$D$1315, $A30)+SUMIFS(DataRegularSeason20242025!$AB$3:$AB$1315,DataRegularSeason20242025!$B$3:$B$1315, "&lt;=" &amp; DP$1, DataRegularSeason20242025!$E$3:$E$1315, $A30)</f>
        <v>15</v>
      </c>
      <c r="DQ30">
        <f>SUMIFS(DataRegularSeason20242025!$AA$3:$AA$1315,DataRegularSeason20242025!$B$3:$B$1315, "&lt;=" &amp; DQ$1, DataRegularSeason20242025!$D$3:$D$1315, $A30)+SUMIFS(DataRegularSeason20242025!$AB$3:$AB$1315,DataRegularSeason20242025!$B$3:$B$1315, "&lt;=" &amp; DQ$1, DataRegularSeason20242025!$E$3:$E$1315, $A30)</f>
        <v>15</v>
      </c>
      <c r="DR30">
        <f>SUMIFS(DataRegularSeason20242025!$AA$3:$AA$1315,DataRegularSeason20242025!$B$3:$B$1315, "&lt;=" &amp; DR$1, DataRegularSeason20242025!$D$3:$D$1315, $A30)+SUMIFS(DataRegularSeason20242025!$AB$3:$AB$1315,DataRegularSeason20242025!$B$3:$B$1315, "&lt;=" &amp; DR$1, DataRegularSeason20242025!$E$3:$E$1315, $A30)</f>
        <v>15</v>
      </c>
      <c r="DS30">
        <f>SUMIFS(DataRegularSeason20242025!$AA$3:$AA$1315,DataRegularSeason20242025!$B$3:$B$1315, "&lt;=" &amp; DS$1, DataRegularSeason20242025!$D$3:$D$1315, $A30)+SUMIFS(DataRegularSeason20242025!$AB$3:$AB$1315,DataRegularSeason20242025!$B$3:$B$1315, "&lt;=" &amp; DS$1, DataRegularSeason20242025!$E$3:$E$1315, $A30)</f>
        <v>15</v>
      </c>
      <c r="DT30">
        <f>SUMIFS(DataRegularSeason20242025!$AA$3:$AA$1315,DataRegularSeason20242025!$B$3:$B$1315, "&lt;=" &amp; DT$1, DataRegularSeason20242025!$D$3:$D$1315, $A30)+SUMIFS(DataRegularSeason20242025!$AB$3:$AB$1315,DataRegularSeason20242025!$B$3:$B$1315, "&lt;=" &amp; DT$1, DataRegularSeason20242025!$E$3:$E$1315, $A30)</f>
        <v>15</v>
      </c>
      <c r="DU30">
        <f>SUMIFS(DataRegularSeason20242025!$AA$3:$AA$1315,DataRegularSeason20242025!$B$3:$B$1315, "&lt;=" &amp; DU$1, DataRegularSeason20242025!$D$3:$D$1315, $A30)+SUMIFS(DataRegularSeason20242025!$AB$3:$AB$1315,DataRegularSeason20242025!$B$3:$B$1315, "&lt;=" &amp; DU$1, DataRegularSeason20242025!$E$3:$E$1315, $A30)</f>
        <v>15</v>
      </c>
      <c r="DV30">
        <f>SUMIFS(DataRegularSeason20242025!$AA$3:$AA$1315,DataRegularSeason20242025!$B$3:$B$1315, "&lt;=" &amp; DV$1, DataRegularSeason20242025!$D$3:$D$1315, $A30)+SUMIFS(DataRegularSeason20242025!$AB$3:$AB$1315,DataRegularSeason20242025!$B$3:$B$1315, "&lt;=" &amp; DV$1, DataRegularSeason20242025!$E$3:$E$1315, $A30)</f>
        <v>15</v>
      </c>
      <c r="DW30">
        <f>SUMIFS(DataRegularSeason20242025!$AA$3:$AA$1315,DataRegularSeason20242025!$B$3:$B$1315, "&lt;=" &amp; DW$1, DataRegularSeason20242025!$D$3:$D$1315, $A30)+SUMIFS(DataRegularSeason20242025!$AB$3:$AB$1315,DataRegularSeason20242025!$B$3:$B$1315, "&lt;=" &amp; DW$1, DataRegularSeason20242025!$E$3:$E$1315, $A30)</f>
        <v>15</v>
      </c>
      <c r="DX30">
        <f>SUMIFS(DataRegularSeason20242025!$AA$3:$AA$1315,DataRegularSeason20242025!$B$3:$B$1315, "&lt;=" &amp; DX$1, DataRegularSeason20242025!$D$3:$D$1315, $A30)+SUMIFS(DataRegularSeason20242025!$AB$3:$AB$1315,DataRegularSeason20242025!$B$3:$B$1315, "&lt;=" &amp; DX$1, DataRegularSeason20242025!$E$3:$E$1315, $A30)</f>
        <v>15</v>
      </c>
      <c r="DY30">
        <f>SUMIFS(DataRegularSeason20242025!$AA$3:$AA$1315,DataRegularSeason20242025!$B$3:$B$1315, "&lt;=" &amp; DY$1, DataRegularSeason20242025!$D$3:$D$1315, $A30)+SUMIFS(DataRegularSeason20242025!$AB$3:$AB$1315,DataRegularSeason20242025!$B$3:$B$1315, "&lt;=" &amp; DY$1, DataRegularSeason20242025!$E$3:$E$1315, $A30)</f>
        <v>15</v>
      </c>
      <c r="DZ30">
        <f>SUMIFS(DataRegularSeason20242025!$AA$3:$AA$1315,DataRegularSeason20242025!$B$3:$B$1315, "&lt;=" &amp; DZ$1, DataRegularSeason20242025!$D$3:$D$1315, $A30)+SUMIFS(DataRegularSeason20242025!$AB$3:$AB$1315,DataRegularSeason20242025!$B$3:$B$1315, "&lt;=" &amp; DZ$1, DataRegularSeason20242025!$E$3:$E$1315, $A30)</f>
        <v>15</v>
      </c>
      <c r="EA30">
        <f>SUMIFS(DataRegularSeason20242025!$AA$3:$AA$1315,DataRegularSeason20242025!$B$3:$B$1315, "&lt;=" &amp; EA$1, DataRegularSeason20242025!$D$3:$D$1315, $A30)+SUMIFS(DataRegularSeason20242025!$AB$3:$AB$1315,DataRegularSeason20242025!$B$3:$B$1315, "&lt;=" &amp; EA$1, DataRegularSeason20242025!$E$3:$E$1315, $A30)</f>
        <v>15</v>
      </c>
      <c r="EB30">
        <f>SUMIFS(DataRegularSeason20242025!$AA$3:$AA$1315,DataRegularSeason20242025!$B$3:$B$1315, "&lt;=" &amp; EB$1, DataRegularSeason20242025!$D$3:$D$1315, $A30)+SUMIFS(DataRegularSeason20242025!$AB$3:$AB$1315,DataRegularSeason20242025!$B$3:$B$1315, "&lt;=" &amp; EB$1, DataRegularSeason20242025!$E$3:$E$1315, $A30)</f>
        <v>15</v>
      </c>
      <c r="EC30">
        <f>SUMIFS(DataRegularSeason20242025!$AA$3:$AA$1315,DataRegularSeason20242025!$B$3:$B$1315, "&lt;=" &amp; EC$1, DataRegularSeason20242025!$D$3:$D$1315, $A30)+SUMIFS(DataRegularSeason20242025!$AB$3:$AB$1315,DataRegularSeason20242025!$B$3:$B$1315, "&lt;=" &amp; EC$1, DataRegularSeason20242025!$E$3:$E$1315, $A30)</f>
        <v>15</v>
      </c>
      <c r="ED30">
        <f>SUMIFS(DataRegularSeason20242025!$AA$3:$AA$1315,DataRegularSeason20242025!$B$3:$B$1315, "&lt;=" &amp; ED$1, DataRegularSeason20242025!$D$3:$D$1315, $A30)+SUMIFS(DataRegularSeason20242025!$AB$3:$AB$1315,DataRegularSeason20242025!$B$3:$B$1315, "&lt;=" &amp; ED$1, DataRegularSeason20242025!$E$3:$E$1315, $A30)</f>
        <v>15</v>
      </c>
      <c r="EE30">
        <f>SUMIFS(DataRegularSeason20242025!$AA$3:$AA$1315,DataRegularSeason20242025!$B$3:$B$1315, "&lt;=" &amp; EE$1, DataRegularSeason20242025!$D$3:$D$1315, $A30)+SUMIFS(DataRegularSeason20242025!$AB$3:$AB$1315,DataRegularSeason20242025!$B$3:$B$1315, "&lt;=" &amp; EE$1, DataRegularSeason20242025!$E$3:$E$1315, $A30)</f>
        <v>15</v>
      </c>
      <c r="EF30">
        <f>SUMIFS(DataRegularSeason20242025!$AA$3:$AA$1315,DataRegularSeason20242025!$B$3:$B$1315, "&lt;=" &amp; EF$1, DataRegularSeason20242025!$D$3:$D$1315, $A30)+SUMIFS(DataRegularSeason20242025!$AB$3:$AB$1315,DataRegularSeason20242025!$B$3:$B$1315, "&lt;=" &amp; EF$1, DataRegularSeason20242025!$E$3:$E$1315, $A30)</f>
        <v>15</v>
      </c>
      <c r="EG30">
        <f>SUMIFS(DataRegularSeason20242025!$AA$3:$AA$1315,DataRegularSeason20242025!$B$3:$B$1315, "&lt;=" &amp; EG$1, DataRegularSeason20242025!$D$3:$D$1315, $A30)+SUMIFS(DataRegularSeason20242025!$AB$3:$AB$1315,DataRegularSeason20242025!$B$3:$B$1315, "&lt;=" &amp; EG$1, DataRegularSeason20242025!$E$3:$E$1315, $A30)</f>
        <v>15</v>
      </c>
      <c r="EH30">
        <f>SUMIFS(DataRegularSeason20242025!$AA$3:$AA$1315,DataRegularSeason20242025!$B$3:$B$1315, "&lt;=" &amp; EH$1, DataRegularSeason20242025!$D$3:$D$1315, $A30)+SUMIFS(DataRegularSeason20242025!$AB$3:$AB$1315,DataRegularSeason20242025!$B$3:$B$1315, "&lt;=" &amp; EH$1, DataRegularSeason20242025!$E$3:$E$1315, $A30)</f>
        <v>15</v>
      </c>
      <c r="EI30">
        <f>SUMIFS(DataRegularSeason20242025!$AA$3:$AA$1315,DataRegularSeason20242025!$B$3:$B$1315, "&lt;=" &amp; EI$1, DataRegularSeason20242025!$D$3:$D$1315, $A30)+SUMIFS(DataRegularSeason20242025!$AB$3:$AB$1315,DataRegularSeason20242025!$B$3:$B$1315, "&lt;=" &amp; EI$1, DataRegularSeason20242025!$E$3:$E$1315, $A30)</f>
        <v>15</v>
      </c>
      <c r="EJ30">
        <f>SUMIFS(DataRegularSeason20242025!$AA$3:$AA$1315,DataRegularSeason20242025!$B$3:$B$1315, "&lt;=" &amp; EJ$1, DataRegularSeason20242025!$D$3:$D$1315, $A30)+SUMIFS(DataRegularSeason20242025!$AB$3:$AB$1315,DataRegularSeason20242025!$B$3:$B$1315, "&lt;=" &amp; EJ$1, DataRegularSeason20242025!$E$3:$E$1315, $A30)</f>
        <v>15</v>
      </c>
      <c r="EK30">
        <f>SUMIFS(DataRegularSeason20242025!$AA$3:$AA$1315,DataRegularSeason20242025!$B$3:$B$1315, "&lt;=" &amp; EK$1, DataRegularSeason20242025!$D$3:$D$1315, $A30)+SUMIFS(DataRegularSeason20242025!$AB$3:$AB$1315,DataRegularSeason20242025!$B$3:$B$1315, "&lt;=" &amp; EK$1, DataRegularSeason20242025!$E$3:$E$1315, $A30)</f>
        <v>15</v>
      </c>
      <c r="EL30">
        <f>SUMIFS(DataRegularSeason20242025!$AA$3:$AA$1315,DataRegularSeason20242025!$B$3:$B$1315, "&lt;=" &amp; EL$1, DataRegularSeason20242025!$D$3:$D$1315, $A30)+SUMIFS(DataRegularSeason20242025!$AB$3:$AB$1315,DataRegularSeason20242025!$B$3:$B$1315, "&lt;=" &amp; EL$1, DataRegularSeason20242025!$E$3:$E$1315, $A30)</f>
        <v>15</v>
      </c>
      <c r="EM30">
        <f>SUMIFS(DataRegularSeason20242025!$AA$3:$AA$1315,DataRegularSeason20242025!$B$3:$B$1315, "&lt;=" &amp; EM$1, DataRegularSeason20242025!$D$3:$D$1315, $A30)+SUMIFS(DataRegularSeason20242025!$AB$3:$AB$1315,DataRegularSeason20242025!$B$3:$B$1315, "&lt;=" &amp; EM$1, DataRegularSeason20242025!$E$3:$E$1315, $A30)</f>
        <v>15</v>
      </c>
      <c r="EN30">
        <f>SUMIFS(DataRegularSeason20242025!$AA$3:$AA$1315,DataRegularSeason20242025!$B$3:$B$1315, "&lt;=" &amp; EN$1, DataRegularSeason20242025!$D$3:$D$1315, $A30)+SUMIFS(DataRegularSeason20242025!$AB$3:$AB$1315,DataRegularSeason20242025!$B$3:$B$1315, "&lt;=" &amp; EN$1, DataRegularSeason20242025!$E$3:$E$1315, $A30)</f>
        <v>15</v>
      </c>
      <c r="EO30">
        <f>SUMIFS(DataRegularSeason20242025!$AA$3:$AA$1315,DataRegularSeason20242025!$B$3:$B$1315, "&lt;=" &amp; EO$1, DataRegularSeason20242025!$D$3:$D$1315, $A30)+SUMIFS(DataRegularSeason20242025!$AB$3:$AB$1315,DataRegularSeason20242025!$B$3:$B$1315, "&lt;=" &amp; EO$1, DataRegularSeason20242025!$E$3:$E$1315, $A30)</f>
        <v>15</v>
      </c>
      <c r="EP30">
        <f>SUMIFS(DataRegularSeason20242025!$AA$3:$AA$1315,DataRegularSeason20242025!$B$3:$B$1315, "&lt;=" &amp; EP$1, DataRegularSeason20242025!$D$3:$D$1315, $A30)+SUMIFS(DataRegularSeason20242025!$AB$3:$AB$1315,DataRegularSeason20242025!$B$3:$B$1315, "&lt;=" &amp; EP$1, DataRegularSeason20242025!$E$3:$E$1315, $A30)</f>
        <v>15</v>
      </c>
      <c r="EQ30">
        <f>SUMIFS(DataRegularSeason20242025!$AA$3:$AA$1315,DataRegularSeason20242025!$B$3:$B$1315, "&lt;=" &amp; EQ$1, DataRegularSeason20242025!$D$3:$D$1315, $A30)+SUMIFS(DataRegularSeason20242025!$AB$3:$AB$1315,DataRegularSeason20242025!$B$3:$B$1315, "&lt;=" &amp; EQ$1, DataRegularSeason20242025!$E$3:$E$1315, $A30)</f>
        <v>15</v>
      </c>
      <c r="ER30">
        <f>SUMIFS(DataRegularSeason20242025!$AA$3:$AA$1315,DataRegularSeason20242025!$B$3:$B$1315, "&lt;=" &amp; ER$1, DataRegularSeason20242025!$D$3:$D$1315, $A30)+SUMIFS(DataRegularSeason20242025!$AB$3:$AB$1315,DataRegularSeason20242025!$B$3:$B$1315, "&lt;=" &amp; ER$1, DataRegularSeason20242025!$E$3:$E$1315, $A30)</f>
        <v>15</v>
      </c>
      <c r="ES30">
        <f>SUMIFS(DataRegularSeason20242025!$AA$3:$AA$1315,DataRegularSeason20242025!$B$3:$B$1315, "&lt;=" &amp; ES$1, DataRegularSeason20242025!$D$3:$D$1315, $A30)+SUMIFS(DataRegularSeason20242025!$AB$3:$AB$1315,DataRegularSeason20242025!$B$3:$B$1315, "&lt;=" &amp; ES$1, DataRegularSeason20242025!$E$3:$E$1315, $A30)</f>
        <v>15</v>
      </c>
      <c r="ET30">
        <f>SUMIFS(DataRegularSeason20242025!$AA$3:$AA$1315,DataRegularSeason20242025!$B$3:$B$1315, "&lt;=" &amp; ET$1, DataRegularSeason20242025!$D$3:$D$1315, $A30)+SUMIFS(DataRegularSeason20242025!$AB$3:$AB$1315,DataRegularSeason20242025!$B$3:$B$1315, "&lt;=" &amp; ET$1, DataRegularSeason20242025!$E$3:$E$1315, $A30)</f>
        <v>15</v>
      </c>
      <c r="EU30">
        <f>SUMIFS(DataRegularSeason20242025!$AA$3:$AA$1315,DataRegularSeason20242025!$B$3:$B$1315, "&lt;=" &amp; EU$1, DataRegularSeason20242025!$D$3:$D$1315, $A30)+SUMIFS(DataRegularSeason20242025!$AB$3:$AB$1315,DataRegularSeason20242025!$B$3:$B$1315, "&lt;=" &amp; EU$1, DataRegularSeason20242025!$E$3:$E$1315, $A30)</f>
        <v>15</v>
      </c>
      <c r="EV30">
        <f>SUMIFS(DataRegularSeason20242025!$AA$3:$AA$1315,DataRegularSeason20242025!$B$3:$B$1315, "&lt;=" &amp; EV$1, DataRegularSeason20242025!$D$3:$D$1315, $A30)+SUMIFS(DataRegularSeason20242025!$AB$3:$AB$1315,DataRegularSeason20242025!$B$3:$B$1315, "&lt;=" &amp; EV$1, DataRegularSeason20242025!$E$3:$E$1315, $A30)</f>
        <v>15</v>
      </c>
      <c r="EW30">
        <f>SUMIFS(DataRegularSeason20242025!$AA$3:$AA$1315,DataRegularSeason20242025!$B$3:$B$1315, "&lt;=" &amp; EW$1, DataRegularSeason20242025!$D$3:$D$1315, $A30)+SUMIFS(DataRegularSeason20242025!$AB$3:$AB$1315,DataRegularSeason20242025!$B$3:$B$1315, "&lt;=" &amp; EW$1, DataRegularSeason20242025!$E$3:$E$1315, $A30)</f>
        <v>15</v>
      </c>
      <c r="EX30">
        <f>SUMIFS(DataRegularSeason20242025!$AA$3:$AA$1315,DataRegularSeason20242025!$B$3:$B$1315, "&lt;=" &amp; EX$1, DataRegularSeason20242025!$D$3:$D$1315, $A30)+SUMIFS(DataRegularSeason20242025!$AB$3:$AB$1315,DataRegularSeason20242025!$B$3:$B$1315, "&lt;=" &amp; EX$1, DataRegularSeason20242025!$E$3:$E$1315, $A30)</f>
        <v>15</v>
      </c>
      <c r="EY30">
        <f>SUMIFS(DataRegularSeason20242025!$AA$3:$AA$1315,DataRegularSeason20242025!$B$3:$B$1315, "&lt;=" &amp; EY$1, DataRegularSeason20242025!$D$3:$D$1315, $A30)+SUMIFS(DataRegularSeason20242025!$AB$3:$AB$1315,DataRegularSeason20242025!$B$3:$B$1315, "&lt;=" &amp; EY$1, DataRegularSeason20242025!$E$3:$E$1315, $A30)</f>
        <v>15</v>
      </c>
      <c r="EZ30">
        <f>SUMIFS(DataRegularSeason20242025!$AA$3:$AA$1315,DataRegularSeason20242025!$B$3:$B$1315, "&lt;=" &amp; EZ$1, DataRegularSeason20242025!$D$3:$D$1315, $A30)+SUMIFS(DataRegularSeason20242025!$AB$3:$AB$1315,DataRegularSeason20242025!$B$3:$B$1315, "&lt;=" &amp; EZ$1, DataRegularSeason20242025!$E$3:$E$1315, $A30)</f>
        <v>15</v>
      </c>
      <c r="FA30">
        <f>SUMIFS(DataRegularSeason20242025!$AA$3:$AA$1315,DataRegularSeason20242025!$B$3:$B$1315, "&lt;=" &amp; FA$1, DataRegularSeason20242025!$D$3:$D$1315, $A30)+SUMIFS(DataRegularSeason20242025!$AB$3:$AB$1315,DataRegularSeason20242025!$B$3:$B$1315, "&lt;=" &amp; FA$1, DataRegularSeason20242025!$E$3:$E$1315, $A30)</f>
        <v>15</v>
      </c>
      <c r="FB30">
        <f>SUMIFS(DataRegularSeason20242025!$AA$3:$AA$1315,DataRegularSeason20242025!$B$3:$B$1315, "&lt;=" &amp; FB$1, DataRegularSeason20242025!$D$3:$D$1315, $A30)+SUMIFS(DataRegularSeason20242025!$AB$3:$AB$1315,DataRegularSeason20242025!$B$3:$B$1315, "&lt;=" &amp; FB$1, DataRegularSeason20242025!$E$3:$E$1315, $A30)</f>
        <v>15</v>
      </c>
      <c r="FC30">
        <f>SUMIFS(DataRegularSeason20242025!$AA$3:$AA$1315,DataRegularSeason20242025!$B$3:$B$1315, "&lt;=" &amp; FC$1, DataRegularSeason20242025!$D$3:$D$1315, $A30)+SUMIFS(DataRegularSeason20242025!$AB$3:$AB$1315,DataRegularSeason20242025!$B$3:$B$1315, "&lt;=" &amp; FC$1, DataRegularSeason20242025!$E$3:$E$1315, $A30)</f>
        <v>15</v>
      </c>
      <c r="FD30">
        <f>SUMIFS(DataRegularSeason20242025!$AA$3:$AA$1315,DataRegularSeason20242025!$B$3:$B$1315, "&lt;=" &amp; FD$1, DataRegularSeason20242025!$D$3:$D$1315, $A30)+SUMIFS(DataRegularSeason20242025!$AB$3:$AB$1315,DataRegularSeason20242025!$B$3:$B$1315, "&lt;=" &amp; FD$1, DataRegularSeason20242025!$E$3:$E$1315, $A30)</f>
        <v>15</v>
      </c>
      <c r="FE30">
        <f>SUMIFS(DataRegularSeason20242025!$AA$3:$AA$1315,DataRegularSeason20242025!$B$3:$B$1315, "&lt;=" &amp; FE$1, DataRegularSeason20242025!$D$3:$D$1315, $A30)+SUMIFS(DataRegularSeason20242025!$AB$3:$AB$1315,DataRegularSeason20242025!$B$3:$B$1315, "&lt;=" &amp; FE$1, DataRegularSeason20242025!$E$3:$E$1315, $A30)</f>
        <v>15</v>
      </c>
      <c r="FF30">
        <f>SUMIFS(DataRegularSeason20242025!$AA$3:$AA$1315,DataRegularSeason20242025!$B$3:$B$1315, "&lt;=" &amp; FF$1, DataRegularSeason20242025!$D$3:$D$1315, $A30)+SUMIFS(DataRegularSeason20242025!$AB$3:$AB$1315,DataRegularSeason20242025!$B$3:$B$1315, "&lt;=" &amp; FF$1, DataRegularSeason20242025!$E$3:$E$1315, $A30)</f>
        <v>15</v>
      </c>
      <c r="FG30">
        <f>SUMIFS(DataRegularSeason20242025!$AA$3:$AA$1315,DataRegularSeason20242025!$B$3:$B$1315, "&lt;=" &amp; FG$1, DataRegularSeason20242025!$D$3:$D$1315, $A30)+SUMIFS(DataRegularSeason20242025!$AB$3:$AB$1315,DataRegularSeason20242025!$B$3:$B$1315, "&lt;=" &amp; FG$1, DataRegularSeason20242025!$E$3:$E$1315, $A30)</f>
        <v>15</v>
      </c>
      <c r="FH30">
        <f>SUMIFS(DataRegularSeason20242025!$AA$3:$AA$1315,DataRegularSeason20242025!$B$3:$B$1315, "&lt;=" &amp; FH$1, DataRegularSeason20242025!$D$3:$D$1315, $A30)+SUMIFS(DataRegularSeason20242025!$AB$3:$AB$1315,DataRegularSeason20242025!$B$3:$B$1315, "&lt;=" &amp; FH$1, DataRegularSeason20242025!$E$3:$E$1315, $A30)</f>
        <v>15</v>
      </c>
      <c r="FI30">
        <f>SUMIFS(DataRegularSeason20242025!$AA$3:$AA$1315,DataRegularSeason20242025!$B$3:$B$1315, "&lt;=" &amp; FI$1, DataRegularSeason20242025!$D$3:$D$1315, $A30)+SUMIFS(DataRegularSeason20242025!$AB$3:$AB$1315,DataRegularSeason20242025!$B$3:$B$1315, "&lt;=" &amp; FI$1, DataRegularSeason20242025!$E$3:$E$1315, $A30)</f>
        <v>15</v>
      </c>
      <c r="FJ30">
        <f>SUMIFS(DataRegularSeason20242025!$AA$3:$AA$1315,DataRegularSeason20242025!$B$3:$B$1315, "&lt;=" &amp; FJ$1, DataRegularSeason20242025!$D$3:$D$1315, $A30)+SUMIFS(DataRegularSeason20242025!$AB$3:$AB$1315,DataRegularSeason20242025!$B$3:$B$1315, "&lt;=" &amp; FJ$1, DataRegularSeason20242025!$E$3:$E$1315, $A30)</f>
        <v>15</v>
      </c>
      <c r="FK30">
        <f>SUMIFS(DataRegularSeason20242025!$AA$3:$AA$1315,DataRegularSeason20242025!$B$3:$B$1315, "&lt;=" &amp; FK$1, DataRegularSeason20242025!$D$3:$D$1315, $A30)+SUMIFS(DataRegularSeason20242025!$AB$3:$AB$1315,DataRegularSeason20242025!$B$3:$B$1315, "&lt;=" &amp; FK$1, DataRegularSeason20242025!$E$3:$E$1315, $A30)</f>
        <v>15</v>
      </c>
      <c r="FL30">
        <f>SUMIFS(DataRegularSeason20242025!$AA$3:$AA$1315,DataRegularSeason20242025!$B$3:$B$1315, "&lt;=" &amp; FL$1, DataRegularSeason20242025!$D$3:$D$1315, $A30)+SUMIFS(DataRegularSeason20242025!$AB$3:$AB$1315,DataRegularSeason20242025!$B$3:$B$1315, "&lt;=" &amp; FL$1, DataRegularSeason20242025!$E$3:$E$1315, $A30)</f>
        <v>15</v>
      </c>
      <c r="FM30">
        <f>SUMIFS(DataRegularSeason20242025!$AA$3:$AA$1315,DataRegularSeason20242025!$B$3:$B$1315, "&lt;=" &amp; FM$1, DataRegularSeason20242025!$D$3:$D$1315, $A30)+SUMIFS(DataRegularSeason20242025!$AB$3:$AB$1315,DataRegularSeason20242025!$B$3:$B$1315, "&lt;=" &amp; FM$1, DataRegularSeason20242025!$E$3:$E$1315, $A30)</f>
        <v>15</v>
      </c>
      <c r="FN30">
        <f>SUMIFS(DataRegularSeason20242025!$AA$3:$AA$1315,DataRegularSeason20242025!$B$3:$B$1315, "&lt;=" &amp; FN$1, DataRegularSeason20242025!$D$3:$D$1315, $A30)+SUMIFS(DataRegularSeason20242025!$AB$3:$AB$1315,DataRegularSeason20242025!$B$3:$B$1315, "&lt;=" &amp; FN$1, DataRegularSeason20242025!$E$3:$E$1315, $A30)</f>
        <v>15</v>
      </c>
      <c r="FO30">
        <f>SUMIFS(DataRegularSeason20242025!$AA$3:$AA$1315,DataRegularSeason20242025!$B$3:$B$1315, "&lt;=" &amp; FO$1, DataRegularSeason20242025!$D$3:$D$1315, $A30)+SUMIFS(DataRegularSeason20242025!$AB$3:$AB$1315,DataRegularSeason20242025!$B$3:$B$1315, "&lt;=" &amp; FO$1, DataRegularSeason20242025!$E$3:$E$1315, $A30)</f>
        <v>15</v>
      </c>
      <c r="FP30">
        <f>SUMIFS(DataRegularSeason20242025!$AA$3:$AA$1315,DataRegularSeason20242025!$B$3:$B$1315, "&lt;=" &amp; FP$1, DataRegularSeason20242025!$D$3:$D$1315, $A30)+SUMIFS(DataRegularSeason20242025!$AB$3:$AB$1315,DataRegularSeason20242025!$B$3:$B$1315, "&lt;=" &amp; FP$1, DataRegularSeason20242025!$E$3:$E$1315, $A30)</f>
        <v>15</v>
      </c>
      <c r="FQ30">
        <f>SUMIFS(DataRegularSeason20242025!$AA$3:$AA$1315,DataRegularSeason20242025!$B$3:$B$1315, "&lt;=" &amp; FQ$1, DataRegularSeason20242025!$D$3:$D$1315, $A30)+SUMIFS(DataRegularSeason20242025!$AB$3:$AB$1315,DataRegularSeason20242025!$B$3:$B$1315, "&lt;=" &amp; FQ$1, DataRegularSeason20242025!$E$3:$E$1315, $A30)</f>
        <v>15</v>
      </c>
      <c r="FR30">
        <f>SUMIFS(DataRegularSeason20242025!$AA$3:$AA$1315,DataRegularSeason20242025!$B$3:$B$1315, "&lt;=" &amp; FR$1, DataRegularSeason20242025!$D$3:$D$1315, $A30)+SUMIFS(DataRegularSeason20242025!$AB$3:$AB$1315,DataRegularSeason20242025!$B$3:$B$1315, "&lt;=" &amp; FR$1, DataRegularSeason20242025!$E$3:$E$1315, $A30)</f>
        <v>15</v>
      </c>
      <c r="FS30">
        <f>SUMIFS(DataRegularSeason20242025!$AA$3:$AA$1315,DataRegularSeason20242025!$B$3:$B$1315, "&lt;=" &amp; FS$1, DataRegularSeason20242025!$D$3:$D$1315, $A30)+SUMIFS(DataRegularSeason20242025!$AB$3:$AB$1315,DataRegularSeason20242025!$B$3:$B$1315, "&lt;=" &amp; FS$1, DataRegularSeason20242025!$E$3:$E$1315, $A30)</f>
        <v>15</v>
      </c>
      <c r="FT30">
        <f>SUMIFS(DataRegularSeason20242025!$AA$3:$AA$1315,DataRegularSeason20242025!$B$3:$B$1315, "&lt;=" &amp; FT$1, DataRegularSeason20242025!$D$3:$D$1315, $A30)+SUMIFS(DataRegularSeason20242025!$AB$3:$AB$1315,DataRegularSeason20242025!$B$3:$B$1315, "&lt;=" &amp; FT$1, DataRegularSeason20242025!$E$3:$E$1315, $A30)</f>
        <v>15</v>
      </c>
      <c r="FU30">
        <f>SUMIFS(DataRegularSeason20242025!$AA$3:$AA$1315,DataRegularSeason20242025!$B$3:$B$1315, "&lt;=" &amp; FU$1, DataRegularSeason20242025!$D$3:$D$1315, $A30)+SUMIFS(DataRegularSeason20242025!$AB$3:$AB$1315,DataRegularSeason20242025!$B$3:$B$1315, "&lt;=" &amp; FU$1, DataRegularSeason20242025!$E$3:$E$1315, $A30)</f>
        <v>15</v>
      </c>
      <c r="FV30">
        <f>SUMIFS(DataRegularSeason20242025!$AA$3:$AA$1315,DataRegularSeason20242025!$B$3:$B$1315, "&lt;=" &amp; FV$1, DataRegularSeason20242025!$D$3:$D$1315, $A30)+SUMIFS(DataRegularSeason20242025!$AB$3:$AB$1315,DataRegularSeason20242025!$B$3:$B$1315, "&lt;=" &amp; FV$1, DataRegularSeason20242025!$E$3:$E$1315, $A30)</f>
        <v>15</v>
      </c>
      <c r="FW30">
        <f>SUMIFS(DataRegularSeason20242025!$AA$3:$AA$1315,DataRegularSeason20242025!$B$3:$B$1315, "&lt;=" &amp; FW$1, DataRegularSeason20242025!$D$3:$D$1315, $A30)+SUMIFS(DataRegularSeason20242025!$AB$3:$AB$1315,DataRegularSeason20242025!$B$3:$B$1315, "&lt;=" &amp; FW$1, DataRegularSeason20242025!$E$3:$E$1315, $A30)</f>
        <v>15</v>
      </c>
      <c r="FX30">
        <f>SUMIFS(DataRegularSeason20242025!$AA$3:$AA$1315,DataRegularSeason20242025!$B$3:$B$1315, "&lt;=" &amp; FX$1, DataRegularSeason20242025!$D$3:$D$1315, $A30)+SUMIFS(DataRegularSeason20242025!$AB$3:$AB$1315,DataRegularSeason20242025!$B$3:$B$1315, "&lt;=" &amp; FX$1, DataRegularSeason20242025!$E$3:$E$1315, $A30)</f>
        <v>15</v>
      </c>
      <c r="FY30">
        <f>SUMIFS(DataRegularSeason20242025!$AA$3:$AA$1315,DataRegularSeason20242025!$B$3:$B$1315, "&lt;=" &amp; FY$1, DataRegularSeason20242025!$D$3:$D$1315, $A30)+SUMIFS(DataRegularSeason20242025!$AB$3:$AB$1315,DataRegularSeason20242025!$B$3:$B$1315, "&lt;=" &amp; FY$1, DataRegularSeason20242025!$E$3:$E$1315, $A30)</f>
        <v>15</v>
      </c>
      <c r="FZ30">
        <f>SUMIFS(DataRegularSeason20242025!$AA$3:$AA$1315,DataRegularSeason20242025!$B$3:$B$1315, "&lt;=" &amp; FZ$1, DataRegularSeason20242025!$D$3:$D$1315, $A30)+SUMIFS(DataRegularSeason20242025!$AB$3:$AB$1315,DataRegularSeason20242025!$B$3:$B$1315, "&lt;=" &amp; FZ$1, DataRegularSeason20242025!$E$3:$E$1315, $A30)</f>
        <v>15</v>
      </c>
      <c r="GA30">
        <f>SUMIFS(DataRegularSeason20242025!$AA$3:$AA$1315,DataRegularSeason20242025!$B$3:$B$1315, "&lt;=" &amp; GA$1, DataRegularSeason20242025!$D$3:$D$1315, $A30)+SUMIFS(DataRegularSeason20242025!$AB$3:$AB$1315,DataRegularSeason20242025!$B$3:$B$1315, "&lt;=" &amp; GA$1, DataRegularSeason20242025!$E$3:$E$1315, $A30)</f>
        <v>15</v>
      </c>
      <c r="GB30">
        <f>SUMIFS(DataRegularSeason20242025!$AA$3:$AA$1315,DataRegularSeason20242025!$B$3:$B$1315, "&lt;=" &amp; GB$1, DataRegularSeason20242025!$D$3:$D$1315, $A30)+SUMIFS(DataRegularSeason20242025!$AB$3:$AB$1315,DataRegularSeason20242025!$B$3:$B$1315, "&lt;=" &amp; GB$1, DataRegularSeason20242025!$E$3:$E$1315, $A30)</f>
        <v>15</v>
      </c>
      <c r="GC30">
        <f>SUMIFS(DataRegularSeason20242025!$AA$3:$AA$1315,DataRegularSeason20242025!$B$3:$B$1315, "&lt;=" &amp; GC$1, DataRegularSeason20242025!$D$3:$D$1315, $A30)+SUMIFS(DataRegularSeason20242025!$AB$3:$AB$1315,DataRegularSeason20242025!$B$3:$B$1315, "&lt;=" &amp; GC$1, DataRegularSeason20242025!$E$3:$E$1315, $A30)</f>
        <v>15</v>
      </c>
      <c r="GD30">
        <f>SUMIFS(DataRegularSeason20242025!$AA$3:$AA$1315,DataRegularSeason20242025!$B$3:$B$1315, "&lt;=" &amp; GD$1, DataRegularSeason20242025!$D$3:$D$1315, $A30)+SUMIFS(DataRegularSeason20242025!$AB$3:$AB$1315,DataRegularSeason20242025!$B$3:$B$1315, "&lt;=" &amp; GD$1, DataRegularSeason20242025!$E$3:$E$1315, $A30)</f>
        <v>15</v>
      </c>
      <c r="GE30">
        <f>SUMIFS(DataRegularSeason20242025!$AA$3:$AA$1315,DataRegularSeason20242025!$B$3:$B$1315, "&lt;=" &amp; GE$1, DataRegularSeason20242025!$D$3:$D$1315, $A30)+SUMIFS(DataRegularSeason20242025!$AB$3:$AB$1315,DataRegularSeason20242025!$B$3:$B$1315, "&lt;=" &amp; GE$1, DataRegularSeason20242025!$E$3:$E$1315, $A30)</f>
        <v>15</v>
      </c>
      <c r="GF30">
        <f>SUMIFS(DataRegularSeason20242025!$AA$3:$AA$1315,DataRegularSeason20242025!$B$3:$B$1315, "&lt;=" &amp; GF$1, DataRegularSeason20242025!$D$3:$D$1315, $A30)+SUMIFS(DataRegularSeason20242025!$AB$3:$AB$1315,DataRegularSeason20242025!$B$3:$B$1315, "&lt;=" &amp; GF$1, DataRegularSeason20242025!$E$3:$E$1315, $A30)</f>
        <v>15</v>
      </c>
      <c r="GG30">
        <f>SUMIFS(DataRegularSeason20242025!$AA$3:$AA$1315,DataRegularSeason20242025!$B$3:$B$1315, "&lt;=" &amp; GG$1, DataRegularSeason20242025!$D$3:$D$1315, $A30)+SUMIFS(DataRegularSeason20242025!$AB$3:$AB$1315,DataRegularSeason20242025!$B$3:$B$1315, "&lt;=" &amp; GG$1, DataRegularSeason20242025!$E$3:$E$1315, $A30)</f>
        <v>15</v>
      </c>
      <c r="GH30">
        <f>SUMIFS(DataRegularSeason20242025!$AA$3:$AA$1315,DataRegularSeason20242025!$B$3:$B$1315, "&lt;=" &amp; GH$1, DataRegularSeason20242025!$D$3:$D$1315, $A30)+SUMIFS(DataRegularSeason20242025!$AB$3:$AB$1315,DataRegularSeason20242025!$B$3:$B$1315, "&lt;=" &amp; GH$1, DataRegularSeason20242025!$E$3:$E$1315, $A30)</f>
        <v>15</v>
      </c>
      <c r="GI30">
        <f>SUMIFS(DataRegularSeason20242025!$AA$3:$AA$1315,DataRegularSeason20242025!$B$3:$B$1315, "&lt;=" &amp; GI$1, DataRegularSeason20242025!$D$3:$D$1315, $A30)+SUMIFS(DataRegularSeason20242025!$AB$3:$AB$1315,DataRegularSeason20242025!$B$3:$B$1315, "&lt;=" &amp; GI$1, DataRegularSeason20242025!$E$3:$E$1315, $A30)</f>
        <v>15</v>
      </c>
      <c r="GJ30">
        <f>SUMIFS(DataRegularSeason20242025!$AA$3:$AA$1315,DataRegularSeason20242025!$B$3:$B$1315, "&lt;=" &amp; GJ$1, DataRegularSeason20242025!$D$3:$D$1315, $A30)+SUMIFS(DataRegularSeason20242025!$AB$3:$AB$1315,DataRegularSeason20242025!$B$3:$B$1315, "&lt;=" &amp; GJ$1, DataRegularSeason20242025!$E$3:$E$1315, $A30)</f>
        <v>15</v>
      </c>
      <c r="GK30">
        <f>SUMIFS(DataRegularSeason20242025!$AA$3:$AA$1315,DataRegularSeason20242025!$B$3:$B$1315, "&lt;=" &amp; GK$1, DataRegularSeason20242025!$D$3:$D$1315, $A30)+SUMIFS(DataRegularSeason20242025!$AB$3:$AB$1315,DataRegularSeason20242025!$B$3:$B$1315, "&lt;=" &amp; GK$1, DataRegularSeason20242025!$E$3:$E$1315, $A30)</f>
        <v>15</v>
      </c>
      <c r="GL30">
        <f>SUMIFS(DataRegularSeason20242025!$AA$3:$AA$1315,DataRegularSeason20242025!$B$3:$B$1315, "&lt;=" &amp; GL$1, DataRegularSeason20242025!$D$3:$D$1315, $A30)+SUMIFS(DataRegularSeason20242025!$AB$3:$AB$1315,DataRegularSeason20242025!$B$3:$B$1315, "&lt;=" &amp; GL$1, DataRegularSeason20242025!$E$3:$E$1315, $A30)</f>
        <v>15</v>
      </c>
      <c r="GM30">
        <f>SUMIFS(DataRegularSeason20242025!$AA$3:$AA$1315,DataRegularSeason20242025!$B$3:$B$1315, "&lt;=" &amp; GM$1, DataRegularSeason20242025!$D$3:$D$1315, $A30)+SUMIFS(DataRegularSeason20242025!$AB$3:$AB$1315,DataRegularSeason20242025!$B$3:$B$1315, "&lt;=" &amp; GM$1, DataRegularSeason20242025!$E$3:$E$1315, $A30)</f>
        <v>15</v>
      </c>
      <c r="GN30">
        <f>SUMIFS(DataRegularSeason20242025!$AA$3:$AA$1315,DataRegularSeason20242025!$B$3:$B$1315, "&lt;=" &amp; GN$1, DataRegularSeason20242025!$D$3:$D$1315, $A30)+SUMIFS(DataRegularSeason20242025!$AB$3:$AB$1315,DataRegularSeason20242025!$B$3:$B$1315, "&lt;=" &amp; GN$1, DataRegularSeason20242025!$E$3:$E$1315, $A30)</f>
        <v>15</v>
      </c>
      <c r="GO30">
        <f>SUMIFS(DataRegularSeason20242025!$AA$3:$AA$1315,DataRegularSeason20242025!$B$3:$B$1315, "&lt;=" &amp; GO$1, DataRegularSeason20242025!$D$3:$D$1315, $A30)+SUMIFS(DataRegularSeason20242025!$AB$3:$AB$1315,DataRegularSeason20242025!$B$3:$B$1315, "&lt;=" &amp; GO$1, DataRegularSeason20242025!$E$3:$E$1315, $A30)</f>
        <v>15</v>
      </c>
      <c r="GP30">
        <f>SUMIFS(DataRegularSeason20242025!$AA$3:$AA$1315,DataRegularSeason20242025!$B$3:$B$1315, "&lt;=" &amp; GP$1, DataRegularSeason20242025!$D$3:$D$1315, $A30)+SUMIFS(DataRegularSeason20242025!$AB$3:$AB$1315,DataRegularSeason20242025!$B$3:$B$1315, "&lt;=" &amp; GP$1, DataRegularSeason20242025!$E$3:$E$1315, $A30)</f>
        <v>15</v>
      </c>
      <c r="GQ30">
        <f>SUMIFS(DataRegularSeason20242025!$AA$3:$AA$1315,DataRegularSeason20242025!$B$3:$B$1315, "&lt;=" &amp; GQ$1, DataRegularSeason20242025!$D$3:$D$1315, $A30)+SUMIFS(DataRegularSeason20242025!$AB$3:$AB$1315,DataRegularSeason20242025!$B$3:$B$1315, "&lt;=" &amp; GQ$1, DataRegularSeason20242025!$E$3:$E$1315, $A30)</f>
        <v>15</v>
      </c>
      <c r="GR30">
        <f>SUMIFS(DataRegularSeason20242025!$AA$3:$AA$1315,DataRegularSeason20242025!$B$3:$B$1315, "&lt;=" &amp; GR$1, DataRegularSeason20242025!$D$3:$D$1315, $A30)+SUMIFS(DataRegularSeason20242025!$AB$3:$AB$1315,DataRegularSeason20242025!$B$3:$B$1315, "&lt;=" &amp; GR$1, DataRegularSeason20242025!$E$3:$E$1315, $A30)</f>
        <v>15</v>
      </c>
      <c r="GS30">
        <f>SUMIFS(DataRegularSeason20242025!$AA$3:$AA$1315,DataRegularSeason20242025!$B$3:$B$1315, "&lt;=" &amp; GS$1, DataRegularSeason20242025!$D$3:$D$1315, $A30)+SUMIFS(DataRegularSeason20242025!$AB$3:$AB$1315,DataRegularSeason20242025!$B$3:$B$1315, "&lt;=" &amp; GS$1, DataRegularSeason20242025!$E$3:$E$1315, $A30)</f>
        <v>15</v>
      </c>
      <c r="GT30">
        <f>SUMIFS(DataRegularSeason20242025!$AA$3:$AA$1315,DataRegularSeason20242025!$B$3:$B$1315, "&lt;=" &amp; GT$1, DataRegularSeason20242025!$D$3:$D$1315, $A30)+SUMIFS(DataRegularSeason20242025!$AB$3:$AB$1315,DataRegularSeason20242025!$B$3:$B$1315, "&lt;=" &amp; GT$1, DataRegularSeason20242025!$E$3:$E$1315, $A30)</f>
        <v>15</v>
      </c>
      <c r="GU30">
        <f>SUMIFS(DataRegularSeason20242025!$AA$3:$AA$1315,DataRegularSeason20242025!$B$3:$B$1315, "&lt;=" &amp; GU$1, DataRegularSeason20242025!$D$3:$D$1315, $A30)+SUMIFS(DataRegularSeason20242025!$AB$3:$AB$1315,DataRegularSeason20242025!$B$3:$B$1315, "&lt;=" &amp; GU$1, DataRegularSeason20242025!$E$3:$E$1315, $A30)</f>
        <v>15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13</v>
      </c>
      <c r="AS31">
        <f>SUMIFS(DataRegularSeason20242025!$AA$3:$AA$1315,DataRegularSeason20242025!$B$3:$B$1315, "&lt;=" &amp; AS$1, DataRegularSeason20242025!$D$3:$D$1315, $A31)+SUMIFS(DataRegularSeason20242025!$AB$3:$AB$1315,DataRegularSeason20242025!$B$3:$B$1315, "&lt;=" &amp; AS$1, DataRegularSeason20242025!$E$3:$E$1315, $A31)</f>
        <v>13</v>
      </c>
      <c r="AT31">
        <f>SUMIFS(DataRegularSeason20242025!$AA$3:$AA$1315,DataRegularSeason20242025!$B$3:$B$1315, "&lt;=" &amp; AT$1, DataRegularSeason20242025!$D$3:$D$1315, $A31)+SUMIFS(DataRegularSeason20242025!$AB$3:$AB$1315,DataRegularSeason20242025!$B$3:$B$1315, "&lt;=" &amp; AT$1, DataRegularSeason20242025!$E$3:$E$1315, $A31)</f>
        <v>13</v>
      </c>
      <c r="AU31">
        <f>SUMIFS(DataRegularSeason20242025!$AA$3:$AA$1315,DataRegularSeason20242025!$B$3:$B$1315, "&lt;=" &amp; AU$1, DataRegularSeason20242025!$D$3:$D$1315, $A31)+SUMIFS(DataRegularSeason20242025!$AB$3:$AB$1315,DataRegularSeason20242025!$B$3:$B$1315, "&lt;=" &amp; AU$1, DataRegularSeason20242025!$E$3:$E$1315, $A31)</f>
        <v>13</v>
      </c>
      <c r="AV31">
        <f>SUMIFS(DataRegularSeason20242025!$AA$3:$AA$1315,DataRegularSeason20242025!$B$3:$B$1315, "&lt;=" &amp; AV$1, DataRegularSeason20242025!$D$3:$D$1315, $A31)+SUMIFS(DataRegularSeason20242025!$AB$3:$AB$1315,DataRegularSeason20242025!$B$3:$B$1315, "&lt;=" &amp; AV$1, DataRegularSeason20242025!$E$3:$E$1315, $A31)</f>
        <v>13</v>
      </c>
      <c r="AW31">
        <f>SUMIFS(DataRegularSeason20242025!$AA$3:$AA$1315,DataRegularSeason20242025!$B$3:$B$1315, "&lt;=" &amp; AW$1, DataRegularSeason20242025!$D$3:$D$1315, $A31)+SUMIFS(DataRegularSeason20242025!$AB$3:$AB$1315,DataRegularSeason20242025!$B$3:$B$1315, "&lt;=" &amp; AW$1, DataRegularSeason20242025!$E$3:$E$1315, $A31)</f>
        <v>13</v>
      </c>
      <c r="AX31">
        <f>SUMIFS(DataRegularSeason20242025!$AA$3:$AA$1315,DataRegularSeason20242025!$B$3:$B$1315, "&lt;=" &amp; AX$1, DataRegularSeason20242025!$D$3:$D$1315, $A31)+SUMIFS(DataRegularSeason20242025!$AB$3:$AB$1315,DataRegularSeason20242025!$B$3:$B$1315, "&lt;=" &amp; AX$1, DataRegularSeason20242025!$E$3:$E$1315, $A31)</f>
        <v>13</v>
      </c>
      <c r="AY31">
        <f>SUMIFS(DataRegularSeason20242025!$AA$3:$AA$1315,DataRegularSeason20242025!$B$3:$B$1315, "&lt;=" &amp; AY$1, DataRegularSeason20242025!$D$3:$D$1315, $A31)+SUMIFS(DataRegularSeason20242025!$AB$3:$AB$1315,DataRegularSeason20242025!$B$3:$B$1315, "&lt;=" &amp; AY$1, DataRegularSeason20242025!$E$3:$E$1315, $A31)</f>
        <v>13</v>
      </c>
      <c r="AZ31">
        <f>SUMIFS(DataRegularSeason20242025!$AA$3:$AA$1315,DataRegularSeason20242025!$B$3:$B$1315, "&lt;=" &amp; AZ$1, DataRegularSeason20242025!$D$3:$D$1315, $A31)+SUMIFS(DataRegularSeason20242025!$AB$3:$AB$1315,DataRegularSeason20242025!$B$3:$B$1315, "&lt;=" &amp; AZ$1, DataRegularSeason20242025!$E$3:$E$1315, $A31)</f>
        <v>13</v>
      </c>
      <c r="BA31">
        <f>SUMIFS(DataRegularSeason20242025!$AA$3:$AA$1315,DataRegularSeason20242025!$B$3:$B$1315, "&lt;=" &amp; BA$1, DataRegularSeason20242025!$D$3:$D$1315, $A31)+SUMIFS(DataRegularSeason20242025!$AB$3:$AB$1315,DataRegularSeason20242025!$B$3:$B$1315, "&lt;=" &amp; BA$1, DataRegularSeason20242025!$E$3:$E$1315, $A31)</f>
        <v>13</v>
      </c>
      <c r="BB31">
        <f>SUMIFS(DataRegularSeason20242025!$AA$3:$AA$1315,DataRegularSeason20242025!$B$3:$B$1315, "&lt;=" &amp; BB$1, DataRegularSeason20242025!$D$3:$D$1315, $A31)+SUMIFS(DataRegularSeason20242025!$AB$3:$AB$1315,DataRegularSeason20242025!$B$3:$B$1315, "&lt;=" &amp; BB$1, DataRegularSeason20242025!$E$3:$E$1315, $A31)</f>
        <v>13</v>
      </c>
      <c r="BC31">
        <f>SUMIFS(DataRegularSeason20242025!$AA$3:$AA$1315,DataRegularSeason20242025!$B$3:$B$1315, "&lt;=" &amp; BC$1, DataRegularSeason20242025!$D$3:$D$1315, $A31)+SUMIFS(DataRegularSeason20242025!$AB$3:$AB$1315,DataRegularSeason20242025!$B$3:$B$1315, "&lt;=" &amp; BC$1, DataRegularSeason20242025!$E$3:$E$1315, $A31)</f>
        <v>13</v>
      </c>
      <c r="BD31">
        <f>SUMIFS(DataRegularSeason20242025!$AA$3:$AA$1315,DataRegularSeason20242025!$B$3:$B$1315, "&lt;=" &amp; BD$1, DataRegularSeason20242025!$D$3:$D$1315, $A31)+SUMIFS(DataRegularSeason20242025!$AB$3:$AB$1315,DataRegularSeason20242025!$B$3:$B$1315, "&lt;=" &amp; BD$1, DataRegularSeason20242025!$E$3:$E$1315, $A31)</f>
        <v>13</v>
      </c>
      <c r="BE31">
        <f>SUMIFS(DataRegularSeason20242025!$AA$3:$AA$1315,DataRegularSeason20242025!$B$3:$B$1315, "&lt;=" &amp; BE$1, DataRegularSeason20242025!$D$3:$D$1315, $A31)+SUMIFS(DataRegularSeason20242025!$AB$3:$AB$1315,DataRegularSeason20242025!$B$3:$B$1315, "&lt;=" &amp; BE$1, DataRegularSeason20242025!$E$3:$E$1315, $A31)</f>
        <v>13</v>
      </c>
      <c r="BF31">
        <f>SUMIFS(DataRegularSeason20242025!$AA$3:$AA$1315,DataRegularSeason20242025!$B$3:$B$1315, "&lt;=" &amp; BF$1, DataRegularSeason20242025!$D$3:$D$1315, $A31)+SUMIFS(DataRegularSeason20242025!$AB$3:$AB$1315,DataRegularSeason20242025!$B$3:$B$1315, "&lt;=" &amp; BF$1, DataRegularSeason20242025!$E$3:$E$1315, $A31)</f>
        <v>13</v>
      </c>
      <c r="BG31">
        <f>SUMIFS(DataRegularSeason20242025!$AA$3:$AA$1315,DataRegularSeason20242025!$B$3:$B$1315, "&lt;=" &amp; BG$1, DataRegularSeason20242025!$D$3:$D$1315, $A31)+SUMIFS(DataRegularSeason20242025!$AB$3:$AB$1315,DataRegularSeason20242025!$B$3:$B$1315, "&lt;=" &amp; BG$1, DataRegularSeason20242025!$E$3:$E$1315, $A31)</f>
        <v>13</v>
      </c>
      <c r="BH31">
        <f>SUMIFS(DataRegularSeason20242025!$AA$3:$AA$1315,DataRegularSeason20242025!$B$3:$B$1315, "&lt;=" &amp; BH$1, DataRegularSeason20242025!$D$3:$D$1315, $A31)+SUMIFS(DataRegularSeason20242025!$AB$3:$AB$1315,DataRegularSeason20242025!$B$3:$B$1315, "&lt;=" &amp; BH$1, DataRegularSeason20242025!$E$3:$E$1315, $A31)</f>
        <v>13</v>
      </c>
      <c r="BI31">
        <f>SUMIFS(DataRegularSeason20242025!$AA$3:$AA$1315,DataRegularSeason20242025!$B$3:$B$1315, "&lt;=" &amp; BI$1, DataRegularSeason20242025!$D$3:$D$1315, $A31)+SUMIFS(DataRegularSeason20242025!$AB$3:$AB$1315,DataRegularSeason20242025!$B$3:$B$1315, "&lt;=" &amp; BI$1, DataRegularSeason20242025!$E$3:$E$1315, $A31)</f>
        <v>13</v>
      </c>
      <c r="BJ31">
        <f>SUMIFS(DataRegularSeason20242025!$AA$3:$AA$1315,DataRegularSeason20242025!$B$3:$B$1315, "&lt;=" &amp; BJ$1, DataRegularSeason20242025!$D$3:$D$1315, $A31)+SUMIFS(DataRegularSeason20242025!$AB$3:$AB$1315,DataRegularSeason20242025!$B$3:$B$1315, "&lt;=" &amp; BJ$1, DataRegularSeason20242025!$E$3:$E$1315, $A31)</f>
        <v>13</v>
      </c>
      <c r="BK31">
        <f>SUMIFS(DataRegularSeason20242025!$AA$3:$AA$1315,DataRegularSeason20242025!$B$3:$B$1315, "&lt;=" &amp; BK$1, DataRegularSeason20242025!$D$3:$D$1315, $A31)+SUMIFS(DataRegularSeason20242025!$AB$3:$AB$1315,DataRegularSeason20242025!$B$3:$B$1315, "&lt;=" &amp; BK$1, DataRegularSeason20242025!$E$3:$E$1315, $A31)</f>
        <v>13</v>
      </c>
      <c r="BL31">
        <f>SUMIFS(DataRegularSeason20242025!$AA$3:$AA$1315,DataRegularSeason20242025!$B$3:$B$1315, "&lt;=" &amp; BL$1, DataRegularSeason20242025!$D$3:$D$1315, $A31)+SUMIFS(DataRegularSeason20242025!$AB$3:$AB$1315,DataRegularSeason20242025!$B$3:$B$1315, "&lt;=" &amp; BL$1, DataRegularSeason20242025!$E$3:$E$1315, $A31)</f>
        <v>13</v>
      </c>
      <c r="BM31">
        <f>SUMIFS(DataRegularSeason20242025!$AA$3:$AA$1315,DataRegularSeason20242025!$B$3:$B$1315, "&lt;=" &amp; BM$1, DataRegularSeason20242025!$D$3:$D$1315, $A31)+SUMIFS(DataRegularSeason20242025!$AB$3:$AB$1315,DataRegularSeason20242025!$B$3:$B$1315, "&lt;=" &amp; BM$1, DataRegularSeason20242025!$E$3:$E$1315, $A31)</f>
        <v>13</v>
      </c>
      <c r="BN31">
        <f>SUMIFS(DataRegularSeason20242025!$AA$3:$AA$1315,DataRegularSeason20242025!$B$3:$B$1315, "&lt;=" &amp; BN$1, DataRegularSeason20242025!$D$3:$D$1315, $A31)+SUMIFS(DataRegularSeason20242025!$AB$3:$AB$1315,DataRegularSeason20242025!$B$3:$B$1315, "&lt;=" &amp; BN$1, DataRegularSeason20242025!$E$3:$E$1315, $A31)</f>
        <v>13</v>
      </c>
      <c r="BO31">
        <f>SUMIFS(DataRegularSeason20242025!$AA$3:$AA$1315,DataRegularSeason20242025!$B$3:$B$1315, "&lt;=" &amp; BO$1, DataRegularSeason20242025!$D$3:$D$1315, $A31)+SUMIFS(DataRegularSeason20242025!$AB$3:$AB$1315,DataRegularSeason20242025!$B$3:$B$1315, "&lt;=" &amp; BO$1, DataRegularSeason20242025!$E$3:$E$1315, $A31)</f>
        <v>13</v>
      </c>
      <c r="BP31">
        <f>SUMIFS(DataRegularSeason20242025!$AA$3:$AA$1315,DataRegularSeason20242025!$B$3:$B$1315, "&lt;=" &amp; BP$1, DataRegularSeason20242025!$D$3:$D$1315, $A31)+SUMIFS(DataRegularSeason20242025!$AB$3:$AB$1315,DataRegularSeason20242025!$B$3:$B$1315, "&lt;=" &amp; BP$1, DataRegularSeason20242025!$E$3:$E$1315, $A31)</f>
        <v>13</v>
      </c>
      <c r="BQ31">
        <f>SUMIFS(DataRegularSeason20242025!$AA$3:$AA$1315,DataRegularSeason20242025!$B$3:$B$1315, "&lt;=" &amp; BQ$1, DataRegularSeason20242025!$D$3:$D$1315, $A31)+SUMIFS(DataRegularSeason20242025!$AB$3:$AB$1315,DataRegularSeason20242025!$B$3:$B$1315, "&lt;=" &amp; BQ$1, DataRegularSeason20242025!$E$3:$E$1315, $A31)</f>
        <v>13</v>
      </c>
      <c r="BR31">
        <f>SUMIFS(DataRegularSeason20242025!$AA$3:$AA$1315,DataRegularSeason20242025!$B$3:$B$1315, "&lt;=" &amp; BR$1, DataRegularSeason20242025!$D$3:$D$1315, $A31)+SUMIFS(DataRegularSeason20242025!$AB$3:$AB$1315,DataRegularSeason20242025!$B$3:$B$1315, "&lt;=" &amp; BR$1, DataRegularSeason20242025!$E$3:$E$1315, $A31)</f>
        <v>13</v>
      </c>
      <c r="BS31">
        <f>SUMIFS(DataRegularSeason20242025!$AA$3:$AA$1315,DataRegularSeason20242025!$B$3:$B$1315, "&lt;=" &amp; BS$1, DataRegularSeason20242025!$D$3:$D$1315, $A31)+SUMIFS(DataRegularSeason20242025!$AB$3:$AB$1315,DataRegularSeason20242025!$B$3:$B$1315, "&lt;=" &amp; BS$1, DataRegularSeason20242025!$E$3:$E$1315, $A31)</f>
        <v>13</v>
      </c>
      <c r="BT31">
        <f>SUMIFS(DataRegularSeason20242025!$AA$3:$AA$1315,DataRegularSeason20242025!$B$3:$B$1315, "&lt;=" &amp; BT$1, DataRegularSeason20242025!$D$3:$D$1315, $A31)+SUMIFS(DataRegularSeason20242025!$AB$3:$AB$1315,DataRegularSeason20242025!$B$3:$B$1315, "&lt;=" &amp; BT$1, DataRegularSeason20242025!$E$3:$E$1315, $A31)</f>
        <v>13</v>
      </c>
      <c r="BU31">
        <f>SUMIFS(DataRegularSeason20242025!$AA$3:$AA$1315,DataRegularSeason20242025!$B$3:$B$1315, "&lt;=" &amp; BU$1, DataRegularSeason20242025!$D$3:$D$1315, $A31)+SUMIFS(DataRegularSeason20242025!$AB$3:$AB$1315,DataRegularSeason20242025!$B$3:$B$1315, "&lt;=" &amp; BU$1, DataRegularSeason20242025!$E$3:$E$1315, $A31)</f>
        <v>13</v>
      </c>
      <c r="BV31">
        <f>SUMIFS(DataRegularSeason20242025!$AA$3:$AA$1315,DataRegularSeason20242025!$B$3:$B$1315, "&lt;=" &amp; BV$1, DataRegularSeason20242025!$D$3:$D$1315, $A31)+SUMIFS(DataRegularSeason20242025!$AB$3:$AB$1315,DataRegularSeason20242025!$B$3:$B$1315, "&lt;=" &amp; BV$1, DataRegularSeason20242025!$E$3:$E$1315, $A31)</f>
        <v>13</v>
      </c>
      <c r="BW31">
        <f>SUMIFS(DataRegularSeason20242025!$AA$3:$AA$1315,DataRegularSeason20242025!$B$3:$B$1315, "&lt;=" &amp; BW$1, DataRegularSeason20242025!$D$3:$D$1315, $A31)+SUMIFS(DataRegularSeason20242025!$AB$3:$AB$1315,DataRegularSeason20242025!$B$3:$B$1315, "&lt;=" &amp; BW$1, DataRegularSeason20242025!$E$3:$E$1315, $A31)</f>
        <v>13</v>
      </c>
      <c r="BX31">
        <f>SUMIFS(DataRegularSeason20242025!$AA$3:$AA$1315,DataRegularSeason20242025!$B$3:$B$1315, "&lt;=" &amp; BX$1, DataRegularSeason20242025!$D$3:$D$1315, $A31)+SUMIFS(DataRegularSeason20242025!$AB$3:$AB$1315,DataRegularSeason20242025!$B$3:$B$1315, "&lt;=" &amp; BX$1, DataRegularSeason20242025!$E$3:$E$1315, $A31)</f>
        <v>13</v>
      </c>
      <c r="BY31">
        <f>SUMIFS(DataRegularSeason20242025!$AA$3:$AA$1315,DataRegularSeason20242025!$B$3:$B$1315, "&lt;=" &amp; BY$1, DataRegularSeason20242025!$D$3:$D$1315, $A31)+SUMIFS(DataRegularSeason20242025!$AB$3:$AB$1315,DataRegularSeason20242025!$B$3:$B$1315, "&lt;=" &amp; BY$1, DataRegularSeason20242025!$E$3:$E$1315, $A31)</f>
        <v>13</v>
      </c>
      <c r="BZ31">
        <f>SUMIFS(DataRegularSeason20242025!$AA$3:$AA$1315,DataRegularSeason20242025!$B$3:$B$1315, "&lt;=" &amp; BZ$1, DataRegularSeason20242025!$D$3:$D$1315, $A31)+SUMIFS(DataRegularSeason20242025!$AB$3:$AB$1315,DataRegularSeason20242025!$B$3:$B$1315, "&lt;=" &amp; BZ$1, DataRegularSeason20242025!$E$3:$E$1315, $A31)</f>
        <v>13</v>
      </c>
      <c r="CA31">
        <f>SUMIFS(DataRegularSeason20242025!$AA$3:$AA$1315,DataRegularSeason20242025!$B$3:$B$1315, "&lt;=" &amp; CA$1, DataRegularSeason20242025!$D$3:$D$1315, $A31)+SUMIFS(DataRegularSeason20242025!$AB$3:$AB$1315,DataRegularSeason20242025!$B$3:$B$1315, "&lt;=" &amp; CA$1, DataRegularSeason20242025!$E$3:$E$1315, $A31)</f>
        <v>13</v>
      </c>
      <c r="CB31">
        <f>SUMIFS(DataRegularSeason20242025!$AA$3:$AA$1315,DataRegularSeason20242025!$B$3:$B$1315, "&lt;=" &amp; CB$1, DataRegularSeason20242025!$D$3:$D$1315, $A31)+SUMIFS(DataRegularSeason20242025!$AB$3:$AB$1315,DataRegularSeason20242025!$B$3:$B$1315, "&lt;=" &amp; CB$1, DataRegularSeason20242025!$E$3:$E$1315, $A31)</f>
        <v>13</v>
      </c>
      <c r="CC31">
        <f>SUMIFS(DataRegularSeason20242025!$AA$3:$AA$1315,DataRegularSeason20242025!$B$3:$B$1315, "&lt;=" &amp; CC$1, DataRegularSeason20242025!$D$3:$D$1315, $A31)+SUMIFS(DataRegularSeason20242025!$AB$3:$AB$1315,DataRegularSeason20242025!$B$3:$B$1315, "&lt;=" &amp; CC$1, DataRegularSeason20242025!$E$3:$E$1315, $A31)</f>
        <v>13</v>
      </c>
      <c r="CD31">
        <f>SUMIFS(DataRegularSeason20242025!$AA$3:$AA$1315,DataRegularSeason20242025!$B$3:$B$1315, "&lt;=" &amp; CD$1, DataRegularSeason20242025!$D$3:$D$1315, $A31)+SUMIFS(DataRegularSeason20242025!$AB$3:$AB$1315,DataRegularSeason20242025!$B$3:$B$1315, "&lt;=" &amp; CD$1, DataRegularSeason20242025!$E$3:$E$1315, $A31)</f>
        <v>13</v>
      </c>
      <c r="CE31">
        <f>SUMIFS(DataRegularSeason20242025!$AA$3:$AA$1315,DataRegularSeason20242025!$B$3:$B$1315, "&lt;=" &amp; CE$1, DataRegularSeason20242025!$D$3:$D$1315, $A31)+SUMIFS(DataRegularSeason20242025!$AB$3:$AB$1315,DataRegularSeason20242025!$B$3:$B$1315, "&lt;=" &amp; CE$1, DataRegularSeason20242025!$E$3:$E$1315, $A31)</f>
        <v>13</v>
      </c>
      <c r="CF31">
        <f>SUMIFS(DataRegularSeason20242025!$AA$3:$AA$1315,DataRegularSeason20242025!$B$3:$B$1315, "&lt;=" &amp; CF$1, DataRegularSeason20242025!$D$3:$D$1315, $A31)+SUMIFS(DataRegularSeason20242025!$AB$3:$AB$1315,DataRegularSeason20242025!$B$3:$B$1315, "&lt;=" &amp; CF$1, DataRegularSeason20242025!$E$3:$E$1315, $A31)</f>
        <v>13</v>
      </c>
      <c r="CG31">
        <f>SUMIFS(DataRegularSeason20242025!$AA$3:$AA$1315,DataRegularSeason20242025!$B$3:$B$1315, "&lt;=" &amp; CG$1, DataRegularSeason20242025!$D$3:$D$1315, $A31)+SUMIFS(DataRegularSeason20242025!$AB$3:$AB$1315,DataRegularSeason20242025!$B$3:$B$1315, "&lt;=" &amp; CG$1, DataRegularSeason20242025!$E$3:$E$1315, $A31)</f>
        <v>13</v>
      </c>
      <c r="CH31">
        <f>SUMIFS(DataRegularSeason20242025!$AA$3:$AA$1315,DataRegularSeason20242025!$B$3:$B$1315, "&lt;=" &amp; CH$1, DataRegularSeason20242025!$D$3:$D$1315, $A31)+SUMIFS(DataRegularSeason20242025!$AB$3:$AB$1315,DataRegularSeason20242025!$B$3:$B$1315, "&lt;=" &amp; CH$1, DataRegularSeason20242025!$E$3:$E$1315, $A31)</f>
        <v>13</v>
      </c>
      <c r="CI31">
        <f>SUMIFS(DataRegularSeason20242025!$AA$3:$AA$1315,DataRegularSeason20242025!$B$3:$B$1315, "&lt;=" &amp; CI$1, DataRegularSeason20242025!$D$3:$D$1315, $A31)+SUMIFS(DataRegularSeason20242025!$AB$3:$AB$1315,DataRegularSeason20242025!$B$3:$B$1315, "&lt;=" &amp; CI$1, DataRegularSeason20242025!$E$3:$E$1315, $A31)</f>
        <v>13</v>
      </c>
      <c r="CJ31">
        <f>SUMIFS(DataRegularSeason20242025!$AA$3:$AA$1315,DataRegularSeason20242025!$B$3:$B$1315, "&lt;=" &amp; CJ$1, DataRegularSeason20242025!$D$3:$D$1315, $A31)+SUMIFS(DataRegularSeason20242025!$AB$3:$AB$1315,DataRegularSeason20242025!$B$3:$B$1315, "&lt;=" &amp; CJ$1, DataRegularSeason20242025!$E$3:$E$1315, $A31)</f>
        <v>13</v>
      </c>
      <c r="CK31">
        <f>SUMIFS(DataRegularSeason20242025!$AA$3:$AA$1315,DataRegularSeason20242025!$B$3:$B$1315, "&lt;=" &amp; CK$1, DataRegularSeason20242025!$D$3:$D$1315, $A31)+SUMIFS(DataRegularSeason20242025!$AB$3:$AB$1315,DataRegularSeason20242025!$B$3:$B$1315, "&lt;=" &amp; CK$1, DataRegularSeason20242025!$E$3:$E$1315, $A31)</f>
        <v>13</v>
      </c>
      <c r="CL31">
        <f>SUMIFS(DataRegularSeason20242025!$AA$3:$AA$1315,DataRegularSeason20242025!$B$3:$B$1315, "&lt;=" &amp; CL$1, DataRegularSeason20242025!$D$3:$D$1315, $A31)+SUMIFS(DataRegularSeason20242025!$AB$3:$AB$1315,DataRegularSeason20242025!$B$3:$B$1315, "&lt;=" &amp; CL$1, DataRegularSeason20242025!$E$3:$E$1315, $A31)</f>
        <v>13</v>
      </c>
      <c r="CM31">
        <f>SUMIFS(DataRegularSeason20242025!$AA$3:$AA$1315,DataRegularSeason20242025!$B$3:$B$1315, "&lt;=" &amp; CM$1, DataRegularSeason20242025!$D$3:$D$1315, $A31)+SUMIFS(DataRegularSeason20242025!$AB$3:$AB$1315,DataRegularSeason20242025!$B$3:$B$1315, "&lt;=" &amp; CM$1, DataRegularSeason20242025!$E$3:$E$1315, $A31)</f>
        <v>13</v>
      </c>
      <c r="CN31">
        <f>SUMIFS(DataRegularSeason20242025!$AA$3:$AA$1315,DataRegularSeason20242025!$B$3:$B$1315, "&lt;=" &amp; CN$1, DataRegularSeason20242025!$D$3:$D$1315, $A31)+SUMIFS(DataRegularSeason20242025!$AB$3:$AB$1315,DataRegularSeason20242025!$B$3:$B$1315, "&lt;=" &amp; CN$1, DataRegularSeason20242025!$E$3:$E$1315, $A31)</f>
        <v>13</v>
      </c>
      <c r="CO31">
        <f>SUMIFS(DataRegularSeason20242025!$AA$3:$AA$1315,DataRegularSeason20242025!$B$3:$B$1315, "&lt;=" &amp; CO$1, DataRegularSeason20242025!$D$3:$D$1315, $A31)+SUMIFS(DataRegularSeason20242025!$AB$3:$AB$1315,DataRegularSeason20242025!$B$3:$B$1315, "&lt;=" &amp; CO$1, DataRegularSeason20242025!$E$3:$E$1315, $A31)</f>
        <v>13</v>
      </c>
      <c r="CP31">
        <f>SUMIFS(DataRegularSeason20242025!$AA$3:$AA$1315,DataRegularSeason20242025!$B$3:$B$1315, "&lt;=" &amp; CP$1, DataRegularSeason20242025!$D$3:$D$1315, $A31)+SUMIFS(DataRegularSeason20242025!$AB$3:$AB$1315,DataRegularSeason20242025!$B$3:$B$1315, "&lt;=" &amp; CP$1, DataRegularSeason20242025!$E$3:$E$1315, $A31)</f>
        <v>13</v>
      </c>
      <c r="CQ31">
        <f>SUMIFS(DataRegularSeason20242025!$AA$3:$AA$1315,DataRegularSeason20242025!$B$3:$B$1315, "&lt;=" &amp; CQ$1, DataRegularSeason20242025!$D$3:$D$1315, $A31)+SUMIFS(DataRegularSeason20242025!$AB$3:$AB$1315,DataRegularSeason20242025!$B$3:$B$1315, "&lt;=" &amp; CQ$1, DataRegularSeason20242025!$E$3:$E$1315, $A31)</f>
        <v>13</v>
      </c>
      <c r="CR31">
        <f>SUMIFS(DataRegularSeason20242025!$AA$3:$AA$1315,DataRegularSeason20242025!$B$3:$B$1315, "&lt;=" &amp; CR$1, DataRegularSeason20242025!$D$3:$D$1315, $A31)+SUMIFS(DataRegularSeason20242025!$AB$3:$AB$1315,DataRegularSeason20242025!$B$3:$B$1315, "&lt;=" &amp; CR$1, DataRegularSeason20242025!$E$3:$E$1315, $A31)</f>
        <v>13</v>
      </c>
      <c r="CS31">
        <f>SUMIFS(DataRegularSeason20242025!$AA$3:$AA$1315,DataRegularSeason20242025!$B$3:$B$1315, "&lt;=" &amp; CS$1, DataRegularSeason20242025!$D$3:$D$1315, $A31)+SUMIFS(DataRegularSeason20242025!$AB$3:$AB$1315,DataRegularSeason20242025!$B$3:$B$1315, "&lt;=" &amp; CS$1, DataRegularSeason20242025!$E$3:$E$1315, $A31)</f>
        <v>13</v>
      </c>
      <c r="CT31">
        <f>SUMIFS(DataRegularSeason20242025!$AA$3:$AA$1315,DataRegularSeason20242025!$B$3:$B$1315, "&lt;=" &amp; CT$1, DataRegularSeason20242025!$D$3:$D$1315, $A31)+SUMIFS(DataRegularSeason20242025!$AB$3:$AB$1315,DataRegularSeason20242025!$B$3:$B$1315, "&lt;=" &amp; CT$1, DataRegularSeason20242025!$E$3:$E$1315, $A31)</f>
        <v>13</v>
      </c>
      <c r="CU31">
        <f>SUMIFS(DataRegularSeason20242025!$AA$3:$AA$1315,DataRegularSeason20242025!$B$3:$B$1315, "&lt;=" &amp; CU$1, DataRegularSeason20242025!$D$3:$D$1315, $A31)+SUMIFS(DataRegularSeason20242025!$AB$3:$AB$1315,DataRegularSeason20242025!$B$3:$B$1315, "&lt;=" &amp; CU$1, DataRegularSeason20242025!$E$3:$E$1315, $A31)</f>
        <v>13</v>
      </c>
      <c r="CV31">
        <f>SUMIFS(DataRegularSeason20242025!$AA$3:$AA$1315,DataRegularSeason20242025!$B$3:$B$1315, "&lt;=" &amp; CV$1, DataRegularSeason20242025!$D$3:$D$1315, $A31)+SUMIFS(DataRegularSeason20242025!$AB$3:$AB$1315,DataRegularSeason20242025!$B$3:$B$1315, "&lt;=" &amp; CV$1, DataRegularSeason20242025!$E$3:$E$1315, $A31)</f>
        <v>13</v>
      </c>
      <c r="CW31">
        <f>SUMIFS(DataRegularSeason20242025!$AA$3:$AA$1315,DataRegularSeason20242025!$B$3:$B$1315, "&lt;=" &amp; CW$1, DataRegularSeason20242025!$D$3:$D$1315, $A31)+SUMIFS(DataRegularSeason20242025!$AB$3:$AB$1315,DataRegularSeason20242025!$B$3:$B$1315, "&lt;=" &amp; CW$1, DataRegularSeason20242025!$E$3:$E$1315, $A31)</f>
        <v>13</v>
      </c>
      <c r="CX31">
        <f>SUMIFS(DataRegularSeason20242025!$AA$3:$AA$1315,DataRegularSeason20242025!$B$3:$B$1315, "&lt;=" &amp; CX$1, DataRegularSeason20242025!$D$3:$D$1315, $A31)+SUMIFS(DataRegularSeason20242025!$AB$3:$AB$1315,DataRegularSeason20242025!$B$3:$B$1315, "&lt;=" &amp; CX$1, DataRegularSeason20242025!$E$3:$E$1315, $A31)</f>
        <v>13</v>
      </c>
      <c r="CY31">
        <f>SUMIFS(DataRegularSeason20242025!$AA$3:$AA$1315,DataRegularSeason20242025!$B$3:$B$1315, "&lt;=" &amp; CY$1, DataRegularSeason20242025!$D$3:$D$1315, $A31)+SUMIFS(DataRegularSeason20242025!$AB$3:$AB$1315,DataRegularSeason20242025!$B$3:$B$1315, "&lt;=" &amp; CY$1, DataRegularSeason20242025!$E$3:$E$1315, $A31)</f>
        <v>13</v>
      </c>
      <c r="CZ31">
        <f>SUMIFS(DataRegularSeason20242025!$AA$3:$AA$1315,DataRegularSeason20242025!$B$3:$B$1315, "&lt;=" &amp; CZ$1, DataRegularSeason20242025!$D$3:$D$1315, $A31)+SUMIFS(DataRegularSeason20242025!$AB$3:$AB$1315,DataRegularSeason20242025!$B$3:$B$1315, "&lt;=" &amp; CZ$1, DataRegularSeason20242025!$E$3:$E$1315, $A31)</f>
        <v>13</v>
      </c>
      <c r="DA31">
        <f>SUMIFS(DataRegularSeason20242025!$AA$3:$AA$1315,DataRegularSeason20242025!$B$3:$B$1315, "&lt;=" &amp; DA$1, DataRegularSeason20242025!$D$3:$D$1315, $A31)+SUMIFS(DataRegularSeason20242025!$AB$3:$AB$1315,DataRegularSeason20242025!$B$3:$B$1315, "&lt;=" &amp; DA$1, DataRegularSeason20242025!$E$3:$E$1315, $A31)</f>
        <v>13</v>
      </c>
      <c r="DB31">
        <f>SUMIFS(DataRegularSeason20242025!$AA$3:$AA$1315,DataRegularSeason20242025!$B$3:$B$1315, "&lt;=" &amp; DB$1, DataRegularSeason20242025!$D$3:$D$1315, $A31)+SUMIFS(DataRegularSeason20242025!$AB$3:$AB$1315,DataRegularSeason20242025!$B$3:$B$1315, "&lt;=" &amp; DB$1, DataRegularSeason20242025!$E$3:$E$1315, $A31)</f>
        <v>13</v>
      </c>
      <c r="DC31">
        <f>SUMIFS(DataRegularSeason20242025!$AA$3:$AA$1315,DataRegularSeason20242025!$B$3:$B$1315, "&lt;=" &amp; DC$1, DataRegularSeason20242025!$D$3:$D$1315, $A31)+SUMIFS(DataRegularSeason20242025!$AB$3:$AB$1315,DataRegularSeason20242025!$B$3:$B$1315, "&lt;=" &amp; DC$1, DataRegularSeason20242025!$E$3:$E$1315, $A31)</f>
        <v>13</v>
      </c>
      <c r="DD31">
        <f>SUMIFS(DataRegularSeason20242025!$AA$3:$AA$1315,DataRegularSeason20242025!$B$3:$B$1315, "&lt;=" &amp; DD$1, DataRegularSeason20242025!$D$3:$D$1315, $A31)+SUMIFS(DataRegularSeason20242025!$AB$3:$AB$1315,DataRegularSeason20242025!$B$3:$B$1315, "&lt;=" &amp; DD$1, DataRegularSeason20242025!$E$3:$E$1315, $A31)</f>
        <v>13</v>
      </c>
      <c r="DE31">
        <f>SUMIFS(DataRegularSeason20242025!$AA$3:$AA$1315,DataRegularSeason20242025!$B$3:$B$1315, "&lt;=" &amp; DE$1, DataRegularSeason20242025!$D$3:$D$1315, $A31)+SUMIFS(DataRegularSeason20242025!$AB$3:$AB$1315,DataRegularSeason20242025!$B$3:$B$1315, "&lt;=" &amp; DE$1, DataRegularSeason20242025!$E$3:$E$1315, $A31)</f>
        <v>13</v>
      </c>
      <c r="DF31">
        <f>SUMIFS(DataRegularSeason20242025!$AA$3:$AA$1315,DataRegularSeason20242025!$B$3:$B$1315, "&lt;=" &amp; DF$1, DataRegularSeason20242025!$D$3:$D$1315, $A31)+SUMIFS(DataRegularSeason20242025!$AB$3:$AB$1315,DataRegularSeason20242025!$B$3:$B$1315, "&lt;=" &amp; DF$1, DataRegularSeason20242025!$E$3:$E$1315, $A31)</f>
        <v>13</v>
      </c>
      <c r="DG31">
        <f>SUMIFS(DataRegularSeason20242025!$AA$3:$AA$1315,DataRegularSeason20242025!$B$3:$B$1315, "&lt;=" &amp; DG$1, DataRegularSeason20242025!$D$3:$D$1315, $A31)+SUMIFS(DataRegularSeason20242025!$AB$3:$AB$1315,DataRegularSeason20242025!$B$3:$B$1315, "&lt;=" &amp; DG$1, DataRegularSeason20242025!$E$3:$E$1315, $A31)</f>
        <v>13</v>
      </c>
      <c r="DH31">
        <f>SUMIFS(DataRegularSeason20242025!$AA$3:$AA$1315,DataRegularSeason20242025!$B$3:$B$1315, "&lt;=" &amp; DH$1, DataRegularSeason20242025!$D$3:$D$1315, $A31)+SUMIFS(DataRegularSeason20242025!$AB$3:$AB$1315,DataRegularSeason20242025!$B$3:$B$1315, "&lt;=" &amp; DH$1, DataRegularSeason20242025!$E$3:$E$1315, $A31)</f>
        <v>13</v>
      </c>
      <c r="DI31">
        <f>SUMIFS(DataRegularSeason20242025!$AA$3:$AA$1315,DataRegularSeason20242025!$B$3:$B$1315, "&lt;=" &amp; DI$1, DataRegularSeason20242025!$D$3:$D$1315, $A31)+SUMIFS(DataRegularSeason20242025!$AB$3:$AB$1315,DataRegularSeason20242025!$B$3:$B$1315, "&lt;=" &amp; DI$1, DataRegularSeason20242025!$E$3:$E$1315, $A31)</f>
        <v>13</v>
      </c>
      <c r="DJ31">
        <f>SUMIFS(DataRegularSeason20242025!$AA$3:$AA$1315,DataRegularSeason20242025!$B$3:$B$1315, "&lt;=" &amp; DJ$1, DataRegularSeason20242025!$D$3:$D$1315, $A31)+SUMIFS(DataRegularSeason20242025!$AB$3:$AB$1315,DataRegularSeason20242025!$B$3:$B$1315, "&lt;=" &amp; DJ$1, DataRegularSeason20242025!$E$3:$E$1315, $A31)</f>
        <v>13</v>
      </c>
      <c r="DK31">
        <f>SUMIFS(DataRegularSeason20242025!$AA$3:$AA$1315,DataRegularSeason20242025!$B$3:$B$1315, "&lt;=" &amp; DK$1, DataRegularSeason20242025!$D$3:$D$1315, $A31)+SUMIFS(DataRegularSeason20242025!$AB$3:$AB$1315,DataRegularSeason20242025!$B$3:$B$1315, "&lt;=" &amp; DK$1, DataRegularSeason20242025!$E$3:$E$1315, $A31)</f>
        <v>13</v>
      </c>
      <c r="DL31">
        <f>SUMIFS(DataRegularSeason20242025!$AA$3:$AA$1315,DataRegularSeason20242025!$B$3:$B$1315, "&lt;=" &amp; DL$1, DataRegularSeason20242025!$D$3:$D$1315, $A31)+SUMIFS(DataRegularSeason20242025!$AB$3:$AB$1315,DataRegularSeason20242025!$B$3:$B$1315, "&lt;=" &amp; DL$1, DataRegularSeason20242025!$E$3:$E$1315, $A31)</f>
        <v>13</v>
      </c>
      <c r="DM31">
        <f>SUMIFS(DataRegularSeason20242025!$AA$3:$AA$1315,DataRegularSeason20242025!$B$3:$B$1315, "&lt;=" &amp; DM$1, DataRegularSeason20242025!$D$3:$D$1315, $A31)+SUMIFS(DataRegularSeason20242025!$AB$3:$AB$1315,DataRegularSeason20242025!$B$3:$B$1315, "&lt;=" &amp; DM$1, DataRegularSeason20242025!$E$3:$E$1315, $A31)</f>
        <v>13</v>
      </c>
      <c r="DN31">
        <f>SUMIFS(DataRegularSeason20242025!$AA$3:$AA$1315,DataRegularSeason20242025!$B$3:$B$1315, "&lt;=" &amp; DN$1, DataRegularSeason20242025!$D$3:$D$1315, $A31)+SUMIFS(DataRegularSeason20242025!$AB$3:$AB$1315,DataRegularSeason20242025!$B$3:$B$1315, "&lt;=" &amp; DN$1, DataRegularSeason20242025!$E$3:$E$1315, $A31)</f>
        <v>13</v>
      </c>
      <c r="DO31">
        <f>SUMIFS(DataRegularSeason20242025!$AA$3:$AA$1315,DataRegularSeason20242025!$B$3:$B$1315, "&lt;=" &amp; DO$1, DataRegularSeason20242025!$D$3:$D$1315, $A31)+SUMIFS(DataRegularSeason20242025!$AB$3:$AB$1315,DataRegularSeason20242025!$B$3:$B$1315, "&lt;=" &amp; DO$1, DataRegularSeason20242025!$E$3:$E$1315, $A31)</f>
        <v>13</v>
      </c>
      <c r="DP31">
        <f>SUMIFS(DataRegularSeason20242025!$AA$3:$AA$1315,DataRegularSeason20242025!$B$3:$B$1315, "&lt;=" &amp; DP$1, DataRegularSeason20242025!$D$3:$D$1315, $A31)+SUMIFS(DataRegularSeason20242025!$AB$3:$AB$1315,DataRegularSeason20242025!$B$3:$B$1315, "&lt;=" &amp; DP$1, DataRegularSeason20242025!$E$3:$E$1315, $A31)</f>
        <v>13</v>
      </c>
      <c r="DQ31">
        <f>SUMIFS(DataRegularSeason20242025!$AA$3:$AA$1315,DataRegularSeason20242025!$B$3:$B$1315, "&lt;=" &amp; DQ$1, DataRegularSeason20242025!$D$3:$D$1315, $A31)+SUMIFS(DataRegularSeason20242025!$AB$3:$AB$1315,DataRegularSeason20242025!$B$3:$B$1315, "&lt;=" &amp; DQ$1, DataRegularSeason20242025!$E$3:$E$1315, $A31)</f>
        <v>13</v>
      </c>
      <c r="DR31">
        <f>SUMIFS(DataRegularSeason20242025!$AA$3:$AA$1315,DataRegularSeason20242025!$B$3:$B$1315, "&lt;=" &amp; DR$1, DataRegularSeason20242025!$D$3:$D$1315, $A31)+SUMIFS(DataRegularSeason20242025!$AB$3:$AB$1315,DataRegularSeason20242025!$B$3:$B$1315, "&lt;=" &amp; DR$1, DataRegularSeason20242025!$E$3:$E$1315, $A31)</f>
        <v>13</v>
      </c>
      <c r="DS31">
        <f>SUMIFS(DataRegularSeason20242025!$AA$3:$AA$1315,DataRegularSeason20242025!$B$3:$B$1315, "&lt;=" &amp; DS$1, DataRegularSeason20242025!$D$3:$D$1315, $A31)+SUMIFS(DataRegularSeason20242025!$AB$3:$AB$1315,DataRegularSeason20242025!$B$3:$B$1315, "&lt;=" &amp; DS$1, DataRegularSeason20242025!$E$3:$E$1315, $A31)</f>
        <v>13</v>
      </c>
      <c r="DT31">
        <f>SUMIFS(DataRegularSeason20242025!$AA$3:$AA$1315,DataRegularSeason20242025!$B$3:$B$1315, "&lt;=" &amp; DT$1, DataRegularSeason20242025!$D$3:$D$1315, $A31)+SUMIFS(DataRegularSeason20242025!$AB$3:$AB$1315,DataRegularSeason20242025!$B$3:$B$1315, "&lt;=" &amp; DT$1, DataRegularSeason20242025!$E$3:$E$1315, $A31)</f>
        <v>13</v>
      </c>
      <c r="DU31">
        <f>SUMIFS(DataRegularSeason20242025!$AA$3:$AA$1315,DataRegularSeason20242025!$B$3:$B$1315, "&lt;=" &amp; DU$1, DataRegularSeason20242025!$D$3:$D$1315, $A31)+SUMIFS(DataRegularSeason20242025!$AB$3:$AB$1315,DataRegularSeason20242025!$B$3:$B$1315, "&lt;=" &amp; DU$1, DataRegularSeason20242025!$E$3:$E$1315, $A31)</f>
        <v>13</v>
      </c>
      <c r="DV31">
        <f>SUMIFS(DataRegularSeason20242025!$AA$3:$AA$1315,DataRegularSeason20242025!$B$3:$B$1315, "&lt;=" &amp; DV$1, DataRegularSeason20242025!$D$3:$D$1315, $A31)+SUMIFS(DataRegularSeason20242025!$AB$3:$AB$1315,DataRegularSeason20242025!$B$3:$B$1315, "&lt;=" &amp; DV$1, DataRegularSeason20242025!$E$3:$E$1315, $A31)</f>
        <v>13</v>
      </c>
      <c r="DW31">
        <f>SUMIFS(DataRegularSeason20242025!$AA$3:$AA$1315,DataRegularSeason20242025!$B$3:$B$1315, "&lt;=" &amp; DW$1, DataRegularSeason20242025!$D$3:$D$1315, $A31)+SUMIFS(DataRegularSeason20242025!$AB$3:$AB$1315,DataRegularSeason20242025!$B$3:$B$1315, "&lt;=" &amp; DW$1, DataRegularSeason20242025!$E$3:$E$1315, $A31)</f>
        <v>13</v>
      </c>
      <c r="DX31">
        <f>SUMIFS(DataRegularSeason20242025!$AA$3:$AA$1315,DataRegularSeason20242025!$B$3:$B$1315, "&lt;=" &amp; DX$1, DataRegularSeason20242025!$D$3:$D$1315, $A31)+SUMIFS(DataRegularSeason20242025!$AB$3:$AB$1315,DataRegularSeason20242025!$B$3:$B$1315, "&lt;=" &amp; DX$1, DataRegularSeason20242025!$E$3:$E$1315, $A31)</f>
        <v>13</v>
      </c>
      <c r="DY31">
        <f>SUMIFS(DataRegularSeason20242025!$AA$3:$AA$1315,DataRegularSeason20242025!$B$3:$B$1315, "&lt;=" &amp; DY$1, DataRegularSeason20242025!$D$3:$D$1315, $A31)+SUMIFS(DataRegularSeason20242025!$AB$3:$AB$1315,DataRegularSeason20242025!$B$3:$B$1315, "&lt;=" &amp; DY$1, DataRegularSeason20242025!$E$3:$E$1315, $A31)</f>
        <v>13</v>
      </c>
      <c r="DZ31">
        <f>SUMIFS(DataRegularSeason20242025!$AA$3:$AA$1315,DataRegularSeason20242025!$B$3:$B$1315, "&lt;=" &amp; DZ$1, DataRegularSeason20242025!$D$3:$D$1315, $A31)+SUMIFS(DataRegularSeason20242025!$AB$3:$AB$1315,DataRegularSeason20242025!$B$3:$B$1315, "&lt;=" &amp; DZ$1, DataRegularSeason20242025!$E$3:$E$1315, $A31)</f>
        <v>13</v>
      </c>
      <c r="EA31">
        <f>SUMIFS(DataRegularSeason20242025!$AA$3:$AA$1315,DataRegularSeason20242025!$B$3:$B$1315, "&lt;=" &amp; EA$1, DataRegularSeason20242025!$D$3:$D$1315, $A31)+SUMIFS(DataRegularSeason20242025!$AB$3:$AB$1315,DataRegularSeason20242025!$B$3:$B$1315, "&lt;=" &amp; EA$1, DataRegularSeason20242025!$E$3:$E$1315, $A31)</f>
        <v>13</v>
      </c>
      <c r="EB31">
        <f>SUMIFS(DataRegularSeason20242025!$AA$3:$AA$1315,DataRegularSeason20242025!$B$3:$B$1315, "&lt;=" &amp; EB$1, DataRegularSeason20242025!$D$3:$D$1315, $A31)+SUMIFS(DataRegularSeason20242025!$AB$3:$AB$1315,DataRegularSeason20242025!$B$3:$B$1315, "&lt;=" &amp; EB$1, DataRegularSeason20242025!$E$3:$E$1315, $A31)</f>
        <v>13</v>
      </c>
      <c r="EC31">
        <f>SUMIFS(DataRegularSeason20242025!$AA$3:$AA$1315,DataRegularSeason20242025!$B$3:$B$1315, "&lt;=" &amp; EC$1, DataRegularSeason20242025!$D$3:$D$1315, $A31)+SUMIFS(DataRegularSeason20242025!$AB$3:$AB$1315,DataRegularSeason20242025!$B$3:$B$1315, "&lt;=" &amp; EC$1, DataRegularSeason20242025!$E$3:$E$1315, $A31)</f>
        <v>13</v>
      </c>
      <c r="ED31">
        <f>SUMIFS(DataRegularSeason20242025!$AA$3:$AA$1315,DataRegularSeason20242025!$B$3:$B$1315, "&lt;=" &amp; ED$1, DataRegularSeason20242025!$D$3:$D$1315, $A31)+SUMIFS(DataRegularSeason20242025!$AB$3:$AB$1315,DataRegularSeason20242025!$B$3:$B$1315, "&lt;=" &amp; ED$1, DataRegularSeason20242025!$E$3:$E$1315, $A31)</f>
        <v>13</v>
      </c>
      <c r="EE31">
        <f>SUMIFS(DataRegularSeason20242025!$AA$3:$AA$1315,DataRegularSeason20242025!$B$3:$B$1315, "&lt;=" &amp; EE$1, DataRegularSeason20242025!$D$3:$D$1315, $A31)+SUMIFS(DataRegularSeason20242025!$AB$3:$AB$1315,DataRegularSeason20242025!$B$3:$B$1315, "&lt;=" &amp; EE$1, DataRegularSeason20242025!$E$3:$E$1315, $A31)</f>
        <v>13</v>
      </c>
      <c r="EF31">
        <f>SUMIFS(DataRegularSeason20242025!$AA$3:$AA$1315,DataRegularSeason20242025!$B$3:$B$1315, "&lt;=" &amp; EF$1, DataRegularSeason20242025!$D$3:$D$1315, $A31)+SUMIFS(DataRegularSeason20242025!$AB$3:$AB$1315,DataRegularSeason20242025!$B$3:$B$1315, "&lt;=" &amp; EF$1, DataRegularSeason20242025!$E$3:$E$1315, $A31)</f>
        <v>13</v>
      </c>
      <c r="EG31">
        <f>SUMIFS(DataRegularSeason20242025!$AA$3:$AA$1315,DataRegularSeason20242025!$B$3:$B$1315, "&lt;=" &amp; EG$1, DataRegularSeason20242025!$D$3:$D$1315, $A31)+SUMIFS(DataRegularSeason20242025!$AB$3:$AB$1315,DataRegularSeason20242025!$B$3:$B$1315, "&lt;=" &amp; EG$1, DataRegularSeason20242025!$E$3:$E$1315, $A31)</f>
        <v>13</v>
      </c>
      <c r="EH31">
        <f>SUMIFS(DataRegularSeason20242025!$AA$3:$AA$1315,DataRegularSeason20242025!$B$3:$B$1315, "&lt;=" &amp; EH$1, DataRegularSeason20242025!$D$3:$D$1315, $A31)+SUMIFS(DataRegularSeason20242025!$AB$3:$AB$1315,DataRegularSeason20242025!$B$3:$B$1315, "&lt;=" &amp; EH$1, DataRegularSeason20242025!$E$3:$E$1315, $A31)</f>
        <v>13</v>
      </c>
      <c r="EI31">
        <f>SUMIFS(DataRegularSeason20242025!$AA$3:$AA$1315,DataRegularSeason20242025!$B$3:$B$1315, "&lt;=" &amp; EI$1, DataRegularSeason20242025!$D$3:$D$1315, $A31)+SUMIFS(DataRegularSeason20242025!$AB$3:$AB$1315,DataRegularSeason20242025!$B$3:$B$1315, "&lt;=" &amp; EI$1, DataRegularSeason20242025!$E$3:$E$1315, $A31)</f>
        <v>13</v>
      </c>
      <c r="EJ31">
        <f>SUMIFS(DataRegularSeason20242025!$AA$3:$AA$1315,DataRegularSeason20242025!$B$3:$B$1315, "&lt;=" &amp; EJ$1, DataRegularSeason20242025!$D$3:$D$1315, $A31)+SUMIFS(DataRegularSeason20242025!$AB$3:$AB$1315,DataRegularSeason20242025!$B$3:$B$1315, "&lt;=" &amp; EJ$1, DataRegularSeason20242025!$E$3:$E$1315, $A31)</f>
        <v>13</v>
      </c>
      <c r="EK31">
        <f>SUMIFS(DataRegularSeason20242025!$AA$3:$AA$1315,DataRegularSeason20242025!$B$3:$B$1315, "&lt;=" &amp; EK$1, DataRegularSeason20242025!$D$3:$D$1315, $A31)+SUMIFS(DataRegularSeason20242025!$AB$3:$AB$1315,DataRegularSeason20242025!$B$3:$B$1315, "&lt;=" &amp; EK$1, DataRegularSeason20242025!$E$3:$E$1315, $A31)</f>
        <v>13</v>
      </c>
      <c r="EL31">
        <f>SUMIFS(DataRegularSeason20242025!$AA$3:$AA$1315,DataRegularSeason20242025!$B$3:$B$1315, "&lt;=" &amp; EL$1, DataRegularSeason20242025!$D$3:$D$1315, $A31)+SUMIFS(DataRegularSeason20242025!$AB$3:$AB$1315,DataRegularSeason20242025!$B$3:$B$1315, "&lt;=" &amp; EL$1, DataRegularSeason20242025!$E$3:$E$1315, $A31)</f>
        <v>13</v>
      </c>
      <c r="EM31">
        <f>SUMIFS(DataRegularSeason20242025!$AA$3:$AA$1315,DataRegularSeason20242025!$B$3:$B$1315, "&lt;=" &amp; EM$1, DataRegularSeason20242025!$D$3:$D$1315, $A31)+SUMIFS(DataRegularSeason20242025!$AB$3:$AB$1315,DataRegularSeason20242025!$B$3:$B$1315, "&lt;=" &amp; EM$1, DataRegularSeason20242025!$E$3:$E$1315, $A31)</f>
        <v>13</v>
      </c>
      <c r="EN31">
        <f>SUMIFS(DataRegularSeason20242025!$AA$3:$AA$1315,DataRegularSeason20242025!$B$3:$B$1315, "&lt;=" &amp; EN$1, DataRegularSeason20242025!$D$3:$D$1315, $A31)+SUMIFS(DataRegularSeason20242025!$AB$3:$AB$1315,DataRegularSeason20242025!$B$3:$B$1315, "&lt;=" &amp; EN$1, DataRegularSeason20242025!$E$3:$E$1315, $A31)</f>
        <v>13</v>
      </c>
      <c r="EO31">
        <f>SUMIFS(DataRegularSeason20242025!$AA$3:$AA$1315,DataRegularSeason20242025!$B$3:$B$1315, "&lt;=" &amp; EO$1, DataRegularSeason20242025!$D$3:$D$1315, $A31)+SUMIFS(DataRegularSeason20242025!$AB$3:$AB$1315,DataRegularSeason20242025!$B$3:$B$1315, "&lt;=" &amp; EO$1, DataRegularSeason20242025!$E$3:$E$1315, $A31)</f>
        <v>13</v>
      </c>
      <c r="EP31">
        <f>SUMIFS(DataRegularSeason20242025!$AA$3:$AA$1315,DataRegularSeason20242025!$B$3:$B$1315, "&lt;=" &amp; EP$1, DataRegularSeason20242025!$D$3:$D$1315, $A31)+SUMIFS(DataRegularSeason20242025!$AB$3:$AB$1315,DataRegularSeason20242025!$B$3:$B$1315, "&lt;=" &amp; EP$1, DataRegularSeason20242025!$E$3:$E$1315, $A31)</f>
        <v>13</v>
      </c>
      <c r="EQ31">
        <f>SUMIFS(DataRegularSeason20242025!$AA$3:$AA$1315,DataRegularSeason20242025!$B$3:$B$1315, "&lt;=" &amp; EQ$1, DataRegularSeason20242025!$D$3:$D$1315, $A31)+SUMIFS(DataRegularSeason20242025!$AB$3:$AB$1315,DataRegularSeason20242025!$B$3:$B$1315, "&lt;=" &amp; EQ$1, DataRegularSeason20242025!$E$3:$E$1315, $A31)</f>
        <v>13</v>
      </c>
      <c r="ER31">
        <f>SUMIFS(DataRegularSeason20242025!$AA$3:$AA$1315,DataRegularSeason20242025!$B$3:$B$1315, "&lt;=" &amp; ER$1, DataRegularSeason20242025!$D$3:$D$1315, $A31)+SUMIFS(DataRegularSeason20242025!$AB$3:$AB$1315,DataRegularSeason20242025!$B$3:$B$1315, "&lt;=" &amp; ER$1, DataRegularSeason20242025!$E$3:$E$1315, $A31)</f>
        <v>13</v>
      </c>
      <c r="ES31">
        <f>SUMIFS(DataRegularSeason20242025!$AA$3:$AA$1315,DataRegularSeason20242025!$B$3:$B$1315, "&lt;=" &amp; ES$1, DataRegularSeason20242025!$D$3:$D$1315, $A31)+SUMIFS(DataRegularSeason20242025!$AB$3:$AB$1315,DataRegularSeason20242025!$B$3:$B$1315, "&lt;=" &amp; ES$1, DataRegularSeason20242025!$E$3:$E$1315, $A31)</f>
        <v>13</v>
      </c>
      <c r="ET31">
        <f>SUMIFS(DataRegularSeason20242025!$AA$3:$AA$1315,DataRegularSeason20242025!$B$3:$B$1315, "&lt;=" &amp; ET$1, DataRegularSeason20242025!$D$3:$D$1315, $A31)+SUMIFS(DataRegularSeason20242025!$AB$3:$AB$1315,DataRegularSeason20242025!$B$3:$B$1315, "&lt;=" &amp; ET$1, DataRegularSeason20242025!$E$3:$E$1315, $A31)</f>
        <v>13</v>
      </c>
      <c r="EU31">
        <f>SUMIFS(DataRegularSeason20242025!$AA$3:$AA$1315,DataRegularSeason20242025!$B$3:$B$1315, "&lt;=" &amp; EU$1, DataRegularSeason20242025!$D$3:$D$1315, $A31)+SUMIFS(DataRegularSeason20242025!$AB$3:$AB$1315,DataRegularSeason20242025!$B$3:$B$1315, "&lt;=" &amp; EU$1, DataRegularSeason20242025!$E$3:$E$1315, $A31)</f>
        <v>13</v>
      </c>
      <c r="EV31">
        <f>SUMIFS(DataRegularSeason20242025!$AA$3:$AA$1315,DataRegularSeason20242025!$B$3:$B$1315, "&lt;=" &amp; EV$1, DataRegularSeason20242025!$D$3:$D$1315, $A31)+SUMIFS(DataRegularSeason20242025!$AB$3:$AB$1315,DataRegularSeason20242025!$B$3:$B$1315, "&lt;=" &amp; EV$1, DataRegularSeason20242025!$E$3:$E$1315, $A31)</f>
        <v>13</v>
      </c>
      <c r="EW31">
        <f>SUMIFS(DataRegularSeason20242025!$AA$3:$AA$1315,DataRegularSeason20242025!$B$3:$B$1315, "&lt;=" &amp; EW$1, DataRegularSeason20242025!$D$3:$D$1315, $A31)+SUMIFS(DataRegularSeason20242025!$AB$3:$AB$1315,DataRegularSeason20242025!$B$3:$B$1315, "&lt;=" &amp; EW$1, DataRegularSeason20242025!$E$3:$E$1315, $A31)</f>
        <v>13</v>
      </c>
      <c r="EX31">
        <f>SUMIFS(DataRegularSeason20242025!$AA$3:$AA$1315,DataRegularSeason20242025!$B$3:$B$1315, "&lt;=" &amp; EX$1, DataRegularSeason20242025!$D$3:$D$1315, $A31)+SUMIFS(DataRegularSeason20242025!$AB$3:$AB$1315,DataRegularSeason20242025!$B$3:$B$1315, "&lt;=" &amp; EX$1, DataRegularSeason20242025!$E$3:$E$1315, $A31)</f>
        <v>13</v>
      </c>
      <c r="EY31">
        <f>SUMIFS(DataRegularSeason20242025!$AA$3:$AA$1315,DataRegularSeason20242025!$B$3:$B$1315, "&lt;=" &amp; EY$1, DataRegularSeason20242025!$D$3:$D$1315, $A31)+SUMIFS(DataRegularSeason20242025!$AB$3:$AB$1315,DataRegularSeason20242025!$B$3:$B$1315, "&lt;=" &amp; EY$1, DataRegularSeason20242025!$E$3:$E$1315, $A31)</f>
        <v>13</v>
      </c>
      <c r="EZ31">
        <f>SUMIFS(DataRegularSeason20242025!$AA$3:$AA$1315,DataRegularSeason20242025!$B$3:$B$1315, "&lt;=" &amp; EZ$1, DataRegularSeason20242025!$D$3:$D$1315, $A31)+SUMIFS(DataRegularSeason20242025!$AB$3:$AB$1315,DataRegularSeason20242025!$B$3:$B$1315, "&lt;=" &amp; EZ$1, DataRegularSeason20242025!$E$3:$E$1315, $A31)</f>
        <v>13</v>
      </c>
      <c r="FA31">
        <f>SUMIFS(DataRegularSeason20242025!$AA$3:$AA$1315,DataRegularSeason20242025!$B$3:$B$1315, "&lt;=" &amp; FA$1, DataRegularSeason20242025!$D$3:$D$1315, $A31)+SUMIFS(DataRegularSeason20242025!$AB$3:$AB$1315,DataRegularSeason20242025!$B$3:$B$1315, "&lt;=" &amp; FA$1, DataRegularSeason20242025!$E$3:$E$1315, $A31)</f>
        <v>13</v>
      </c>
      <c r="FB31">
        <f>SUMIFS(DataRegularSeason20242025!$AA$3:$AA$1315,DataRegularSeason20242025!$B$3:$B$1315, "&lt;=" &amp; FB$1, DataRegularSeason20242025!$D$3:$D$1315, $A31)+SUMIFS(DataRegularSeason20242025!$AB$3:$AB$1315,DataRegularSeason20242025!$B$3:$B$1315, "&lt;=" &amp; FB$1, DataRegularSeason20242025!$E$3:$E$1315, $A31)</f>
        <v>13</v>
      </c>
      <c r="FC31">
        <f>SUMIFS(DataRegularSeason20242025!$AA$3:$AA$1315,DataRegularSeason20242025!$B$3:$B$1315, "&lt;=" &amp; FC$1, DataRegularSeason20242025!$D$3:$D$1315, $A31)+SUMIFS(DataRegularSeason20242025!$AB$3:$AB$1315,DataRegularSeason20242025!$B$3:$B$1315, "&lt;=" &amp; FC$1, DataRegularSeason20242025!$E$3:$E$1315, $A31)</f>
        <v>13</v>
      </c>
      <c r="FD31">
        <f>SUMIFS(DataRegularSeason20242025!$AA$3:$AA$1315,DataRegularSeason20242025!$B$3:$B$1315, "&lt;=" &amp; FD$1, DataRegularSeason20242025!$D$3:$D$1315, $A31)+SUMIFS(DataRegularSeason20242025!$AB$3:$AB$1315,DataRegularSeason20242025!$B$3:$B$1315, "&lt;=" &amp; FD$1, DataRegularSeason20242025!$E$3:$E$1315, $A31)</f>
        <v>13</v>
      </c>
      <c r="FE31">
        <f>SUMIFS(DataRegularSeason20242025!$AA$3:$AA$1315,DataRegularSeason20242025!$B$3:$B$1315, "&lt;=" &amp; FE$1, DataRegularSeason20242025!$D$3:$D$1315, $A31)+SUMIFS(DataRegularSeason20242025!$AB$3:$AB$1315,DataRegularSeason20242025!$B$3:$B$1315, "&lt;=" &amp; FE$1, DataRegularSeason20242025!$E$3:$E$1315, $A31)</f>
        <v>13</v>
      </c>
      <c r="FF31">
        <f>SUMIFS(DataRegularSeason20242025!$AA$3:$AA$1315,DataRegularSeason20242025!$B$3:$B$1315, "&lt;=" &amp; FF$1, DataRegularSeason20242025!$D$3:$D$1315, $A31)+SUMIFS(DataRegularSeason20242025!$AB$3:$AB$1315,DataRegularSeason20242025!$B$3:$B$1315, "&lt;=" &amp; FF$1, DataRegularSeason20242025!$E$3:$E$1315, $A31)</f>
        <v>13</v>
      </c>
      <c r="FG31">
        <f>SUMIFS(DataRegularSeason20242025!$AA$3:$AA$1315,DataRegularSeason20242025!$B$3:$B$1315, "&lt;=" &amp; FG$1, DataRegularSeason20242025!$D$3:$D$1315, $A31)+SUMIFS(DataRegularSeason20242025!$AB$3:$AB$1315,DataRegularSeason20242025!$B$3:$B$1315, "&lt;=" &amp; FG$1, DataRegularSeason20242025!$E$3:$E$1315, $A31)</f>
        <v>13</v>
      </c>
      <c r="FH31">
        <f>SUMIFS(DataRegularSeason20242025!$AA$3:$AA$1315,DataRegularSeason20242025!$B$3:$B$1315, "&lt;=" &amp; FH$1, DataRegularSeason20242025!$D$3:$D$1315, $A31)+SUMIFS(DataRegularSeason20242025!$AB$3:$AB$1315,DataRegularSeason20242025!$B$3:$B$1315, "&lt;=" &amp; FH$1, DataRegularSeason20242025!$E$3:$E$1315, $A31)</f>
        <v>13</v>
      </c>
      <c r="FI31">
        <f>SUMIFS(DataRegularSeason20242025!$AA$3:$AA$1315,DataRegularSeason20242025!$B$3:$B$1315, "&lt;=" &amp; FI$1, DataRegularSeason20242025!$D$3:$D$1315, $A31)+SUMIFS(DataRegularSeason20242025!$AB$3:$AB$1315,DataRegularSeason20242025!$B$3:$B$1315, "&lt;=" &amp; FI$1, DataRegularSeason20242025!$E$3:$E$1315, $A31)</f>
        <v>13</v>
      </c>
      <c r="FJ31">
        <f>SUMIFS(DataRegularSeason20242025!$AA$3:$AA$1315,DataRegularSeason20242025!$B$3:$B$1315, "&lt;=" &amp; FJ$1, DataRegularSeason20242025!$D$3:$D$1315, $A31)+SUMIFS(DataRegularSeason20242025!$AB$3:$AB$1315,DataRegularSeason20242025!$B$3:$B$1315, "&lt;=" &amp; FJ$1, DataRegularSeason20242025!$E$3:$E$1315, $A31)</f>
        <v>13</v>
      </c>
      <c r="FK31">
        <f>SUMIFS(DataRegularSeason20242025!$AA$3:$AA$1315,DataRegularSeason20242025!$B$3:$B$1315, "&lt;=" &amp; FK$1, DataRegularSeason20242025!$D$3:$D$1315, $A31)+SUMIFS(DataRegularSeason20242025!$AB$3:$AB$1315,DataRegularSeason20242025!$B$3:$B$1315, "&lt;=" &amp; FK$1, DataRegularSeason20242025!$E$3:$E$1315, $A31)</f>
        <v>13</v>
      </c>
      <c r="FL31">
        <f>SUMIFS(DataRegularSeason20242025!$AA$3:$AA$1315,DataRegularSeason20242025!$B$3:$B$1315, "&lt;=" &amp; FL$1, DataRegularSeason20242025!$D$3:$D$1315, $A31)+SUMIFS(DataRegularSeason20242025!$AB$3:$AB$1315,DataRegularSeason20242025!$B$3:$B$1315, "&lt;=" &amp; FL$1, DataRegularSeason20242025!$E$3:$E$1315, $A31)</f>
        <v>13</v>
      </c>
      <c r="FM31">
        <f>SUMIFS(DataRegularSeason20242025!$AA$3:$AA$1315,DataRegularSeason20242025!$B$3:$B$1315, "&lt;=" &amp; FM$1, DataRegularSeason20242025!$D$3:$D$1315, $A31)+SUMIFS(DataRegularSeason20242025!$AB$3:$AB$1315,DataRegularSeason20242025!$B$3:$B$1315, "&lt;=" &amp; FM$1, DataRegularSeason20242025!$E$3:$E$1315, $A31)</f>
        <v>13</v>
      </c>
      <c r="FN31">
        <f>SUMIFS(DataRegularSeason20242025!$AA$3:$AA$1315,DataRegularSeason20242025!$B$3:$B$1315, "&lt;=" &amp; FN$1, DataRegularSeason20242025!$D$3:$D$1315, $A31)+SUMIFS(DataRegularSeason20242025!$AB$3:$AB$1315,DataRegularSeason20242025!$B$3:$B$1315, "&lt;=" &amp; FN$1, DataRegularSeason20242025!$E$3:$E$1315, $A31)</f>
        <v>13</v>
      </c>
      <c r="FO31">
        <f>SUMIFS(DataRegularSeason20242025!$AA$3:$AA$1315,DataRegularSeason20242025!$B$3:$B$1315, "&lt;=" &amp; FO$1, DataRegularSeason20242025!$D$3:$D$1315, $A31)+SUMIFS(DataRegularSeason20242025!$AB$3:$AB$1315,DataRegularSeason20242025!$B$3:$B$1315, "&lt;=" &amp; FO$1, DataRegularSeason20242025!$E$3:$E$1315, $A31)</f>
        <v>13</v>
      </c>
      <c r="FP31">
        <f>SUMIFS(DataRegularSeason20242025!$AA$3:$AA$1315,DataRegularSeason20242025!$B$3:$B$1315, "&lt;=" &amp; FP$1, DataRegularSeason20242025!$D$3:$D$1315, $A31)+SUMIFS(DataRegularSeason20242025!$AB$3:$AB$1315,DataRegularSeason20242025!$B$3:$B$1315, "&lt;=" &amp; FP$1, DataRegularSeason20242025!$E$3:$E$1315, $A31)</f>
        <v>13</v>
      </c>
      <c r="FQ31">
        <f>SUMIFS(DataRegularSeason20242025!$AA$3:$AA$1315,DataRegularSeason20242025!$B$3:$B$1315, "&lt;=" &amp; FQ$1, DataRegularSeason20242025!$D$3:$D$1315, $A31)+SUMIFS(DataRegularSeason20242025!$AB$3:$AB$1315,DataRegularSeason20242025!$B$3:$B$1315, "&lt;=" &amp; FQ$1, DataRegularSeason20242025!$E$3:$E$1315, $A31)</f>
        <v>13</v>
      </c>
      <c r="FR31">
        <f>SUMIFS(DataRegularSeason20242025!$AA$3:$AA$1315,DataRegularSeason20242025!$B$3:$B$1315, "&lt;=" &amp; FR$1, DataRegularSeason20242025!$D$3:$D$1315, $A31)+SUMIFS(DataRegularSeason20242025!$AB$3:$AB$1315,DataRegularSeason20242025!$B$3:$B$1315, "&lt;=" &amp; FR$1, DataRegularSeason20242025!$E$3:$E$1315, $A31)</f>
        <v>13</v>
      </c>
      <c r="FS31">
        <f>SUMIFS(DataRegularSeason20242025!$AA$3:$AA$1315,DataRegularSeason20242025!$B$3:$B$1315, "&lt;=" &amp; FS$1, DataRegularSeason20242025!$D$3:$D$1315, $A31)+SUMIFS(DataRegularSeason20242025!$AB$3:$AB$1315,DataRegularSeason20242025!$B$3:$B$1315, "&lt;=" &amp; FS$1, DataRegularSeason20242025!$E$3:$E$1315, $A31)</f>
        <v>13</v>
      </c>
      <c r="FT31">
        <f>SUMIFS(DataRegularSeason20242025!$AA$3:$AA$1315,DataRegularSeason20242025!$B$3:$B$1315, "&lt;=" &amp; FT$1, DataRegularSeason20242025!$D$3:$D$1315, $A31)+SUMIFS(DataRegularSeason20242025!$AB$3:$AB$1315,DataRegularSeason20242025!$B$3:$B$1315, "&lt;=" &amp; FT$1, DataRegularSeason20242025!$E$3:$E$1315, $A31)</f>
        <v>13</v>
      </c>
      <c r="FU31">
        <f>SUMIFS(DataRegularSeason20242025!$AA$3:$AA$1315,DataRegularSeason20242025!$B$3:$B$1315, "&lt;=" &amp; FU$1, DataRegularSeason20242025!$D$3:$D$1315, $A31)+SUMIFS(DataRegularSeason20242025!$AB$3:$AB$1315,DataRegularSeason20242025!$B$3:$B$1315, "&lt;=" &amp; FU$1, DataRegularSeason20242025!$E$3:$E$1315, $A31)</f>
        <v>13</v>
      </c>
      <c r="FV31">
        <f>SUMIFS(DataRegularSeason20242025!$AA$3:$AA$1315,DataRegularSeason20242025!$B$3:$B$1315, "&lt;=" &amp; FV$1, DataRegularSeason20242025!$D$3:$D$1315, $A31)+SUMIFS(DataRegularSeason20242025!$AB$3:$AB$1315,DataRegularSeason20242025!$B$3:$B$1315, "&lt;=" &amp; FV$1, DataRegularSeason20242025!$E$3:$E$1315, $A31)</f>
        <v>13</v>
      </c>
      <c r="FW31">
        <f>SUMIFS(DataRegularSeason20242025!$AA$3:$AA$1315,DataRegularSeason20242025!$B$3:$B$1315, "&lt;=" &amp; FW$1, DataRegularSeason20242025!$D$3:$D$1315, $A31)+SUMIFS(DataRegularSeason20242025!$AB$3:$AB$1315,DataRegularSeason20242025!$B$3:$B$1315, "&lt;=" &amp; FW$1, DataRegularSeason20242025!$E$3:$E$1315, $A31)</f>
        <v>13</v>
      </c>
      <c r="FX31">
        <f>SUMIFS(DataRegularSeason20242025!$AA$3:$AA$1315,DataRegularSeason20242025!$B$3:$B$1315, "&lt;=" &amp; FX$1, DataRegularSeason20242025!$D$3:$D$1315, $A31)+SUMIFS(DataRegularSeason20242025!$AB$3:$AB$1315,DataRegularSeason20242025!$B$3:$B$1315, "&lt;=" &amp; FX$1, DataRegularSeason20242025!$E$3:$E$1315, $A31)</f>
        <v>13</v>
      </c>
      <c r="FY31">
        <f>SUMIFS(DataRegularSeason20242025!$AA$3:$AA$1315,DataRegularSeason20242025!$B$3:$B$1315, "&lt;=" &amp; FY$1, DataRegularSeason20242025!$D$3:$D$1315, $A31)+SUMIFS(DataRegularSeason20242025!$AB$3:$AB$1315,DataRegularSeason20242025!$B$3:$B$1315, "&lt;=" &amp; FY$1, DataRegularSeason20242025!$E$3:$E$1315, $A31)</f>
        <v>13</v>
      </c>
      <c r="FZ31">
        <f>SUMIFS(DataRegularSeason20242025!$AA$3:$AA$1315,DataRegularSeason20242025!$B$3:$B$1315, "&lt;=" &amp; FZ$1, DataRegularSeason20242025!$D$3:$D$1315, $A31)+SUMIFS(DataRegularSeason20242025!$AB$3:$AB$1315,DataRegularSeason20242025!$B$3:$B$1315, "&lt;=" &amp; FZ$1, DataRegularSeason20242025!$E$3:$E$1315, $A31)</f>
        <v>13</v>
      </c>
      <c r="GA31">
        <f>SUMIFS(DataRegularSeason20242025!$AA$3:$AA$1315,DataRegularSeason20242025!$B$3:$B$1315, "&lt;=" &amp; GA$1, DataRegularSeason20242025!$D$3:$D$1315, $A31)+SUMIFS(DataRegularSeason20242025!$AB$3:$AB$1315,DataRegularSeason20242025!$B$3:$B$1315, "&lt;=" &amp; GA$1, DataRegularSeason20242025!$E$3:$E$1315, $A31)</f>
        <v>13</v>
      </c>
      <c r="GB31">
        <f>SUMIFS(DataRegularSeason20242025!$AA$3:$AA$1315,DataRegularSeason20242025!$B$3:$B$1315, "&lt;=" &amp; GB$1, DataRegularSeason20242025!$D$3:$D$1315, $A31)+SUMIFS(DataRegularSeason20242025!$AB$3:$AB$1315,DataRegularSeason20242025!$B$3:$B$1315, "&lt;=" &amp; GB$1, DataRegularSeason20242025!$E$3:$E$1315, $A31)</f>
        <v>13</v>
      </c>
      <c r="GC31">
        <f>SUMIFS(DataRegularSeason20242025!$AA$3:$AA$1315,DataRegularSeason20242025!$B$3:$B$1315, "&lt;=" &amp; GC$1, DataRegularSeason20242025!$D$3:$D$1315, $A31)+SUMIFS(DataRegularSeason20242025!$AB$3:$AB$1315,DataRegularSeason20242025!$B$3:$B$1315, "&lt;=" &amp; GC$1, DataRegularSeason20242025!$E$3:$E$1315, $A31)</f>
        <v>13</v>
      </c>
      <c r="GD31">
        <f>SUMIFS(DataRegularSeason20242025!$AA$3:$AA$1315,DataRegularSeason20242025!$B$3:$B$1315, "&lt;=" &amp; GD$1, DataRegularSeason20242025!$D$3:$D$1315, $A31)+SUMIFS(DataRegularSeason20242025!$AB$3:$AB$1315,DataRegularSeason20242025!$B$3:$B$1315, "&lt;=" &amp; GD$1, DataRegularSeason20242025!$E$3:$E$1315, $A31)</f>
        <v>13</v>
      </c>
      <c r="GE31">
        <f>SUMIFS(DataRegularSeason20242025!$AA$3:$AA$1315,DataRegularSeason20242025!$B$3:$B$1315, "&lt;=" &amp; GE$1, DataRegularSeason20242025!$D$3:$D$1315, $A31)+SUMIFS(DataRegularSeason20242025!$AB$3:$AB$1315,DataRegularSeason20242025!$B$3:$B$1315, "&lt;=" &amp; GE$1, DataRegularSeason20242025!$E$3:$E$1315, $A31)</f>
        <v>13</v>
      </c>
      <c r="GF31">
        <f>SUMIFS(DataRegularSeason20242025!$AA$3:$AA$1315,DataRegularSeason20242025!$B$3:$B$1315, "&lt;=" &amp; GF$1, DataRegularSeason20242025!$D$3:$D$1315, $A31)+SUMIFS(DataRegularSeason20242025!$AB$3:$AB$1315,DataRegularSeason20242025!$B$3:$B$1315, "&lt;=" &amp; GF$1, DataRegularSeason20242025!$E$3:$E$1315, $A31)</f>
        <v>13</v>
      </c>
      <c r="GG31">
        <f>SUMIFS(DataRegularSeason20242025!$AA$3:$AA$1315,DataRegularSeason20242025!$B$3:$B$1315, "&lt;=" &amp; GG$1, DataRegularSeason20242025!$D$3:$D$1315, $A31)+SUMIFS(DataRegularSeason20242025!$AB$3:$AB$1315,DataRegularSeason20242025!$B$3:$B$1315, "&lt;=" &amp; GG$1, DataRegularSeason20242025!$E$3:$E$1315, $A31)</f>
        <v>13</v>
      </c>
      <c r="GH31">
        <f>SUMIFS(DataRegularSeason20242025!$AA$3:$AA$1315,DataRegularSeason20242025!$B$3:$B$1315, "&lt;=" &amp; GH$1, DataRegularSeason20242025!$D$3:$D$1315, $A31)+SUMIFS(DataRegularSeason20242025!$AB$3:$AB$1315,DataRegularSeason20242025!$B$3:$B$1315, "&lt;=" &amp; GH$1, DataRegularSeason20242025!$E$3:$E$1315, $A31)</f>
        <v>13</v>
      </c>
      <c r="GI31">
        <f>SUMIFS(DataRegularSeason20242025!$AA$3:$AA$1315,DataRegularSeason20242025!$B$3:$B$1315, "&lt;=" &amp; GI$1, DataRegularSeason20242025!$D$3:$D$1315, $A31)+SUMIFS(DataRegularSeason20242025!$AB$3:$AB$1315,DataRegularSeason20242025!$B$3:$B$1315, "&lt;=" &amp; GI$1, DataRegularSeason20242025!$E$3:$E$1315, $A31)</f>
        <v>13</v>
      </c>
      <c r="GJ31">
        <f>SUMIFS(DataRegularSeason20242025!$AA$3:$AA$1315,DataRegularSeason20242025!$B$3:$B$1315, "&lt;=" &amp; GJ$1, DataRegularSeason20242025!$D$3:$D$1315, $A31)+SUMIFS(DataRegularSeason20242025!$AB$3:$AB$1315,DataRegularSeason20242025!$B$3:$B$1315, "&lt;=" &amp; GJ$1, DataRegularSeason20242025!$E$3:$E$1315, $A31)</f>
        <v>13</v>
      </c>
      <c r="GK31">
        <f>SUMIFS(DataRegularSeason20242025!$AA$3:$AA$1315,DataRegularSeason20242025!$B$3:$B$1315, "&lt;=" &amp; GK$1, DataRegularSeason20242025!$D$3:$D$1315, $A31)+SUMIFS(DataRegularSeason20242025!$AB$3:$AB$1315,DataRegularSeason20242025!$B$3:$B$1315, "&lt;=" &amp; GK$1, DataRegularSeason20242025!$E$3:$E$1315, $A31)</f>
        <v>13</v>
      </c>
      <c r="GL31">
        <f>SUMIFS(DataRegularSeason20242025!$AA$3:$AA$1315,DataRegularSeason20242025!$B$3:$B$1315, "&lt;=" &amp; GL$1, DataRegularSeason20242025!$D$3:$D$1315, $A31)+SUMIFS(DataRegularSeason20242025!$AB$3:$AB$1315,DataRegularSeason20242025!$B$3:$B$1315, "&lt;=" &amp; GL$1, DataRegularSeason20242025!$E$3:$E$1315, $A31)</f>
        <v>13</v>
      </c>
      <c r="GM31">
        <f>SUMIFS(DataRegularSeason20242025!$AA$3:$AA$1315,DataRegularSeason20242025!$B$3:$B$1315, "&lt;=" &amp; GM$1, DataRegularSeason20242025!$D$3:$D$1315, $A31)+SUMIFS(DataRegularSeason20242025!$AB$3:$AB$1315,DataRegularSeason20242025!$B$3:$B$1315, "&lt;=" &amp; GM$1, DataRegularSeason20242025!$E$3:$E$1315, $A31)</f>
        <v>13</v>
      </c>
      <c r="GN31">
        <f>SUMIFS(DataRegularSeason20242025!$AA$3:$AA$1315,DataRegularSeason20242025!$B$3:$B$1315, "&lt;=" &amp; GN$1, DataRegularSeason20242025!$D$3:$D$1315, $A31)+SUMIFS(DataRegularSeason20242025!$AB$3:$AB$1315,DataRegularSeason20242025!$B$3:$B$1315, "&lt;=" &amp; GN$1, DataRegularSeason20242025!$E$3:$E$1315, $A31)</f>
        <v>13</v>
      </c>
      <c r="GO31">
        <f>SUMIFS(DataRegularSeason20242025!$AA$3:$AA$1315,DataRegularSeason20242025!$B$3:$B$1315, "&lt;=" &amp; GO$1, DataRegularSeason20242025!$D$3:$D$1315, $A31)+SUMIFS(DataRegularSeason20242025!$AB$3:$AB$1315,DataRegularSeason20242025!$B$3:$B$1315, "&lt;=" &amp; GO$1, DataRegularSeason20242025!$E$3:$E$1315, $A31)</f>
        <v>13</v>
      </c>
      <c r="GP31">
        <f>SUMIFS(DataRegularSeason20242025!$AA$3:$AA$1315,DataRegularSeason20242025!$B$3:$B$1315, "&lt;=" &amp; GP$1, DataRegularSeason20242025!$D$3:$D$1315, $A31)+SUMIFS(DataRegularSeason20242025!$AB$3:$AB$1315,DataRegularSeason20242025!$B$3:$B$1315, "&lt;=" &amp; GP$1, DataRegularSeason20242025!$E$3:$E$1315, $A31)</f>
        <v>13</v>
      </c>
      <c r="GQ31">
        <f>SUMIFS(DataRegularSeason20242025!$AA$3:$AA$1315,DataRegularSeason20242025!$B$3:$B$1315, "&lt;=" &amp; GQ$1, DataRegularSeason20242025!$D$3:$D$1315, $A31)+SUMIFS(DataRegularSeason20242025!$AB$3:$AB$1315,DataRegularSeason20242025!$B$3:$B$1315, "&lt;=" &amp; GQ$1, DataRegularSeason20242025!$E$3:$E$1315, $A31)</f>
        <v>13</v>
      </c>
      <c r="GR31">
        <f>SUMIFS(DataRegularSeason20242025!$AA$3:$AA$1315,DataRegularSeason20242025!$B$3:$B$1315, "&lt;=" &amp; GR$1, DataRegularSeason20242025!$D$3:$D$1315, $A31)+SUMIFS(DataRegularSeason20242025!$AB$3:$AB$1315,DataRegularSeason20242025!$B$3:$B$1315, "&lt;=" &amp; GR$1, DataRegularSeason20242025!$E$3:$E$1315, $A31)</f>
        <v>13</v>
      </c>
      <c r="GS31">
        <f>SUMIFS(DataRegularSeason20242025!$AA$3:$AA$1315,DataRegularSeason20242025!$B$3:$B$1315, "&lt;=" &amp; GS$1, DataRegularSeason20242025!$D$3:$D$1315, $A31)+SUMIFS(DataRegularSeason20242025!$AB$3:$AB$1315,DataRegularSeason20242025!$B$3:$B$1315, "&lt;=" &amp; GS$1, DataRegularSeason20242025!$E$3:$E$1315, $A31)</f>
        <v>13</v>
      </c>
      <c r="GT31">
        <f>SUMIFS(DataRegularSeason20242025!$AA$3:$AA$1315,DataRegularSeason20242025!$B$3:$B$1315, "&lt;=" &amp; GT$1, DataRegularSeason20242025!$D$3:$D$1315, $A31)+SUMIFS(DataRegularSeason20242025!$AB$3:$AB$1315,DataRegularSeason20242025!$B$3:$B$1315, "&lt;=" &amp; GT$1, DataRegularSeason20242025!$E$3:$E$1315, $A31)</f>
        <v>13</v>
      </c>
      <c r="GU31">
        <f>SUMIFS(DataRegularSeason20242025!$AA$3:$AA$1315,DataRegularSeason20242025!$B$3:$B$1315, "&lt;=" &amp; GU$1, DataRegularSeason20242025!$D$3:$D$1315, $A31)+SUMIFS(DataRegularSeason20242025!$AB$3:$AB$1315,DataRegularSeason20242025!$B$3:$B$1315, "&lt;=" &amp; GU$1, DataRegularSeason20242025!$E$3:$E$1315, $A31)</f>
        <v>13</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16.71875</v>
      </c>
      <c r="AS34">
        <f>SUBTOTAL(101,Table4[2024-11-13])</f>
        <v>16.71875</v>
      </c>
      <c r="AT34">
        <f>SUBTOTAL(101,Table4[2024-11-14])</f>
        <v>16.71875</v>
      </c>
      <c r="AU34">
        <f>SUBTOTAL(101,Table4[2024-11-15])</f>
        <v>16.71875</v>
      </c>
      <c r="AV34">
        <f>SUBTOTAL(101,Table4[2024-11-16])</f>
        <v>16.71875</v>
      </c>
      <c r="AW34">
        <f>SUBTOTAL(101,Table4[2024-11-17])</f>
        <v>16.71875</v>
      </c>
      <c r="AX34">
        <f>SUBTOTAL(101,Table4[2024-11-18])</f>
        <v>16.71875</v>
      </c>
      <c r="AY34">
        <f>SUBTOTAL(101,Table4[2024-11-19])</f>
        <v>16.71875</v>
      </c>
      <c r="AZ34">
        <f>SUBTOTAL(101,Table4[2024-11-20])</f>
        <v>16.71875</v>
      </c>
      <c r="BA34">
        <f>SUBTOTAL(101,Table4[2024-11-21])</f>
        <v>16.71875</v>
      </c>
      <c r="BB34">
        <f>SUBTOTAL(101,Table4[2024-11-22])</f>
        <v>16.71875</v>
      </c>
      <c r="BC34">
        <f>SUBTOTAL(101,Table4[2024-11-23])</f>
        <v>16.71875</v>
      </c>
      <c r="BD34">
        <f>SUBTOTAL(101,Table4[2024-11-24])</f>
        <v>16.71875</v>
      </c>
      <c r="BE34">
        <f>SUBTOTAL(101,Table4[2024-11-25])</f>
        <v>16.71875</v>
      </c>
      <c r="BF34">
        <f>SUBTOTAL(101,Table4[2024-11-26])</f>
        <v>16.71875</v>
      </c>
      <c r="BG34">
        <f>SUBTOTAL(101,Table4[2024-11-27])</f>
        <v>16.71875</v>
      </c>
      <c r="BH34">
        <f>SUBTOTAL(101,Table4[2024-11-28])</f>
        <v>16.71875</v>
      </c>
      <c r="BI34">
        <f>SUBTOTAL(101,Table4[2024-11-29])</f>
        <v>16.71875</v>
      </c>
      <c r="BJ34">
        <f>SUBTOTAL(101,Table4[2024-11-30])</f>
        <v>16.71875</v>
      </c>
      <c r="BK34">
        <f>SUBTOTAL(101,Table4[2024-12-01])</f>
        <v>16.71875</v>
      </c>
      <c r="BL34">
        <f>SUBTOTAL(101,Table4[2024-12-02])</f>
        <v>16.71875</v>
      </c>
      <c r="BM34">
        <f>SUBTOTAL(101,Table4[2024-12-03])</f>
        <v>16.71875</v>
      </c>
      <c r="BN34">
        <f>SUBTOTAL(101,Table4[2024-12-04])</f>
        <v>16.71875</v>
      </c>
      <c r="BO34">
        <f>SUBTOTAL(101,Table4[2024-12-05])</f>
        <v>16.71875</v>
      </c>
      <c r="BP34">
        <f>SUBTOTAL(101,Table4[2024-12-06])</f>
        <v>16.71875</v>
      </c>
      <c r="BQ34">
        <f>SUBTOTAL(101,Table4[2024-12-07])</f>
        <v>16.71875</v>
      </c>
      <c r="BR34">
        <f>SUBTOTAL(101,Table4[2024-12-08])</f>
        <v>16.71875</v>
      </c>
      <c r="BS34">
        <f>SUBTOTAL(101,Table4[2024-12-09])</f>
        <v>16.71875</v>
      </c>
      <c r="BT34">
        <f>SUBTOTAL(101,Table4[2024-12-10])</f>
        <v>16.71875</v>
      </c>
      <c r="BU34">
        <f>SUBTOTAL(101,Table4[2024-12-11])</f>
        <v>16.71875</v>
      </c>
      <c r="BV34">
        <f>SUBTOTAL(101,Table4[2024-12-12])</f>
        <v>16.71875</v>
      </c>
      <c r="BW34">
        <f>SUBTOTAL(101,Table4[2024-12-13])</f>
        <v>16.71875</v>
      </c>
      <c r="BX34">
        <f>SUBTOTAL(101,Table4[2024-12-14])</f>
        <v>16.71875</v>
      </c>
      <c r="BY34">
        <f>SUBTOTAL(101,Table4[2024-12-15])</f>
        <v>16.71875</v>
      </c>
      <c r="BZ34">
        <f>SUBTOTAL(101,Table4[2024-12-16])</f>
        <v>16.71875</v>
      </c>
      <c r="CA34">
        <f>SUBTOTAL(101,Table4[2024-12-17])</f>
        <v>16.71875</v>
      </c>
      <c r="CB34">
        <f>SUBTOTAL(101,Table4[2024-12-18])</f>
        <v>16.71875</v>
      </c>
      <c r="CC34">
        <f>SUBTOTAL(101,Table4[2024-12-19])</f>
        <v>16.71875</v>
      </c>
      <c r="CD34">
        <f>SUBTOTAL(101,Table4[2024-12-20])</f>
        <v>16.71875</v>
      </c>
      <c r="CE34">
        <f>SUBTOTAL(101,Table4[2024-12-21])</f>
        <v>16.71875</v>
      </c>
      <c r="CF34">
        <f>SUBTOTAL(101,Table4[2024-12-22])</f>
        <v>16.71875</v>
      </c>
      <c r="CG34">
        <f>SUBTOTAL(101,Table4[2024-12-23])</f>
        <v>16.71875</v>
      </c>
      <c r="CH34">
        <f>SUBTOTAL(101,Table4[2024-12-24])</f>
        <v>16.71875</v>
      </c>
      <c r="CI34">
        <f>SUBTOTAL(101,Table4[2024-12-25])</f>
        <v>16.71875</v>
      </c>
      <c r="CJ34">
        <f>SUBTOTAL(101,Table4[2024-12-26])</f>
        <v>16.71875</v>
      </c>
      <c r="CK34">
        <f>SUBTOTAL(101,Table4[2024-12-27])</f>
        <v>16.71875</v>
      </c>
      <c r="CL34">
        <f>SUBTOTAL(101,Table4[2024-12-28])</f>
        <v>16.71875</v>
      </c>
      <c r="CM34">
        <f>SUBTOTAL(101,Table4[2024-12-29])</f>
        <v>16.71875</v>
      </c>
      <c r="CN34">
        <f>SUBTOTAL(101,Table4[2024-12-30])</f>
        <v>16.71875</v>
      </c>
      <c r="CO34">
        <f>SUBTOTAL(101,Table4[2024-12-31])</f>
        <v>16.71875</v>
      </c>
      <c r="CP34">
        <f>SUBTOTAL(101,Table4[2025-01-01])</f>
        <v>16.71875</v>
      </c>
      <c r="CQ34">
        <f>SUBTOTAL(101,Table4[2025-01-02])</f>
        <v>16.71875</v>
      </c>
      <c r="CR34">
        <f>SUBTOTAL(101,Table4[2025-01-03])</f>
        <v>16.71875</v>
      </c>
      <c r="CS34">
        <f>SUBTOTAL(101,Table4[2025-01-04])</f>
        <v>16.71875</v>
      </c>
      <c r="CT34">
        <f>SUBTOTAL(101,Table4[2025-01-05])</f>
        <v>16.71875</v>
      </c>
      <c r="CU34">
        <f>SUBTOTAL(101,Table4[2025-01-06])</f>
        <v>16.71875</v>
      </c>
      <c r="CV34">
        <f>SUBTOTAL(101,Table4[2025-01-07])</f>
        <v>16.71875</v>
      </c>
      <c r="CW34">
        <f>SUBTOTAL(101,Table4[2025-01-08])</f>
        <v>16.71875</v>
      </c>
      <c r="CX34">
        <f>SUBTOTAL(101,Table4[2025-01-09])</f>
        <v>16.71875</v>
      </c>
      <c r="CY34">
        <f>SUBTOTAL(101,Table4[2025-01-10])</f>
        <v>16.71875</v>
      </c>
      <c r="CZ34">
        <f>SUBTOTAL(101,Table4[2025-01-11])</f>
        <v>16.71875</v>
      </c>
      <c r="DA34">
        <f>SUBTOTAL(101,Table4[2025-01-12])</f>
        <v>16.71875</v>
      </c>
      <c r="DB34">
        <f>SUBTOTAL(101,Table4[2025-01-13])</f>
        <v>16.71875</v>
      </c>
      <c r="DC34">
        <f>SUBTOTAL(101,Table4[2025-01-14])</f>
        <v>16.71875</v>
      </c>
      <c r="DD34">
        <f>SUBTOTAL(101,Table4[2025-01-15])</f>
        <v>16.71875</v>
      </c>
      <c r="DE34">
        <f>SUBTOTAL(101,Table4[2025-01-16])</f>
        <v>16.71875</v>
      </c>
      <c r="DF34">
        <f>SUBTOTAL(101,Table4[2025-01-17])</f>
        <v>16.71875</v>
      </c>
      <c r="DG34">
        <f>SUBTOTAL(101,Table4[2025-01-18])</f>
        <v>16.71875</v>
      </c>
      <c r="DH34">
        <f>SUBTOTAL(101,Table4[2025-01-19])</f>
        <v>16.71875</v>
      </c>
      <c r="DI34">
        <f>SUBTOTAL(101,Table4[2025-01-20])</f>
        <v>16.71875</v>
      </c>
      <c r="DJ34">
        <f>SUBTOTAL(101,Table4[2025-01-21])</f>
        <v>16.71875</v>
      </c>
      <c r="DK34">
        <f>SUBTOTAL(101,Table4[2025-01-22])</f>
        <v>16.71875</v>
      </c>
      <c r="DL34">
        <f>SUBTOTAL(101,Table4[2025-01-23])</f>
        <v>16.71875</v>
      </c>
      <c r="DM34">
        <f>SUBTOTAL(101,Table4[2025-01-24])</f>
        <v>16.71875</v>
      </c>
      <c r="DN34">
        <f>SUBTOTAL(101,Table4[2025-01-25])</f>
        <v>16.71875</v>
      </c>
      <c r="DO34">
        <f>SUBTOTAL(101,Table4[2025-01-26])</f>
        <v>16.71875</v>
      </c>
      <c r="DP34">
        <f>SUBTOTAL(101,Table4[2025-01-27])</f>
        <v>16.71875</v>
      </c>
      <c r="DQ34">
        <f>SUBTOTAL(101,Table4[2025-01-28])</f>
        <v>16.71875</v>
      </c>
      <c r="DR34">
        <f>SUBTOTAL(101,Table4[2025-01-29])</f>
        <v>16.71875</v>
      </c>
      <c r="DS34">
        <f>SUBTOTAL(101,Table4[2025-01-30])</f>
        <v>16.71875</v>
      </c>
      <c r="DT34">
        <f>SUBTOTAL(101,Table4[2025-01-31])</f>
        <v>16.71875</v>
      </c>
      <c r="DU34">
        <f>SUBTOTAL(101,Table4[2025-02-01])</f>
        <v>16.71875</v>
      </c>
      <c r="DV34">
        <f>SUBTOTAL(101,Table4[2025-02-02])</f>
        <v>16.71875</v>
      </c>
      <c r="DW34">
        <f>SUBTOTAL(101,Table4[2025-02-03])</f>
        <v>16.71875</v>
      </c>
      <c r="DX34">
        <f>SUBTOTAL(101,Table4[2025-02-04])</f>
        <v>16.71875</v>
      </c>
      <c r="DY34">
        <f>SUBTOTAL(101,Table4[2025-02-05])</f>
        <v>16.71875</v>
      </c>
      <c r="DZ34">
        <f>SUBTOTAL(101,Table4[2025-02-06])</f>
        <v>16.71875</v>
      </c>
      <c r="EA34">
        <f>SUBTOTAL(101,Table4[2025-02-07])</f>
        <v>16.71875</v>
      </c>
      <c r="EB34">
        <f>SUBTOTAL(101,Table4[2025-02-08])</f>
        <v>16.71875</v>
      </c>
      <c r="EC34">
        <f>SUBTOTAL(101,Table4[2025-02-09])</f>
        <v>16.71875</v>
      </c>
      <c r="ED34">
        <f>SUBTOTAL(101,Table4[2025-02-10])</f>
        <v>16.71875</v>
      </c>
      <c r="EE34">
        <f>SUBTOTAL(101,Table4[2025-02-11])</f>
        <v>16.71875</v>
      </c>
      <c r="EF34">
        <f>SUBTOTAL(101,Table4[2025-02-12])</f>
        <v>16.71875</v>
      </c>
      <c r="EG34">
        <f>SUBTOTAL(101,Table4[2025-02-13])</f>
        <v>16.71875</v>
      </c>
      <c r="EH34">
        <f>SUBTOTAL(101,Table4[2025-02-14])</f>
        <v>16.71875</v>
      </c>
      <c r="EI34">
        <f>SUBTOTAL(101,Table4[2025-02-15])</f>
        <v>16.71875</v>
      </c>
      <c r="EJ34">
        <f>SUBTOTAL(101,Table4[2025-02-16])</f>
        <v>16.71875</v>
      </c>
      <c r="EK34">
        <f>SUBTOTAL(101,Table4[2025-02-17])</f>
        <v>16.71875</v>
      </c>
      <c r="EL34">
        <f>SUBTOTAL(101,Table4[2025-02-18])</f>
        <v>16.71875</v>
      </c>
      <c r="EM34">
        <f>SUBTOTAL(101,Table4[2025-02-19])</f>
        <v>16.71875</v>
      </c>
      <c r="EN34">
        <f>SUBTOTAL(101,Table4[2025-02-20])</f>
        <v>16.71875</v>
      </c>
      <c r="EO34">
        <f>SUBTOTAL(101,Table4[2025-02-21])</f>
        <v>16.71875</v>
      </c>
      <c r="EP34">
        <f>SUBTOTAL(101,Table4[2025-02-22])</f>
        <v>16.71875</v>
      </c>
      <c r="EQ34">
        <f>SUBTOTAL(101,Table4[2025-02-23])</f>
        <v>16.71875</v>
      </c>
      <c r="ER34">
        <f>SUBTOTAL(101,Table4[2025-02-24])</f>
        <v>16.71875</v>
      </c>
      <c r="ES34">
        <f>SUBTOTAL(101,Table4[2025-02-25])</f>
        <v>16.71875</v>
      </c>
      <c r="ET34">
        <f>SUBTOTAL(101,Table4[2025-02-26])</f>
        <v>16.71875</v>
      </c>
      <c r="EU34">
        <f>SUBTOTAL(101,Table4[2025-02-27])</f>
        <v>16.71875</v>
      </c>
      <c r="EV34">
        <f>SUBTOTAL(101,Table4[2025-02-28])</f>
        <v>16.71875</v>
      </c>
      <c r="EW34">
        <f>SUBTOTAL(101,Table4[2025-03-01])</f>
        <v>16.71875</v>
      </c>
      <c r="EX34">
        <f>SUBTOTAL(101,Table4[2025-03-02])</f>
        <v>16.71875</v>
      </c>
      <c r="EY34">
        <f>SUBTOTAL(101,Table4[2025-03-03])</f>
        <v>16.71875</v>
      </c>
      <c r="EZ34">
        <f>SUBTOTAL(101,Table4[2025-03-04])</f>
        <v>16.71875</v>
      </c>
      <c r="FA34">
        <f>SUBTOTAL(101,Table4[2025-03-05])</f>
        <v>16.71875</v>
      </c>
      <c r="FB34">
        <f>SUBTOTAL(101,Table4[2025-03-06])</f>
        <v>16.71875</v>
      </c>
      <c r="FC34">
        <f>SUBTOTAL(101,Table4[2025-03-07])</f>
        <v>16.71875</v>
      </c>
      <c r="FD34">
        <f>SUBTOTAL(101,Table4[2025-03-08])</f>
        <v>16.71875</v>
      </c>
      <c r="FE34">
        <f>SUBTOTAL(101,Table4[2025-03-09])</f>
        <v>16.71875</v>
      </c>
      <c r="FF34">
        <f>SUBTOTAL(101,Table4[2025-03-10])</f>
        <v>16.71875</v>
      </c>
      <c r="FG34">
        <f>SUBTOTAL(101,Table4[2025-03-11])</f>
        <v>16.71875</v>
      </c>
      <c r="FH34">
        <f>SUBTOTAL(101,Table4[2025-03-12])</f>
        <v>16.71875</v>
      </c>
      <c r="FI34">
        <f>SUBTOTAL(101,Table4[2025-03-13])</f>
        <v>16.71875</v>
      </c>
      <c r="FJ34">
        <f>SUBTOTAL(101,Table4[2025-03-14])</f>
        <v>16.71875</v>
      </c>
      <c r="FK34">
        <f>SUBTOTAL(101,Table4[2025-03-15])</f>
        <v>16.71875</v>
      </c>
      <c r="FL34">
        <f>SUBTOTAL(101,Table4[2025-03-16])</f>
        <v>16.71875</v>
      </c>
      <c r="FM34">
        <f>SUBTOTAL(101,Table4[2025-03-17])</f>
        <v>16.71875</v>
      </c>
      <c r="FN34">
        <f>SUBTOTAL(101,Table4[2025-03-18])</f>
        <v>16.71875</v>
      </c>
      <c r="FO34">
        <f>SUBTOTAL(101,Table4[2025-03-19])</f>
        <v>16.71875</v>
      </c>
      <c r="FP34">
        <f>SUBTOTAL(101,Table4[2025-03-20])</f>
        <v>16.71875</v>
      </c>
      <c r="FQ34">
        <f>SUBTOTAL(101,Table4[2025-03-21])</f>
        <v>16.71875</v>
      </c>
      <c r="FR34">
        <f>SUBTOTAL(101,Table4[2025-03-22])</f>
        <v>16.71875</v>
      </c>
      <c r="FS34">
        <f>SUBTOTAL(101,Table4[2025-03-23])</f>
        <v>16.71875</v>
      </c>
      <c r="FT34">
        <f>SUBTOTAL(101,Table4[2025-03-24])</f>
        <v>16.71875</v>
      </c>
      <c r="FU34">
        <f>SUBTOTAL(101,Table4[2025-03-25])</f>
        <v>16.71875</v>
      </c>
      <c r="FV34">
        <f>SUBTOTAL(101,Table4[2025-03-26])</f>
        <v>16.71875</v>
      </c>
      <c r="FW34">
        <f>SUBTOTAL(101,Table4[2025-03-27])</f>
        <v>16.71875</v>
      </c>
      <c r="FX34">
        <f>SUBTOTAL(101,Table4[2025-03-28])</f>
        <v>16.71875</v>
      </c>
      <c r="FY34">
        <f>SUBTOTAL(101,Table4[2025-03-29])</f>
        <v>16.71875</v>
      </c>
      <c r="FZ34">
        <f>SUBTOTAL(101,Table4[2025-03-30])</f>
        <v>16.71875</v>
      </c>
      <c r="GA34">
        <f>SUBTOTAL(101,Table4[2025-03-31])</f>
        <v>16.71875</v>
      </c>
      <c r="GB34">
        <f>SUBTOTAL(101,Table4[2025-04-01])</f>
        <v>16.71875</v>
      </c>
      <c r="GC34">
        <f>SUBTOTAL(101,Table4[2025-04-02])</f>
        <v>16.71875</v>
      </c>
      <c r="GD34">
        <f>SUBTOTAL(101,Table4[2025-04-03])</f>
        <v>16.71875</v>
      </c>
      <c r="GE34">
        <f>SUBTOTAL(101,Table4[2025-04-04])</f>
        <v>16.71875</v>
      </c>
      <c r="GF34">
        <f>SUBTOTAL(101,Table4[2025-04-05])</f>
        <v>16.71875</v>
      </c>
      <c r="GG34">
        <f>SUBTOTAL(101,Table4[2025-04-06])</f>
        <v>16.71875</v>
      </c>
      <c r="GH34">
        <f>SUBTOTAL(101,Table4[2025-04-07])</f>
        <v>16.71875</v>
      </c>
      <c r="GI34">
        <f>SUBTOTAL(101,Table4[2025-04-08])</f>
        <v>16.71875</v>
      </c>
      <c r="GJ34">
        <f>SUBTOTAL(101,Table4[2025-04-09])</f>
        <v>16.71875</v>
      </c>
      <c r="GK34">
        <f>SUBTOTAL(101,Table4[2025-04-10])</f>
        <v>16.71875</v>
      </c>
      <c r="GL34">
        <f>SUBTOTAL(101,Table4[2025-04-11])</f>
        <v>16.71875</v>
      </c>
      <c r="GM34">
        <f>SUBTOTAL(101,Table4[2025-04-12])</f>
        <v>16.71875</v>
      </c>
      <c r="GN34">
        <f>SUBTOTAL(101,Table4[2025-04-13])</f>
        <v>16.71875</v>
      </c>
      <c r="GO34">
        <f>SUBTOTAL(101,Table4[2025-04-14])</f>
        <v>16.71875</v>
      </c>
      <c r="GP34">
        <f>SUBTOTAL(101,Table4[2025-04-15])</f>
        <v>16.71875</v>
      </c>
      <c r="GQ34">
        <f>SUBTOTAL(101,Table4[2025-04-16])</f>
        <v>16.71875</v>
      </c>
      <c r="GR34">
        <f>SUBTOTAL(101,Table4[2025-04-17])</f>
        <v>16.71875</v>
      </c>
      <c r="GS34">
        <f>SUBTOTAL(101,Table4[2025-04-18])</f>
        <v>16.71875</v>
      </c>
      <c r="GT34">
        <f>SUBTOTAL(101,Table4[2025-04-19])</f>
        <v>16.71875</v>
      </c>
      <c r="GU34">
        <f>SUBTOTAL(101,Table4[2025-04-20])</f>
        <v>16.71875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J17" sqref="AJ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14</v>
      </c>
      <c r="BQ3" s="53">
        <f>82-BP3</f>
        <v>68</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7</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2">
        <f t="shared" ref="BP5" si="1">BO5+BO6</f>
        <v>16</v>
      </c>
      <c r="BQ5" s="53">
        <f t="shared" ref="BQ5" si="2">82-BP5</f>
        <v>66</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2">
        <f t="shared" ref="BP7" si="3">BO7+BO8</f>
        <v>16</v>
      </c>
      <c r="BQ7" s="53">
        <f t="shared" ref="BQ7" si="4">82-BP7</f>
        <v>66</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8</v>
      </c>
      <c r="BP9" s="52">
        <f t="shared" ref="BP9" si="5">BO9+BO10</f>
        <v>14</v>
      </c>
      <c r="BQ9" s="53">
        <f t="shared" ref="BQ9" si="6">82-BP9</f>
        <v>68</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7</v>
      </c>
      <c r="BP11" s="52">
        <f t="shared" ref="BP11" si="7">BO11+BO12</f>
        <v>14</v>
      </c>
      <c r="BQ11" s="53">
        <f t="shared" ref="BQ11" si="8">82-BP11</f>
        <v>68</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8</v>
      </c>
      <c r="BP13" s="52">
        <f t="shared" ref="BP13" si="9">BO13+BO14</f>
        <v>16</v>
      </c>
      <c r="BQ13" s="53">
        <f t="shared" ref="BQ13" si="10">82-BP13</f>
        <v>66</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2">
        <f t="shared" ref="BP15" si="11">BO15+BO16</f>
        <v>16</v>
      </c>
      <c r="BQ15" s="53">
        <f t="shared" ref="BQ15" si="12">82-BP15</f>
        <v>66</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2">
        <f t="shared" ref="BP17" si="13">BO17+BO18</f>
        <v>16</v>
      </c>
      <c r="BQ17" s="53">
        <f t="shared" ref="BQ17" si="14">82-BP17</f>
        <v>66</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10</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2">
        <f t="shared" ref="BP19" si="15">BO19+BO20</f>
        <v>14</v>
      </c>
      <c r="BQ19" s="53">
        <f t="shared" ref="BQ19" si="16">82-BP19</f>
        <v>68</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6</v>
      </c>
      <c r="BP21" s="52">
        <f t="shared" ref="BP21" si="17">BO21+BO22</f>
        <v>14</v>
      </c>
      <c r="BQ21" s="53">
        <f t="shared" ref="BQ21" si="18">82-BP21</f>
        <v>68</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2">
        <f t="shared" ref="BP23" si="19">BO23+BO24</f>
        <v>15</v>
      </c>
      <c r="BQ23" s="53">
        <f t="shared" ref="BQ23" si="20">82-BP23</f>
        <v>67</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15</v>
      </c>
      <c r="BQ25" s="53">
        <f t="shared" ref="BQ25" si="22">82-BP25</f>
        <v>67</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7</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11</v>
      </c>
      <c r="BP27" s="52">
        <f t="shared" ref="BP27" si="23">BO27+BO28</f>
        <v>17</v>
      </c>
      <c r="BQ27" s="53">
        <f t="shared" ref="BQ27" si="24">82-BP27</f>
        <v>65</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2">
        <f t="shared" ref="BP29" si="25">BO29+BO30</f>
        <v>15</v>
      </c>
      <c r="BQ29" s="53">
        <f t="shared" ref="BQ29" si="26">82-BP29</f>
        <v>67</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2">
        <f t="shared" ref="BP31" si="27">BO31+BO32</f>
        <v>16</v>
      </c>
      <c r="BQ31" s="53">
        <f t="shared" ref="BQ31" si="28">82-BP31</f>
        <v>66</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9</v>
      </c>
      <c r="BP33" s="52">
        <f t="shared" ref="BP33" si="29">BO33+BO34</f>
        <v>18</v>
      </c>
      <c r="BQ33" s="53">
        <f t="shared" ref="BQ33" si="30">82-BP33</f>
        <v>64</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2">
        <f t="shared" ref="BP35" si="31">BO35+BO36</f>
        <v>16</v>
      </c>
      <c r="BQ35" s="53">
        <f t="shared" ref="BQ35" si="32">82-BP35</f>
        <v>66</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8</v>
      </c>
      <c r="BP37" s="52">
        <f t="shared" ref="BP37" si="33">BO37+BO38</f>
        <v>15</v>
      </c>
      <c r="BQ37" s="53">
        <f t="shared" ref="BQ37" si="34">82-BP37</f>
        <v>67</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2">
        <f t="shared" ref="BP39" si="35">BO39+BO40</f>
        <v>13</v>
      </c>
      <c r="BQ39" s="53">
        <f t="shared" ref="BQ39" si="36">82-BP39</f>
        <v>69</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7</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7</v>
      </c>
      <c r="BP41" s="52">
        <f t="shared" ref="BP41" si="37">BO41+BO42</f>
        <v>14</v>
      </c>
      <c r="BQ41" s="53">
        <f t="shared" ref="BQ41" si="38">82-BP41</f>
        <v>68</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2">
        <f t="shared" ref="BP43" si="39">BO43+BO44</f>
        <v>16</v>
      </c>
      <c r="BQ43" s="53">
        <f t="shared" ref="BQ43" si="40">82-BP43</f>
        <v>66</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2">
        <f t="shared" ref="BP45" si="41">BO45+BO46</f>
        <v>17</v>
      </c>
      <c r="BQ45" s="53">
        <f t="shared" ref="BQ45" si="42">82-BP45</f>
        <v>65</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7</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15</v>
      </c>
      <c r="BQ47" s="53">
        <f t="shared" ref="BQ47" si="44">82-BP47</f>
        <v>67</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7</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2">
        <f t="shared" ref="BP49" si="45">BO49+BO50</f>
        <v>17</v>
      </c>
      <c r="BQ49" s="53">
        <f t="shared" ref="BQ49" si="46">82-BP49</f>
        <v>65</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15</v>
      </c>
      <c r="BQ51" s="53">
        <f t="shared" ref="BQ51" si="48">82-BP51</f>
        <v>67</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8</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14</v>
      </c>
      <c r="BQ53" s="53">
        <f t="shared" ref="BQ53" si="50">82-BP53</f>
        <v>68</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16</v>
      </c>
      <c r="BQ55" s="53">
        <f t="shared" ref="BQ55" si="52">82-BP55</f>
        <v>66</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9</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2">
        <f t="shared" ref="BP57" si="53">BO57+BO58</f>
        <v>15</v>
      </c>
      <c r="BQ57" s="53">
        <f t="shared" ref="BQ57" si="54">82-BP57</f>
        <v>67</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13</v>
      </c>
      <c r="BQ59" s="53">
        <f t="shared" ref="BQ59" si="56">82-BP59</f>
        <v>69</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6</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6</v>
      </c>
      <c r="BP61" s="52">
        <f t="shared" ref="BP61" si="57">BO61+BO62</f>
        <v>15</v>
      </c>
      <c r="BQ61" s="53">
        <f t="shared" ref="BQ61" si="58">82-BP61</f>
        <v>67</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15</v>
      </c>
      <c r="BQ63" s="53">
        <f t="shared" ref="BQ63" si="60">82-BP63</f>
        <v>67</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2">
        <f t="shared" ref="BP65" si="61">BO65+BO66</f>
        <v>14</v>
      </c>
      <c r="BQ65" s="53">
        <f t="shared" ref="BQ65" si="62">82-BP65</f>
        <v>68</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9</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243</v>
      </c>
      <c r="BQ67" s="35">
        <f>SUM(BQ3:BQ66)/2</f>
        <v>1069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J17" sqref="AJ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7</v>
      </c>
      <c r="BQ3" s="53">
        <f>82-BP3</f>
        <v>75</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3</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2">
        <f t="shared" ref="BP5" si="1">BO5+BO6</f>
        <v>13</v>
      </c>
      <c r="BQ5" s="53">
        <f t="shared" ref="BQ5" si="2">82-BP5</f>
        <v>69</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2">
        <f t="shared" ref="BP7" si="3">BO7+BO8</f>
        <v>7</v>
      </c>
      <c r="BQ7" s="53">
        <f t="shared" ref="BQ7" si="4">82-BP7</f>
        <v>75</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5</v>
      </c>
      <c r="BP9" s="52">
        <f t="shared" ref="BP9" si="5">BO9+BO10</f>
        <v>10</v>
      </c>
      <c r="BQ9" s="53">
        <f t="shared" ref="BQ9" si="6">82-BP9</f>
        <v>72</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2">
        <f t="shared" ref="BP11" si="7">BO11+BO12</f>
        <v>7</v>
      </c>
      <c r="BQ11" s="53">
        <f t="shared" ref="BQ11" si="8">82-BP11</f>
        <v>75</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7</v>
      </c>
      <c r="BP13" s="52">
        <f t="shared" ref="BP13" si="9">BO13+BO14</f>
        <v>15</v>
      </c>
      <c r="BQ13" s="53">
        <f t="shared" ref="BQ13" si="10">82-BP13</f>
        <v>67</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2">
        <f t="shared" ref="BP15" si="11">BO15+BO16</f>
        <v>11</v>
      </c>
      <c r="BQ15" s="53">
        <f t="shared" ref="BQ15" si="12">82-BP15</f>
        <v>71</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2">
        <f t="shared" ref="BP17" si="13">BO17+BO18</f>
        <v>10</v>
      </c>
      <c r="BQ17" s="53">
        <f t="shared" ref="BQ17" si="14">82-BP17</f>
        <v>72</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7</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2">
        <f t="shared" ref="BP19" si="15">BO19+BO20</f>
        <v>6</v>
      </c>
      <c r="BQ19" s="53">
        <f t="shared" ref="BQ19" si="16">82-BP19</f>
        <v>76</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4</v>
      </c>
      <c r="BP21" s="52">
        <f t="shared" ref="BP21" si="17">BO21+BO22</f>
        <v>9</v>
      </c>
      <c r="BQ21" s="53">
        <f t="shared" ref="BQ21" si="18">82-BP21</f>
        <v>73</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2">
        <f t="shared" ref="BP23" si="19">BO23+BO24</f>
        <v>14</v>
      </c>
      <c r="BQ23" s="53">
        <f t="shared" ref="BQ23" si="20">82-BP23</f>
        <v>68</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14</v>
      </c>
      <c r="BQ25" s="53">
        <f t="shared" ref="BQ25" si="22">82-BP25</f>
        <v>68</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7</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6</v>
      </c>
      <c r="BP27" s="52">
        <f t="shared" ref="BP27" si="23">BO27+BO28</f>
        <v>11</v>
      </c>
      <c r="BQ27" s="53">
        <f t="shared" ref="BQ27" si="24">82-BP27</f>
        <v>71</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2">
        <f t="shared" ref="BP29" si="25">BO29+BO30</f>
        <v>11</v>
      </c>
      <c r="BQ29" s="53">
        <f t="shared" ref="BQ29" si="26">82-BP29</f>
        <v>71</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4</v>
      </c>
      <c r="BQ31" s="53">
        <f t="shared" ref="BQ31" si="28">82-BP31</f>
        <v>78</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4</v>
      </c>
      <c r="BP33" s="52">
        <f t="shared" ref="BP33" si="29">BO33+BO34</f>
        <v>11</v>
      </c>
      <c r="BQ33" s="53">
        <f t="shared" ref="BQ33" si="30">82-BP33</f>
        <v>71</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2">
        <f t="shared" ref="BP35" si="31">BO35+BO36</f>
        <v>12</v>
      </c>
      <c r="BQ35" s="53">
        <f t="shared" ref="BQ35" si="32">82-BP35</f>
        <v>70</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8</v>
      </c>
      <c r="BQ37" s="53">
        <f t="shared" ref="BQ37" si="34">82-BP37</f>
        <v>74</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2">
        <f t="shared" ref="BP39" si="35">BO39+BO40</f>
        <v>8</v>
      </c>
      <c r="BQ39" s="53">
        <f t="shared" ref="BQ39" si="36">82-BP39</f>
        <v>74</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5</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2">
        <f t="shared" ref="BP41" si="37">BO41+BO42</f>
        <v>3</v>
      </c>
      <c r="BQ41" s="53">
        <f t="shared" ref="BQ41" si="38">82-BP41</f>
        <v>79</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11</v>
      </c>
      <c r="BQ43" s="53">
        <f t="shared" ref="BQ43" si="40">82-BP43</f>
        <v>71</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2">
        <f t="shared" ref="BP45" si="41">BO45+BO46</f>
        <v>14</v>
      </c>
      <c r="BQ45" s="53">
        <f t="shared" ref="BQ45" si="42">82-BP45</f>
        <v>68</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6</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8</v>
      </c>
      <c r="BQ47" s="53">
        <f t="shared" ref="BQ47" si="44">82-BP47</f>
        <v>74</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2">
        <f t="shared" ref="BP49" si="45">BO49+BO50</f>
        <v>10</v>
      </c>
      <c r="BQ49" s="53">
        <f t="shared" ref="BQ49" si="46">82-BP49</f>
        <v>72</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8</v>
      </c>
      <c r="BQ51" s="53">
        <f t="shared" ref="BQ51" si="48">82-BP51</f>
        <v>74</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5</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11</v>
      </c>
      <c r="BQ53" s="53">
        <f t="shared" ref="BQ53" si="50">82-BP53</f>
        <v>71</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10</v>
      </c>
      <c r="BQ55" s="53">
        <f t="shared" ref="BQ55" si="52">82-BP55</f>
        <v>72</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2">
        <f t="shared" ref="BP57" si="53">BO57+BO58</f>
        <v>11</v>
      </c>
      <c r="BQ57" s="53">
        <f t="shared" ref="BQ57" si="54">82-BP57</f>
        <v>71</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9</v>
      </c>
      <c r="BQ59" s="53">
        <f t="shared" ref="BQ59" si="56">82-BP59</f>
        <v>73</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4</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4</v>
      </c>
      <c r="BP61" s="52">
        <f t="shared" ref="BP61" si="57">BO61+BO62</f>
        <v>9</v>
      </c>
      <c r="BQ61" s="53">
        <f t="shared" ref="BQ61" si="58">82-BP61</f>
        <v>73</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14</v>
      </c>
      <c r="BQ63" s="53">
        <f t="shared" ref="BQ63" si="60">82-BP63</f>
        <v>68</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2">
        <f t="shared" ref="BP65" si="61">BO65+BO66</f>
        <v>8</v>
      </c>
      <c r="BQ65" s="53">
        <f t="shared" ref="BQ65" si="62">82-BP65</f>
        <v>74</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5</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157</v>
      </c>
      <c r="BQ67" s="34">
        <f>SUM(BQ3:BQ66)/2</f>
        <v>1155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tabSelected="1" workbookViewId="0">
      <pane xSplit="1" topLeftCell="B1" activePane="topRight" state="frozen"/>
      <selection pane="topRight" activeCell="AJ5" sqref="AJ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8"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8"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14</v>
      </c>
      <c r="E2" s="15">
        <f>Table3[[#This Row],[Watched]]/Table3[[#This Row],[GP]]</f>
        <v>0.93333333333333335</v>
      </c>
      <c r="F2">
        <f>COUNTIFS(DataRegularSeason20242025!$N$3:$N$1315,1,DataRegularSeason20242025!$D$3:$D$1315,$A2)</f>
        <v>6</v>
      </c>
      <c r="G2">
        <f>41-Table3[[#This Row],[GP_A]]</f>
        <v>35</v>
      </c>
      <c r="H2">
        <f>COUNTIFS(DataRegularSeason20242025!$E$3:$E$1315,$A2,DataRegularSeason20242025!$N$3:$N$1315,1)</f>
        <v>9</v>
      </c>
      <c r="I2">
        <f>41-Table3[[#This Row],[GP_H]]</f>
        <v>32</v>
      </c>
      <c r="J2">
        <f>F2+H2</f>
        <v>15</v>
      </c>
      <c r="K2">
        <f>82-Table3[[#This Row],[GP]]</f>
        <v>67</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14</v>
      </c>
      <c r="AC2">
        <f>Table3[[#This Row],[L_A]]+Table3[[#This Row],[L_H]]</f>
        <v>1</v>
      </c>
      <c r="AD2">
        <f>Table3[[#This Row],[RW_A]]+Table3[[#This Row],[RW_H]]</f>
        <v>11</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28</v>
      </c>
      <c r="AK2">
        <f>(3*(Table3[[#This Row],[RW_A]]+Table3[[#This Row],[RW_H]]))+(2*(Table3[[#This Row],[OTW_A]]+Table3[[#This Row],[SOW_A]]+Table3[[#This Row],[OTW_H]]+Table3[[#This Row],[SOW_H]]))+Table3[[#This Row],[OTL_A]]+Table3[[#This Row],[SOL_A]]+Table3[[#This Row],[OTL_H]]+Table3[[#This Row],[SOL_H]]</f>
        <v>39</v>
      </c>
      <c r="AL2" s="15">
        <f>Table3[[#This Row],[PTS]]/(2*Table3[[#This Row],[GP]])</f>
        <v>0.93333333333333335</v>
      </c>
      <c r="AM2" s="15">
        <f>Table3[[#This Row],[PTS2]]/(3*Table3[[#This Row],[GP]])</f>
        <v>0.8666666666666667</v>
      </c>
      <c r="AN2">
        <f>(2*Table3[[#This Row],[GR]])+Table3[[#This Row],[PTS]]</f>
        <v>162</v>
      </c>
      <c r="AO2">
        <f>(3*Table3[[#This Row],[GR]])+Table3[[#This Row],[PTS2]]</f>
        <v>240</v>
      </c>
      <c r="AP2" s="20" t="str">
        <f>_xlfn.CONCAT(TEXT(Table3[[#This Row],[W]], "0"), "-", TEXT(Table3[[#This Row],[RL]],"0"), "-", TEXT(Table3[[#This Row],[OTL]]+Table3[[#This Row],[SOL]], "0"))</f>
        <v>14-1-0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67</v>
      </c>
      <c r="AZ2">
        <f>AS2+AW2</f>
        <v>31</v>
      </c>
      <c r="BA2">
        <f>AY2-AZ2</f>
        <v>36</v>
      </c>
      <c r="BB2" s="17">
        <f>Table3[[#This Row],[GF]]/Table3[[#This Row],[GP]]</f>
        <v>4.4666666666666668</v>
      </c>
      <c r="BC2" s="17">
        <f>Table3[[#This Row],[GA]]/Table3[[#This Row],[GP]]</f>
        <v>2.0666666666666669</v>
      </c>
      <c r="BD2" s="17">
        <f>(Table3[[#This Row],[GF]]-Table3[[#This Row],[GA]])/Table3[[#This Row],[GP]]</f>
        <v>2.4</v>
      </c>
      <c r="BE2" s="63" t="str">
        <f>_xlfn.CONCAT(TEXT(Table3[W_H], "0"), "-", TEXT(Table3[RL_H],"0"), "-", TEXT(Table3[OTL_H]+Table3[SOL_H], "0"))</f>
        <v>8-1-0</v>
      </c>
      <c r="BF2" s="63" t="str">
        <f>_xlfn.CONCAT(TEXT(Table3[W_A], "0"), "-", TEXT(Table3[RL_A],"0"), "-", TEXT(Table3[OTL_A]+Table3[SOL_A], "0"))</f>
        <v>6-0-0</v>
      </c>
      <c r="BG2">
        <f>COUNTIFS(DataRegularSeason20242025!$D$3:$D$1315,$A2,DataRegularSeason20242025!$H$3:$H$1315, $A2)</f>
        <v>4</v>
      </c>
      <c r="BH2">
        <f>COUNTIFS(DataRegularSeason20242025!$E$3:$E$1315,$A2,DataRegularSeason20242025!$H$3:$H$1315, $A2)</f>
        <v>9</v>
      </c>
      <c r="BI2">
        <f>BG2+BH2</f>
        <v>13</v>
      </c>
      <c r="BJ2">
        <f>F2-BG2</f>
        <v>2</v>
      </c>
      <c r="BK2">
        <f>H2-BH2</f>
        <v>0</v>
      </c>
      <c r="BL2">
        <f>BJ2+BK2</f>
        <v>2</v>
      </c>
      <c r="BQ2" t="s">
        <v>1462</v>
      </c>
      <c r="BR2">
        <f>SUM($J$2:$J$33)/2</f>
        <v>243</v>
      </c>
      <c r="BV2" t="s">
        <v>63</v>
      </c>
      <c r="BW2" s="19" t="s">
        <v>1473</v>
      </c>
      <c r="BX2">
        <f>INDEX($J$2:$J$33,MATCH("CGY",$A$2:$A$33,0),1)</f>
        <v>16</v>
      </c>
    </row>
    <row r="3" spans="1:78"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11</v>
      </c>
      <c r="E3" s="15">
        <f>Table3[[#This Row],[Watched]]/Table3[[#This Row],[GP]]</f>
        <v>0.73333333333333328</v>
      </c>
      <c r="F3">
        <f>COUNTIFS(DataRegularSeason20242025!$N$3:$N$1315,1,DataRegularSeason20242025!$D$3:$D$1315,$A3)</f>
        <v>10</v>
      </c>
      <c r="G3">
        <f>41-Table3[[#This Row],[GP_A]]</f>
        <v>31</v>
      </c>
      <c r="H3">
        <f>COUNTIFS(DataRegularSeason20242025!$E$3:$E$1315,$A3,DataRegularSeason20242025!$N$3:$N$1315,1)</f>
        <v>5</v>
      </c>
      <c r="I3">
        <f>41-Table3[[#This Row],[GP_H]]</f>
        <v>36</v>
      </c>
      <c r="J3">
        <f>F3+H3</f>
        <v>15</v>
      </c>
      <c r="K3">
        <f>82-Table3[[#This Row],[GP]]</f>
        <v>67</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10</v>
      </c>
      <c r="AC3">
        <f>Table3[[#This Row],[L_A]]+Table3[[#This Row],[L_H]]</f>
        <v>5</v>
      </c>
      <c r="AD3">
        <f>Table3[[#This Row],[RW_A]]+Table3[[#This Row],[RW_H]]</f>
        <v>9</v>
      </c>
      <c r="AE3">
        <f>Table3[[#This Row],[RL_A]]+Table3[[#This Row],[RL_H]]</f>
        <v>2</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23</v>
      </c>
      <c r="AK3">
        <f>(3*(Table3[[#This Row],[RW_A]]+Table3[[#This Row],[RW_H]]))+(2*(Table3[[#This Row],[OTW_A]]+Table3[[#This Row],[SOW_A]]+Table3[[#This Row],[OTW_H]]+Table3[[#This Row],[SOW_H]]))+Table3[[#This Row],[OTL_A]]+Table3[[#This Row],[SOL_A]]+Table3[[#This Row],[OTL_H]]+Table3[[#This Row],[SOL_H]]</f>
        <v>32</v>
      </c>
      <c r="AL3" s="15">
        <f>Table3[[#This Row],[PTS]]/(2*Table3[[#This Row],[GP]])</f>
        <v>0.76666666666666672</v>
      </c>
      <c r="AM3" s="15">
        <f>Table3[[#This Row],[PTS2]]/(3*Table3[[#This Row],[GP]])</f>
        <v>0.71111111111111114</v>
      </c>
      <c r="AN3">
        <f>(2*Table3[[#This Row],[GR]])+Table3[[#This Row],[PTS]]</f>
        <v>157</v>
      </c>
      <c r="AO3">
        <f>(3*Table3[[#This Row],[GR]])+Table3[[#This Row],[PTS2]]</f>
        <v>233</v>
      </c>
      <c r="AP3" s="20" t="str">
        <f>_xlfn.CONCAT(TEXT(Table3[[#This Row],[W]], "0"), "-", TEXT(Table3[[#This Row],[RL]],"0"), "-", TEXT(Table3[[#This Row],[OTL]]+Table3[[#This Row],[SOL]], "0"))</f>
        <v>10-2-3</v>
      </c>
      <c r="AQ3">
        <f>COUNTIFS(DataRegularSeason20242025!$D$3:$D$1315,Table3[[#This Row],[Teams]],DataRegularSeason20242025!$K$3:$K$1315,0)</f>
        <v>0</v>
      </c>
      <c r="AR3">
        <f>SUMIF(DataRegularSeason20242025!$D$3:$D$1315,$A3, DataRegularSeason20242025!$J$3:$J$1315)</f>
        <v>38</v>
      </c>
      <c r="AS3">
        <f>SUMIF(DataRegularSeason20242025!$D$3:$D$1315,$A3, DataRegularSeason20242025!$K$3:$K$1315)</f>
        <v>23</v>
      </c>
      <c r="AT3">
        <f>AR3-AS3</f>
        <v>15</v>
      </c>
      <c r="AU3">
        <f>COUNTIFS(DataRegularSeason20242025!$E$3:$E$1315,Table3[[#This Row],[Teams]],DataRegularSeason20242025!$J$3:$J$1315,0)</f>
        <v>0</v>
      </c>
      <c r="AV3">
        <f>SUMIF(DataRegularSeason20242025!$E$3:$E$1315,$A3,DataRegularSeason20242025!$K$3:$K$1315)</f>
        <v>15</v>
      </c>
      <c r="AW3">
        <f>SUMIF(DataRegularSeason20242025!$E$3:$E$1315,$A3,DataRegularSeason20242025!$J$3:$J$1315)</f>
        <v>16</v>
      </c>
      <c r="AX3">
        <f>AV3-AW3</f>
        <v>-1</v>
      </c>
      <c r="AY3">
        <f>AR3+AV3</f>
        <v>53</v>
      </c>
      <c r="AZ3">
        <f>AS3+AW3</f>
        <v>39</v>
      </c>
      <c r="BA3">
        <f>AY3-AZ3</f>
        <v>14</v>
      </c>
      <c r="BB3" s="17">
        <f>Table3[[#This Row],[GF]]/Table3[[#This Row],[GP]]</f>
        <v>3.5333333333333332</v>
      </c>
      <c r="BC3" s="17">
        <f>Table3[[#This Row],[GA]]/Table3[[#This Row],[GP]]</f>
        <v>2.6</v>
      </c>
      <c r="BD3" s="17">
        <f>(Table3[[#This Row],[GF]]-Table3[[#This Row],[GA]])/Table3[[#This Row],[GP]]</f>
        <v>0.93333333333333335</v>
      </c>
      <c r="BE3" s="63" t="str">
        <f>_xlfn.CONCAT(TEXT(Table3[W_H], "0"), "-", TEXT(Table3[RL_H],"0"), "-", TEXT(Table3[OTL_H]+Table3[SOL_H], "0"))</f>
        <v>3-1-1</v>
      </c>
      <c r="BF3" s="63" t="str">
        <f>_xlfn.CONCAT(TEXT(Table3[W_A], "0"), "-", TEXT(Table3[RL_A],"0"), "-", TEXT(Table3[OTL_A]+Table3[SOL_A], "0"))</f>
        <v>7-1-2</v>
      </c>
      <c r="BG3">
        <f>COUNTIFS(DataRegularSeason20242025!$D$3:$D$1315,$A3,DataRegularSeason20242025!$H$3:$H$1315, $A3)</f>
        <v>7</v>
      </c>
      <c r="BH3">
        <f>COUNTIFS(DataRegularSeason20242025!$E$3:$E$1315,$A3,DataRegularSeason20242025!$H$3:$H$1315, $A3)</f>
        <v>4</v>
      </c>
      <c r="BI3">
        <f>BG3+BH3</f>
        <v>11</v>
      </c>
      <c r="BJ3">
        <f>F3-BG3</f>
        <v>3</v>
      </c>
      <c r="BK3">
        <f>H3-BH3</f>
        <v>1</v>
      </c>
      <c r="BL3">
        <f>BJ3+BK3</f>
        <v>4</v>
      </c>
      <c r="BQ3" t="s">
        <v>1460</v>
      </c>
      <c r="BR3">
        <f>SUM($D$2:$D$33)/2</f>
        <v>157</v>
      </c>
      <c r="BV3" t="s">
        <v>97</v>
      </c>
      <c r="BW3" s="21">
        <v>5</v>
      </c>
      <c r="BX3">
        <f>INDEX($AB$2:$AB$33,MATCH("CGY",$A$2:$A$33,0),1)</f>
        <v>8</v>
      </c>
      <c r="BZ3" s="21">
        <f>BW3*BX3</f>
        <v>40</v>
      </c>
    </row>
    <row r="4" spans="1:78" x14ac:dyDescent="0.25">
      <c r="A4" t="s">
        <v>14</v>
      </c>
      <c r="B4" t="s">
        <v>98</v>
      </c>
      <c r="C4" t="s">
        <v>81</v>
      </c>
      <c r="D4">
        <f>COUNTIFS(DataRegularSeason20242025!$D$3:$D$1315,$A4,DataRegularSeason20242025!$R$3:$R$1315,1,DataRegularSeason20242025!$N$3:$N$1315,1) + COUNTIFS(DataRegularSeason20242025!$E$3:$E$1315,$A4,DataRegularSeason20242025!$R$3:$R$1315,1,DataRegularSeason20242025!$N$3:$N$1315,1)</f>
        <v>14</v>
      </c>
      <c r="E4" s="15">
        <f>Table3[[#This Row],[Watched]]/Table3[[#This Row],[GP]]</f>
        <v>0.93333333333333335</v>
      </c>
      <c r="F4">
        <f>COUNTIFS(DataRegularSeason20242025!$N$3:$N$1315,1,DataRegularSeason20242025!$D$3:$D$1315,$A4)</f>
        <v>8</v>
      </c>
      <c r="G4">
        <f>41-Table3[[#This Row],[GP_A]]</f>
        <v>33</v>
      </c>
      <c r="H4">
        <f>COUNTIFS(DataRegularSeason20242025!$E$3:$E$1315,$A4,DataRegularSeason20242025!$N$3:$N$1315,1)</f>
        <v>7</v>
      </c>
      <c r="I4">
        <f>41-Table3[[#This Row],[GP_H]]</f>
        <v>34</v>
      </c>
      <c r="J4">
        <f>F4+H4</f>
        <v>15</v>
      </c>
      <c r="K4">
        <f>82-Table3[[#This Row],[GP]]</f>
        <v>67</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1</v>
      </c>
      <c r="X4">
        <f>H4-T4</f>
        <v>2</v>
      </c>
      <c r="Y4">
        <f>COUNTIFS(DataRegularSeason20242025!$E$3:$E$1315,$A4, DataRegularSeason20242025!$S$3:$S$1315, $A4,DataRegularSeason20242025!$M$3:$M$1315,"REG")</f>
        <v>1</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11</v>
      </c>
      <c r="AC4">
        <f>Table3[[#This Row],[L_A]]+Table3[[#This Row],[L_H]]</f>
        <v>4</v>
      </c>
      <c r="AD4">
        <f>Table3[[#This Row],[RW_A]]+Table3[[#This Row],[RW_H]]</f>
        <v>9</v>
      </c>
      <c r="AE4">
        <f>Table3[[#This Row],[RL_A]]+Table3[[#This Row],[RL_H]]</f>
        <v>3</v>
      </c>
      <c r="AF4">
        <f>Table3[[#This Row],[OTW_A]]+Table3[[#This Row],[OTW_H]]</f>
        <v>1</v>
      </c>
      <c r="AG4">
        <f>Table3[[#This Row],[OTL_A]]+Table3[[#This Row],[OTL_H]]</f>
        <v>1</v>
      </c>
      <c r="AH4">
        <f>Table3[[#This Row],[SOW_A]]+Table3[[#This Row],[SOW_H]]</f>
        <v>1</v>
      </c>
      <c r="AI4">
        <f>Table3[[#This Row],[SOL_A]]+Table3[[#This Row],[SOL_H]]</f>
        <v>0</v>
      </c>
      <c r="AJ4">
        <f>(2*(Table3[[#This Row],[W_A]]+Table3[[#This Row],[W_H]]))+Table3[[#This Row],[OTL_A]]+Table3[[#This Row],[SOL_A]]+Table3[[#This Row],[OTL_H]]+Table3[[#This Row],[SOL_H]]</f>
        <v>23</v>
      </c>
      <c r="AK4">
        <f>(3*(Table3[[#This Row],[RW_A]]+Table3[[#This Row],[RW_H]]))+(2*(Table3[[#This Row],[OTW_A]]+Table3[[#This Row],[SOW_A]]+Table3[[#This Row],[OTW_H]]+Table3[[#This Row],[SOW_H]]))+Table3[[#This Row],[OTL_A]]+Table3[[#This Row],[SOL_A]]+Table3[[#This Row],[OTL_H]]+Table3[[#This Row],[SOL_H]]</f>
        <v>32</v>
      </c>
      <c r="AL4" s="15">
        <f>Table3[[#This Row],[PTS]]/(2*Table3[[#This Row],[GP]])</f>
        <v>0.76666666666666672</v>
      </c>
      <c r="AM4" s="15">
        <f>Table3[[#This Row],[PTS2]]/(3*Table3[[#This Row],[GP]])</f>
        <v>0.71111111111111114</v>
      </c>
      <c r="AN4">
        <f>(2*Table3[[#This Row],[GR]])+Table3[[#This Row],[PTS]]</f>
        <v>157</v>
      </c>
      <c r="AO4">
        <f>(3*Table3[[#This Row],[GR]])+Table3[[#This Row],[PTS2]]</f>
        <v>233</v>
      </c>
      <c r="AP4" s="20" t="str">
        <f>_xlfn.CONCAT(TEXT(Table3[[#This Row],[W]], "0"), "-", TEXT(Table3[[#This Row],[RL]],"0"), "-", TEXT(Table3[[#This Row],[OTL]]+Table3[[#This Row],[SOL]], "0"))</f>
        <v>11-3-1</v>
      </c>
      <c r="AQ4">
        <f>COUNTIFS(DataRegularSeason20242025!$D$3:$D$1315,Table3[[#This Row],[Teams]],DataRegularSeason20242025!$K$3:$K$1315,0)</f>
        <v>0</v>
      </c>
      <c r="AR4">
        <f>SUMIF(DataRegularSeason20242025!$D$3:$D$1315,$A4, DataRegularSeason20242025!$J$3:$J$1315)</f>
        <v>31</v>
      </c>
      <c r="AS4">
        <f>SUMIF(DataRegularSeason20242025!$D$3:$D$1315,$A4, DataRegularSeason20242025!$K$3:$K$1315)</f>
        <v>25</v>
      </c>
      <c r="AT4">
        <f>AR4-AS4</f>
        <v>6</v>
      </c>
      <c r="AU4">
        <f>COUNTIFS(DataRegularSeason20242025!$E$3:$E$1315,Table3[[#This Row],[Teams]],DataRegularSeason20242025!$J$3:$J$1315,0)</f>
        <v>0</v>
      </c>
      <c r="AV4">
        <f>SUMIF(DataRegularSeason20242025!$E$3:$E$1315,$A4,DataRegularSeason20242025!$K$3:$K$1315)</f>
        <v>27</v>
      </c>
      <c r="AW4">
        <f>SUMIF(DataRegularSeason20242025!$E$3:$E$1315,$A4,DataRegularSeason20242025!$J$3:$J$1315)</f>
        <v>22</v>
      </c>
      <c r="AX4">
        <f>AV4-AW4</f>
        <v>5</v>
      </c>
      <c r="AY4">
        <f>AR4+AV4</f>
        <v>58</v>
      </c>
      <c r="AZ4">
        <f>AS4+AW4</f>
        <v>47</v>
      </c>
      <c r="BA4">
        <f>AY4-AZ4</f>
        <v>11</v>
      </c>
      <c r="BB4" s="17">
        <f>Table3[[#This Row],[GF]]/Table3[[#This Row],[GP]]</f>
        <v>3.8666666666666667</v>
      </c>
      <c r="BC4" s="17">
        <f>Table3[[#This Row],[GA]]/Table3[[#This Row],[GP]]</f>
        <v>3.1333333333333333</v>
      </c>
      <c r="BD4" s="17">
        <f>(Table3[[#This Row],[GF]]-Table3[[#This Row],[GA]])/Table3[[#This Row],[GP]]</f>
        <v>0.73333333333333328</v>
      </c>
      <c r="BE4" s="63" t="str">
        <f>_xlfn.CONCAT(TEXT(Table3[W_H], "0"), "-", TEXT(Table3[RL_H],"0"), "-", TEXT(Table3[OTL_H]+Table3[SOL_H], "0"))</f>
        <v>5-1-1</v>
      </c>
      <c r="BF4" s="63" t="str">
        <f>_xlfn.CONCAT(TEXT(Table3[W_A], "0"), "-", TEXT(Table3[RL_A],"0"), "-", TEXT(Table3[OTL_A]+Table3[SOL_A], "0"))</f>
        <v>6-2-0</v>
      </c>
      <c r="BG4">
        <f>COUNTIFS(DataRegularSeason20242025!$D$3:$D$1315,$A4,DataRegularSeason20242025!$H$3:$H$1315, $A4)</f>
        <v>5</v>
      </c>
      <c r="BH4">
        <f>COUNTIFS(DataRegularSeason20242025!$E$3:$E$1315,$A4,DataRegularSeason20242025!$H$3:$H$1315, $A4)</f>
        <v>4</v>
      </c>
      <c r="BI4">
        <f>BG4+BH4</f>
        <v>9</v>
      </c>
      <c r="BJ4">
        <f>F4-BG4</f>
        <v>3</v>
      </c>
      <c r="BK4">
        <f>H4-BH4</f>
        <v>3</v>
      </c>
      <c r="BL4">
        <f>BJ4+BK4</f>
        <v>6</v>
      </c>
      <c r="BQ4" t="s">
        <v>1461</v>
      </c>
      <c r="BR4">
        <f>$BR$2-$BR$3</f>
        <v>86</v>
      </c>
      <c r="BV4" t="s">
        <v>1434</v>
      </c>
      <c r="BW4" s="21">
        <v>3</v>
      </c>
      <c r="BX4">
        <f>INDEX($AC$2:$AC$33,MATCH("CGY",$A$2:$A$33,0),1)</f>
        <v>8</v>
      </c>
      <c r="BZ4" s="21">
        <f>BW4*BX4</f>
        <v>24</v>
      </c>
    </row>
    <row r="5" spans="1:78"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10</v>
      </c>
      <c r="E5" s="15">
        <f>Table3[[#This Row],[Watched]]/Table3[[#This Row],[GP]]</f>
        <v>0.7142857142857143</v>
      </c>
      <c r="F5">
        <f>COUNTIFS(DataRegularSeason20242025!$N$3:$N$1315,1,DataRegularSeason20242025!$D$3:$D$1315,$A5)</f>
        <v>8</v>
      </c>
      <c r="G5">
        <f>41-Table3[[#This Row],[GP_A]]</f>
        <v>33</v>
      </c>
      <c r="H5">
        <f>COUNTIFS(DataRegularSeason20242025!$E$3:$E$1315,$A5,DataRegularSeason20242025!$N$3:$N$1315,1)</f>
        <v>6</v>
      </c>
      <c r="I5">
        <f>41-Table3[[#This Row],[GP_H]]</f>
        <v>35</v>
      </c>
      <c r="J5">
        <f>F5+H5</f>
        <v>14</v>
      </c>
      <c r="K5">
        <f>82-Table3[[#This Row],[GP]]</f>
        <v>68</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4</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11</v>
      </c>
      <c r="AC5">
        <f>Table3[[#This Row],[L_A]]+Table3[[#This Row],[L_H]]</f>
        <v>3</v>
      </c>
      <c r="AD5">
        <f>Table3[[#This Row],[RW_A]]+Table3[[#This Row],[RW_H]]</f>
        <v>9</v>
      </c>
      <c r="AE5">
        <f>Table3[[#This Row],[RL_A]]+Table3[[#This Row],[RL_H]]</f>
        <v>3</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22</v>
      </c>
      <c r="AK5">
        <f>(3*(Table3[[#This Row],[RW_A]]+Table3[[#This Row],[RW_H]]))+(2*(Table3[[#This Row],[OTW_A]]+Table3[[#This Row],[SOW_A]]+Table3[[#This Row],[OTW_H]]+Table3[[#This Row],[SOW_H]]))+Table3[[#This Row],[OTL_A]]+Table3[[#This Row],[SOL_A]]+Table3[[#This Row],[OTL_H]]+Table3[[#This Row],[SOL_H]]</f>
        <v>31</v>
      </c>
      <c r="AL5" s="15">
        <f>Table3[[#This Row],[PTS]]/(2*Table3[[#This Row],[GP]])</f>
        <v>0.7857142857142857</v>
      </c>
      <c r="AM5" s="15">
        <f>Table3[[#This Row],[PTS2]]/(3*Table3[[#This Row],[GP]])</f>
        <v>0.73809523809523814</v>
      </c>
      <c r="AN5">
        <f>(2*Table3[[#This Row],[GR]])+Table3[[#This Row],[PTS]]</f>
        <v>158</v>
      </c>
      <c r="AO5">
        <f>(3*Table3[[#This Row],[GR]])+Table3[[#This Row],[PTS2]]</f>
        <v>235</v>
      </c>
      <c r="AP5" s="20" t="str">
        <f>_xlfn.CONCAT(TEXT(Table3[[#This Row],[W]], "0"), "-", TEXT(Table3[[#This Row],[RL]],"0"), "-", TEXT(Table3[[#This Row],[OTL]]+Table3[[#This Row],[SOL]], "0"))</f>
        <v>11-3-0</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21</v>
      </c>
      <c r="AT5">
        <f>AR5-AS5</f>
        <v>10</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15</v>
      </c>
      <c r="AX5">
        <f>AV5-AW5</f>
        <v>13</v>
      </c>
      <c r="AY5">
        <f>AR5+AV5</f>
        <v>59</v>
      </c>
      <c r="AZ5">
        <f>AS5+AW5</f>
        <v>36</v>
      </c>
      <c r="BA5">
        <f>AY5-AZ5</f>
        <v>23</v>
      </c>
      <c r="BB5" s="17">
        <f>Table3[[#This Row],[GF]]/Table3[[#This Row],[GP]]</f>
        <v>4.2142857142857144</v>
      </c>
      <c r="BC5" s="17">
        <f>Table3[[#This Row],[GA]]/Table3[[#This Row],[GP]]</f>
        <v>2.5714285714285716</v>
      </c>
      <c r="BD5" s="17">
        <f>(Table3[[#This Row],[GF]]-Table3[[#This Row],[GA]])/Table3[[#This Row],[GP]]</f>
        <v>1.6428571428571428</v>
      </c>
      <c r="BE5" s="63" t="str">
        <f>_xlfn.CONCAT(TEXT(Table3[W_H], "0"), "-", TEXT(Table3[RL_H],"0"), "-", TEXT(Table3[OTL_H]+Table3[SOL_H], "0"))</f>
        <v>5-1-0</v>
      </c>
      <c r="BF5" s="63" t="str">
        <f>_xlfn.CONCAT(TEXT(Table3[W_A], "0"), "-", TEXT(Table3[RL_A],"0"), "-", TEXT(Table3[OTL_A]+Table3[SOL_A], "0"))</f>
        <v>6-2-0</v>
      </c>
      <c r="BG5">
        <f>COUNTIFS(DataRegularSeason20242025!$D$3:$D$1315,$A5,DataRegularSeason20242025!$H$3:$H$1315, $A5)</f>
        <v>5</v>
      </c>
      <c r="BH5">
        <f>COUNTIFS(DataRegularSeason20242025!$E$3:$E$1315,$A5,DataRegularSeason20242025!$H$3:$H$1315, $A5)</f>
        <v>3</v>
      </c>
      <c r="BI5">
        <f>BG5+BH5</f>
        <v>8</v>
      </c>
      <c r="BJ5">
        <f>F5-BG5</f>
        <v>3</v>
      </c>
      <c r="BK5">
        <f>H5-BH5</f>
        <v>3</v>
      </c>
      <c r="BL5">
        <f>BJ5+BK5</f>
        <v>6</v>
      </c>
      <c r="BQ5" t="s">
        <v>1463</v>
      </c>
      <c r="BR5">
        <f>SUM($AY$2:$AY$33)</f>
        <v>1525</v>
      </c>
      <c r="BV5" t="s">
        <v>73</v>
      </c>
      <c r="BW5" s="21">
        <v>0.25</v>
      </c>
      <c r="BX5">
        <f>INDEX($AY$2:$AY$33,MATCH("CGY",$A$2:$A$33,0),1)</f>
        <v>46</v>
      </c>
      <c r="BY5">
        <f>BX5/BX2</f>
        <v>2.875</v>
      </c>
      <c r="BZ5" s="21">
        <f>BW5*BX5</f>
        <v>11.5</v>
      </c>
    </row>
    <row r="6" spans="1:78"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11</v>
      </c>
      <c r="E6" s="15">
        <f>Table3[[#This Row],[Watched]]/Table3[[#This Row],[GP]]</f>
        <v>0.61111111111111116</v>
      </c>
      <c r="F6">
        <f>COUNTIFS(DataRegularSeason20242025!$N$3:$N$1315,1,DataRegularSeason20242025!$D$3:$D$1315,$A6)</f>
        <v>9</v>
      </c>
      <c r="G6">
        <f>41-Table3[[#This Row],[GP_A]]</f>
        <v>32</v>
      </c>
      <c r="H6">
        <f>COUNTIFS(DataRegularSeason20242025!$E$3:$E$1315,$A6,DataRegularSeason20242025!$N$3:$N$1315,1)</f>
        <v>9</v>
      </c>
      <c r="I6">
        <f>41-Table3[[#This Row],[GP_H]]</f>
        <v>32</v>
      </c>
      <c r="J6">
        <f>F6+H6</f>
        <v>18</v>
      </c>
      <c r="K6">
        <f>82-Table3[[#This Row],[GP]]</f>
        <v>64</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3</v>
      </c>
      <c r="Q6">
        <f>COUNTIFS(DataRegularSeason20242025!$D$3:$D$1315,$A6, DataRegularSeason20242025!$S$3:$S$1315, $A6,DataRegularSeason20242025!$M$3:$M$1315,"REG")</f>
        <v>3</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5</v>
      </c>
      <c r="Y6">
        <f>COUNTIFS(DataRegularSeason20242025!$E$3:$E$1315,$A6, DataRegularSeason20242025!$S$3:$S$1315, $A6,DataRegularSeason20242025!$M$3:$M$1315,"REG")</f>
        <v>3</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10</v>
      </c>
      <c r="AC6">
        <f>Table3[[#This Row],[L_A]]+Table3[[#This Row],[L_H]]</f>
        <v>8</v>
      </c>
      <c r="AD6">
        <f>Table3[[#This Row],[RW_A]]+Table3[[#This Row],[RW_H]]</f>
        <v>9</v>
      </c>
      <c r="AE6">
        <f>Table3[[#This Row],[RL_A]]+Table3[[#This Row],[RL_H]]</f>
        <v>6</v>
      </c>
      <c r="AF6">
        <f>Table3[[#This Row],[OTW_A]]+Table3[[#This Row],[OTW_H]]</f>
        <v>1</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22</v>
      </c>
      <c r="AK6">
        <f>(3*(Table3[[#This Row],[RW_A]]+Table3[[#This Row],[RW_H]]))+(2*(Table3[[#This Row],[OTW_A]]+Table3[[#This Row],[SOW_A]]+Table3[[#This Row],[OTW_H]]+Table3[[#This Row],[SOW_H]]))+Table3[[#This Row],[OTL_A]]+Table3[[#This Row],[SOL_A]]+Table3[[#This Row],[OTL_H]]+Table3[[#This Row],[SOL_H]]</f>
        <v>31</v>
      </c>
      <c r="AL6" s="15">
        <f>Table3[[#This Row],[PTS]]/(2*Table3[[#This Row],[GP]])</f>
        <v>0.61111111111111116</v>
      </c>
      <c r="AM6" s="15">
        <f>Table3[[#This Row],[PTS2]]/(3*Table3[[#This Row],[GP]])</f>
        <v>0.57407407407407407</v>
      </c>
      <c r="AN6">
        <f>(2*Table3[[#This Row],[GR]])+Table3[[#This Row],[PTS]]</f>
        <v>150</v>
      </c>
      <c r="AO6">
        <f>(3*Table3[[#This Row],[GR]])+Table3[[#This Row],[PTS2]]</f>
        <v>223</v>
      </c>
      <c r="AP6" s="20" t="str">
        <f>_xlfn.CONCAT(TEXT(Table3[[#This Row],[W]], "0"), "-", TEXT(Table3[[#This Row],[RL]],"0"), "-", TEXT(Table3[[#This Row],[OTL]]+Table3[[#This Row],[SOL]], "0"))</f>
        <v>10-6-2</v>
      </c>
      <c r="AQ6">
        <f>COUNTIFS(DataRegularSeason20242025!$D$3:$D$1315,Table3[[#This Row],[Teams]],DataRegularSeason20242025!$K$3:$K$1315,0)</f>
        <v>2</v>
      </c>
      <c r="AR6">
        <f>SUMIF(DataRegularSeason20242025!$D$3:$D$1315,$A6, DataRegularSeason20242025!$J$3:$J$1315)</f>
        <v>30</v>
      </c>
      <c r="AS6">
        <f>SUMIF(DataRegularSeason20242025!$D$3:$D$1315,$A6, DataRegularSeason20242025!$K$3:$K$1315)</f>
        <v>20</v>
      </c>
      <c r="AT6">
        <f>AR6-AS6</f>
        <v>10</v>
      </c>
      <c r="AU6">
        <f>COUNTIFS(DataRegularSeason20242025!$E$3:$E$1315,Table3[[#This Row],[Teams]],DataRegularSeason20242025!$J$3:$J$1315,0)</f>
        <v>1</v>
      </c>
      <c r="AV6">
        <f>SUMIF(DataRegularSeason20242025!$E$3:$E$1315,$A6,DataRegularSeason20242025!$K$3:$K$1315)</f>
        <v>32</v>
      </c>
      <c r="AW6">
        <f>SUMIF(DataRegularSeason20242025!$E$3:$E$1315,$A6,DataRegularSeason20242025!$J$3:$J$1315)</f>
        <v>29</v>
      </c>
      <c r="AX6">
        <f>AV6-AW6</f>
        <v>3</v>
      </c>
      <c r="AY6">
        <f>AR6+AV6</f>
        <v>62</v>
      </c>
      <c r="AZ6">
        <f>AS6+AW6</f>
        <v>49</v>
      </c>
      <c r="BA6">
        <f>AY6-AZ6</f>
        <v>13</v>
      </c>
      <c r="BB6" s="17">
        <f>Table3[[#This Row],[GF]]/Table3[[#This Row],[GP]]</f>
        <v>3.4444444444444446</v>
      </c>
      <c r="BC6" s="17">
        <f>Table3[[#This Row],[GA]]/Table3[[#This Row],[GP]]</f>
        <v>2.7222222222222223</v>
      </c>
      <c r="BD6" s="17">
        <f>(Table3[[#This Row],[GF]]-Table3[[#This Row],[GA]])/Table3[[#This Row],[GP]]</f>
        <v>0.72222222222222221</v>
      </c>
      <c r="BE6" s="63" t="str">
        <f>_xlfn.CONCAT(TEXT(Table3[W_H], "0"), "-", TEXT(Table3[RL_H],"0"), "-", TEXT(Table3[OTL_H]+Table3[SOL_H], "0"))</f>
        <v>4-3-2</v>
      </c>
      <c r="BF6" s="63" t="str">
        <f>_xlfn.CONCAT(TEXT(Table3[W_A], "0"), "-", TEXT(Table3[RL_A],"0"), "-", TEXT(Table3[OTL_A]+Table3[SOL_A], "0"))</f>
        <v>6-3-0</v>
      </c>
      <c r="BG6">
        <f>COUNTIFS(DataRegularSeason20242025!$D$3:$D$1315,$A6,DataRegularSeason20242025!$H$3:$H$1315, $A6)</f>
        <v>7</v>
      </c>
      <c r="BH6">
        <f>COUNTIFS(DataRegularSeason20242025!$E$3:$E$1315,$A6,DataRegularSeason20242025!$H$3:$H$1315, $A6)</f>
        <v>6</v>
      </c>
      <c r="BI6">
        <f>BG6+BH6</f>
        <v>13</v>
      </c>
      <c r="BJ6">
        <f>F6-BG6</f>
        <v>2</v>
      </c>
      <c r="BK6">
        <f>H6-BH6</f>
        <v>3</v>
      </c>
      <c r="BL6">
        <f>BJ6+BK6</f>
        <v>5</v>
      </c>
      <c r="BQ6" t="s">
        <v>1464</v>
      </c>
      <c r="BR6">
        <f>SUM($AQ$2:$AQ$33)+SUM($AU$2:$AU$33)</f>
        <v>31</v>
      </c>
      <c r="BV6" t="s">
        <v>74</v>
      </c>
      <c r="BW6" s="21">
        <v>0.1</v>
      </c>
      <c r="BX6">
        <f>INDEX($AZ$2:$AZ$33,MATCH("CGY",$A$2:$A$33,0),1)</f>
        <v>48</v>
      </c>
      <c r="BY6">
        <f>BX6/BX2</f>
        <v>3</v>
      </c>
      <c r="BZ6" s="21">
        <f>BW6*BX6</f>
        <v>4.8000000000000007</v>
      </c>
    </row>
    <row r="7" spans="1:78"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11</v>
      </c>
      <c r="E7" s="15">
        <f>Table3[[#This Row],[Watched]]/Table3[[#This Row],[GP]]</f>
        <v>0.6470588235294118</v>
      </c>
      <c r="F7">
        <f>COUNTIFS(DataRegularSeason20242025!$N$3:$N$1315,1,DataRegularSeason20242025!$D$3:$D$1315,$A7)</f>
        <v>11</v>
      </c>
      <c r="G7">
        <f>41-Table3[[#This Row],[GP_A]]</f>
        <v>30</v>
      </c>
      <c r="H7">
        <f>COUNTIFS(DataRegularSeason20242025!$E$3:$E$1315,$A7,DataRegularSeason20242025!$N$3:$N$1315,1)</f>
        <v>6</v>
      </c>
      <c r="I7">
        <f>41-Table3[[#This Row],[GP_H]]</f>
        <v>35</v>
      </c>
      <c r="J7">
        <f>F7+H7</f>
        <v>17</v>
      </c>
      <c r="K7">
        <f>82-Table3[[#This Row],[GP]]</f>
        <v>65</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9</v>
      </c>
      <c r="AC7">
        <f>Table3[[#This Row],[L_A]]+Table3[[#This Row],[L_H]]</f>
        <v>8</v>
      </c>
      <c r="AD7">
        <f>Table3[[#This Row],[RW_A]]+Table3[[#This Row],[RW_H]]</f>
        <v>9</v>
      </c>
      <c r="AE7">
        <f>Table3[[#This Row],[RL_A]]+Table3[[#This Row],[RL_H]]</f>
        <v>5</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21</v>
      </c>
      <c r="AK7">
        <f>(3*(Table3[[#This Row],[RW_A]]+Table3[[#This Row],[RW_H]]))+(2*(Table3[[#This Row],[OTW_A]]+Table3[[#This Row],[SOW_A]]+Table3[[#This Row],[OTW_H]]+Table3[[#This Row],[SOW_H]]))+Table3[[#This Row],[OTL_A]]+Table3[[#This Row],[SOL_A]]+Table3[[#This Row],[OTL_H]]+Table3[[#This Row],[SOL_H]]</f>
        <v>30</v>
      </c>
      <c r="AL7" s="15">
        <f>Table3[[#This Row],[PTS]]/(2*Table3[[#This Row],[GP]])</f>
        <v>0.61764705882352944</v>
      </c>
      <c r="AM7" s="15">
        <f>Table3[[#This Row],[PTS2]]/(3*Table3[[#This Row],[GP]])</f>
        <v>0.58823529411764708</v>
      </c>
      <c r="AN7">
        <f>(2*Table3[[#This Row],[GR]])+Table3[[#This Row],[PTS]]</f>
        <v>151</v>
      </c>
      <c r="AO7">
        <f>(3*Table3[[#This Row],[GR]])+Table3[[#This Row],[PTS2]]</f>
        <v>225</v>
      </c>
      <c r="AP7" s="20" t="str">
        <f>_xlfn.CONCAT(TEXT(Table3[[#This Row],[W]], "0"), "-", TEXT(Table3[[#This Row],[RL]],"0"), "-", TEXT(Table3[[#This Row],[OTL]]+Table3[[#This Row],[SOL]], "0"))</f>
        <v>9-5-3</v>
      </c>
      <c r="AQ7">
        <f>COUNTIFS(DataRegularSeason20242025!$D$3:$D$1315,Table3[[#This Row],[Teams]],DataRegularSeason20242025!$K$3:$K$1315,0)</f>
        <v>1</v>
      </c>
      <c r="AR7">
        <f>SUMIF(DataRegularSeason20242025!$D$3:$D$1315,$A7, DataRegularSeason20242025!$J$3:$J$1315)</f>
        <v>33</v>
      </c>
      <c r="AS7">
        <f>SUMIF(DataRegularSeason20242025!$D$3:$D$1315,$A7, DataRegularSeason20242025!$K$3:$K$1315)</f>
        <v>33</v>
      </c>
      <c r="AT7">
        <f>AR7-AS7</f>
        <v>0</v>
      </c>
      <c r="AU7">
        <f>COUNTIFS(DataRegularSeason20242025!$E$3:$E$1315,Table3[[#This Row],[Teams]],DataRegularSeason20242025!$J$3:$J$1315,0)</f>
        <v>0</v>
      </c>
      <c r="AV7">
        <f>SUMIF(DataRegularSeason20242025!$E$3:$E$1315,$A7,DataRegularSeason20242025!$K$3:$K$1315)</f>
        <v>22</v>
      </c>
      <c r="AW7">
        <f>SUMIF(DataRegularSeason20242025!$E$3:$E$1315,$A7,DataRegularSeason20242025!$J$3:$J$1315)</f>
        <v>17</v>
      </c>
      <c r="AX7">
        <f>AV7-AW7</f>
        <v>5</v>
      </c>
      <c r="AY7">
        <f>AR7+AV7</f>
        <v>55</v>
      </c>
      <c r="AZ7">
        <f>AS7+AW7</f>
        <v>50</v>
      </c>
      <c r="BA7">
        <f>AY7-AZ7</f>
        <v>5</v>
      </c>
      <c r="BB7" s="17">
        <f>Table3[[#This Row],[GF]]/Table3[[#This Row],[GP]]</f>
        <v>3.2352941176470589</v>
      </c>
      <c r="BC7" s="17">
        <f>Table3[[#This Row],[GA]]/Table3[[#This Row],[GP]]</f>
        <v>2.9411764705882355</v>
      </c>
      <c r="BD7" s="17">
        <f>(Table3[[#This Row],[GF]]-Table3[[#This Row],[GA]])/Table3[[#This Row],[GP]]</f>
        <v>0.29411764705882354</v>
      </c>
      <c r="BE7" s="63" t="str">
        <f>_xlfn.CONCAT(TEXT(Table3[W_H], "0"), "-", TEXT(Table3[RL_H],"0"), "-", TEXT(Table3[OTL_H]+Table3[SOL_H], "0"))</f>
        <v>4-1-1</v>
      </c>
      <c r="BF7" s="63" t="str">
        <f>_xlfn.CONCAT(TEXT(Table3[W_A], "0"), "-", TEXT(Table3[RL_A],"0"), "-", TEXT(Table3[OTL_A]+Table3[SOL_A], "0"))</f>
        <v>5-4-2</v>
      </c>
      <c r="BG7">
        <f>COUNTIFS(DataRegularSeason20242025!$D$3:$D$1315,$A7,DataRegularSeason20242025!$H$3:$H$1315, $A7)</f>
        <v>4</v>
      </c>
      <c r="BH7">
        <f>COUNTIFS(DataRegularSeason20242025!$E$3:$E$1315,$A7,DataRegularSeason20242025!$H$3:$H$1315, $A7)</f>
        <v>3</v>
      </c>
      <c r="BI7">
        <f>BG7+BH7</f>
        <v>7</v>
      </c>
      <c r="BJ7">
        <f>F7-BG7</f>
        <v>7</v>
      </c>
      <c r="BK7">
        <f>H7-BH7</f>
        <v>3</v>
      </c>
      <c r="BL7">
        <f>BJ7+BK7</f>
        <v>10</v>
      </c>
      <c r="BQ7" t="s">
        <v>1465</v>
      </c>
      <c r="BR7">
        <f>SUM($AF$2:$AF$33)</f>
        <v>38</v>
      </c>
      <c r="BY7" s="23">
        <f>MAX(BW4,BW3*INDEX($AL$2:$AL$33,MATCH("CGY",$A$2:$A$33,0),1))+(BW5*BY5)+(BW6*BY6)</f>
        <v>4.0187499999999998</v>
      </c>
      <c r="BZ7" s="22">
        <f>SUM(BZ3:BZ6)</f>
        <v>80.3</v>
      </c>
    </row>
    <row r="8" spans="1:78"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8</v>
      </c>
      <c r="E8" s="15">
        <f>Table3[[#This Row],[Watched]]/Table3[[#This Row],[GP]]</f>
        <v>0.5714285714285714</v>
      </c>
      <c r="F8">
        <f>COUNTIFS(DataRegularSeason20242025!$N$3:$N$1315,1,DataRegularSeason20242025!$D$3:$D$1315,$A8)</f>
        <v>5</v>
      </c>
      <c r="G8">
        <f>41-Table3[[#This Row],[GP_A]]</f>
        <v>36</v>
      </c>
      <c r="H8">
        <f>COUNTIFS(DataRegularSeason20242025!$E$3:$E$1315,$A8,DataRegularSeason20242025!$N$3:$N$1315,1)</f>
        <v>9</v>
      </c>
      <c r="I8">
        <f>41-Table3[[#This Row],[GP_H]]</f>
        <v>32</v>
      </c>
      <c r="J8">
        <f>F8+H8</f>
        <v>14</v>
      </c>
      <c r="K8">
        <f>82-Table3[[#This Row],[GP]]</f>
        <v>68</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7</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10</v>
      </c>
      <c r="AC8">
        <f>Table3[[#This Row],[L_A]]+Table3[[#This Row],[L_H]]</f>
        <v>4</v>
      </c>
      <c r="AD8">
        <f>Table3[[#This Row],[RW_A]]+Table3[[#This Row],[RW_H]]</f>
        <v>9</v>
      </c>
      <c r="AE8">
        <f>Table3[[#This Row],[RL_A]]+Table3[[#This Row],[RL_H]]</f>
        <v>4</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20</v>
      </c>
      <c r="AK8">
        <f>(3*(Table3[[#This Row],[RW_A]]+Table3[[#This Row],[RW_H]]))+(2*(Table3[[#This Row],[OTW_A]]+Table3[[#This Row],[SOW_A]]+Table3[[#This Row],[OTW_H]]+Table3[[#This Row],[SOW_H]]))+Table3[[#This Row],[OTL_A]]+Table3[[#This Row],[SOL_A]]+Table3[[#This Row],[OTL_H]]+Table3[[#This Row],[SOL_H]]</f>
        <v>29</v>
      </c>
      <c r="AL8" s="15">
        <f>Table3[[#This Row],[PTS]]/(2*Table3[[#This Row],[GP]])</f>
        <v>0.7142857142857143</v>
      </c>
      <c r="AM8" s="15">
        <f>Table3[[#This Row],[PTS2]]/(3*Table3[[#This Row],[GP]])</f>
        <v>0.69047619047619047</v>
      </c>
      <c r="AN8">
        <f>(2*Table3[[#This Row],[GR]])+Table3[[#This Row],[PTS]]</f>
        <v>156</v>
      </c>
      <c r="AO8">
        <f>(3*Table3[[#This Row],[GR]])+Table3[[#This Row],[PTS2]]</f>
        <v>233</v>
      </c>
      <c r="AP8" s="20" t="str">
        <f>_xlfn.CONCAT(TEXT(Table3[[#This Row],[W]], "0"), "-", TEXT(Table3[[#This Row],[RL]],"0"), "-", TEXT(Table3[[#This Row],[OTL]]+Table3[[#This Row],[SOL]], "0"))</f>
        <v>10-4-0</v>
      </c>
      <c r="AQ8">
        <f>COUNTIFS(DataRegularSeason20242025!$D$3:$D$1315,Table3[[#This Row],[Teams]],DataRegularSeason20242025!$K$3:$K$1315,0)</f>
        <v>0</v>
      </c>
      <c r="AR8">
        <f>SUMIF(DataRegularSeason20242025!$D$3:$D$1315,$A8, DataRegularSeason20242025!$J$3:$J$1315)</f>
        <v>20</v>
      </c>
      <c r="AS8">
        <f>SUMIF(DataRegularSeason20242025!$D$3:$D$1315,$A8, DataRegularSeason20242025!$K$3:$K$1315)</f>
        <v>14</v>
      </c>
      <c r="AT8">
        <f>AR8-AS8</f>
        <v>6</v>
      </c>
      <c r="AU8">
        <f>COUNTIFS(DataRegularSeason20242025!$E$3:$E$1315,Table3[[#This Row],[Teams]],DataRegularSeason20242025!$J$3:$J$1315,0)</f>
        <v>0</v>
      </c>
      <c r="AV8">
        <f>SUMIF(DataRegularSeason20242025!$E$3:$E$1315,$A8,DataRegularSeason20242025!$K$3:$K$1315)</f>
        <v>39</v>
      </c>
      <c r="AW8">
        <f>SUMIF(DataRegularSeason20242025!$E$3:$E$1315,$A8,DataRegularSeason20242025!$J$3:$J$1315)</f>
        <v>26</v>
      </c>
      <c r="AX8">
        <f>AV8-AW8</f>
        <v>13</v>
      </c>
      <c r="AY8">
        <f>AR8+AV8</f>
        <v>59</v>
      </c>
      <c r="AZ8">
        <f>AS8+AW8</f>
        <v>40</v>
      </c>
      <c r="BA8">
        <f>AY8-AZ8</f>
        <v>19</v>
      </c>
      <c r="BB8" s="17">
        <f>Table3[[#This Row],[GF]]/Table3[[#This Row],[GP]]</f>
        <v>4.2142857142857144</v>
      </c>
      <c r="BC8" s="17">
        <f>Table3[[#This Row],[GA]]/Table3[[#This Row],[GP]]</f>
        <v>2.8571428571428572</v>
      </c>
      <c r="BD8" s="17">
        <f>(Table3[[#This Row],[GF]]-Table3[[#This Row],[GA]])/Table3[[#This Row],[GP]]</f>
        <v>1.3571428571428572</v>
      </c>
      <c r="BE8" s="63" t="str">
        <f>_xlfn.CONCAT(TEXT(Table3[W_H], "0"), "-", TEXT(Table3[RL_H],"0"), "-", TEXT(Table3[OTL_H]+Table3[SOL_H], "0"))</f>
        <v>7-2-0</v>
      </c>
      <c r="BF8" s="63" t="str">
        <f>_xlfn.CONCAT(TEXT(Table3[W_A], "0"), "-", TEXT(Table3[RL_A],"0"), "-", TEXT(Table3[OTL_A]+Table3[SOL_A], "0"))</f>
        <v>3-2-0</v>
      </c>
      <c r="BG8">
        <f>COUNTIFS(DataRegularSeason20242025!$D$3:$D$1315,$A8,DataRegularSeason20242025!$H$3:$H$1315, $A8)</f>
        <v>3</v>
      </c>
      <c r="BH8">
        <f>COUNTIFS(DataRegularSeason20242025!$E$3:$E$1315,$A8,DataRegularSeason20242025!$H$3:$H$1315, $A8)</f>
        <v>6</v>
      </c>
      <c r="BI8">
        <f>BG8+BH8</f>
        <v>9</v>
      </c>
      <c r="BJ8">
        <f>F8-BG8</f>
        <v>2</v>
      </c>
      <c r="BK8">
        <f>H8-BH8</f>
        <v>3</v>
      </c>
      <c r="BL8">
        <f>BJ8+BK8</f>
        <v>5</v>
      </c>
      <c r="BQ8" t="s">
        <v>1466</v>
      </c>
      <c r="BR8">
        <f>SUM($AH$2:$AH$33)</f>
        <v>11</v>
      </c>
      <c r="BX8" t="s">
        <v>1476</v>
      </c>
      <c r="BY8" s="23">
        <f>BY7*82</f>
        <v>329.53749999999997</v>
      </c>
      <c r="BZ8" s="21">
        <f>BZ7+((82-BX2)*BY7)</f>
        <v>345.53750000000002</v>
      </c>
    </row>
    <row r="9" spans="1:78"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0.6</v>
      </c>
      <c r="F9">
        <f>COUNTIFS(DataRegularSeason20242025!$N$3:$N$1315,1,DataRegularSeason20242025!$D$3:$D$1315,$A9)</f>
        <v>6</v>
      </c>
      <c r="G9">
        <f>41-Table3[[#This Row],[GP_A]]</f>
        <v>35</v>
      </c>
      <c r="H9">
        <f>COUNTIFS(DataRegularSeason20242025!$E$3:$E$1315,$A9,DataRegularSeason20242025!$N$3:$N$1315,1)</f>
        <v>9</v>
      </c>
      <c r="I9">
        <f>41-Table3[[#This Row],[GP_H]]</f>
        <v>32</v>
      </c>
      <c r="J9">
        <f>F9+H9</f>
        <v>15</v>
      </c>
      <c r="K9">
        <f>82-Table3[[#This Row],[GP]]</f>
        <v>67</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9</v>
      </c>
      <c r="AC9">
        <f>Table3[[#This Row],[L_A]]+Table3[[#This Row],[L_H]]</f>
        <v>6</v>
      </c>
      <c r="AD9">
        <f>Table3[[#This Row],[RW_A]]+Table3[[#This Row],[RW_H]]</f>
        <v>8</v>
      </c>
      <c r="AE9">
        <f>Table3[[#This Row],[RL_A]]+Table3[[#This Row],[RL_H]]</f>
        <v>4</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28</v>
      </c>
      <c r="AL9" s="15">
        <f>Table3[[#This Row],[PTS]]/(2*Table3[[#This Row],[GP]])</f>
        <v>0.66666666666666663</v>
      </c>
      <c r="AM9" s="15">
        <f>Table3[[#This Row],[PTS2]]/(3*Table3[[#This Row],[GP]])</f>
        <v>0.62222222222222223</v>
      </c>
      <c r="AN9">
        <f>(2*Table3[[#This Row],[GR]])+Table3[[#This Row],[PTS]]</f>
        <v>154</v>
      </c>
      <c r="AO9">
        <f>(3*Table3[[#This Row],[GR]])+Table3[[#This Row],[PTS2]]</f>
        <v>229</v>
      </c>
      <c r="AP9" s="20" t="str">
        <f>_xlfn.CONCAT(TEXT(Table3[[#This Row],[W]], "0"), "-", TEXT(Table3[[#This Row],[RL]],"0"), "-", TEXT(Table3[[#This Row],[OTL]]+Table3[[#This Row],[SOL]], "0"))</f>
        <v>9-4-2</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24</v>
      </c>
      <c r="AT9">
        <f>AR9-AS9</f>
        <v>-6</v>
      </c>
      <c r="AU9">
        <f>COUNTIFS(DataRegularSeason20242025!$E$3:$E$1315,Table3[[#This Row],[Teams]],DataRegularSeason20242025!$J$3:$J$1315,0)</f>
        <v>1</v>
      </c>
      <c r="AV9">
        <f>SUMIF(DataRegularSeason20242025!$E$3:$E$1315,$A9,DataRegularSeason20242025!$K$3:$K$1315)</f>
        <v>45</v>
      </c>
      <c r="AW9">
        <f>SUMIF(DataRegularSeason20242025!$E$3:$E$1315,$A9,DataRegularSeason20242025!$J$3:$J$1315)</f>
        <v>24</v>
      </c>
      <c r="AX9">
        <f>AV9-AW9</f>
        <v>21</v>
      </c>
      <c r="AY9">
        <f>AR9+AV9</f>
        <v>63</v>
      </c>
      <c r="AZ9">
        <f>AS9+AW9</f>
        <v>48</v>
      </c>
      <c r="BA9">
        <f>AY9-AZ9</f>
        <v>15</v>
      </c>
      <c r="BB9" s="17">
        <f>Table3[[#This Row],[GF]]/Table3[[#This Row],[GP]]</f>
        <v>4.2</v>
      </c>
      <c r="BC9" s="17">
        <f>Table3[[#This Row],[GA]]/Table3[[#This Row],[GP]]</f>
        <v>3.2</v>
      </c>
      <c r="BD9" s="17">
        <f>(Table3[[#This Row],[GF]]-Table3[[#This Row],[GA]])/Table3[[#This Row],[GP]]</f>
        <v>1</v>
      </c>
      <c r="BE9" s="63" t="str">
        <f>_xlfn.CONCAT(TEXT(Table3[W_H], "0"), "-", TEXT(Table3[RL_H],"0"), "-", TEXT(Table3[OTL_H]+Table3[SOL_H], "0"))</f>
        <v>8-1-0</v>
      </c>
      <c r="BF9" s="63" t="str">
        <f>_xlfn.CONCAT(TEXT(Table3[W_A], "0"), "-", TEXT(Table3[RL_A],"0"), "-", TEXT(Table3[OTL_A]+Table3[SOL_A], "0"))</f>
        <v>1-3-2</v>
      </c>
      <c r="BG9">
        <f>COUNTIFS(DataRegularSeason20242025!$D$3:$D$1315,$A9,DataRegularSeason20242025!$H$3:$H$1315, $A9)</f>
        <v>4</v>
      </c>
      <c r="BH9">
        <f>COUNTIFS(DataRegularSeason20242025!$E$3:$E$1315,$A9,DataRegularSeason20242025!$H$3:$H$1315, $A9)</f>
        <v>6</v>
      </c>
      <c r="BI9">
        <f>BG9+BH9</f>
        <v>10</v>
      </c>
      <c r="BJ9">
        <f>F9-BG9</f>
        <v>2</v>
      </c>
      <c r="BK9">
        <f>H9-BH9</f>
        <v>3</v>
      </c>
      <c r="BL9">
        <f>BJ9+BK9</f>
        <v>5</v>
      </c>
      <c r="BQ9" t="s">
        <v>1469</v>
      </c>
      <c r="BR9" s="1">
        <f>_xlfn.MINIFS(DataRegularSeason20242025!$B$3:$B$1315,DataRegularSeason20242025!$N$3:$N$1315,1)</f>
        <v>45569</v>
      </c>
    </row>
    <row r="10" spans="1:78"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10</v>
      </c>
      <c r="E10" s="15">
        <f>Table3[[#This Row],[Watched]]/Table3[[#This Row],[GP]]</f>
        <v>0.625</v>
      </c>
      <c r="F10">
        <f>COUNTIFS(DataRegularSeason20242025!$N$3:$N$1315,1,DataRegularSeason20242025!$D$3:$D$1315,$A10)</f>
        <v>7</v>
      </c>
      <c r="G10">
        <f>41-Table3[[#This Row],[GP_A]]</f>
        <v>34</v>
      </c>
      <c r="H10">
        <f>COUNTIFS(DataRegularSeason20242025!$E$3:$E$1315,$A10,DataRegularSeason20242025!$N$3:$N$1315,1)</f>
        <v>9</v>
      </c>
      <c r="I10">
        <f>41-Table3[[#This Row],[GP_H]]</f>
        <v>32</v>
      </c>
      <c r="J10">
        <f>F10+H10</f>
        <v>16</v>
      </c>
      <c r="K10">
        <f>82-Table3[[#This Row],[GP]]</f>
        <v>66</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7</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7</v>
      </c>
      <c r="AD10">
        <f>Table3[[#This Row],[RW_A]]+Table3[[#This Row],[RW_H]]</f>
        <v>9</v>
      </c>
      <c r="AE10">
        <f>Table3[[#This Row],[RL_A]]+Table3[[#This Row],[RL_H]]</f>
        <v>5</v>
      </c>
      <c r="AF10">
        <f>Table3[[#This Row],[OTW_A]]+Table3[[#This Row],[OTW_H]]</f>
        <v>0</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20</v>
      </c>
      <c r="AK10">
        <f>(3*(Table3[[#This Row],[RW_A]]+Table3[[#This Row],[RW_H]]))+(2*(Table3[[#This Row],[OTW_A]]+Table3[[#This Row],[SOW_A]]+Table3[[#This Row],[OTW_H]]+Table3[[#This Row],[SOW_H]]))+Table3[[#This Row],[OTL_A]]+Table3[[#This Row],[SOL_A]]+Table3[[#This Row],[OTL_H]]+Table3[[#This Row],[SOL_H]]</f>
        <v>29</v>
      </c>
      <c r="AL10" s="15">
        <f>Table3[[#This Row],[PTS]]/(2*Table3[[#This Row],[GP]])</f>
        <v>0.625</v>
      </c>
      <c r="AM10" s="15">
        <f>Table3[[#This Row],[PTS2]]/(3*Table3[[#This Row],[GP]])</f>
        <v>0.60416666666666663</v>
      </c>
      <c r="AN10">
        <f>(2*Table3[[#This Row],[GR]])+Table3[[#This Row],[PTS]]</f>
        <v>152</v>
      </c>
      <c r="AO10">
        <f>(3*Table3[[#This Row],[GR]])+Table3[[#This Row],[PTS2]]</f>
        <v>227</v>
      </c>
      <c r="AP10" s="20" t="str">
        <f>_xlfn.CONCAT(TEXT(Table3[[#This Row],[W]], "0"), "-", TEXT(Table3[[#This Row],[RL]],"0"), "-", TEXT(Table3[[#This Row],[OTL]]+Table3[[#This Row],[SOL]], "0"))</f>
        <v>9-5-2</v>
      </c>
      <c r="AQ10">
        <f>COUNTIFS(DataRegularSeason20242025!$D$3:$D$1315,Table3[[#This Row],[Teams]],DataRegularSeason20242025!$K$3:$K$1315,0)</f>
        <v>0</v>
      </c>
      <c r="AR10">
        <f>SUMIF(DataRegularSeason20242025!$D$3:$D$1315,$A10, DataRegularSeason20242025!$J$3:$J$1315)</f>
        <v>18</v>
      </c>
      <c r="AS10">
        <f>SUMIF(DataRegularSeason20242025!$D$3:$D$1315,$A10, DataRegularSeason20242025!$K$3:$K$1315)</f>
        <v>23</v>
      </c>
      <c r="AT10">
        <f>AR10-AS10</f>
        <v>-5</v>
      </c>
      <c r="AU10">
        <f>COUNTIFS(DataRegularSeason20242025!$E$3:$E$1315,Table3[[#This Row],[Teams]],DataRegularSeason20242025!$J$3:$J$1315,0)</f>
        <v>1</v>
      </c>
      <c r="AV10">
        <f>SUMIF(DataRegularSeason20242025!$E$3:$E$1315,$A10,DataRegularSeason20242025!$K$3:$K$1315)</f>
        <v>32</v>
      </c>
      <c r="AW10">
        <f>SUMIF(DataRegularSeason20242025!$E$3:$E$1315,$A10,DataRegularSeason20242025!$J$3:$J$1315)</f>
        <v>18</v>
      </c>
      <c r="AX10">
        <f>AV10-AW10</f>
        <v>14</v>
      </c>
      <c r="AY10">
        <f>AR10+AV10</f>
        <v>50</v>
      </c>
      <c r="AZ10">
        <f>AS10+AW10</f>
        <v>41</v>
      </c>
      <c r="BA10">
        <f>AY10-AZ10</f>
        <v>9</v>
      </c>
      <c r="BB10" s="17">
        <f>Table3[[#This Row],[GF]]/Table3[[#This Row],[GP]]</f>
        <v>3.125</v>
      </c>
      <c r="BC10" s="17">
        <f>Table3[[#This Row],[GA]]/Table3[[#This Row],[GP]]</f>
        <v>2.5625</v>
      </c>
      <c r="BD10" s="17">
        <f>(Table3[[#This Row],[GF]]-Table3[[#This Row],[GA]])/Table3[[#This Row],[GP]]</f>
        <v>0.5625</v>
      </c>
      <c r="BE10" s="63" t="str">
        <f>_xlfn.CONCAT(TEXT(Table3[W_H], "0"), "-", TEXT(Table3[RL_H],"0"), "-", TEXT(Table3[OTL_H]+Table3[SOL_H], "0"))</f>
        <v>7-2-0</v>
      </c>
      <c r="BF10" s="63" t="str">
        <f>_xlfn.CONCAT(TEXT(Table3[W_A], "0"), "-", TEXT(Table3[RL_A],"0"), "-", TEXT(Table3[OTL_A]+Table3[SOL_A], "0"))</f>
        <v>2-3-2</v>
      </c>
      <c r="BG10">
        <f>COUNTIFS(DataRegularSeason20242025!$D$3:$D$1315,$A10,DataRegularSeason20242025!$H$3:$H$1315, $A10)</f>
        <v>4</v>
      </c>
      <c r="BH10">
        <f>COUNTIFS(DataRegularSeason20242025!$E$3:$E$1315,$A10,DataRegularSeason20242025!$H$3:$H$1315, $A10)</f>
        <v>7</v>
      </c>
      <c r="BI10">
        <f>BG10+BH10</f>
        <v>11</v>
      </c>
      <c r="BJ10">
        <f>F10-BG10</f>
        <v>3</v>
      </c>
      <c r="BK10">
        <f>H10-BH10</f>
        <v>2</v>
      </c>
      <c r="BL10">
        <f>BJ10+BK10</f>
        <v>5</v>
      </c>
      <c r="BQ10" t="s">
        <v>1470</v>
      </c>
      <c r="BR10" s="1">
        <f>_xlfn.MAXIFS(DataRegularSeason20242025!$B$3:$B$1315,DataRegularSeason20242025!$N$3:$N$1315,1)</f>
        <v>45607</v>
      </c>
    </row>
    <row r="11" spans="1:78" x14ac:dyDescent="0.25">
      <c r="A11" t="s">
        <v>20</v>
      </c>
      <c r="B11" t="s">
        <v>98</v>
      </c>
      <c r="C11" t="s">
        <v>99</v>
      </c>
      <c r="D11">
        <f>COUNTIFS(DataRegularSeason20242025!$D$3:$D$1315,$A11,DataRegularSeason20242025!$R$3:$R$1315,1,DataRegularSeason20242025!$N$3:$N$1315,1) + COUNTIFS(DataRegularSeason20242025!$E$3:$E$1315,$A11,DataRegularSeason20242025!$R$3:$R$1315,1,DataRegularSeason20242025!$N$3:$N$1315,1)</f>
        <v>8</v>
      </c>
      <c r="E11" s="15">
        <f>Table3[[#This Row],[Watched]]/Table3[[#This Row],[GP]]</f>
        <v>0.61538461538461542</v>
      </c>
      <c r="F11">
        <f>COUNTIFS(DataRegularSeason20242025!$N$3:$N$1315,1,DataRegularSeason20242025!$D$3:$D$1315,$A11)</f>
        <v>6</v>
      </c>
      <c r="G11">
        <f>41-Table3[[#This Row],[GP_A]]</f>
        <v>35</v>
      </c>
      <c r="H11">
        <f>COUNTIFS(DataRegularSeason20242025!$E$3:$E$1315,$A11,DataRegularSeason20242025!$N$3:$N$1315,1)</f>
        <v>7</v>
      </c>
      <c r="I11">
        <f>41-Table3[[#This Row],[GP_H]]</f>
        <v>34</v>
      </c>
      <c r="J11">
        <f>F11+H11</f>
        <v>13</v>
      </c>
      <c r="K11">
        <f>82-Table3[[#This Row],[GP]]</f>
        <v>69</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3</v>
      </c>
      <c r="Y11">
        <f>COUNTIFS(DataRegularSeason20242025!$E$3:$E$1315,$A11, DataRegularSeason20242025!$S$3:$S$1315, $A11,DataRegularSeason20242025!$M$3:$M$1315,"REG")</f>
        <v>2</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9</v>
      </c>
      <c r="AC11">
        <f>Table3[[#This Row],[L_A]]+Table3[[#This Row],[L_H]]</f>
        <v>4</v>
      </c>
      <c r="AD11">
        <f>Table3[[#This Row],[RW_A]]+Table3[[#This Row],[RW_H]]</f>
        <v>9</v>
      </c>
      <c r="AE11">
        <f>Table3[[#This Row],[RL_A]]+Table3[[#This Row],[RL_H]]</f>
        <v>3</v>
      </c>
      <c r="AF11">
        <f>Table3[[#This Row],[OTW_A]]+Table3[[#This Row],[OTW_H]]</f>
        <v>0</v>
      </c>
      <c r="AG11">
        <f>Table3[[#This Row],[OTL_A]]+Table3[[#This Row],[OTL_H]]</f>
        <v>1</v>
      </c>
      <c r="AH11">
        <f>Table3[[#This Row],[SOW_A]]+Table3[[#This Row],[SOW_H]]</f>
        <v>0</v>
      </c>
      <c r="AI11">
        <f>Table3[[#This Row],[SOL_A]]+Table3[[#This Row],[SOL_H]]</f>
        <v>0</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28</v>
      </c>
      <c r="AL11" s="15">
        <f>Table3[[#This Row],[PTS]]/(2*Table3[[#This Row],[GP]])</f>
        <v>0.73076923076923073</v>
      </c>
      <c r="AM11" s="15">
        <f>Table3[[#This Row],[PTS2]]/(3*Table3[[#This Row],[GP]])</f>
        <v>0.71794871794871795</v>
      </c>
      <c r="AN11">
        <f>(2*Table3[[#This Row],[GR]])+Table3[[#This Row],[PTS]]</f>
        <v>157</v>
      </c>
      <c r="AO11">
        <f>(3*Table3[[#This Row],[GR]])+Table3[[#This Row],[PTS2]]</f>
        <v>235</v>
      </c>
      <c r="AP11" s="20" t="str">
        <f>_xlfn.CONCAT(TEXT(Table3[[#This Row],[W]], "0"), "-", TEXT(Table3[[#This Row],[RL]],"0"), "-", TEXT(Table3[[#This Row],[OTL]]+Table3[[#This Row],[SOL]], "0"))</f>
        <v>9-3-1</v>
      </c>
      <c r="AQ11">
        <f>COUNTIFS(DataRegularSeason20242025!$D$3:$D$1315,Table3[[#This Row],[Teams]],DataRegularSeason20242025!$K$3:$K$1315,0)</f>
        <v>2</v>
      </c>
      <c r="AR11">
        <f>SUMIF(DataRegularSeason20242025!$D$3:$D$1315,$A11, DataRegularSeason20242025!$J$3:$J$1315)</f>
        <v>29</v>
      </c>
      <c r="AS11">
        <f>SUMIF(DataRegularSeason20242025!$D$3:$D$1315,$A11, DataRegularSeason20242025!$K$3:$K$1315)</f>
        <v>10</v>
      </c>
      <c r="AT11">
        <f>AR11-AS11</f>
        <v>19</v>
      </c>
      <c r="AU11">
        <f>COUNTIFS(DataRegularSeason20242025!$E$3:$E$1315,Table3[[#This Row],[Teams]],DataRegularSeason20242025!$J$3:$J$1315,0)</f>
        <v>0</v>
      </c>
      <c r="AV11">
        <f>SUMIF(DataRegularSeason20242025!$E$3:$E$1315,$A11,DataRegularSeason20242025!$K$3:$K$1315)</f>
        <v>21</v>
      </c>
      <c r="AW11">
        <f>SUMIF(DataRegularSeason20242025!$E$3:$E$1315,$A11,DataRegularSeason20242025!$J$3:$J$1315)</f>
        <v>20</v>
      </c>
      <c r="AX11">
        <f>AV11-AW11</f>
        <v>1</v>
      </c>
      <c r="AY11">
        <f>AR11+AV11</f>
        <v>50</v>
      </c>
      <c r="AZ11">
        <f>AS11+AW11</f>
        <v>30</v>
      </c>
      <c r="BA11">
        <f>AY11-AZ11</f>
        <v>20</v>
      </c>
      <c r="BB11" s="17">
        <f>Table3[[#This Row],[GF]]/Table3[[#This Row],[GP]]</f>
        <v>3.8461538461538463</v>
      </c>
      <c r="BC11" s="17">
        <f>Table3[[#This Row],[GA]]/Table3[[#This Row],[GP]]</f>
        <v>2.3076923076923075</v>
      </c>
      <c r="BD11" s="17">
        <f>(Table3[[#This Row],[GF]]-Table3[[#This Row],[GA]])/Table3[[#This Row],[GP]]</f>
        <v>1.5384615384615385</v>
      </c>
      <c r="BE11" s="63" t="str">
        <f>_xlfn.CONCAT(TEXT(Table3[W_H], "0"), "-", TEXT(Table3[RL_H],"0"), "-", TEXT(Table3[OTL_H]+Table3[SOL_H], "0"))</f>
        <v>4-2-1</v>
      </c>
      <c r="BF11" s="63" t="str">
        <f>_xlfn.CONCAT(TEXT(Table3[W_A], "0"), "-", TEXT(Table3[RL_A],"0"), "-", TEXT(Table3[OTL_A]+Table3[SOL_A], "0"))</f>
        <v>5-1-0</v>
      </c>
      <c r="BG11">
        <f>COUNTIFS(DataRegularSeason20242025!$D$3:$D$1315,$A11,DataRegularSeason20242025!$H$3:$H$1315, $A11)</f>
        <v>4</v>
      </c>
      <c r="BH11">
        <f>COUNTIFS(DataRegularSeason20242025!$E$3:$E$1315,$A11,DataRegularSeason20242025!$H$3:$H$1315, $A11)</f>
        <v>7</v>
      </c>
      <c r="BI11">
        <f>BG11+BH11</f>
        <v>11</v>
      </c>
      <c r="BJ11">
        <f>F11-BG11</f>
        <v>2</v>
      </c>
      <c r="BK11">
        <f>H11-BH11</f>
        <v>0</v>
      </c>
      <c r="BL11">
        <f>BJ11+BK11</f>
        <v>2</v>
      </c>
      <c r="BQ11" t="s">
        <v>1471</v>
      </c>
      <c r="BR11">
        <f>$BR$2/($BR$10-$BR$9)</f>
        <v>6.3947368421052628</v>
      </c>
    </row>
    <row r="12" spans="1:78"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0.9375</v>
      </c>
      <c r="F12">
        <f>COUNTIFS(DataRegularSeason20242025!$N$3:$N$1315,1,DataRegularSeason20242025!$D$3:$D$1315,$A12)</f>
        <v>8</v>
      </c>
      <c r="G12">
        <f>41-Table3[[#This Row],[GP_A]]</f>
        <v>33</v>
      </c>
      <c r="H12">
        <f>COUNTIFS(DataRegularSeason20242025!$E$3:$E$1315,$A12,DataRegularSeason20242025!$N$3:$N$1315,1)</f>
        <v>8</v>
      </c>
      <c r="I12">
        <f>41-Table3[[#This Row],[GP_H]]</f>
        <v>33</v>
      </c>
      <c r="J12">
        <f>F12+H12</f>
        <v>16</v>
      </c>
      <c r="K12">
        <f>82-Table3[[#This Row],[GP]]</f>
        <v>66</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2</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8</v>
      </c>
      <c r="AC12">
        <f>Table3[[#This Row],[L_A]]+Table3[[#This Row],[L_H]]</f>
        <v>8</v>
      </c>
      <c r="AD12">
        <f>Table3[[#This Row],[RW_A]]+Table3[[#This Row],[RW_H]]</f>
        <v>5</v>
      </c>
      <c r="AE12">
        <f>Table3[[#This Row],[RL_A]]+Table3[[#This Row],[RL_H]]</f>
        <v>5</v>
      </c>
      <c r="AF12">
        <f>Table3[[#This Row],[OTW_A]]+Table3[[#This Row],[OTW_H]]</f>
        <v>2</v>
      </c>
      <c r="AG12">
        <f>Table3[[#This Row],[OTL_A]]+Table3[[#This Row],[OTL_H]]</f>
        <v>2</v>
      </c>
      <c r="AH12">
        <f>Table3[[#This Row],[SOW_A]]+Table3[[#This Row],[SOW_H]]</f>
        <v>1</v>
      </c>
      <c r="AI12">
        <f>Table3[[#This Row],[SOL_A]]+Table3[[#This Row],[SOL_H]]</f>
        <v>1</v>
      </c>
      <c r="AJ12">
        <f>(2*(Table3[[#This Row],[W_A]]+Table3[[#This Row],[W_H]]))+Table3[[#This Row],[OTL_A]]+Table3[[#This Row],[SOL_A]]+Table3[[#This Row],[OTL_H]]+Table3[[#This Row],[SOL_H]]</f>
        <v>19</v>
      </c>
      <c r="AK12">
        <f>(3*(Table3[[#This Row],[RW_A]]+Table3[[#This Row],[RW_H]]))+(2*(Table3[[#This Row],[OTW_A]]+Table3[[#This Row],[SOW_A]]+Table3[[#This Row],[OTW_H]]+Table3[[#This Row],[SOW_H]]))+Table3[[#This Row],[OTL_A]]+Table3[[#This Row],[SOL_A]]+Table3[[#This Row],[OTL_H]]+Table3[[#This Row],[SOL_H]]</f>
        <v>24</v>
      </c>
      <c r="AL12" s="15">
        <f>Table3[[#This Row],[PTS]]/(2*Table3[[#This Row],[GP]])</f>
        <v>0.59375</v>
      </c>
      <c r="AM12" s="15">
        <f>Table3[[#This Row],[PTS2]]/(3*Table3[[#This Row],[GP]])</f>
        <v>0.5</v>
      </c>
      <c r="AN12">
        <f>(2*Table3[[#This Row],[GR]])+Table3[[#This Row],[PTS]]</f>
        <v>151</v>
      </c>
      <c r="AO12">
        <f>(3*Table3[[#This Row],[GR]])+Table3[[#This Row],[PTS2]]</f>
        <v>222</v>
      </c>
      <c r="AP12" s="20" t="str">
        <f>_xlfn.CONCAT(TEXT(Table3[[#This Row],[W]], "0"), "-", TEXT(Table3[[#This Row],[RL]],"0"), "-", TEXT(Table3[[#This Row],[OTL]]+Table3[[#This Row],[SOL]], "0"))</f>
        <v>8-5-3</v>
      </c>
      <c r="AQ12">
        <f>COUNTIFS(DataRegularSeason20242025!$D$3:$D$1315,Table3[[#This Row],[Teams]],DataRegularSeason20242025!$K$3:$K$1315,0)</f>
        <v>0</v>
      </c>
      <c r="AR12">
        <f>SUMIF(DataRegularSeason20242025!$D$3:$D$1315,$A12, DataRegularSeason20242025!$J$3:$J$1315)</f>
        <v>20</v>
      </c>
      <c r="AS12">
        <f>SUMIF(DataRegularSeason20242025!$D$3:$D$1315,$A12, DataRegularSeason20242025!$K$3:$K$1315)</f>
        <v>27</v>
      </c>
      <c r="AT12">
        <f>AR12-AS12</f>
        <v>-7</v>
      </c>
      <c r="AU12">
        <f>COUNTIFS(DataRegularSeason20242025!$E$3:$E$1315,Table3[[#This Row],[Teams]],DataRegularSeason20242025!$J$3:$J$1315,0)</f>
        <v>1</v>
      </c>
      <c r="AV12">
        <f>SUMIF(DataRegularSeason20242025!$E$3:$E$1315,$A12,DataRegularSeason20242025!$K$3:$K$1315)</f>
        <v>26</v>
      </c>
      <c r="AW12">
        <f>SUMIF(DataRegularSeason20242025!$E$3:$E$1315,$A12,DataRegularSeason20242025!$J$3:$J$1315)</f>
        <v>21</v>
      </c>
      <c r="AX12">
        <f>AV12-AW12</f>
        <v>5</v>
      </c>
      <c r="AY12">
        <f>AR12+AV12</f>
        <v>46</v>
      </c>
      <c r="AZ12">
        <f>AS12+AW12</f>
        <v>48</v>
      </c>
      <c r="BA12">
        <f>AY12-AZ12</f>
        <v>-2</v>
      </c>
      <c r="BB12" s="17">
        <f>Table3[[#This Row],[GF]]/Table3[[#This Row],[GP]]</f>
        <v>2.875</v>
      </c>
      <c r="BC12" s="17">
        <f>Table3[[#This Row],[GA]]/Table3[[#This Row],[GP]]</f>
        <v>3</v>
      </c>
      <c r="BD12" s="17">
        <f>(Table3[[#This Row],[GF]]-Table3[[#This Row],[GA]])/Table3[[#This Row],[GP]]</f>
        <v>-0.125</v>
      </c>
      <c r="BE12" s="63" t="str">
        <f>_xlfn.CONCAT(TEXT(Table3[W_H], "0"), "-", TEXT(Table3[RL_H],"0"), "-", TEXT(Table3[OTL_H]+Table3[SOL_H], "0"))</f>
        <v>5-3-0</v>
      </c>
      <c r="BF12" s="63" t="str">
        <f>_xlfn.CONCAT(TEXT(Table3[W_A], "0"), "-", TEXT(Table3[RL_A],"0"), "-", TEXT(Table3[OTL_A]+Table3[SOL_A], "0"))</f>
        <v>3-2-3</v>
      </c>
      <c r="BG12">
        <f>COUNTIFS(DataRegularSeason20242025!$D$3:$D$1315,$A12,DataRegularSeason20242025!$H$3:$H$1315, $A12)</f>
        <v>7</v>
      </c>
      <c r="BH12">
        <f>COUNTIFS(DataRegularSeason20242025!$E$3:$E$1315,$A12,DataRegularSeason20242025!$H$3:$H$1315, $A12)</f>
        <v>8</v>
      </c>
      <c r="BI12">
        <f>BG12+BH12</f>
        <v>15</v>
      </c>
      <c r="BJ12">
        <f>F12-BG12</f>
        <v>1</v>
      </c>
      <c r="BK12">
        <f>H12-BH12</f>
        <v>0</v>
      </c>
      <c r="BL12">
        <f>BJ12+BK12</f>
        <v>1</v>
      </c>
      <c r="BQ12" t="s">
        <v>1472</v>
      </c>
      <c r="BR12">
        <f>$BR$3/($BR$10-$BR$9)</f>
        <v>4.1315789473684212</v>
      </c>
    </row>
    <row r="13" spans="1:78"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6</v>
      </c>
      <c r="E13" s="15">
        <f>Table3[[#This Row],[Watched]]/Table3[[#This Row],[GP]]</f>
        <v>0.42857142857142855</v>
      </c>
      <c r="F13">
        <f>COUNTIFS(DataRegularSeason20242025!$N$3:$N$1315,1,DataRegularSeason20242025!$D$3:$D$1315,$A13)</f>
        <v>7</v>
      </c>
      <c r="G13">
        <f>41-Table3[[#This Row],[GP_A]]</f>
        <v>34</v>
      </c>
      <c r="H13">
        <f>COUNTIFS(DataRegularSeason20242025!$E$3:$E$1315,$A13,DataRegularSeason20242025!$N$3:$N$1315,1)</f>
        <v>7</v>
      </c>
      <c r="I13">
        <f>41-Table3[[#This Row],[GP_H]]</f>
        <v>34</v>
      </c>
      <c r="J13">
        <f>F13+H13</f>
        <v>14</v>
      </c>
      <c r="K13">
        <f>82-Table3[[#This Row],[GP]]</f>
        <v>68</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4</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9</v>
      </c>
      <c r="AC13">
        <f>Table3[[#This Row],[L_A]]+Table3[[#This Row],[L_H]]</f>
        <v>5</v>
      </c>
      <c r="AD13">
        <f>Table3[[#This Row],[RW_A]]+Table3[[#This Row],[RW_H]]</f>
        <v>8</v>
      </c>
      <c r="AE13">
        <f>Table3[[#This Row],[RL_A]]+Table3[[#This Row],[RL_H]]</f>
        <v>5</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18</v>
      </c>
      <c r="AK13">
        <f>(3*(Table3[[#This Row],[RW_A]]+Table3[[#This Row],[RW_H]]))+(2*(Table3[[#This Row],[OTW_A]]+Table3[[#This Row],[SOW_A]]+Table3[[#This Row],[OTW_H]]+Table3[[#This Row],[SOW_H]]))+Table3[[#This Row],[OTL_A]]+Table3[[#This Row],[SOL_A]]+Table3[[#This Row],[OTL_H]]+Table3[[#This Row],[SOL_H]]</f>
        <v>26</v>
      </c>
      <c r="AL13" s="15">
        <f>Table3[[#This Row],[PTS]]/(2*Table3[[#This Row],[GP]])</f>
        <v>0.6428571428571429</v>
      </c>
      <c r="AM13" s="15">
        <f>Table3[[#This Row],[PTS2]]/(3*Table3[[#This Row],[GP]])</f>
        <v>0.61904761904761907</v>
      </c>
      <c r="AN13">
        <f>(2*Table3[[#This Row],[GR]])+Table3[[#This Row],[PTS]]</f>
        <v>154</v>
      </c>
      <c r="AO13">
        <f>(3*Table3[[#This Row],[GR]])+Table3[[#This Row],[PTS2]]</f>
        <v>230</v>
      </c>
      <c r="AP13" s="20" t="str">
        <f>_xlfn.CONCAT(TEXT(Table3[[#This Row],[W]], "0"), "-", TEXT(Table3[[#This Row],[RL]],"0"), "-", TEXT(Table3[[#This Row],[OTL]]+Table3[[#This Row],[SOL]], "0"))</f>
        <v>9-5-0</v>
      </c>
      <c r="AQ13">
        <f>COUNTIFS(DataRegularSeason20242025!$D$3:$D$1315,Table3[[#This Row],[Teams]],DataRegularSeason20242025!$K$3:$K$1315,0)</f>
        <v>0</v>
      </c>
      <c r="AR13">
        <f>SUMIF(DataRegularSeason20242025!$D$3:$D$1315,$A13, DataRegularSeason20242025!$J$3:$J$1315)</f>
        <v>23</v>
      </c>
      <c r="AS13">
        <f>SUMIF(DataRegularSeason20242025!$D$3:$D$1315,$A13, DataRegularSeason20242025!$K$3:$K$1315)</f>
        <v>21</v>
      </c>
      <c r="AT13">
        <f>AR13-AS13</f>
        <v>2</v>
      </c>
      <c r="AU13">
        <f>COUNTIFS(DataRegularSeason20242025!$E$3:$E$1315,Table3[[#This Row],[Teams]],DataRegularSeason20242025!$J$3:$J$1315,0)</f>
        <v>2</v>
      </c>
      <c r="AV13">
        <f>SUMIF(DataRegularSeason20242025!$E$3:$E$1315,$A13,DataRegularSeason20242025!$K$3:$K$1315)</f>
        <v>23</v>
      </c>
      <c r="AW13">
        <f>SUMIF(DataRegularSeason20242025!$E$3:$E$1315,$A13,DataRegularSeason20242025!$J$3:$J$1315)</f>
        <v>12</v>
      </c>
      <c r="AX13">
        <f>AV13-AW13</f>
        <v>11</v>
      </c>
      <c r="AY13">
        <f>AR13+AV13</f>
        <v>46</v>
      </c>
      <c r="AZ13">
        <f>AS13+AW13</f>
        <v>33</v>
      </c>
      <c r="BA13">
        <f>AY13-AZ13</f>
        <v>13</v>
      </c>
      <c r="BB13" s="17">
        <f>Table3[[#This Row],[GF]]/Table3[[#This Row],[GP]]</f>
        <v>3.2857142857142856</v>
      </c>
      <c r="BC13" s="17">
        <f>Table3[[#This Row],[GA]]/Table3[[#This Row],[GP]]</f>
        <v>2.3571428571428572</v>
      </c>
      <c r="BD13" s="17">
        <f>(Table3[[#This Row],[GF]]-Table3[[#This Row],[GA]])/Table3[[#This Row],[GP]]</f>
        <v>0.9285714285714286</v>
      </c>
      <c r="BE13" s="63" t="str">
        <f>_xlfn.CONCAT(TEXT(Table3[W_H], "0"), "-", TEXT(Table3[RL_H],"0"), "-", TEXT(Table3[OTL_H]+Table3[SOL_H], "0"))</f>
        <v>6-1-0</v>
      </c>
      <c r="BF13" s="63" t="str">
        <f>_xlfn.CONCAT(TEXT(Table3[W_A], "0"), "-", TEXT(Table3[RL_A],"0"), "-", TEXT(Table3[OTL_A]+Table3[SOL_A], "0"))</f>
        <v>3-4-0</v>
      </c>
      <c r="BG13">
        <f>COUNTIFS(DataRegularSeason20242025!$D$3:$D$1315,$A13,DataRegularSeason20242025!$H$3:$H$1315, $A13)</f>
        <v>2</v>
      </c>
      <c r="BH13">
        <f>COUNTIFS(DataRegularSeason20242025!$E$3:$E$1315,$A13,DataRegularSeason20242025!$H$3:$H$1315, $A13)</f>
        <v>6</v>
      </c>
      <c r="BI13">
        <f>BG13+BH13</f>
        <v>8</v>
      </c>
      <c r="BJ13">
        <f>F13-BG13</f>
        <v>5</v>
      </c>
      <c r="BK13">
        <f>H13-BH13</f>
        <v>1</v>
      </c>
      <c r="BL13">
        <f>BJ13+BK13</f>
        <v>6</v>
      </c>
      <c r="BQ13" t="s">
        <v>1480</v>
      </c>
      <c r="BR13">
        <f>(BR5/BR2)/2</f>
        <v>3.1378600823045266</v>
      </c>
    </row>
    <row r="14" spans="1:78"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9</v>
      </c>
      <c r="E14" s="15">
        <f>Table3[[#This Row],[Watched]]/Table3[[#This Row],[GP]]</f>
        <v>0.69230769230769229</v>
      </c>
      <c r="F14">
        <f>COUNTIFS(DataRegularSeason20242025!$N$3:$N$1315,1,DataRegularSeason20242025!$D$3:$D$1315,$A14)</f>
        <v>7</v>
      </c>
      <c r="G14">
        <f>41-Table3[[#This Row],[GP_A]]</f>
        <v>34</v>
      </c>
      <c r="H14">
        <f>COUNTIFS(DataRegularSeason20242025!$E$3:$E$1315,$A14,DataRegularSeason20242025!$N$3:$N$1315,1)</f>
        <v>6</v>
      </c>
      <c r="I14">
        <f>41-Table3[[#This Row],[GP_H]]</f>
        <v>35</v>
      </c>
      <c r="J14">
        <f>F14+H14</f>
        <v>13</v>
      </c>
      <c r="K14">
        <f>82-Table3[[#This Row],[GP]]</f>
        <v>69</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2</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7</v>
      </c>
      <c r="AC14">
        <f>Table3[[#This Row],[L_A]]+Table3[[#This Row],[L_H]]</f>
        <v>6</v>
      </c>
      <c r="AD14">
        <f>Table3[[#This Row],[RW_A]]+Table3[[#This Row],[RW_H]]</f>
        <v>6</v>
      </c>
      <c r="AE14">
        <f>Table3[[#This Row],[RL_A]]+Table3[[#This Row],[RL_H]]</f>
        <v>3</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23</v>
      </c>
      <c r="AL14" s="15">
        <f>Table3[[#This Row],[PTS]]/(2*Table3[[#This Row],[GP]])</f>
        <v>0.65384615384615385</v>
      </c>
      <c r="AM14" s="15">
        <f>Table3[[#This Row],[PTS2]]/(3*Table3[[#This Row],[GP]])</f>
        <v>0.58974358974358976</v>
      </c>
      <c r="AN14">
        <f>(2*Table3[[#This Row],[GR]])+Table3[[#This Row],[PTS]]</f>
        <v>155</v>
      </c>
      <c r="AO14">
        <f>(3*Table3[[#This Row],[GR]])+Table3[[#This Row],[PTS2]]</f>
        <v>230</v>
      </c>
      <c r="AP14" s="20" t="str">
        <f>_xlfn.CONCAT(TEXT(Table3[[#This Row],[W]], "0"), "-", TEXT(Table3[[#This Row],[RL]],"0"), "-", TEXT(Table3[[#This Row],[OTL]]+Table3[[#This Row],[SOL]], "0"))</f>
        <v>7-3-3</v>
      </c>
      <c r="AQ14">
        <f>COUNTIFS(DataRegularSeason20242025!$D$3:$D$1315,Table3[[#This Row],[Teams]],DataRegularSeason20242025!$K$3:$K$1315,0)</f>
        <v>1</v>
      </c>
      <c r="AR14">
        <f>SUMIF(DataRegularSeason20242025!$D$3:$D$1315,$A14, DataRegularSeason20242025!$J$3:$J$1315)</f>
        <v>25</v>
      </c>
      <c r="AS14">
        <f>SUMIF(DataRegularSeason20242025!$D$3:$D$1315,$A14, DataRegularSeason20242025!$K$3:$K$1315)</f>
        <v>14</v>
      </c>
      <c r="AT14">
        <f>AR14-AS14</f>
        <v>11</v>
      </c>
      <c r="AU14">
        <f>COUNTIFS(DataRegularSeason20242025!$E$3:$E$1315,Table3[[#This Row],[Teams]],DataRegularSeason20242025!$J$3:$J$1315,0)</f>
        <v>0</v>
      </c>
      <c r="AV14">
        <f>SUMIF(DataRegularSeason20242025!$E$3:$E$1315,$A14,DataRegularSeason20242025!$K$3:$K$1315)</f>
        <v>17</v>
      </c>
      <c r="AW14">
        <f>SUMIF(DataRegularSeason20242025!$E$3:$E$1315,$A14,DataRegularSeason20242025!$J$3:$J$1315)</f>
        <v>29</v>
      </c>
      <c r="AX14">
        <f>AV14-AW14</f>
        <v>-12</v>
      </c>
      <c r="AY14">
        <f>AR14+AV14</f>
        <v>42</v>
      </c>
      <c r="AZ14">
        <f>AS14+AW14</f>
        <v>43</v>
      </c>
      <c r="BA14">
        <f>AY14-AZ14</f>
        <v>-1</v>
      </c>
      <c r="BB14" s="17">
        <f>Table3[[#This Row],[GF]]/Table3[[#This Row],[GP]]</f>
        <v>3.2307692307692308</v>
      </c>
      <c r="BC14" s="17">
        <f>Table3[[#This Row],[GA]]/Table3[[#This Row],[GP]]</f>
        <v>3.3076923076923075</v>
      </c>
      <c r="BD14" s="17">
        <f>(Table3[[#This Row],[GF]]-Table3[[#This Row],[GA]])/Table3[[#This Row],[GP]]</f>
        <v>-7.6923076923076927E-2</v>
      </c>
      <c r="BE14" s="63" t="str">
        <f>_xlfn.CONCAT(TEXT(Table3[W_H], "0"), "-", TEXT(Table3[RL_H],"0"), "-", TEXT(Table3[OTL_H]+Table3[SOL_H], "0"))</f>
        <v>1-2-3</v>
      </c>
      <c r="BF14" s="63" t="str">
        <f>_xlfn.CONCAT(TEXT(Table3[W_A], "0"), "-", TEXT(Table3[RL_A],"0"), "-", TEXT(Table3[OTL_A]+Table3[SOL_A], "0"))</f>
        <v>6-1-0</v>
      </c>
      <c r="BG14">
        <f>COUNTIFS(DataRegularSeason20242025!$D$3:$D$1315,$A14,DataRegularSeason20242025!$H$3:$H$1315, $A14)</f>
        <v>4</v>
      </c>
      <c r="BH14">
        <f>COUNTIFS(DataRegularSeason20242025!$E$3:$E$1315,$A14,DataRegularSeason20242025!$H$3:$H$1315, $A14)</f>
        <v>3</v>
      </c>
      <c r="BI14">
        <f>BG14+BH14</f>
        <v>7</v>
      </c>
      <c r="BJ14">
        <f>F14-BG14</f>
        <v>3</v>
      </c>
      <c r="BK14">
        <f>H14-BH14</f>
        <v>3</v>
      </c>
      <c r="BL14">
        <f>BJ14+BK14</f>
        <v>6</v>
      </c>
    </row>
    <row r="15" spans="1:78"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0.8125</v>
      </c>
      <c r="F15">
        <f>COUNTIFS(DataRegularSeason20242025!$N$3:$N$1315,1,DataRegularSeason20242025!$D$3:$D$1315,$A15)</f>
        <v>7</v>
      </c>
      <c r="G15">
        <f>41-Table3[[#This Row],[GP_A]]</f>
        <v>34</v>
      </c>
      <c r="H15">
        <f>COUNTIFS(DataRegularSeason20242025!$E$3:$E$1315,$A15,DataRegularSeason20242025!$N$3:$N$1315,1)</f>
        <v>9</v>
      </c>
      <c r="I15">
        <f>41-Table3[[#This Row],[GP_H]]</f>
        <v>32</v>
      </c>
      <c r="J15">
        <f>F15+H15</f>
        <v>16</v>
      </c>
      <c r="K15">
        <f>82-Table3[[#This Row],[GP]]</f>
        <v>66</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4</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3</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7</v>
      </c>
      <c r="AC15">
        <f>Table3[[#This Row],[L_A]]+Table3[[#This Row],[L_H]]</f>
        <v>9</v>
      </c>
      <c r="AD15">
        <f>Table3[[#This Row],[RW_A]]+Table3[[#This Row],[RW_H]]</f>
        <v>4</v>
      </c>
      <c r="AE15">
        <f>Table3[[#This Row],[RL_A]]+Table3[[#This Row],[RL_H]]</f>
        <v>7</v>
      </c>
      <c r="AF15">
        <f>Table3[[#This Row],[OTW_A]]+Table3[[#This Row],[OTW_H]]</f>
        <v>3</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16</v>
      </c>
      <c r="AK15">
        <f>(3*(Table3[[#This Row],[RW_A]]+Table3[[#This Row],[RW_H]]))+(2*(Table3[[#This Row],[OTW_A]]+Table3[[#This Row],[SOW_A]]+Table3[[#This Row],[OTW_H]]+Table3[[#This Row],[SOW_H]]))+Table3[[#This Row],[OTL_A]]+Table3[[#This Row],[SOL_A]]+Table3[[#This Row],[OTL_H]]+Table3[[#This Row],[SOL_H]]</f>
        <v>20</v>
      </c>
      <c r="AL15" s="15">
        <f>Table3[[#This Row],[PTS]]/(2*Table3[[#This Row],[GP]])</f>
        <v>0.5</v>
      </c>
      <c r="AM15" s="15">
        <f>Table3[[#This Row],[PTS2]]/(3*Table3[[#This Row],[GP]])</f>
        <v>0.41666666666666669</v>
      </c>
      <c r="AN15">
        <f>(2*Table3[[#This Row],[GR]])+Table3[[#This Row],[PTS]]</f>
        <v>148</v>
      </c>
      <c r="AO15">
        <f>(3*Table3[[#This Row],[GR]])+Table3[[#This Row],[PTS2]]</f>
        <v>218</v>
      </c>
      <c r="AP15" s="20" t="str">
        <f>_xlfn.CONCAT(TEXT(Table3[[#This Row],[W]], "0"), "-", TEXT(Table3[[#This Row],[RL]],"0"), "-", TEXT(Table3[[#This Row],[OTL]]+Table3[[#This Row],[SOL]], "0"))</f>
        <v>7-7-2</v>
      </c>
      <c r="AQ15">
        <f>COUNTIFS(DataRegularSeason20242025!$D$3:$D$1315,Table3[[#This Row],[Teams]],DataRegularSeason20242025!$K$3:$K$1315,0)</f>
        <v>1</v>
      </c>
      <c r="AR15">
        <f>SUMIF(DataRegularSeason20242025!$D$3:$D$1315,$A15, DataRegularSeason20242025!$J$3:$J$1315)</f>
        <v>15</v>
      </c>
      <c r="AS15">
        <f>SUMIF(DataRegularSeason20242025!$D$3:$D$1315,$A15, DataRegularSeason20242025!$K$3:$K$1315)</f>
        <v>27</v>
      </c>
      <c r="AT15">
        <f>AR15-AS15</f>
        <v>-12</v>
      </c>
      <c r="AU15">
        <f>COUNTIFS(DataRegularSeason20242025!$E$3:$E$1315,Table3[[#This Row],[Teams]],DataRegularSeason20242025!$J$3:$J$1315,0)</f>
        <v>1</v>
      </c>
      <c r="AV15">
        <f>SUMIF(DataRegularSeason20242025!$E$3:$E$1315,$A15,DataRegularSeason20242025!$K$3:$K$1315)</f>
        <v>25</v>
      </c>
      <c r="AW15">
        <f>SUMIF(DataRegularSeason20242025!$E$3:$E$1315,$A15,DataRegularSeason20242025!$J$3:$J$1315)</f>
        <v>25</v>
      </c>
      <c r="AX15">
        <f>AV15-AW15</f>
        <v>0</v>
      </c>
      <c r="AY15">
        <f>AR15+AV15</f>
        <v>40</v>
      </c>
      <c r="AZ15">
        <f>AS15+AW15</f>
        <v>52</v>
      </c>
      <c r="BA15">
        <f>AY15-AZ15</f>
        <v>-12</v>
      </c>
      <c r="BB15" s="17">
        <f>Table3[[#This Row],[GF]]/Table3[[#This Row],[GP]]</f>
        <v>2.5</v>
      </c>
      <c r="BC15" s="17">
        <f>Table3[[#This Row],[GA]]/Table3[[#This Row],[GP]]</f>
        <v>3.25</v>
      </c>
      <c r="BD15" s="17">
        <f>(Table3[[#This Row],[GF]]-Table3[[#This Row],[GA]])/Table3[[#This Row],[GP]]</f>
        <v>-0.75</v>
      </c>
      <c r="BE15" s="63" t="str">
        <f>_xlfn.CONCAT(TEXT(Table3[W_H], "0"), "-", TEXT(Table3[RL_H],"0"), "-", TEXT(Table3[OTL_H]+Table3[SOL_H], "0"))</f>
        <v>5-3-1</v>
      </c>
      <c r="BF15" s="63" t="str">
        <f>_xlfn.CONCAT(TEXT(Table3[W_A], "0"), "-", TEXT(Table3[RL_A],"0"), "-", TEXT(Table3[OTL_A]+Table3[SOL_A], "0"))</f>
        <v>2-4-1</v>
      </c>
      <c r="BG15">
        <f>COUNTIFS(DataRegularSeason20242025!$D$3:$D$1315,$A15,DataRegularSeason20242025!$H$3:$H$1315, $A15)</f>
        <v>3</v>
      </c>
      <c r="BH15">
        <f>COUNTIFS(DataRegularSeason20242025!$E$3:$E$1315,$A15,DataRegularSeason20242025!$H$3:$H$1315, $A15)</f>
        <v>4</v>
      </c>
      <c r="BI15">
        <f>BG15+BH15</f>
        <v>7</v>
      </c>
      <c r="BJ15">
        <f>F15-BG15</f>
        <v>4</v>
      </c>
      <c r="BK15">
        <f>H15-BH15</f>
        <v>5</v>
      </c>
      <c r="BL15">
        <f>BJ15+BK15</f>
        <v>9</v>
      </c>
      <c r="BQ15">
        <f>LARGE($AJ$2:$AJ$33,1)</f>
        <v>28</v>
      </c>
    </row>
    <row r="16" spans="1:78"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10</v>
      </c>
      <c r="E16" s="15">
        <f>Table3[[#This Row],[Watched]]/Table3[[#This Row],[GP]]</f>
        <v>0.625</v>
      </c>
      <c r="F16">
        <f>COUNTIFS(DataRegularSeason20242025!$N$3:$N$1315,1,DataRegularSeason20242025!$D$3:$D$1315,$A16)</f>
        <v>6</v>
      </c>
      <c r="G16">
        <f>41-Table3[[#This Row],[GP_A]]</f>
        <v>35</v>
      </c>
      <c r="H16">
        <f>COUNTIFS(DataRegularSeason20242025!$E$3:$E$1315,$A16,DataRegularSeason20242025!$N$3:$N$1315,1)</f>
        <v>10</v>
      </c>
      <c r="I16">
        <f>41-Table3[[#This Row],[GP_H]]</f>
        <v>31</v>
      </c>
      <c r="J16">
        <f>F16+H16</f>
        <v>16</v>
      </c>
      <c r="K16">
        <f>82-Table3[[#This Row],[GP]]</f>
        <v>66</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5</v>
      </c>
      <c r="Y16">
        <f>COUNTIFS(DataRegularSeason20242025!$E$3:$E$1315,$A16, DataRegularSeason20242025!$S$3:$S$1315, $A16,DataRegularSeason20242025!$M$3:$M$1315,"REG")</f>
        <v>5</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8</v>
      </c>
      <c r="AD16">
        <f>Table3[[#This Row],[RW_A]]+Table3[[#This Row],[RW_H]]</f>
        <v>6</v>
      </c>
      <c r="AE16">
        <f>Table3[[#This Row],[RL_A]]+Table3[[#This Row],[RL_H]]</f>
        <v>8</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v>
      </c>
      <c r="AM16" s="15">
        <f>Table3[[#This Row],[PTS2]]/(3*Table3[[#This Row],[GP]])</f>
        <v>0.45833333333333331</v>
      </c>
      <c r="AN16">
        <f>(2*Table3[[#This Row],[GR]])+Table3[[#This Row],[PTS]]</f>
        <v>148</v>
      </c>
      <c r="AO16">
        <f>(3*Table3[[#This Row],[GR]])+Table3[[#This Row],[PTS2]]</f>
        <v>220</v>
      </c>
      <c r="AP16" s="20" t="str">
        <f>_xlfn.CONCAT(TEXT(Table3[[#This Row],[W]], "0"), "-", TEXT(Table3[[#This Row],[RL]],"0"), "-", TEXT(Table3[[#This Row],[OTL]]+Table3[[#This Row],[SOL]], "0"))</f>
        <v>8-8-0</v>
      </c>
      <c r="AQ16">
        <f>COUNTIFS(DataRegularSeason20242025!$D$3:$D$1315,Table3[[#This Row],[Teams]],DataRegularSeason20242025!$K$3:$K$1315,0)</f>
        <v>0</v>
      </c>
      <c r="AR16">
        <f>SUMIF(DataRegularSeason20242025!$D$3:$D$1315,$A16, DataRegularSeason20242025!$J$3:$J$1315)</f>
        <v>18</v>
      </c>
      <c r="AS16">
        <f>SUMIF(DataRegularSeason20242025!$D$3:$D$1315,$A16, DataRegularSeason20242025!$K$3:$K$1315)</f>
        <v>18</v>
      </c>
      <c r="AT16">
        <f>AR16-AS16</f>
        <v>0</v>
      </c>
      <c r="AU16">
        <f>COUNTIFS(DataRegularSeason20242025!$E$3:$E$1315,Table3[[#This Row],[Teams]],DataRegularSeason20242025!$J$3:$J$1315,0)</f>
        <v>0</v>
      </c>
      <c r="AV16">
        <f>SUMIF(DataRegularSeason20242025!$E$3:$E$1315,$A16,DataRegularSeason20242025!$K$3:$K$1315)</f>
        <v>37</v>
      </c>
      <c r="AW16">
        <f>SUMIF(DataRegularSeason20242025!$E$3:$E$1315,$A16,DataRegularSeason20242025!$J$3:$J$1315)</f>
        <v>43</v>
      </c>
      <c r="AX16">
        <f>AV16-AW16</f>
        <v>-6</v>
      </c>
      <c r="AY16">
        <f>AR16+AV16</f>
        <v>55</v>
      </c>
      <c r="AZ16">
        <f>AS16+AW16</f>
        <v>61</v>
      </c>
      <c r="BA16">
        <f>AY16-AZ16</f>
        <v>-6</v>
      </c>
      <c r="BB16" s="17">
        <f>Table3[[#This Row],[GF]]/Table3[[#This Row],[GP]]</f>
        <v>3.4375</v>
      </c>
      <c r="BC16" s="17">
        <f>Table3[[#This Row],[GA]]/Table3[[#This Row],[GP]]</f>
        <v>3.8125</v>
      </c>
      <c r="BD16" s="17">
        <f>(Table3[[#This Row],[GF]]-Table3[[#This Row],[GA]])/Table3[[#This Row],[GP]]</f>
        <v>-0.375</v>
      </c>
      <c r="BE16" s="63" t="str">
        <f>_xlfn.CONCAT(TEXT(Table3[W_H], "0"), "-", TEXT(Table3[RL_H],"0"), "-", TEXT(Table3[OTL_H]+Table3[SOL_H], "0"))</f>
        <v>5-5-0</v>
      </c>
      <c r="BF16" s="63" t="str">
        <f>_xlfn.CONCAT(TEXT(Table3[W_A], "0"), "-", TEXT(Table3[RL_A],"0"), "-", TEXT(Table3[OTL_A]+Table3[SOL_A], "0"))</f>
        <v>3-3-0</v>
      </c>
      <c r="BG16">
        <f>COUNTIFS(DataRegularSeason20242025!$D$3:$D$1315,$A16,DataRegularSeason20242025!$H$3:$H$1315, $A16)</f>
        <v>2</v>
      </c>
      <c r="BH16">
        <f>COUNTIFS(DataRegularSeason20242025!$E$3:$E$1315,$A16,DataRegularSeason20242025!$H$3:$H$1315, $A16)</f>
        <v>8</v>
      </c>
      <c r="BI16">
        <f>BG16+BH16</f>
        <v>10</v>
      </c>
      <c r="BJ16">
        <f>F16-BG16</f>
        <v>4</v>
      </c>
      <c r="BK16">
        <f>H16-BH16</f>
        <v>2</v>
      </c>
      <c r="BL16">
        <f>BJ16+BK16</f>
        <v>6</v>
      </c>
    </row>
    <row r="17" spans="1:66" x14ac:dyDescent="0.25">
      <c r="A17" t="s">
        <v>43</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0.7857142857142857</v>
      </c>
      <c r="F17">
        <f>COUNTIFS(DataRegularSeason20242025!$N$3:$N$1315,1,DataRegularSeason20242025!$D$3:$D$1315,$A17)</f>
        <v>8</v>
      </c>
      <c r="G17">
        <f>41-Table3[[#This Row],[GP_A]]</f>
        <v>33</v>
      </c>
      <c r="H17">
        <f>COUNTIFS(DataRegularSeason20242025!$E$3:$E$1315,$A17,DataRegularSeason20242025!$N$3:$N$1315,1)</f>
        <v>6</v>
      </c>
      <c r="I17">
        <f>41-Table3[[#This Row],[GP_H]]</f>
        <v>35</v>
      </c>
      <c r="J17">
        <f>F17+H17</f>
        <v>14</v>
      </c>
      <c r="K17">
        <f>82-Table3[[#This Row],[GP]]</f>
        <v>68</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7</v>
      </c>
      <c r="AC17">
        <f>Table3[[#This Row],[L_A]]+Table3[[#This Row],[L_H]]</f>
        <v>7</v>
      </c>
      <c r="AD17">
        <f>Table3[[#This Row],[RW_A]]+Table3[[#This Row],[RW_H]]</f>
        <v>6</v>
      </c>
      <c r="AE17">
        <f>Table3[[#This Row],[RL_A]]+Table3[[#This Row],[RL_H]]</f>
        <v>6</v>
      </c>
      <c r="AF17">
        <f>Table3[[#This Row],[OTW_A]]+Table3[[#This Row],[OTW_H]]</f>
        <v>1</v>
      </c>
      <c r="AG17">
        <f>Table3[[#This Row],[OTL_A]]+Table3[[#This Row],[OTL_H]]</f>
        <v>0</v>
      </c>
      <c r="AH17">
        <f>Table3[[#This Row],[SOW_A]]+Table3[[#This Row],[SOW_H]]</f>
        <v>0</v>
      </c>
      <c r="AI17">
        <f>Table3[[#This Row],[SOL_A]]+Table3[[#This Row],[SOL_H]]</f>
        <v>1</v>
      </c>
      <c r="AJ17">
        <f>(2*(Table3[[#This Row],[W_A]]+Table3[[#This Row],[W_H]]))+Table3[[#This Row],[OTL_A]]+Table3[[#This Row],[SOL_A]]+Table3[[#This Row],[OTL_H]]+Table3[[#This Row],[SOL_H]]</f>
        <v>15</v>
      </c>
      <c r="AK17">
        <f>(3*(Table3[[#This Row],[RW_A]]+Table3[[#This Row],[RW_H]]))+(2*(Table3[[#This Row],[OTW_A]]+Table3[[#This Row],[SOW_A]]+Table3[[#This Row],[OTW_H]]+Table3[[#This Row],[SOW_H]]))+Table3[[#This Row],[OTL_A]]+Table3[[#This Row],[SOL_A]]+Table3[[#This Row],[OTL_H]]+Table3[[#This Row],[SOL_H]]</f>
        <v>21</v>
      </c>
      <c r="AL17" s="15">
        <f>Table3[[#This Row],[PTS]]/(2*Table3[[#This Row],[GP]])</f>
        <v>0.5357142857142857</v>
      </c>
      <c r="AM17" s="15">
        <f>Table3[[#This Row],[PTS2]]/(3*Table3[[#This Row],[GP]])</f>
        <v>0.5</v>
      </c>
      <c r="AN17">
        <f>(2*Table3[[#This Row],[GR]])+Table3[[#This Row],[PTS]]</f>
        <v>151</v>
      </c>
      <c r="AO17">
        <f>(3*Table3[[#This Row],[GR]])+Table3[[#This Row],[PTS2]]</f>
        <v>225</v>
      </c>
      <c r="AP17" s="20" t="str">
        <f>_xlfn.CONCAT(TEXT(Table3[[#This Row],[W]], "0"), "-", TEXT(Table3[[#This Row],[RL]],"0"), "-", TEXT(Table3[[#This Row],[OTL]]+Table3[[#This Row],[SOL]], "0"))</f>
        <v>7-6-1</v>
      </c>
      <c r="AQ17">
        <f>COUNTIFS(DataRegularSeason20242025!$D$3:$D$1315,Table3[[#This Row],[Teams]],DataRegularSeason20242025!$K$3:$K$1315,0)</f>
        <v>0</v>
      </c>
      <c r="AR17">
        <f>SUMIF(DataRegularSeason20242025!$D$3:$D$1315,$A17, DataRegularSeason20242025!$J$3:$J$1315)</f>
        <v>32</v>
      </c>
      <c r="AS17">
        <f>SUMIF(DataRegularSeason20242025!$D$3:$D$1315,$A17, DataRegularSeason20242025!$K$3:$K$1315)</f>
        <v>33</v>
      </c>
      <c r="AT17">
        <f>AR17-AS17</f>
        <v>-1</v>
      </c>
      <c r="AU17">
        <f>COUNTIFS(DataRegularSeason20242025!$E$3:$E$1315,Table3[[#This Row],[Teams]],DataRegularSeason20242025!$J$3:$J$1315,0)</f>
        <v>1</v>
      </c>
      <c r="AV17">
        <f>SUMIF(DataRegularSeason20242025!$E$3:$E$1315,$A17,DataRegularSeason20242025!$K$3:$K$1315)</f>
        <v>17</v>
      </c>
      <c r="AW17">
        <f>SUMIF(DataRegularSeason20242025!$E$3:$E$1315,$A17,DataRegularSeason20242025!$J$3:$J$1315)</f>
        <v>12</v>
      </c>
      <c r="AX17">
        <f>AV17-AW17</f>
        <v>5</v>
      </c>
      <c r="AY17">
        <f>AR17+AV17</f>
        <v>49</v>
      </c>
      <c r="AZ17">
        <f>AS17+AW17</f>
        <v>45</v>
      </c>
      <c r="BA17">
        <f>AY17-AZ17</f>
        <v>4</v>
      </c>
      <c r="BB17" s="17">
        <f>Table3[[#This Row],[GF]]/Table3[[#This Row],[GP]]</f>
        <v>3.5</v>
      </c>
      <c r="BC17" s="17">
        <f>Table3[[#This Row],[GA]]/Table3[[#This Row],[GP]]</f>
        <v>3.2142857142857144</v>
      </c>
      <c r="BD17" s="17">
        <f>(Table3[[#This Row],[GF]]-Table3[[#This Row],[GA]])/Table3[[#This Row],[GP]]</f>
        <v>0.2857142857142857</v>
      </c>
      <c r="BE17" s="63" t="str">
        <f>_xlfn.CONCAT(TEXT(Table3[W_H], "0"), "-", TEXT(Table3[RL_H],"0"), "-", TEXT(Table3[OTL_H]+Table3[SOL_H], "0"))</f>
        <v>4-1-1</v>
      </c>
      <c r="BF17" s="63" t="str">
        <f>_xlfn.CONCAT(TEXT(Table3[W_A], "0"), "-", TEXT(Table3[RL_A],"0"), "-", TEXT(Table3[OTL_A]+Table3[SOL_A], "0"))</f>
        <v>3-5-0</v>
      </c>
      <c r="BG17">
        <f>COUNTIFS(DataRegularSeason20242025!$D$3:$D$1315,$A17,DataRegularSeason20242025!$H$3:$H$1315, $A17)</f>
        <v>4</v>
      </c>
      <c r="BH17">
        <f>COUNTIFS(DataRegularSeason20242025!$E$3:$E$1315,$A17,DataRegularSeason20242025!$H$3:$H$1315, $A17)</f>
        <v>5</v>
      </c>
      <c r="BI17">
        <f>BG17+BH17</f>
        <v>9</v>
      </c>
      <c r="BJ17">
        <f>F17-BG17</f>
        <v>4</v>
      </c>
      <c r="BK17">
        <f>H17-BH17</f>
        <v>1</v>
      </c>
      <c r="BL17">
        <f>BJ17+BK17</f>
        <v>5</v>
      </c>
    </row>
    <row r="18" spans="1:66"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0.93333333333333335</v>
      </c>
      <c r="F18">
        <f>COUNTIFS(DataRegularSeason20242025!$N$3:$N$1315,1,DataRegularSeason20242025!$D$3:$D$1315,$A18)</f>
        <v>7</v>
      </c>
      <c r="G18">
        <f>41-Table3[[#This Row],[GP_A]]</f>
        <v>34</v>
      </c>
      <c r="H18">
        <f>COUNTIFS(DataRegularSeason20242025!$E$3:$E$1315,$A18,DataRegularSeason20242025!$N$3:$N$1315,1)</f>
        <v>8</v>
      </c>
      <c r="I18">
        <f>41-Table3[[#This Row],[GP_H]]</f>
        <v>33</v>
      </c>
      <c r="J18">
        <f>F18+H18</f>
        <v>15</v>
      </c>
      <c r="K18">
        <f>82-Table3[[#This Row],[GP]]</f>
        <v>67</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2</v>
      </c>
      <c r="Q18">
        <f>COUNTIFS(DataRegularSeason20242025!$D$3:$D$1315,$A18, DataRegularSeason20242025!$S$3:$S$1315, $A18,DataRegularSeason20242025!$M$3:$M$1315,"REG")</f>
        <v>2</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6</v>
      </c>
      <c r="Y18">
        <f>COUNTIFS(DataRegularSeason20242025!$E$3:$E$1315,$A18, DataRegularSeason20242025!$S$3:$S$1315, $A18,DataRegularSeason20242025!$M$3:$M$1315,"REG")</f>
        <v>5</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8</v>
      </c>
      <c r="AD18">
        <f>Table3[[#This Row],[RW_A]]+Table3[[#This Row],[RW_H]]</f>
        <v>5</v>
      </c>
      <c r="AE18">
        <f>Table3[[#This Row],[RL_A]]+Table3[[#This Row],[RL_H]]</f>
        <v>7</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15</v>
      </c>
      <c r="AK18">
        <f>(3*(Table3[[#This Row],[RW_A]]+Table3[[#This Row],[RW_H]]))+(2*(Table3[[#This Row],[OTW_A]]+Table3[[#This Row],[SOW_A]]+Table3[[#This Row],[OTW_H]]+Table3[[#This Row],[SOW_H]]))+Table3[[#This Row],[OTL_A]]+Table3[[#This Row],[SOL_A]]+Table3[[#This Row],[OTL_H]]+Table3[[#This Row],[SOL_H]]</f>
        <v>20</v>
      </c>
      <c r="AL18" s="15">
        <f>Table3[[#This Row],[PTS]]/(2*Table3[[#This Row],[GP]])</f>
        <v>0.5</v>
      </c>
      <c r="AM18" s="15">
        <f>Table3[[#This Row],[PTS2]]/(3*Table3[[#This Row],[GP]])</f>
        <v>0.44444444444444442</v>
      </c>
      <c r="AN18">
        <f>(2*Table3[[#This Row],[GR]])+Table3[[#This Row],[PTS]]</f>
        <v>149</v>
      </c>
      <c r="AO18">
        <f>(3*Table3[[#This Row],[GR]])+Table3[[#This Row],[PTS2]]</f>
        <v>221</v>
      </c>
      <c r="AP18" s="20" t="str">
        <f>_xlfn.CONCAT(TEXT(Table3[[#This Row],[W]], "0"), "-", TEXT(Table3[[#This Row],[RL]],"0"), "-", TEXT(Table3[[#This Row],[OTL]]+Table3[[#This Row],[SOL]], "0"))</f>
        <v>7-7-1</v>
      </c>
      <c r="AQ18">
        <f>COUNTIFS(DataRegularSeason20242025!$D$3:$D$1315,Table3[[#This Row],[Teams]],DataRegularSeason20242025!$K$3:$K$1315,0)</f>
        <v>0</v>
      </c>
      <c r="AR18">
        <f>SUMIF(DataRegularSeason20242025!$D$3:$D$1315,$A18, DataRegularSeason20242025!$J$3:$J$1315)</f>
        <v>25</v>
      </c>
      <c r="AS18">
        <f>SUMIF(DataRegularSeason20242025!$D$3:$D$1315,$A18, DataRegularSeason20242025!$K$3:$K$1315)</f>
        <v>20</v>
      </c>
      <c r="AT18">
        <f>AR18-AS18</f>
        <v>5</v>
      </c>
      <c r="AU18">
        <f>COUNTIFS(DataRegularSeason20242025!$E$3:$E$1315,Table3[[#This Row],[Teams]],DataRegularSeason20242025!$J$3:$J$1315,0)</f>
        <v>1</v>
      </c>
      <c r="AV18">
        <f>SUMIF(DataRegularSeason20242025!$E$3:$E$1315,$A18,DataRegularSeason20242025!$K$3:$K$1315)</f>
        <v>15</v>
      </c>
      <c r="AW18">
        <f>SUMIF(DataRegularSeason20242025!$E$3:$E$1315,$A18,DataRegularSeason20242025!$J$3:$J$1315)</f>
        <v>28</v>
      </c>
      <c r="AX18">
        <f>AV18-AW18</f>
        <v>-13</v>
      </c>
      <c r="AY18">
        <f>AR18+AV18</f>
        <v>40</v>
      </c>
      <c r="AZ18">
        <f>AS18+AW18</f>
        <v>48</v>
      </c>
      <c r="BA18">
        <f>AY18-AZ18</f>
        <v>-8</v>
      </c>
      <c r="BB18" s="17">
        <f>Table3[[#This Row],[GF]]/Table3[[#This Row],[GP]]</f>
        <v>2.6666666666666665</v>
      </c>
      <c r="BC18" s="17">
        <f>Table3[[#This Row],[GA]]/Table3[[#This Row],[GP]]</f>
        <v>3.2</v>
      </c>
      <c r="BD18" s="17">
        <f>(Table3[[#This Row],[GF]]-Table3[[#This Row],[GA]])/Table3[[#This Row],[GP]]</f>
        <v>-0.53333333333333333</v>
      </c>
      <c r="BE18" s="63" t="str">
        <f>_xlfn.CONCAT(TEXT(Table3[W_H], "0"), "-", TEXT(Table3[RL_H],"0"), "-", TEXT(Table3[OTL_H]+Table3[SOL_H], "0"))</f>
        <v>2-5-1</v>
      </c>
      <c r="BF18" s="63" t="str">
        <f>_xlfn.CONCAT(TEXT(Table3[W_A], "0"), "-", TEXT(Table3[RL_A],"0"), "-", TEXT(Table3[OTL_A]+Table3[SOL_A], "0"))</f>
        <v>5-2-0</v>
      </c>
      <c r="BG18">
        <f>COUNTIFS(DataRegularSeason20242025!$D$3:$D$1315,$A18,DataRegularSeason20242025!$H$3:$H$1315, $A18)</f>
        <v>4</v>
      </c>
      <c r="BH18">
        <f>COUNTIFS(DataRegularSeason20242025!$E$3:$E$1315,$A18,DataRegularSeason20242025!$H$3:$H$1315, $A18)</f>
        <v>4</v>
      </c>
      <c r="BI18">
        <f>BG18+BH18</f>
        <v>8</v>
      </c>
      <c r="BJ18">
        <f>F18-BG18</f>
        <v>3</v>
      </c>
      <c r="BK18">
        <f>H18-BH18</f>
        <v>4</v>
      </c>
      <c r="BL18">
        <f>BJ18+BK18</f>
        <v>7</v>
      </c>
    </row>
    <row r="19" spans="1:6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0.73333333333333328</v>
      </c>
      <c r="F19">
        <f>COUNTIFS(DataRegularSeason20242025!$N$3:$N$1315,1,DataRegularSeason20242025!$D$3:$D$1315,$A19)</f>
        <v>9</v>
      </c>
      <c r="G19">
        <f>41-Table3[[#This Row],[GP_A]]</f>
        <v>32</v>
      </c>
      <c r="H19">
        <f>COUNTIFS(DataRegularSeason20242025!$E$3:$E$1315,$A19,DataRegularSeason20242025!$N$3:$N$1315,1)</f>
        <v>6</v>
      </c>
      <c r="I19">
        <f>41-Table3[[#This Row],[GP_H]]</f>
        <v>35</v>
      </c>
      <c r="J19">
        <f>F19+H19</f>
        <v>15</v>
      </c>
      <c r="K19">
        <f>82-Table3[[#This Row],[GP]]</f>
        <v>67</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6</v>
      </c>
      <c r="AC19">
        <f>Table3[[#This Row],[L_A]]+Table3[[#This Row],[L_H]]</f>
        <v>9</v>
      </c>
      <c r="AD19">
        <f>Table3[[#This Row],[RW_A]]+Table3[[#This Row],[RW_H]]</f>
        <v>3</v>
      </c>
      <c r="AE19">
        <f>Table3[[#This Row],[RL_A]]+Table3[[#This Row],[RL_H]]</f>
        <v>6</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15</v>
      </c>
      <c r="AK19">
        <f>(3*(Table3[[#This Row],[RW_A]]+Table3[[#This Row],[RW_H]]))+(2*(Table3[[#This Row],[OTW_A]]+Table3[[#This Row],[SOW_A]]+Table3[[#This Row],[OTW_H]]+Table3[[#This Row],[SOW_H]]))+Table3[[#This Row],[OTL_A]]+Table3[[#This Row],[SOL_A]]+Table3[[#This Row],[OTL_H]]+Table3[[#This Row],[SOL_H]]</f>
        <v>18</v>
      </c>
      <c r="AL19" s="15">
        <f>Table3[[#This Row],[PTS]]/(2*Table3[[#This Row],[GP]])</f>
        <v>0.5</v>
      </c>
      <c r="AM19" s="15">
        <f>Table3[[#This Row],[PTS2]]/(3*Table3[[#This Row],[GP]])</f>
        <v>0.4</v>
      </c>
      <c r="AN19">
        <f>(2*Table3[[#This Row],[GR]])+Table3[[#This Row],[PTS]]</f>
        <v>149</v>
      </c>
      <c r="AO19">
        <f>(3*Table3[[#This Row],[GR]])+Table3[[#This Row],[PTS2]]</f>
        <v>219</v>
      </c>
      <c r="AP19" s="20" t="str">
        <f>_xlfn.CONCAT(TEXT(Table3[[#This Row],[W]], "0"), "-", TEXT(Table3[[#This Row],[RL]],"0"), "-", TEXT(Table3[[#This Row],[OTL]]+Table3[[#This Row],[SOL]], "0"))</f>
        <v>6-6-3</v>
      </c>
      <c r="AQ19">
        <f>COUNTIFS(DataRegularSeason20242025!$D$3:$D$1315,Table3[[#This Row],[Teams]],DataRegularSeason20242025!$K$3:$K$1315,0)</f>
        <v>0</v>
      </c>
      <c r="AR19">
        <f>SUMIF(DataRegularSeason20242025!$D$3:$D$1315,$A19, DataRegularSeason20242025!$J$3:$J$1315)</f>
        <v>24</v>
      </c>
      <c r="AS19">
        <f>SUMIF(DataRegularSeason20242025!$D$3:$D$1315,$A19, DataRegularSeason20242025!$K$3:$K$1315)</f>
        <v>33</v>
      </c>
      <c r="AT19">
        <f>AR19-AS19</f>
        <v>-9</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AV19-AW19</f>
        <v>-1</v>
      </c>
      <c r="AY19">
        <f>AR19+AV19</f>
        <v>41</v>
      </c>
      <c r="AZ19">
        <f>AS19+AW19</f>
        <v>51</v>
      </c>
      <c r="BA19">
        <f>AY19-AZ19</f>
        <v>-10</v>
      </c>
      <c r="BB19" s="17">
        <f>Table3[[#This Row],[GF]]/Table3[[#This Row],[GP]]</f>
        <v>2.7333333333333334</v>
      </c>
      <c r="BC19" s="17">
        <f>Table3[[#This Row],[GA]]/Table3[[#This Row],[GP]]</f>
        <v>3.4</v>
      </c>
      <c r="BD19" s="17">
        <f>(Table3[[#This Row],[GF]]-Table3[[#This Row],[GA]])/Table3[[#This Row],[GP]]</f>
        <v>-0.66666666666666663</v>
      </c>
      <c r="BE19" s="63" t="str">
        <f>_xlfn.CONCAT(TEXT(Table3[W_H], "0"), "-", TEXT(Table3[RL_H],"0"), "-", TEXT(Table3[OTL_H]+Table3[SOL_H], "0"))</f>
        <v>3-2-1</v>
      </c>
      <c r="BF19" s="63" t="str">
        <f>_xlfn.CONCAT(TEXT(Table3[W_A], "0"), "-", TEXT(Table3[RL_A],"0"), "-", TEXT(Table3[OTL_A]+Table3[SOL_A], "0"))</f>
        <v>3-4-2</v>
      </c>
      <c r="BG19">
        <f>COUNTIFS(DataRegularSeason20242025!$D$3:$D$1315,$A19,DataRegularSeason20242025!$H$3:$H$1315, $A19)</f>
        <v>3</v>
      </c>
      <c r="BH19">
        <f>COUNTIFS(DataRegularSeason20242025!$E$3:$E$1315,$A19,DataRegularSeason20242025!$H$3:$H$1315, $A19)</f>
        <v>4</v>
      </c>
      <c r="BI19">
        <f>BG19+BH19</f>
        <v>7</v>
      </c>
      <c r="BJ19">
        <f>F19-BG19</f>
        <v>6</v>
      </c>
      <c r="BK19">
        <f>H19-BH19</f>
        <v>2</v>
      </c>
      <c r="BL19">
        <f>BJ19+BK19</f>
        <v>8</v>
      </c>
    </row>
    <row r="20" spans="1:66"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8</v>
      </c>
      <c r="E20" s="15">
        <f>Table3[[#This Row],[Watched]]/Table3[[#This Row],[GP]]</f>
        <v>0.53333333333333333</v>
      </c>
      <c r="F20">
        <f>COUNTIFS(DataRegularSeason20242025!$N$3:$N$1315,1,DataRegularSeason20242025!$D$3:$D$1315,$A20)</f>
        <v>8</v>
      </c>
      <c r="G20">
        <f>41-Table3[[#This Row],[GP_A]]</f>
        <v>33</v>
      </c>
      <c r="H20">
        <f>COUNTIFS(DataRegularSeason20242025!$E$3:$E$1315,$A20,DataRegularSeason20242025!$N$3:$N$1315,1)</f>
        <v>7</v>
      </c>
      <c r="I20">
        <f>41-Table3[[#This Row],[GP_H]]</f>
        <v>34</v>
      </c>
      <c r="J20">
        <f>F20+H20</f>
        <v>15</v>
      </c>
      <c r="K20">
        <f>82-Table3[[#This Row],[GP]]</f>
        <v>67</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6</v>
      </c>
      <c r="AC20">
        <f>Table3[[#This Row],[L_A]]+Table3[[#This Row],[L_H]]</f>
        <v>9</v>
      </c>
      <c r="AD20">
        <f>Table3[[#This Row],[RW_A]]+Table3[[#This Row],[RW_H]]</f>
        <v>3</v>
      </c>
      <c r="AE20">
        <f>Table3[[#This Row],[RL_A]]+Table3[[#This Row],[RL_H]]</f>
        <v>6</v>
      </c>
      <c r="AF20">
        <f>Table3[[#This Row],[OTW_A]]+Table3[[#This Row],[OTW_H]]</f>
        <v>1</v>
      </c>
      <c r="AG20">
        <f>Table3[[#This Row],[OTL_A]]+Table3[[#This Row],[OTL_H]]</f>
        <v>3</v>
      </c>
      <c r="AH20">
        <f>Table3[[#This Row],[SOW_A]]+Table3[[#This Row],[SOW_H]]</f>
        <v>2</v>
      </c>
      <c r="AI20">
        <f>Table3[[#This Row],[SOL_A]]+Table3[[#This Row],[SOL_H]]</f>
        <v>0</v>
      </c>
      <c r="AJ20">
        <f>(2*(Table3[[#This Row],[W_A]]+Table3[[#This Row],[W_H]]))+Table3[[#This Row],[OTL_A]]+Table3[[#This Row],[SOL_A]]+Table3[[#This Row],[OTL_H]]+Table3[[#This Row],[SOL_H]]</f>
        <v>15</v>
      </c>
      <c r="AK20">
        <f>(3*(Table3[[#This Row],[RW_A]]+Table3[[#This Row],[RW_H]]))+(2*(Table3[[#This Row],[OTW_A]]+Table3[[#This Row],[SOW_A]]+Table3[[#This Row],[OTW_H]]+Table3[[#This Row],[SOW_H]]))+Table3[[#This Row],[OTL_A]]+Table3[[#This Row],[SOL_A]]+Table3[[#This Row],[OTL_H]]+Table3[[#This Row],[SOL_H]]</f>
        <v>18</v>
      </c>
      <c r="AL20" s="15">
        <f>Table3[[#This Row],[PTS]]/(2*Table3[[#This Row],[GP]])</f>
        <v>0.5</v>
      </c>
      <c r="AM20" s="15">
        <f>Table3[[#This Row],[PTS2]]/(3*Table3[[#This Row],[GP]])</f>
        <v>0.4</v>
      </c>
      <c r="AN20">
        <f>(2*Table3[[#This Row],[GR]])+Table3[[#This Row],[PTS]]</f>
        <v>149</v>
      </c>
      <c r="AO20">
        <f>(3*Table3[[#This Row],[GR]])+Table3[[#This Row],[PTS2]]</f>
        <v>219</v>
      </c>
      <c r="AP20" s="20" t="str">
        <f>_xlfn.CONCAT(TEXT(Table3[[#This Row],[W]], "0"), "-", TEXT(Table3[[#This Row],[RL]],"0"), "-", TEXT(Table3[[#This Row],[OTL]]+Table3[[#This Row],[SOL]], "0"))</f>
        <v>6-6-3</v>
      </c>
      <c r="AQ20">
        <f>COUNTIFS(DataRegularSeason20242025!$D$3:$D$1315,Table3[[#This Row],[Teams]],DataRegularSeason20242025!$K$3:$K$1315,0)</f>
        <v>0</v>
      </c>
      <c r="AR20">
        <f>SUMIF(DataRegularSeason20242025!$D$3:$D$1315,$A20, DataRegularSeason20242025!$J$3:$J$1315)</f>
        <v>20</v>
      </c>
      <c r="AS20">
        <f>SUMIF(DataRegularSeason20242025!$D$3:$D$1315,$A20, DataRegularSeason20242025!$K$3:$K$1315)</f>
        <v>21</v>
      </c>
      <c r="AT20">
        <f>AR20-AS20</f>
        <v>-1</v>
      </c>
      <c r="AU20">
        <f>COUNTIFS(DataRegularSeason20242025!$E$3:$E$1315,Table3[[#This Row],[Teams]],DataRegularSeason20242025!$J$3:$J$1315,0)</f>
        <v>0</v>
      </c>
      <c r="AV20">
        <f>SUMIF(DataRegularSeason20242025!$E$3:$E$1315,$A20,DataRegularSeason20242025!$K$3:$K$1315)</f>
        <v>19</v>
      </c>
      <c r="AW20">
        <f>SUMIF(DataRegularSeason20242025!$E$3:$E$1315,$A20,DataRegularSeason20242025!$J$3:$J$1315)</f>
        <v>25</v>
      </c>
      <c r="AX20">
        <f>AV20-AW20</f>
        <v>-6</v>
      </c>
      <c r="AY20">
        <f>AR20+AV20</f>
        <v>39</v>
      </c>
      <c r="AZ20">
        <f>AS20+AW20</f>
        <v>46</v>
      </c>
      <c r="BA20">
        <f>AY20-AZ20</f>
        <v>-7</v>
      </c>
      <c r="BB20" s="17">
        <f>Table3[[#This Row],[GF]]/Table3[[#This Row],[GP]]</f>
        <v>2.6</v>
      </c>
      <c r="BC20" s="17">
        <f>Table3[[#This Row],[GA]]/Table3[[#This Row],[GP]]</f>
        <v>3.0666666666666669</v>
      </c>
      <c r="BD20" s="17">
        <f>(Table3[[#This Row],[GF]]-Table3[[#This Row],[GA]])/Table3[[#This Row],[GP]]</f>
        <v>-0.46666666666666667</v>
      </c>
      <c r="BE20" s="63" t="str">
        <f>_xlfn.CONCAT(TEXT(Table3[W_H], "0"), "-", TEXT(Table3[RL_H],"0"), "-", TEXT(Table3[OTL_H]+Table3[SOL_H], "0"))</f>
        <v>2-3-2</v>
      </c>
      <c r="BF20" s="63" t="str">
        <f>_xlfn.CONCAT(TEXT(Table3[W_A], "0"), "-", TEXT(Table3[RL_A],"0"), "-", TEXT(Table3[OTL_A]+Table3[SOL_A], "0"))</f>
        <v>4-3-1</v>
      </c>
      <c r="BG20">
        <f>COUNTIFS(DataRegularSeason20242025!$D$3:$D$1315,$A20,DataRegularSeason20242025!$H$3:$H$1315, $A20)</f>
        <v>2</v>
      </c>
      <c r="BH20">
        <f>COUNTIFS(DataRegularSeason20242025!$E$3:$E$1315,$A20,DataRegularSeason20242025!$H$3:$H$1315, $A20)</f>
        <v>3</v>
      </c>
      <c r="BI20">
        <f>BG20+BH20</f>
        <v>5</v>
      </c>
      <c r="BJ20">
        <f>F20-BG20</f>
        <v>6</v>
      </c>
      <c r="BK20">
        <f>H20-BH20</f>
        <v>4</v>
      </c>
      <c r="BL20">
        <f>BJ20+BK20</f>
        <v>10</v>
      </c>
    </row>
    <row r="21" spans="1:66"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7</v>
      </c>
      <c r="E21" s="15">
        <f>Table3[[#This Row],[Watched]]/Table3[[#This Row],[GP]]</f>
        <v>0.4375</v>
      </c>
      <c r="F21">
        <f>COUNTIFS(DataRegularSeason20242025!$N$3:$N$1315,1,DataRegularSeason20242025!$D$3:$D$1315,$A21)</f>
        <v>6</v>
      </c>
      <c r="G21">
        <f>41-Table3[[#This Row],[GP_A]]</f>
        <v>35</v>
      </c>
      <c r="H21">
        <f>COUNTIFS(DataRegularSeason20242025!$E$3:$E$1315,$A21,DataRegularSeason20242025!$N$3:$N$1315,1)</f>
        <v>10</v>
      </c>
      <c r="I21">
        <f>41-Table3[[#This Row],[GP_H]]</f>
        <v>31</v>
      </c>
      <c r="J21">
        <f>F21+H21</f>
        <v>16</v>
      </c>
      <c r="K21">
        <f>82-Table3[[#This Row],[GP]]</f>
        <v>66</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4</v>
      </c>
      <c r="Q21">
        <f>COUNTIFS(DataRegularSeason20242025!$D$3:$D$1315,$A21, DataRegularSeason20242025!$S$3:$S$1315, $A21,DataRegularSeason20242025!$M$3:$M$1315,"REG")</f>
        <v>3</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H21-T21</f>
        <v>5</v>
      </c>
      <c r="Y21">
        <f>COUNTIFS(DataRegularSeason20242025!$E$3:$E$1315,$A21, DataRegularSeason20242025!$S$3:$S$1315, $A21,DataRegularSeason20242025!$M$3:$M$1315,"REG")</f>
        <v>5</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9</v>
      </c>
      <c r="AD21">
        <f>Table3[[#This Row],[RW_A]]+Table3[[#This Row],[RW_H]]</f>
        <v>6</v>
      </c>
      <c r="AE21">
        <f>Table3[[#This Row],[RL_A]]+Table3[[#This Row],[RL_H]]</f>
        <v>8</v>
      </c>
      <c r="AF21">
        <f>Table3[[#This Row],[OTW_A]]+Table3[[#This Row],[OTW_H]]</f>
        <v>0</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15</v>
      </c>
      <c r="AK21">
        <f>(3*(Table3[[#This Row],[RW_A]]+Table3[[#This Row],[RW_H]]))+(2*(Table3[[#This Row],[OTW_A]]+Table3[[#This Row],[SOW_A]]+Table3[[#This Row],[OTW_H]]+Table3[[#This Row],[SOW_H]]))+Table3[[#This Row],[OTL_A]]+Table3[[#This Row],[SOL_A]]+Table3[[#This Row],[OTL_H]]+Table3[[#This Row],[SOL_H]]</f>
        <v>21</v>
      </c>
      <c r="AL21" s="15">
        <f>Table3[[#This Row],[PTS]]/(2*Table3[[#This Row],[GP]])</f>
        <v>0.46875</v>
      </c>
      <c r="AM21" s="15">
        <f>Table3[[#This Row],[PTS2]]/(3*Table3[[#This Row],[GP]])</f>
        <v>0.4375</v>
      </c>
      <c r="AN21">
        <f>(2*Table3[[#This Row],[GR]])+Table3[[#This Row],[PTS]]</f>
        <v>147</v>
      </c>
      <c r="AO21">
        <f>(3*Table3[[#This Row],[GR]])+Table3[[#This Row],[PTS2]]</f>
        <v>219</v>
      </c>
      <c r="AP21" s="20" t="str">
        <f>_xlfn.CONCAT(TEXT(Table3[[#This Row],[W]], "0"), "-", TEXT(Table3[[#This Row],[RL]],"0"), "-", TEXT(Table3[[#This Row],[OTL]]+Table3[[#This Row],[SOL]], "0"))</f>
        <v>7-8-1</v>
      </c>
      <c r="AQ21">
        <f>COUNTIFS(DataRegularSeason20242025!$D$3:$D$1315,Table3[[#This Row],[Teams]],DataRegularSeason20242025!$K$3:$K$1315,0)</f>
        <v>0</v>
      </c>
      <c r="AR21">
        <f>SUMIF(DataRegularSeason20242025!$D$3:$D$1315,$A21, DataRegularSeason20242025!$J$3:$J$1315)</f>
        <v>21</v>
      </c>
      <c r="AS21">
        <f>SUMIF(DataRegularSeason20242025!$D$3:$D$1315,$A21, DataRegularSeason20242025!$K$3:$K$1315)</f>
        <v>20</v>
      </c>
      <c r="AT21">
        <f>AR21-AS21</f>
        <v>1</v>
      </c>
      <c r="AU21">
        <f>COUNTIFS(DataRegularSeason20242025!$E$3:$E$1315,Table3[[#This Row],[Teams]],DataRegularSeason20242025!$J$3:$J$1315,0)</f>
        <v>0</v>
      </c>
      <c r="AV21">
        <f>SUMIF(DataRegularSeason20242025!$E$3:$E$1315,$A21,DataRegularSeason20242025!$K$3:$K$1315)</f>
        <v>34</v>
      </c>
      <c r="AW21">
        <f>SUMIF(DataRegularSeason20242025!$E$3:$E$1315,$A21,DataRegularSeason20242025!$J$3:$J$1315)</f>
        <v>33</v>
      </c>
      <c r="AX21">
        <f>AV21-AW21</f>
        <v>1</v>
      </c>
      <c r="AY21">
        <f>AR21+AV21</f>
        <v>55</v>
      </c>
      <c r="AZ21">
        <f>AS21+AW21</f>
        <v>53</v>
      </c>
      <c r="BA21">
        <f>AY21-AZ21</f>
        <v>2</v>
      </c>
      <c r="BB21" s="17">
        <f>Table3[[#This Row],[GF]]/Table3[[#This Row],[GP]]</f>
        <v>3.4375</v>
      </c>
      <c r="BC21" s="17">
        <f>Table3[[#This Row],[GA]]/Table3[[#This Row],[GP]]</f>
        <v>3.3125</v>
      </c>
      <c r="BD21" s="17">
        <f>(Table3[[#This Row],[GF]]-Table3[[#This Row],[GA]])/Table3[[#This Row],[GP]]</f>
        <v>0.125</v>
      </c>
      <c r="BE21" s="63" t="str">
        <f>_xlfn.CONCAT(TEXT(Table3[W_H], "0"), "-", TEXT(Table3[RL_H],"0"), "-", TEXT(Table3[OTL_H]+Table3[SOL_H], "0"))</f>
        <v>5-5-0</v>
      </c>
      <c r="BF21" s="63" t="str">
        <f>_xlfn.CONCAT(TEXT(Table3[W_A], "0"), "-", TEXT(Table3[RL_A],"0"), "-", TEXT(Table3[OTL_A]+Table3[SOL_A], "0"))</f>
        <v>2-3-1</v>
      </c>
      <c r="BG21">
        <f>COUNTIFS(DataRegularSeason20242025!$D$3:$D$1315,$A21,DataRegularSeason20242025!$H$3:$H$1315, $A21)</f>
        <v>2</v>
      </c>
      <c r="BH21">
        <f>COUNTIFS(DataRegularSeason20242025!$E$3:$E$1315,$A21,DataRegularSeason20242025!$H$3:$H$1315, $A21)</f>
        <v>5</v>
      </c>
      <c r="BI21">
        <f>BG21+BH21</f>
        <v>7</v>
      </c>
      <c r="BJ21">
        <f>F21-BG21</f>
        <v>4</v>
      </c>
      <c r="BK21">
        <f>H21-BH21</f>
        <v>5</v>
      </c>
      <c r="BL21">
        <f>BJ21+BK21</f>
        <v>9</v>
      </c>
    </row>
    <row r="22" spans="1:6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3</v>
      </c>
      <c r="E22" s="15">
        <f>Table3[[#This Row],[Watched]]/Table3[[#This Row],[GP]]</f>
        <v>0.21428571428571427</v>
      </c>
      <c r="F22">
        <f>COUNTIFS(DataRegularSeason20242025!$N$3:$N$1315,1,DataRegularSeason20242025!$D$3:$D$1315,$A22)</f>
        <v>7</v>
      </c>
      <c r="G22">
        <f>41-Table3[[#This Row],[GP_A]]</f>
        <v>34</v>
      </c>
      <c r="H22">
        <f>COUNTIFS(DataRegularSeason20242025!$E$3:$E$1315,$A22,DataRegularSeason20242025!$N$3:$N$1315,1)</f>
        <v>7</v>
      </c>
      <c r="I22">
        <f>41-Table3[[#This Row],[GP_H]]</f>
        <v>34</v>
      </c>
      <c r="J22">
        <f>F22+H22</f>
        <v>14</v>
      </c>
      <c r="K22">
        <f>82-Table3[[#This Row],[GP]]</f>
        <v>68</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5</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7</v>
      </c>
      <c r="AD22">
        <f>Table3[[#This Row],[RW_A]]+Table3[[#This Row],[RW_H]]</f>
        <v>5</v>
      </c>
      <c r="AE22">
        <f>Table3[[#This Row],[RL_A]]+Table3[[#This Row],[RL_H]]</f>
        <v>7</v>
      </c>
      <c r="AF22">
        <f>Table3[[#This Row],[OTW_A]]+Table3[[#This Row],[OTW_H]]</f>
        <v>2</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14</v>
      </c>
      <c r="AK22">
        <f>(3*(Table3[[#This Row],[RW_A]]+Table3[[#This Row],[RW_H]]))+(2*(Table3[[#This Row],[OTW_A]]+Table3[[#This Row],[SOW_A]]+Table3[[#This Row],[OTW_H]]+Table3[[#This Row],[SOW_H]]))+Table3[[#This Row],[OTL_A]]+Table3[[#This Row],[SOL_A]]+Table3[[#This Row],[OTL_H]]+Table3[[#This Row],[SOL_H]]</f>
        <v>19</v>
      </c>
      <c r="AL22" s="15">
        <f>Table3[[#This Row],[PTS]]/(2*Table3[[#This Row],[GP]])</f>
        <v>0.5</v>
      </c>
      <c r="AM22" s="15">
        <f>Table3[[#This Row],[PTS2]]/(3*Table3[[#This Row],[GP]])</f>
        <v>0.45238095238095238</v>
      </c>
      <c r="AN22">
        <f>(2*Table3[[#This Row],[GR]])+Table3[[#This Row],[PTS]]</f>
        <v>150</v>
      </c>
      <c r="AO22">
        <f>(3*Table3[[#This Row],[GR]])+Table3[[#This Row],[PTS2]]</f>
        <v>223</v>
      </c>
      <c r="AP22" s="20" t="str">
        <f>_xlfn.CONCAT(TEXT(Table3[[#This Row],[W]], "0"), "-", TEXT(Table3[[#This Row],[RL]],"0"), "-", TEXT(Table3[[#This Row],[OTL]]+Table3[[#This Row],[SOL]], "0"))</f>
        <v>7-7-0</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24</v>
      </c>
      <c r="AT22">
        <f>AR22-AS22</f>
        <v>-6</v>
      </c>
      <c r="AU22">
        <f>COUNTIFS(DataRegularSeason20242025!$E$3:$E$1315,Table3[[#This Row],[Teams]],DataRegularSeason20242025!$J$3:$J$1315,0)</f>
        <v>1</v>
      </c>
      <c r="AV22">
        <f>SUMIF(DataRegularSeason20242025!$E$3:$E$1315,$A22,DataRegularSeason20242025!$K$3:$K$1315)</f>
        <v>30</v>
      </c>
      <c r="AW22">
        <f>SUMIF(DataRegularSeason20242025!$E$3:$E$1315,$A22,DataRegularSeason20242025!$J$3:$J$1315)</f>
        <v>20</v>
      </c>
      <c r="AX22">
        <f>AV22-AW22</f>
        <v>10</v>
      </c>
      <c r="AY22">
        <f>AR22+AV22</f>
        <v>48</v>
      </c>
      <c r="AZ22">
        <f>AS22+AW22</f>
        <v>44</v>
      </c>
      <c r="BA22">
        <f>AY22-AZ22</f>
        <v>4</v>
      </c>
      <c r="BB22" s="17">
        <f>Table3[[#This Row],[GF]]/Table3[[#This Row],[GP]]</f>
        <v>3.4285714285714284</v>
      </c>
      <c r="BC22" s="17">
        <f>Table3[[#This Row],[GA]]/Table3[[#This Row],[GP]]</f>
        <v>3.1428571428571428</v>
      </c>
      <c r="BD22" s="17">
        <f>(Table3[[#This Row],[GF]]-Table3[[#This Row],[GA]])/Table3[[#This Row],[GP]]</f>
        <v>0.2857142857142857</v>
      </c>
      <c r="BE22" s="63" t="str">
        <f>_xlfn.CONCAT(TEXT(Table3[W_H], "0"), "-", TEXT(Table3[RL_H],"0"), "-", TEXT(Table3[OTL_H]+Table3[SOL_H], "0"))</f>
        <v>5-2-0</v>
      </c>
      <c r="BF22" s="63" t="str">
        <f>_xlfn.CONCAT(TEXT(Table3[W_A], "0"), "-", TEXT(Table3[RL_A],"0"), "-", TEXT(Table3[OTL_A]+Table3[SOL_A], "0"))</f>
        <v>2-5-0</v>
      </c>
      <c r="BG22">
        <f>COUNTIFS(DataRegularSeason20242025!$D$3:$D$1315,$A22,DataRegularSeason20242025!$H$3:$H$1315, $A22)</f>
        <v>3</v>
      </c>
      <c r="BH22">
        <f>COUNTIFS(DataRegularSeason20242025!$E$3:$E$1315,$A22,DataRegularSeason20242025!$H$3:$H$1315, $A22)</f>
        <v>4</v>
      </c>
      <c r="BI22">
        <f>BG22+BH22</f>
        <v>7</v>
      </c>
      <c r="BJ22">
        <f>F22-BG22</f>
        <v>4</v>
      </c>
      <c r="BK22">
        <f>H22-BH22</f>
        <v>3</v>
      </c>
      <c r="BL22">
        <f>BJ22+BK22</f>
        <v>7</v>
      </c>
    </row>
    <row r="23" spans="1:6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0.53333333333333333</v>
      </c>
      <c r="F23">
        <f>COUNTIFS(DataRegularSeason20242025!$N$3:$N$1315,1,DataRegularSeason20242025!$D$3:$D$1315,$A23)</f>
        <v>7</v>
      </c>
      <c r="G23">
        <f>41-Table3[[#This Row],[GP_A]]</f>
        <v>34</v>
      </c>
      <c r="H23">
        <f>COUNTIFS(DataRegularSeason20242025!$E$3:$E$1315,$A23,DataRegularSeason20242025!$N$3:$N$1315,1)</f>
        <v>8</v>
      </c>
      <c r="I23">
        <f>41-Table3[[#This Row],[GP_H]]</f>
        <v>33</v>
      </c>
      <c r="J23">
        <f>F23+H23</f>
        <v>15</v>
      </c>
      <c r="K23">
        <f>82-Table3[[#This Row],[GP]]</f>
        <v>67</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4</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8</v>
      </c>
      <c r="AD23">
        <f>Table3[[#This Row],[RW_A]]+Table3[[#This Row],[RW_H]]</f>
        <v>5</v>
      </c>
      <c r="AE23">
        <f>Table3[[#This Row],[RL_A]]+Table3[[#This Row],[RL_H]]</f>
        <v>8</v>
      </c>
      <c r="AF23">
        <f>Table3[[#This Row],[OTW_A]]+Table3[[#This Row],[OTW_H]]</f>
        <v>2</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14</v>
      </c>
      <c r="AK23">
        <f>(3*(Table3[[#This Row],[RW_A]]+Table3[[#This Row],[RW_H]]))+(2*(Table3[[#This Row],[OTW_A]]+Table3[[#This Row],[SOW_A]]+Table3[[#This Row],[OTW_H]]+Table3[[#This Row],[SOW_H]]))+Table3[[#This Row],[OTL_A]]+Table3[[#This Row],[SOL_A]]+Table3[[#This Row],[OTL_H]]+Table3[[#This Row],[SOL_H]]</f>
        <v>19</v>
      </c>
      <c r="AL23" s="15">
        <f>Table3[[#This Row],[PTS]]/(2*Table3[[#This Row],[GP]])</f>
        <v>0.46666666666666667</v>
      </c>
      <c r="AM23" s="15">
        <f>Table3[[#This Row],[PTS2]]/(3*Table3[[#This Row],[GP]])</f>
        <v>0.42222222222222222</v>
      </c>
      <c r="AN23">
        <f>(2*Table3[[#This Row],[GR]])+Table3[[#This Row],[PTS]]</f>
        <v>148</v>
      </c>
      <c r="AO23">
        <f>(3*Table3[[#This Row],[GR]])+Table3[[#This Row],[PTS2]]</f>
        <v>220</v>
      </c>
      <c r="AP23" s="20" t="str">
        <f>_xlfn.CONCAT(TEXT(Table3[[#This Row],[W]], "0"), "-", TEXT(Table3[[#This Row],[RL]],"0"), "-", TEXT(Table3[[#This Row],[OTL]]+Table3[[#This Row],[SOL]], "0"))</f>
        <v>7-8-0</v>
      </c>
      <c r="AQ23">
        <f>COUNTIFS(DataRegularSeason20242025!$D$3:$D$1315,Table3[[#This Row],[Teams]],DataRegularSeason20242025!$K$3:$K$1315,0)</f>
        <v>0</v>
      </c>
      <c r="AR23">
        <f>SUMIF(DataRegularSeason20242025!$D$3:$D$1315,$A23, DataRegularSeason20242025!$J$3:$J$1315)</f>
        <v>20</v>
      </c>
      <c r="AS23">
        <f>SUMIF(DataRegularSeason20242025!$D$3:$D$1315,$A23, DataRegularSeason20242025!$K$3:$K$1315)</f>
        <v>26</v>
      </c>
      <c r="AT23">
        <f>AR23-AS23</f>
        <v>-6</v>
      </c>
      <c r="AU23">
        <f>COUNTIFS(DataRegularSeason20242025!$E$3:$E$1315,Table3[[#This Row],[Teams]],DataRegularSeason20242025!$J$3:$J$1315,0)</f>
        <v>1</v>
      </c>
      <c r="AV23">
        <f>SUMIF(DataRegularSeason20242025!$E$3:$E$1315,$A23,DataRegularSeason20242025!$K$3:$K$1315)</f>
        <v>18</v>
      </c>
      <c r="AW23">
        <f>SUMIF(DataRegularSeason20242025!$E$3:$E$1315,$A23,DataRegularSeason20242025!$J$3:$J$1315)</f>
        <v>26</v>
      </c>
      <c r="AX23">
        <f>AV23-AW23</f>
        <v>-8</v>
      </c>
      <c r="AY23">
        <f>AR23+AV23</f>
        <v>38</v>
      </c>
      <c r="AZ23">
        <f>AS23+AW23</f>
        <v>52</v>
      </c>
      <c r="BA23">
        <f>AY23-AZ23</f>
        <v>-14</v>
      </c>
      <c r="BB23" s="17">
        <f>Table3[[#This Row],[GF]]/Table3[[#This Row],[GP]]</f>
        <v>2.5333333333333332</v>
      </c>
      <c r="BC23" s="17">
        <f>Table3[[#This Row],[GA]]/Table3[[#This Row],[GP]]</f>
        <v>3.4666666666666668</v>
      </c>
      <c r="BD23" s="17">
        <f>(Table3[[#This Row],[GF]]-Table3[[#This Row],[GA]])/Table3[[#This Row],[GP]]</f>
        <v>-0.93333333333333335</v>
      </c>
      <c r="BE23" s="63" t="str">
        <f>_xlfn.CONCAT(TEXT(Table3[W_H], "0"), "-", TEXT(Table3[RL_H],"0"), "-", TEXT(Table3[OTL_H]+Table3[SOL_H], "0"))</f>
        <v>4-4-0</v>
      </c>
      <c r="BF23" s="63" t="str">
        <f>_xlfn.CONCAT(TEXT(Table3[W_A], "0"), "-", TEXT(Table3[RL_A],"0"), "-", TEXT(Table3[OTL_A]+Table3[SOL_A], "0"))</f>
        <v>3-4-0</v>
      </c>
      <c r="BG23">
        <f>COUNTIFS(DataRegularSeason20242025!$D$3:$D$1315,$A23,DataRegularSeason20242025!$H$3:$H$1315, $A23)</f>
        <v>6</v>
      </c>
      <c r="BH23">
        <f>COUNTIFS(DataRegularSeason20242025!$E$3:$E$1315,$A23,DataRegularSeason20242025!$H$3:$H$1315, $A23)</f>
        <v>4</v>
      </c>
      <c r="BI23">
        <f>BG23+BH23</f>
        <v>10</v>
      </c>
      <c r="BJ23">
        <f>F23-BG23</f>
        <v>1</v>
      </c>
      <c r="BK23">
        <f>H23-BH23</f>
        <v>4</v>
      </c>
      <c r="BL23">
        <f>BJ23+BK23</f>
        <v>5</v>
      </c>
    </row>
    <row r="24" spans="1:6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11</v>
      </c>
      <c r="E24" s="15">
        <f>Table3[[#This Row],[Watched]]/Table3[[#This Row],[GP]]</f>
        <v>0.6875</v>
      </c>
      <c r="F24">
        <f>COUNTIFS(DataRegularSeason20242025!$N$3:$N$1315,1,DataRegularSeason20242025!$D$3:$D$1315,$A24)</f>
        <v>9</v>
      </c>
      <c r="G24">
        <f>41-Table3[[#This Row],[GP_A]]</f>
        <v>32</v>
      </c>
      <c r="H24">
        <f>COUNTIFS(DataRegularSeason20242025!$E$3:$E$1315,$A24,DataRegularSeason20242025!$N$3:$N$1315,1)</f>
        <v>7</v>
      </c>
      <c r="I24">
        <f>41-Table3[[#This Row],[GP_H]]</f>
        <v>34</v>
      </c>
      <c r="J24">
        <f>F24+H24</f>
        <v>16</v>
      </c>
      <c r="K24">
        <f>82-Table3[[#This Row],[GP]]</f>
        <v>66</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4</v>
      </c>
      <c r="Y24">
        <f>COUNTIFS(DataRegularSeason20242025!$E$3:$E$1315,$A24, DataRegularSeason20242025!$S$3:$S$1315, $A24,DataRegularSeason20242025!$M$3:$M$1315,"REG")</f>
        <v>4</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6</v>
      </c>
      <c r="AC24">
        <f>Table3[[#This Row],[L_A]]+Table3[[#This Row],[L_H]]</f>
        <v>10</v>
      </c>
      <c r="AD24">
        <f>Table3[[#This Row],[RW_A]]+Table3[[#This Row],[RW_H]]</f>
        <v>3</v>
      </c>
      <c r="AE24">
        <f>Table3[[#This Row],[RL_A]]+Table3[[#This Row],[RL_H]]</f>
        <v>8</v>
      </c>
      <c r="AF24">
        <f>Table3[[#This Row],[OTW_A]]+Table3[[#This Row],[OTW_H]]</f>
        <v>0</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14</v>
      </c>
      <c r="AK24">
        <f>(3*(Table3[[#This Row],[RW_A]]+Table3[[#This Row],[RW_H]]))+(2*(Table3[[#This Row],[OTW_A]]+Table3[[#This Row],[SOW_A]]+Table3[[#This Row],[OTW_H]]+Table3[[#This Row],[SOW_H]]))+Table3[[#This Row],[OTL_A]]+Table3[[#This Row],[SOL_A]]+Table3[[#This Row],[OTL_H]]+Table3[[#This Row],[SOL_H]]</f>
        <v>17</v>
      </c>
      <c r="AL24" s="15">
        <f>Table3[[#This Row],[PTS]]/(2*Table3[[#This Row],[GP]])</f>
        <v>0.4375</v>
      </c>
      <c r="AM24" s="15">
        <f>Table3[[#This Row],[PTS2]]/(3*Table3[[#This Row],[GP]])</f>
        <v>0.35416666666666669</v>
      </c>
      <c r="AN24">
        <f>(2*Table3[[#This Row],[GR]])+Table3[[#This Row],[PTS]]</f>
        <v>146</v>
      </c>
      <c r="AO24">
        <f>(3*Table3[[#This Row],[GR]])+Table3[[#This Row],[PTS2]]</f>
        <v>215</v>
      </c>
      <c r="AP24" s="20" t="str">
        <f>_xlfn.CONCAT(TEXT(Table3[[#This Row],[W]], "0"), "-", TEXT(Table3[[#This Row],[RL]],"0"), "-", TEXT(Table3[[#This Row],[OTL]]+Table3[[#This Row],[SOL]], "0"))</f>
        <v>6-8-2</v>
      </c>
      <c r="AQ24">
        <f>COUNTIFS(DataRegularSeason20242025!$D$3:$D$1315,Table3[[#This Row],[Teams]],DataRegularSeason20242025!$K$3:$K$1315,0)</f>
        <v>1</v>
      </c>
      <c r="AR24">
        <f>SUMIF(DataRegularSeason20242025!$D$3:$D$1315,$A24, DataRegularSeason20242025!$J$3:$J$1315)</f>
        <v>27</v>
      </c>
      <c r="AS24">
        <f>SUMIF(DataRegularSeason20242025!$D$3:$D$1315,$A24, DataRegularSeason20242025!$K$3:$K$1315)</f>
        <v>35</v>
      </c>
      <c r="AT24">
        <f>AR24-AS24</f>
        <v>-8</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23</v>
      </c>
      <c r="AX24">
        <f>AV24-AW24</f>
        <v>-6</v>
      </c>
      <c r="AY24">
        <f>AR24+AV24</f>
        <v>44</v>
      </c>
      <c r="AZ24">
        <f>AS24+AW24</f>
        <v>58</v>
      </c>
      <c r="BA24">
        <f>AY24-AZ24</f>
        <v>-14</v>
      </c>
      <c r="BB24" s="17">
        <f>Table3[[#This Row],[GF]]/Table3[[#This Row],[GP]]</f>
        <v>2.75</v>
      </c>
      <c r="BC24" s="17">
        <f>Table3[[#This Row],[GA]]/Table3[[#This Row],[GP]]</f>
        <v>3.625</v>
      </c>
      <c r="BD24" s="17">
        <f>(Table3[[#This Row],[GF]]-Table3[[#This Row],[GA]])/Table3[[#This Row],[GP]]</f>
        <v>-0.875</v>
      </c>
      <c r="BE24" s="63" t="str">
        <f>_xlfn.CONCAT(TEXT(Table3[W_H], "0"), "-", TEXT(Table3[RL_H],"0"), "-", TEXT(Table3[OTL_H]+Table3[SOL_H], "0"))</f>
        <v>3-4-0</v>
      </c>
      <c r="BF24" s="63" t="str">
        <f>_xlfn.CONCAT(TEXT(Table3[W_A], "0"), "-", TEXT(Table3[RL_A],"0"), "-", TEXT(Table3[OTL_A]+Table3[SOL_A], "0"))</f>
        <v>3-4-2</v>
      </c>
      <c r="BG24">
        <f>COUNTIFS(DataRegularSeason20242025!$D$3:$D$1315,$A24,DataRegularSeason20242025!$H$3:$H$1315, $A24)</f>
        <v>3</v>
      </c>
      <c r="BH24">
        <f>COUNTIFS(DataRegularSeason20242025!$E$3:$E$1315,$A24,DataRegularSeason20242025!$H$3:$H$1315, $A24)</f>
        <v>2</v>
      </c>
      <c r="BI24">
        <f>BG24+BH24</f>
        <v>5</v>
      </c>
      <c r="BJ24">
        <f>F24-BG24</f>
        <v>6</v>
      </c>
      <c r="BK24">
        <f>H24-BH24</f>
        <v>5</v>
      </c>
      <c r="BL24">
        <f>BJ24+BK24</f>
        <v>11</v>
      </c>
    </row>
    <row r="25" spans="1:6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14</v>
      </c>
      <c r="E25" s="15">
        <f>Table3[[#This Row],[Watched]]/Table3[[#This Row],[GP]]</f>
        <v>0.82352941176470584</v>
      </c>
      <c r="F25">
        <f>COUNTIFS(DataRegularSeason20242025!$N$3:$N$1315,1,DataRegularSeason20242025!$D$3:$D$1315,$A25)</f>
        <v>10</v>
      </c>
      <c r="G25">
        <f>41-Table3[[#This Row],[GP_A]]</f>
        <v>31</v>
      </c>
      <c r="H25">
        <f>COUNTIFS(DataRegularSeason20242025!$E$3:$E$1315,$A25,DataRegularSeason20242025!$N$3:$N$1315,1)</f>
        <v>7</v>
      </c>
      <c r="I25">
        <f>41-Table3[[#This Row],[GP_H]]</f>
        <v>34</v>
      </c>
      <c r="J25">
        <f>F25+H25</f>
        <v>17</v>
      </c>
      <c r="K25">
        <f>82-Table3[[#This Row],[GP]]</f>
        <v>65</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7</v>
      </c>
      <c r="Q25">
        <f>COUNTIFS(DataRegularSeason20242025!$D$3:$D$1315,$A25, DataRegularSeason20242025!$S$3:$S$1315, $A25,DataRegularSeason20242025!$M$3:$M$1315,"REG")</f>
        <v>5</v>
      </c>
      <c r="R25">
        <f>COUNTIFS(DataRegularSeason20242025!$D$3:$D$1315,$A25, DataRegularSeason20242025!$S$3:$S$1315, $A25,DataRegularSeason20242025!$M$3:$M$1315,"OT")</f>
        <v>0</v>
      </c>
      <c r="S25">
        <f>COUNTIFS(DataRegularSeason20242025!$D$3:$D$1315,$A25, DataRegularSeason20242025!$S$3:$S$1315, $A25,DataRegularSeason20242025!$M$3:$M$1315,"SO")</f>
        <v>2</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4</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11</v>
      </c>
      <c r="AD25">
        <f>Table3[[#This Row],[RW_A]]+Table3[[#This Row],[RW_H]]</f>
        <v>4</v>
      </c>
      <c r="AE25">
        <f>Table3[[#This Row],[RL_A]]+Table3[[#This Row],[RL_H]]</f>
        <v>9</v>
      </c>
      <c r="AF25">
        <f>Table3[[#This Row],[OTW_A]]+Table3[[#This Row],[OTW_H]]</f>
        <v>2</v>
      </c>
      <c r="AG25">
        <f>Table3[[#This Row],[OTL_A]]+Table3[[#This Row],[OTL_H]]</f>
        <v>0</v>
      </c>
      <c r="AH25">
        <f>Table3[[#This Row],[SOW_A]]+Table3[[#This Row],[SOW_H]]</f>
        <v>0</v>
      </c>
      <c r="AI25">
        <f>Table3[[#This Row],[SOL_A]]+Table3[[#This Row],[SOL_H]]</f>
        <v>2</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18</v>
      </c>
      <c r="AL25" s="15">
        <f>Table3[[#This Row],[PTS]]/(2*Table3[[#This Row],[GP]])</f>
        <v>0.41176470588235292</v>
      </c>
      <c r="AM25" s="15">
        <f>Table3[[#This Row],[PTS2]]/(3*Table3[[#This Row],[GP]])</f>
        <v>0.35294117647058826</v>
      </c>
      <c r="AN25">
        <f>(2*Table3[[#This Row],[GR]])+Table3[[#This Row],[PTS]]</f>
        <v>144</v>
      </c>
      <c r="AO25">
        <f>(3*Table3[[#This Row],[GR]])+Table3[[#This Row],[PTS2]]</f>
        <v>213</v>
      </c>
      <c r="AP25" s="20" t="str">
        <f>_xlfn.CONCAT(TEXT(Table3[[#This Row],[W]], "0"), "-", TEXT(Table3[[#This Row],[RL]],"0"), "-", TEXT(Table3[[#This Row],[OTL]]+Table3[[#This Row],[SOL]], "0"))</f>
        <v>6-9-2</v>
      </c>
      <c r="AQ25">
        <f>COUNTIFS(DataRegularSeason20242025!$D$3:$D$1315,Table3[[#This Row],[Teams]],DataRegularSeason20242025!$K$3:$K$1315,0)</f>
        <v>0</v>
      </c>
      <c r="AR25">
        <f>SUMIF(DataRegularSeason20242025!$D$3:$D$1315,$A25, DataRegularSeason20242025!$J$3:$J$1315)</f>
        <v>31</v>
      </c>
      <c r="AS25">
        <f>SUMIF(DataRegularSeason20242025!$D$3:$D$1315,$A25, DataRegularSeason20242025!$K$3:$K$1315)</f>
        <v>39</v>
      </c>
      <c r="AT25">
        <f>AR25-AS25</f>
        <v>-8</v>
      </c>
      <c r="AU25">
        <f>COUNTIFS(DataRegularSeason20242025!$E$3:$E$1315,Table3[[#This Row],[Teams]],DataRegularSeason20242025!$J$3:$J$1315,0)</f>
        <v>0</v>
      </c>
      <c r="AV25">
        <f>SUMIF(DataRegularSeason20242025!$E$3:$E$1315,$A25,DataRegularSeason20242025!$K$3:$K$1315)</f>
        <v>16</v>
      </c>
      <c r="AW25">
        <f>SUMIF(DataRegularSeason20242025!$E$3:$E$1315,$A25,DataRegularSeason20242025!$J$3:$J$1315)</f>
        <v>29</v>
      </c>
      <c r="AX25">
        <f>AV25-AW25</f>
        <v>-13</v>
      </c>
      <c r="AY25">
        <f>AR25+AV25</f>
        <v>47</v>
      </c>
      <c r="AZ25">
        <f>AS25+AW25</f>
        <v>68</v>
      </c>
      <c r="BA25">
        <f>AY25-AZ25</f>
        <v>-21</v>
      </c>
      <c r="BB25" s="17">
        <f>Table3[[#This Row],[GF]]/Table3[[#This Row],[GP]]</f>
        <v>2.7647058823529411</v>
      </c>
      <c r="BC25" s="17">
        <f>Table3[[#This Row],[GA]]/Table3[[#This Row],[GP]]</f>
        <v>4</v>
      </c>
      <c r="BD25" s="17">
        <f>(Table3[[#This Row],[GF]]-Table3[[#This Row],[GA]])/Table3[[#This Row],[GP]]</f>
        <v>-1.2352941176470589</v>
      </c>
      <c r="BE25" s="63" t="str">
        <f>_xlfn.CONCAT(TEXT(Table3[W_H], "0"), "-", TEXT(Table3[RL_H],"0"), "-", TEXT(Table3[OTL_H]+Table3[SOL_H], "0"))</f>
        <v>3-4-0</v>
      </c>
      <c r="BF25" s="63" t="str">
        <f>_xlfn.CONCAT(TEXT(Table3[W_A], "0"), "-", TEXT(Table3[RL_A],"0"), "-", TEXT(Table3[OTL_A]+Table3[SOL_A], "0"))</f>
        <v>3-5-2</v>
      </c>
      <c r="BG25">
        <f>COUNTIFS(DataRegularSeason20242025!$D$3:$D$1315,$A25,DataRegularSeason20242025!$H$3:$H$1315, $A25)</f>
        <v>3</v>
      </c>
      <c r="BH25">
        <f>COUNTIFS(DataRegularSeason20242025!$E$3:$E$1315,$A25,DataRegularSeason20242025!$H$3:$H$1315, $A25)</f>
        <v>2</v>
      </c>
      <c r="BI25">
        <f>BG25+BH25</f>
        <v>5</v>
      </c>
      <c r="BJ25">
        <f>F25-BG25</f>
        <v>7</v>
      </c>
      <c r="BK25">
        <f>H25-BH25</f>
        <v>5</v>
      </c>
      <c r="BL25">
        <f>BJ25+BK25</f>
        <v>12</v>
      </c>
    </row>
    <row r="26" spans="1:6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9</v>
      </c>
      <c r="E26" s="15">
        <f>Table3[[#This Row],[Watched]]/Table3[[#This Row],[GP]]</f>
        <v>0.6428571428571429</v>
      </c>
      <c r="F26">
        <f>COUNTIFS(DataRegularSeason20242025!$N$3:$N$1315,1,DataRegularSeason20242025!$D$3:$D$1315,$A26)</f>
        <v>6</v>
      </c>
      <c r="G26">
        <f>41-Table3[[#This Row],[GP_A]]</f>
        <v>35</v>
      </c>
      <c r="H26">
        <f>COUNTIFS(DataRegularSeason20242025!$E$3:$E$1315,$A26,DataRegularSeason20242025!$N$3:$N$1315,1)</f>
        <v>8</v>
      </c>
      <c r="I26">
        <f>41-Table3[[#This Row],[GP_H]]</f>
        <v>33</v>
      </c>
      <c r="J26">
        <f>F26+H26</f>
        <v>14</v>
      </c>
      <c r="K26">
        <f>82-Table3[[#This Row],[GP]]</f>
        <v>68</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3</v>
      </c>
      <c r="Q26">
        <f>COUNTIFS(DataRegularSeason20242025!$D$3:$D$1315,$A26, DataRegularSeason20242025!$S$3:$S$1315, $A26,DataRegularSeason20242025!$M$3:$M$1315,"REG")</f>
        <v>3</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6</v>
      </c>
      <c r="AC26">
        <f>Table3[[#This Row],[L_A]]+Table3[[#This Row],[L_H]]</f>
        <v>8</v>
      </c>
      <c r="AD26">
        <f>Table3[[#This Row],[RW_A]]+Table3[[#This Row],[RW_H]]</f>
        <v>6</v>
      </c>
      <c r="AE26">
        <f>Table3[[#This Row],[RL_A]]+Table3[[#This Row],[RL_H]]</f>
        <v>7</v>
      </c>
      <c r="AF26">
        <f>Table3[[#This Row],[OTW_A]]+Table3[[#This Row],[OTW_H]]</f>
        <v>0</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13</v>
      </c>
      <c r="AK26">
        <f>(3*(Table3[[#This Row],[RW_A]]+Table3[[#This Row],[RW_H]]))+(2*(Table3[[#This Row],[OTW_A]]+Table3[[#This Row],[SOW_A]]+Table3[[#This Row],[OTW_H]]+Table3[[#This Row],[SOW_H]]))+Table3[[#This Row],[OTL_A]]+Table3[[#This Row],[SOL_A]]+Table3[[#This Row],[OTL_H]]+Table3[[#This Row],[SOL_H]]</f>
        <v>19</v>
      </c>
      <c r="AL26" s="15">
        <f>Table3[[#This Row],[PTS]]/(2*Table3[[#This Row],[GP]])</f>
        <v>0.4642857142857143</v>
      </c>
      <c r="AM26" s="15">
        <f>Table3[[#This Row],[PTS2]]/(3*Table3[[#This Row],[GP]])</f>
        <v>0.45238095238095238</v>
      </c>
      <c r="AN26">
        <f>(2*Table3[[#This Row],[GR]])+Table3[[#This Row],[PTS]]</f>
        <v>149</v>
      </c>
      <c r="AO26">
        <f>(3*Table3[[#This Row],[GR]])+Table3[[#This Row],[PTS2]]</f>
        <v>223</v>
      </c>
      <c r="AP26" s="20" t="str">
        <f>_xlfn.CONCAT(TEXT(Table3[[#This Row],[W]], "0"), "-", TEXT(Table3[[#This Row],[RL]],"0"), "-", TEXT(Table3[[#This Row],[OTL]]+Table3[[#This Row],[SOL]], "0"))</f>
        <v>6-7-1</v>
      </c>
      <c r="AQ26">
        <f>COUNTIFS(DataRegularSeason20242025!$D$3:$D$1315,Table3[[#This Row],[Teams]],DataRegularSeason20242025!$K$3:$K$1315,0)</f>
        <v>1</v>
      </c>
      <c r="AR26">
        <f>SUMIF(DataRegularSeason20242025!$D$3:$D$1315,$A26, DataRegularSeason20242025!$J$3:$J$1315)</f>
        <v>15</v>
      </c>
      <c r="AS26">
        <f>SUMIF(DataRegularSeason20242025!$D$3:$D$1315,$A26, DataRegularSeason20242025!$K$3:$K$1315)</f>
        <v>15</v>
      </c>
      <c r="AT26">
        <f>AR26-AS26</f>
        <v>0</v>
      </c>
      <c r="AU26">
        <f>COUNTIFS(DataRegularSeason20242025!$E$3:$E$1315,Table3[[#This Row],[Teams]],DataRegularSeason20242025!$J$3:$J$1315,0)</f>
        <v>1</v>
      </c>
      <c r="AV26">
        <f>SUMIF(DataRegularSeason20242025!$E$3:$E$1315,$A26,DataRegularSeason20242025!$K$3:$K$1315)</f>
        <v>19</v>
      </c>
      <c r="AW26">
        <f>SUMIF(DataRegularSeason20242025!$E$3:$E$1315,$A26,DataRegularSeason20242025!$J$3:$J$1315)</f>
        <v>28</v>
      </c>
      <c r="AX26">
        <f>AV26-AW26</f>
        <v>-9</v>
      </c>
      <c r="AY26">
        <f>AR26+AV26</f>
        <v>34</v>
      </c>
      <c r="AZ26">
        <f>AS26+AW26</f>
        <v>43</v>
      </c>
      <c r="BA26">
        <f>AY26-AZ26</f>
        <v>-9</v>
      </c>
      <c r="BB26" s="17">
        <f>Table3[[#This Row],[GF]]/Table3[[#This Row],[GP]]</f>
        <v>2.4285714285714284</v>
      </c>
      <c r="BC26" s="17">
        <f>Table3[[#This Row],[GA]]/Table3[[#This Row],[GP]]</f>
        <v>3.0714285714285716</v>
      </c>
      <c r="BD26" s="17">
        <f>(Table3[[#This Row],[GF]]-Table3[[#This Row],[GA]])/Table3[[#This Row],[GP]]</f>
        <v>-0.6428571428571429</v>
      </c>
      <c r="BE26" s="63" t="str">
        <f>_xlfn.CONCAT(TEXT(Table3[W_H], "0"), "-", TEXT(Table3[RL_H],"0"), "-", TEXT(Table3[OTL_H]+Table3[SOL_H], "0"))</f>
        <v>3-4-1</v>
      </c>
      <c r="BF26" s="63" t="str">
        <f>_xlfn.CONCAT(TEXT(Table3[W_A], "0"), "-", TEXT(Table3[RL_A],"0"), "-", TEXT(Table3[OTL_A]+Table3[SOL_A], "0"))</f>
        <v>3-3-0</v>
      </c>
      <c r="BG26">
        <f>COUNTIFS(DataRegularSeason20242025!$D$3:$D$1315,$A26,DataRegularSeason20242025!$H$3:$H$1315, $A26)</f>
        <v>1</v>
      </c>
      <c r="BH26">
        <f>COUNTIFS(DataRegularSeason20242025!$E$3:$E$1315,$A26,DataRegularSeason20242025!$H$3:$H$1315, $A26)</f>
        <v>1</v>
      </c>
      <c r="BI26">
        <f>BG26+BH26</f>
        <v>2</v>
      </c>
      <c r="BJ26">
        <f>F26-BG26</f>
        <v>5</v>
      </c>
      <c r="BK26">
        <f>H26-BH26</f>
        <v>7</v>
      </c>
      <c r="BL26">
        <f>BJ26+BK26</f>
        <v>12</v>
      </c>
    </row>
    <row r="27" spans="1:6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8</v>
      </c>
      <c r="E27" s="15">
        <f>Table3[[#This Row],[Watched]]/Table3[[#This Row],[GP]]</f>
        <v>0.53333333333333333</v>
      </c>
      <c r="F27">
        <f>COUNTIFS(DataRegularSeason20242025!$N$3:$N$1315,1,DataRegularSeason20242025!$D$3:$D$1315,$A27)</f>
        <v>8</v>
      </c>
      <c r="G27">
        <f>41-Table3[[#This Row],[GP_A]]</f>
        <v>33</v>
      </c>
      <c r="H27">
        <f>COUNTIFS(DataRegularSeason20242025!$E$3:$E$1315,$A27,DataRegularSeason20242025!$N$3:$N$1315,1)</f>
        <v>7</v>
      </c>
      <c r="I27">
        <f>41-Table3[[#This Row],[GP_H]]</f>
        <v>34</v>
      </c>
      <c r="J27">
        <f>F27+H27</f>
        <v>15</v>
      </c>
      <c r="K27">
        <f>82-Table3[[#This Row],[GP]]</f>
        <v>67</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1</v>
      </c>
      <c r="P27">
        <f>F27-L27</f>
        <v>5</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3</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9</v>
      </c>
      <c r="AD27">
        <f>Table3[[#This Row],[RW_A]]+Table3[[#This Row],[RW_H]]</f>
        <v>3</v>
      </c>
      <c r="AE27">
        <f>Table3[[#This Row],[RL_A]]+Table3[[#This Row],[RL_H]]</f>
        <v>8</v>
      </c>
      <c r="AF27">
        <f>Table3[[#This Row],[OTW_A]]+Table3[[#This Row],[OTW_H]]</f>
        <v>2</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16</v>
      </c>
      <c r="AL27" s="15">
        <f>Table3[[#This Row],[PTS]]/(2*Table3[[#This Row],[GP]])</f>
        <v>0.43333333333333335</v>
      </c>
      <c r="AM27" s="15">
        <f>Table3[[#This Row],[PTS2]]/(3*Table3[[#This Row],[GP]])</f>
        <v>0.35555555555555557</v>
      </c>
      <c r="AN27">
        <f>(2*Table3[[#This Row],[GR]])+Table3[[#This Row],[PTS]]</f>
        <v>147</v>
      </c>
      <c r="AO27">
        <f>(3*Table3[[#This Row],[GR]])+Table3[[#This Row],[PTS2]]</f>
        <v>217</v>
      </c>
      <c r="AP27" s="20" t="str">
        <f>_xlfn.CONCAT(TEXT(Table3[[#This Row],[W]], "0"), "-", TEXT(Table3[[#This Row],[RL]],"0"), "-", TEXT(Table3[[#This Row],[OTL]]+Table3[[#This Row],[SOL]], "0"))</f>
        <v>6-8-1</v>
      </c>
      <c r="AQ27">
        <f>COUNTIFS(DataRegularSeason20242025!$D$3:$D$1315,Table3[[#This Row],[Teams]],DataRegularSeason20242025!$K$3:$K$1315,0)</f>
        <v>0</v>
      </c>
      <c r="AR27">
        <f>SUMIF(DataRegularSeason20242025!$D$3:$D$1315,$A27, DataRegularSeason20242025!$J$3:$J$1315)</f>
        <v>24</v>
      </c>
      <c r="AS27">
        <f>SUMIF(DataRegularSeason20242025!$D$3:$D$1315,$A27, DataRegularSeason20242025!$K$3:$K$1315)</f>
        <v>26</v>
      </c>
      <c r="AT27">
        <f>AR27-AS27</f>
        <v>-2</v>
      </c>
      <c r="AU27">
        <f>COUNTIFS(DataRegularSeason20242025!$E$3:$E$1315,Table3[[#This Row],[Teams]],DataRegularSeason20242025!$J$3:$J$1315,0)</f>
        <v>0</v>
      </c>
      <c r="AV27">
        <f>SUMIF(DataRegularSeason20242025!$E$3:$E$1315,$A27,DataRegularSeason20242025!$K$3:$K$1315)</f>
        <v>20</v>
      </c>
      <c r="AW27">
        <f>SUMIF(DataRegularSeason20242025!$E$3:$E$1315,$A27,DataRegularSeason20242025!$J$3:$J$1315)</f>
        <v>22</v>
      </c>
      <c r="AX27">
        <f>AV27-AW27</f>
        <v>-2</v>
      </c>
      <c r="AY27">
        <f>AR27+AV27</f>
        <v>44</v>
      </c>
      <c r="AZ27">
        <f>AS27+AW27</f>
        <v>48</v>
      </c>
      <c r="BA27">
        <f>AY27-AZ27</f>
        <v>-4</v>
      </c>
      <c r="BB27" s="17">
        <f>Table3[[#This Row],[GF]]/Table3[[#This Row],[GP]]</f>
        <v>2.9333333333333331</v>
      </c>
      <c r="BC27" s="17">
        <f>Table3[[#This Row],[GA]]/Table3[[#This Row],[GP]]</f>
        <v>3.2</v>
      </c>
      <c r="BD27" s="17">
        <f>(Table3[[#This Row],[GF]]-Table3[[#This Row],[GA]])/Table3[[#This Row],[GP]]</f>
        <v>-0.26666666666666666</v>
      </c>
      <c r="BE27" s="63" t="str">
        <f>_xlfn.CONCAT(TEXT(Table3[W_H], "0"), "-", TEXT(Table3[RL_H],"0"), "-", TEXT(Table3[OTL_H]+Table3[SOL_H], "0"))</f>
        <v>3-3-1</v>
      </c>
      <c r="BF27" s="63" t="str">
        <f>_xlfn.CONCAT(TEXT(Table3[W_A], "0"), "-", TEXT(Table3[RL_A],"0"), "-", TEXT(Table3[OTL_A]+Table3[SOL_A], "0"))</f>
        <v>3-5-0</v>
      </c>
      <c r="BG27">
        <f>COUNTIFS(DataRegularSeason20242025!$D$3:$D$1315,$A27,DataRegularSeason20242025!$H$3:$H$1315, $A27)</f>
        <v>2</v>
      </c>
      <c r="BH27">
        <f>COUNTIFS(DataRegularSeason20242025!$E$3:$E$1315,$A27,DataRegularSeason20242025!$H$3:$H$1315, $A27)</f>
        <v>1</v>
      </c>
      <c r="BI27">
        <f>BG27+BH27</f>
        <v>3</v>
      </c>
      <c r="BJ27">
        <f>F27-BG27</f>
        <v>6</v>
      </c>
      <c r="BK27">
        <f>H27-BH27</f>
        <v>6</v>
      </c>
      <c r="BL27">
        <f>BJ27+BK27</f>
        <v>12</v>
      </c>
    </row>
    <row r="28" spans="1:66"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11</v>
      </c>
      <c r="E28" s="15">
        <f>Table3[[#This Row],[Watched]]/Table3[[#This Row],[GP]]</f>
        <v>0.6875</v>
      </c>
      <c r="F28">
        <f>COUNTIFS(DataRegularSeason20242025!$N$3:$N$1315,1,DataRegularSeason20242025!$D$3:$D$1315,$A28)</f>
        <v>10</v>
      </c>
      <c r="G28">
        <f>41-Table3[[#This Row],[GP_A]]</f>
        <v>31</v>
      </c>
      <c r="H28">
        <f>COUNTIFS(DataRegularSeason20242025!$E$3:$E$1315,$A28,DataRegularSeason20242025!$N$3:$N$1315,1)</f>
        <v>6</v>
      </c>
      <c r="I28">
        <f>41-Table3[[#This Row],[GP_H]]</f>
        <v>35</v>
      </c>
      <c r="J28">
        <f>F28+H28</f>
        <v>16</v>
      </c>
      <c r="K28">
        <f>82-Table3[[#This Row],[GP]]</f>
        <v>66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10</v>
      </c>
      <c r="AD28">
        <f>Table3[[#This Row],[RW_A]]+Table3[[#This Row],[RW_H]]</f>
        <v>4</v>
      </c>
      <c r="AE28">
        <f>Table3[[#This Row],[RL_A]]+Table3[[#This Row],[RL_H]]</f>
        <v>9</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13</v>
      </c>
      <c r="AK28">
        <f>(3*(Table3[[#This Row],[RW_A]]+Table3[[#This Row],[RW_H]]))+(2*(Table3[[#This Row],[OTW_A]]+Table3[[#This Row],[SOW_A]]+Table3[[#This Row],[OTW_H]]+Table3[[#This Row],[SOW_H]]))+Table3[[#This Row],[OTL_A]]+Table3[[#This Row],[SOL_A]]+Table3[[#This Row],[OTL_H]]+Table3[[#This Row],[SOL_H]]</f>
        <v>17</v>
      </c>
      <c r="AL28" s="15">
        <f>Table3[[#This Row],[PTS]]/(2*Table3[[#This Row],[GP]])</f>
        <v>0.40625</v>
      </c>
      <c r="AM28" s="15">
        <f>Table3[[#This Row],[PTS2]]/(3*Table3[[#This Row],[GP]])</f>
        <v>0.35416666666666669</v>
      </c>
      <c r="AN28">
        <f>(2*Table3[[#This Row],[GR]])+Table3[[#This Row],[PTS]]</f>
        <v>145</v>
      </c>
      <c r="AO28">
        <f>(3*Table3[[#This Row],[GR]])+Table3[[#This Row],[PTS2]]</f>
        <v>215</v>
      </c>
      <c r="AP28" s="20" t="str">
        <f>_xlfn.CONCAT(TEXT(Table3[[#This Row],[W]], "0"), "-", TEXT(Table3[[#This Row],[RL]],"0"), "-", TEXT(Table3[[#This Row],[OTL]]+Table3[[#This Row],[SOL]], "0"))</f>
        <v>6-9-1</v>
      </c>
      <c r="AQ28">
        <f>COUNTIFS(DataRegularSeason20242025!$D$3:$D$1315,Table3[[#This Row],[Teams]],DataRegularSeason20242025!$K$3:$K$1315,0)</f>
        <v>0</v>
      </c>
      <c r="AR28">
        <f>SUMIF(DataRegularSeason20242025!$D$3:$D$1315,$A28, DataRegularSeason20242025!$J$3:$J$1315)</f>
        <v>27</v>
      </c>
      <c r="AS28">
        <f>SUMIF(DataRegularSeason20242025!$D$3:$D$1315,$A28, DataRegularSeason20242025!$K$3:$K$1315)</f>
        <v>29</v>
      </c>
      <c r="AT28">
        <f>AR28-AS28</f>
        <v>-2</v>
      </c>
      <c r="AU28">
        <f>COUNTIFS(DataRegularSeason20242025!$E$3:$E$1315,Table3[[#This Row],[Teams]],DataRegularSeason20242025!$J$3:$J$1315,0)</f>
        <v>0</v>
      </c>
      <c r="AV28">
        <f>SUMIF(DataRegularSeason20242025!$E$3:$E$1315,$A28,DataRegularSeason20242025!$K$3:$K$1315)</f>
        <v>14</v>
      </c>
      <c r="AW28">
        <f>SUMIF(DataRegularSeason20242025!$E$3:$E$1315,$A28,DataRegularSeason20242025!$J$3:$J$1315)</f>
        <v>20</v>
      </c>
      <c r="AX28">
        <f>AV28-AW28</f>
        <v>-6</v>
      </c>
      <c r="AY28">
        <f>AR28+AV28</f>
        <v>41</v>
      </c>
      <c r="AZ28">
        <f>AS28+AW28</f>
        <v>49</v>
      </c>
      <c r="BA28">
        <f>AY28-AZ28</f>
        <v>-8</v>
      </c>
      <c r="BB28" s="17">
        <f>Table3[[#This Row],[GF]]/Table3[[#This Row],[GP]]</f>
        <v>2.5625</v>
      </c>
      <c r="BC28" s="17">
        <f>Table3[[#This Row],[GA]]/Table3[[#This Row],[GP]]</f>
        <v>3.0625</v>
      </c>
      <c r="BD28" s="17">
        <f>(Table3[[#This Row],[GF]]-Table3[[#This Row],[GA]])/Table3[[#This Row],[GP]]</f>
        <v>-0.5</v>
      </c>
      <c r="BE28" s="63" t="str">
        <f>_xlfn.CONCAT(TEXT(Table3[W_H], "0"), "-", TEXT(Table3[RL_H],"0"), "-", TEXT(Table3[OTL_H]+Table3[SOL_H], "0"))</f>
        <v>2-4-0</v>
      </c>
      <c r="BF28" s="63" t="str">
        <f>_xlfn.CONCAT(TEXT(Table3[W_A], "0"), "-", TEXT(Table3[RL_A],"0"), "-", TEXT(Table3[OTL_A]+Table3[SOL_A], "0"))</f>
        <v>4-5-1</v>
      </c>
      <c r="BG28">
        <f>COUNTIFS(DataRegularSeason20242025!$D$3:$D$1315,$A28,DataRegularSeason20242025!$H$3:$H$1315, $A28)</f>
        <v>1</v>
      </c>
      <c r="BH28">
        <f>COUNTIFS(DataRegularSeason20242025!$E$3:$E$1315,$A28,DataRegularSeason20242025!$H$3:$H$1315, $A28)</f>
        <v>2</v>
      </c>
      <c r="BI28">
        <f>BG28+BH28</f>
        <v>3</v>
      </c>
      <c r="BJ28">
        <f>F28-BG28</f>
        <v>9</v>
      </c>
      <c r="BK28">
        <f>H28-BH28</f>
        <v>4</v>
      </c>
      <c r="BL28">
        <f>BJ28+BK28</f>
        <v>13</v>
      </c>
    </row>
    <row r="29" spans="1:66" x14ac:dyDescent="0.25">
      <c r="A29" t="s">
        <v>38</v>
      </c>
      <c r="B29" t="s">
        <v>97</v>
      </c>
      <c r="C29" t="s">
        <v>100</v>
      </c>
      <c r="D29">
        <f>COUNTIFS(DataRegularSeason20242025!$D$3:$D$1315,$A29,DataRegularSeason20242025!$R$3:$R$1315,1,DataRegularSeason20242025!$N$3:$N$1315,1) + COUNTIFS(DataRegularSeason20242025!$E$3:$E$1315,$A29,DataRegularSeason20242025!$R$3:$R$1315,1,DataRegularSeason20242025!$N$3:$N$1315,1)</f>
        <v>10</v>
      </c>
      <c r="E29" s="15">
        <f>Table3[[#This Row],[Watched]]/Table3[[#This Row],[GP]]</f>
        <v>0.58823529411764708</v>
      </c>
      <c r="F29">
        <f>COUNTIFS(DataRegularSeason20242025!$N$3:$N$1315,1,DataRegularSeason20242025!$D$3:$D$1315,$A29)</f>
        <v>9</v>
      </c>
      <c r="G29">
        <f>41-Table3[[#This Row],[GP_A]]</f>
        <v>32</v>
      </c>
      <c r="H29">
        <f>COUNTIFS(DataRegularSeason20242025!$E$3:$E$1315,$A29,DataRegularSeason20242025!$N$3:$N$1315,1)</f>
        <v>8</v>
      </c>
      <c r="I29">
        <f>41-Table3[[#This Row],[GP_H]]</f>
        <v>33</v>
      </c>
      <c r="J29">
        <f>F29+H29</f>
        <v>17</v>
      </c>
      <c r="K29">
        <f>82-Table3[[#This Row],[GP]]</f>
        <v>65</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5</v>
      </c>
      <c r="Y29">
        <f>COUNTIFS(DataRegularSeason20242025!$E$3:$E$1315,$A29, DataRegularSeason20242025!$S$3:$S$1315, $A29,DataRegularSeason20242025!$M$3:$M$1315,"REG")</f>
        <v>4</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5</v>
      </c>
      <c r="AC29">
        <f>Table3[[#This Row],[L_A]]+Table3[[#This Row],[L_H]]</f>
        <v>12</v>
      </c>
      <c r="AD29">
        <f>Table3[[#This Row],[RW_A]]+Table3[[#This Row],[RW_H]]</f>
        <v>3</v>
      </c>
      <c r="AE29">
        <f>Table3[[#This Row],[RL_A]]+Table3[[#This Row],[RL_H]]</f>
        <v>9</v>
      </c>
      <c r="AF29">
        <f>Table3[[#This Row],[OTW_A]]+Table3[[#This Row],[OTW_H]]</f>
        <v>2</v>
      </c>
      <c r="AG29">
        <f>Table3[[#This Row],[OTL_A]]+Table3[[#This Row],[OTL_H]]</f>
        <v>1</v>
      </c>
      <c r="AH29">
        <f>Table3[[#This Row],[SOW_A]]+Table3[[#This Row],[SOW_H]]</f>
        <v>0</v>
      </c>
      <c r="AI29">
        <f>Table3[[#This Row],[SOL_A]]+Table3[[#This Row],[SOL_H]]</f>
        <v>2</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16</v>
      </c>
      <c r="AL29" s="15">
        <f>Table3[[#This Row],[PTS]]/(2*Table3[[#This Row],[GP]])</f>
        <v>0.38235294117647056</v>
      </c>
      <c r="AM29" s="15">
        <f>Table3[[#This Row],[PTS2]]/(3*Table3[[#This Row],[GP]])</f>
        <v>0.31372549019607843</v>
      </c>
      <c r="AN29">
        <f>(2*Table3[[#This Row],[GR]])+Table3[[#This Row],[PTS]]</f>
        <v>143</v>
      </c>
      <c r="AO29">
        <f>(3*Table3[[#This Row],[GR]])+Table3[[#This Row],[PTS2]]</f>
        <v>211</v>
      </c>
      <c r="AP29" s="20" t="str">
        <f>_xlfn.CONCAT(TEXT(Table3[[#This Row],[W]], "0"), "-", TEXT(Table3[[#This Row],[RL]],"0"), "-", TEXT(Table3[[#This Row],[OTL]]+Table3[[#This Row],[SOL]], "0"))</f>
        <v>5-9-3</v>
      </c>
      <c r="AQ29">
        <f>COUNTIFS(DataRegularSeason20242025!$D$3:$D$1315,Table3[[#This Row],[Teams]],DataRegularSeason20242025!$K$3:$K$1315,0)</f>
        <v>1</v>
      </c>
      <c r="AR29">
        <f>SUMIF(DataRegularSeason20242025!$D$3:$D$1315,$A29, DataRegularSeason20242025!$J$3:$J$1315)</f>
        <v>22</v>
      </c>
      <c r="AS29">
        <f>SUMIF(DataRegularSeason20242025!$D$3:$D$1315,$A29, DataRegularSeason20242025!$K$3:$K$1315)</f>
        <v>36</v>
      </c>
      <c r="AT29">
        <f>AR29-AS29</f>
        <v>-14</v>
      </c>
      <c r="AU29">
        <f>COUNTIFS(DataRegularSeason20242025!$E$3:$E$1315,Table3[[#This Row],[Teams]],DataRegularSeason20242025!$J$3:$J$1315,0)</f>
        <v>0</v>
      </c>
      <c r="AV29">
        <f>SUMIF(DataRegularSeason20242025!$E$3:$E$1315,$A29,DataRegularSeason20242025!$K$3:$K$1315)</f>
        <v>18</v>
      </c>
      <c r="AW29">
        <f>SUMIF(DataRegularSeason20242025!$E$3:$E$1315,$A29,DataRegularSeason20242025!$J$3:$J$1315)</f>
        <v>24</v>
      </c>
      <c r="AX29">
        <f>AV29-AW29</f>
        <v>-6</v>
      </c>
      <c r="AY29">
        <f>AR29+AV29</f>
        <v>40</v>
      </c>
      <c r="AZ29">
        <f>AS29+AW29</f>
        <v>60</v>
      </c>
      <c r="BA29">
        <f>AY29-AZ29</f>
        <v>-20</v>
      </c>
      <c r="BB29" s="17">
        <f>Table3[[#This Row],[GF]]/Table3[[#This Row],[GP]]</f>
        <v>2.3529411764705883</v>
      </c>
      <c r="BC29" s="17">
        <f>Table3[[#This Row],[GA]]/Table3[[#This Row],[GP]]</f>
        <v>3.5294117647058822</v>
      </c>
      <c r="BD29" s="17">
        <f>(Table3[[#This Row],[GF]]-Table3[[#This Row],[GA]])/Table3[[#This Row],[GP]]</f>
        <v>-1.1764705882352942</v>
      </c>
      <c r="BE29" s="63" t="str">
        <f>_xlfn.CONCAT(TEXT(Table3[W_H], "0"), "-", TEXT(Table3[RL_H],"0"), "-", TEXT(Table3[OTL_H]+Table3[SOL_H], "0"))</f>
        <v>3-4-1</v>
      </c>
      <c r="BF29" s="63" t="str">
        <f>_xlfn.CONCAT(TEXT(Table3[W_A], "0"), "-", TEXT(Table3[RL_A],"0"), "-", TEXT(Table3[OTL_A]+Table3[SOL_A], "0"))</f>
        <v>2-5-2</v>
      </c>
      <c r="BG29">
        <f>COUNTIFS(DataRegularSeason20242025!$D$3:$D$1315,$A29,DataRegularSeason20242025!$H$3:$H$1315, $A29)</f>
        <v>0</v>
      </c>
      <c r="BH29">
        <f>COUNTIFS(DataRegularSeason20242025!$E$3:$E$1315,$A29,DataRegularSeason20242025!$H$3:$H$1315, $A29)</f>
        <v>0</v>
      </c>
      <c r="BI29">
        <f>BG29+BH29</f>
        <v>0</v>
      </c>
      <c r="BJ29">
        <f>F29-BG29</f>
        <v>9</v>
      </c>
      <c r="BK29">
        <f>H29-BH29</f>
        <v>8</v>
      </c>
      <c r="BL29">
        <f>BJ29+BK29</f>
        <v>17</v>
      </c>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0.5</v>
      </c>
      <c r="F30">
        <f>COUNTIFS(DataRegularSeason20242025!$N$3:$N$1315,1,DataRegularSeason20242025!$D$3:$D$1315,$A30)</f>
        <v>7</v>
      </c>
      <c r="G30">
        <f>41-Table3[[#This Row],[GP_A]]</f>
        <v>34</v>
      </c>
      <c r="H30">
        <f>COUNTIFS(DataRegularSeason20242025!$E$3:$E$1315,$A30,DataRegularSeason20242025!$N$3:$N$1315,1)</f>
        <v>7</v>
      </c>
      <c r="I30">
        <f>41-Table3[[#This Row],[GP_H]]</f>
        <v>34</v>
      </c>
      <c r="J30">
        <f>F30+H30</f>
        <v>14</v>
      </c>
      <c r="K30">
        <f>82-Table3[[#This Row],[GP]]</f>
        <v>68</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6</v>
      </c>
      <c r="Q30">
        <f>COUNTIFS(DataRegularSeason20242025!$D$3:$D$1315,$A30, DataRegularSeason20242025!$S$3:$S$1315, $A30,DataRegularSeason20242025!$M$3:$M$1315,"REG")</f>
        <v>4</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9</v>
      </c>
      <c r="AD30">
        <f>Table3[[#This Row],[RW_A]]+Table3[[#This Row],[RW_H]]</f>
        <v>5</v>
      </c>
      <c r="AE30">
        <f>Table3[[#This Row],[RL_A]]+Table3[[#This Row],[RL_H]]</f>
        <v>7</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0.42857142857142855</v>
      </c>
      <c r="AM30" s="15">
        <f>Table3[[#This Row],[PTS2]]/(3*Table3[[#This Row],[GP]])</f>
        <v>0.40476190476190477</v>
      </c>
      <c r="AN30">
        <f>(2*Table3[[#This Row],[GR]])+Table3[[#This Row],[PTS]]</f>
        <v>148</v>
      </c>
      <c r="AO30">
        <f>(3*Table3[[#This Row],[GR]])+Table3[[#This Row],[PTS2]]</f>
        <v>221</v>
      </c>
      <c r="AP30" s="20" t="str">
        <f>_xlfn.CONCAT(TEXT(Table3[[#This Row],[W]], "0"), "-", TEXT(Table3[[#This Row],[RL]],"0"), "-", TEXT(Table3[[#This Row],[OTL]]+Table3[[#This Row],[SOL]], "0"))</f>
        <v>5-7-2</v>
      </c>
      <c r="AQ30">
        <f>COUNTIFS(DataRegularSeason20242025!$D$3:$D$1315,Table3[[#This Row],[Teams]],DataRegularSeason20242025!$K$3:$K$1315,0)</f>
        <v>0</v>
      </c>
      <c r="AR30">
        <f>SUMIF(DataRegularSeason20242025!$D$3:$D$1315,$A30, DataRegularSeason20242025!$J$3:$J$1315)</f>
        <v>18</v>
      </c>
      <c r="AS30">
        <f>SUMIF(DataRegularSeason20242025!$D$3:$D$1315,$A30, DataRegularSeason20242025!$K$3:$K$1315)</f>
        <v>29</v>
      </c>
      <c r="AT30">
        <f>AR30-AS30</f>
        <v>-11</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AV30-AW30</f>
        <v>6</v>
      </c>
      <c r="AY30">
        <f>AR30+AV30</f>
        <v>44</v>
      </c>
      <c r="AZ30">
        <f>AS30+AW30</f>
        <v>49</v>
      </c>
      <c r="BA30">
        <f>AY30-AZ30</f>
        <v>-5</v>
      </c>
      <c r="BB30" s="17">
        <f>Table3[[#This Row],[GF]]/Table3[[#This Row],[GP]]</f>
        <v>3.1428571428571428</v>
      </c>
      <c r="BC30" s="17">
        <f>Table3[[#This Row],[GA]]/Table3[[#This Row],[GP]]</f>
        <v>3.5</v>
      </c>
      <c r="BD30" s="17">
        <f>(Table3[[#This Row],[GF]]-Table3[[#This Row],[GA]])/Table3[[#This Row],[GP]]</f>
        <v>-0.35714285714285715</v>
      </c>
      <c r="BE30" s="63" t="str">
        <f>_xlfn.CONCAT(TEXT(Table3[W_H], "0"), "-", TEXT(Table3[RL_H],"0"), "-", TEXT(Table3[OTL_H]+Table3[SOL_H], "0"))</f>
        <v>4-3-0</v>
      </c>
      <c r="BF30" s="63" t="str">
        <f>_xlfn.CONCAT(TEXT(Table3[W_A], "0"), "-", TEXT(Table3[RL_A],"0"), "-", TEXT(Table3[OTL_A]+Table3[SOL_A], "0"))</f>
        <v>1-4-2</v>
      </c>
      <c r="BG30">
        <f>COUNTIFS(DataRegularSeason20242025!$D$3:$D$1315,$A30,DataRegularSeason20242025!$H$3:$H$1315, $A30)</f>
        <v>3</v>
      </c>
      <c r="BH30">
        <f>COUNTIFS(DataRegularSeason20242025!$E$3:$E$1315,$A30,DataRegularSeason20242025!$H$3:$H$1315, $A30)</f>
        <v>2</v>
      </c>
      <c r="BI30">
        <f>BG30+BH30</f>
        <v>5</v>
      </c>
      <c r="BJ30">
        <f>F30-BG30</f>
        <v>4</v>
      </c>
      <c r="BK30">
        <f>H30-BH30</f>
        <v>5</v>
      </c>
      <c r="BL30">
        <f>BJ30+BK30</f>
        <v>9</v>
      </c>
    </row>
    <row r="31" spans="1:66" x14ac:dyDescent="0.25">
      <c r="A31" t="s">
        <v>47</v>
      </c>
      <c r="B31" t="s">
        <v>97</v>
      </c>
      <c r="C31" t="s">
        <v>100</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0.5</v>
      </c>
      <c r="F31">
        <f>COUNTIFS(DataRegularSeason20242025!$N$3:$N$1315,1,DataRegularSeason20242025!$D$3:$D$1315,$A31)</f>
        <v>7</v>
      </c>
      <c r="G31">
        <f>41-Table3[[#This Row],[GP_A]]</f>
        <v>34</v>
      </c>
      <c r="H31">
        <f>COUNTIFS(DataRegularSeason20242025!$E$3:$E$1315,$A31,DataRegularSeason20242025!$N$3:$N$1315,1)</f>
        <v>7</v>
      </c>
      <c r="I31">
        <f>41-Table3[[#This Row],[GP_H]]</f>
        <v>34</v>
      </c>
      <c r="J31">
        <f>F31+H31</f>
        <v>14</v>
      </c>
      <c r="K31">
        <f>82-Table3[[#This Row],[GP]]</f>
        <v>68</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5</v>
      </c>
      <c r="Q31">
        <f>COUNTIFS(DataRegularSeason20242025!$D$3:$D$1315,$A31, DataRegularSeason20242025!$S$3:$S$1315, $A31,DataRegularSeason20242025!$M$3:$M$1315,"REG")</f>
        <v>3</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5</v>
      </c>
      <c r="AC31">
        <f>Table3[[#This Row],[L_A]]+Table3[[#This Row],[L_H]]</f>
        <v>9</v>
      </c>
      <c r="AD31">
        <f>Table3[[#This Row],[RW_A]]+Table3[[#This Row],[RW_H]]</f>
        <v>4</v>
      </c>
      <c r="AE31">
        <f>Table3[[#This Row],[RL_A]]+Table3[[#This Row],[RL_H]]</f>
        <v>7</v>
      </c>
      <c r="AF31">
        <f>Table3[[#This Row],[OTW_A]]+Table3[[#This Row],[OTW_H]]</f>
        <v>1</v>
      </c>
      <c r="AG31">
        <f>Table3[[#This Row],[OTL_A]]+Table3[[#This Row],[OTL_H]]</f>
        <v>2</v>
      </c>
      <c r="AH31">
        <f>Table3[[#This Row],[SOW_A]]+Table3[[#This Row],[SOW_H]]</f>
        <v>0</v>
      </c>
      <c r="AI31">
        <f>Table3[[#This Row],[SOL_A]]+Table3[[#This Row],[SOL_H]]</f>
        <v>0</v>
      </c>
      <c r="AJ31">
        <f>(2*(Table3[[#This Row],[W_A]]+Table3[[#This Row],[W_H]]))+Table3[[#This Row],[OTL_A]]+Table3[[#This Row],[SOL_A]]+Table3[[#This Row],[OTL_H]]+Table3[[#This Row],[SOL_H]]</f>
        <v>12</v>
      </c>
      <c r="AK31">
        <f>(3*(Table3[[#This Row],[RW_A]]+Table3[[#This Row],[RW_H]]))+(2*(Table3[[#This Row],[OTW_A]]+Table3[[#This Row],[SOW_A]]+Table3[[#This Row],[OTW_H]]+Table3[[#This Row],[SOW_H]]))+Table3[[#This Row],[OTL_A]]+Table3[[#This Row],[SOL_A]]+Table3[[#This Row],[OTL_H]]+Table3[[#This Row],[SOL_H]]</f>
        <v>16</v>
      </c>
      <c r="AL31" s="15">
        <f>Table3[[#This Row],[PTS]]/(2*Table3[[#This Row],[GP]])</f>
        <v>0.42857142857142855</v>
      </c>
      <c r="AM31" s="15">
        <f>Table3[[#This Row],[PTS2]]/(3*Table3[[#This Row],[GP]])</f>
        <v>0.38095238095238093</v>
      </c>
      <c r="AN31">
        <f>(2*Table3[[#This Row],[GR]])+Table3[[#This Row],[PTS]]</f>
        <v>148</v>
      </c>
      <c r="AO31">
        <f>(3*Table3[[#This Row],[GR]])+Table3[[#This Row],[PTS2]]</f>
        <v>220</v>
      </c>
      <c r="AP31" s="20" t="str">
        <f>_xlfn.CONCAT(TEXT(Table3[[#This Row],[W]], "0"), "-", TEXT(Table3[[#This Row],[RL]],"0"), "-", TEXT(Table3[[#This Row],[OTL]]+Table3[[#This Row],[SOL]], "0"))</f>
        <v>5-7-2</v>
      </c>
      <c r="AQ31">
        <f>COUNTIFS(DataRegularSeason20242025!$D$3:$D$1315,Table3[[#This Row],[Teams]],DataRegularSeason20242025!$K$3:$K$1315,0)</f>
        <v>1</v>
      </c>
      <c r="AR31">
        <f>SUMIF(DataRegularSeason20242025!$D$3:$D$1315,$A31, DataRegularSeason20242025!$J$3:$J$1315)</f>
        <v>13</v>
      </c>
      <c r="AS31">
        <f>SUMIF(DataRegularSeason20242025!$D$3:$D$1315,$A31, DataRegularSeason20242025!$K$3:$K$1315)</f>
        <v>18</v>
      </c>
      <c r="AT31">
        <f>AR31-AS31</f>
        <v>-5</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25</v>
      </c>
      <c r="AX31">
        <f>AV31-AW31</f>
        <v>-7</v>
      </c>
      <c r="AY31">
        <f>AR31+AV31</f>
        <v>31</v>
      </c>
      <c r="AZ31">
        <f>AS31+AW31</f>
        <v>43</v>
      </c>
      <c r="BA31">
        <f>AY31-AZ31</f>
        <v>-12</v>
      </c>
      <c r="BB31" s="17">
        <f>Table3[[#This Row],[GF]]/Table3[[#This Row],[GP]]</f>
        <v>2.2142857142857144</v>
      </c>
      <c r="BC31" s="17">
        <f>Table3[[#This Row],[GA]]/Table3[[#This Row],[GP]]</f>
        <v>3.0714285714285716</v>
      </c>
      <c r="BD31" s="17">
        <f>(Table3[[#This Row],[GF]]-Table3[[#This Row],[GA]])/Table3[[#This Row],[GP]]</f>
        <v>-0.8571428571428571</v>
      </c>
      <c r="BE31" s="63" t="str">
        <f>_xlfn.CONCAT(TEXT(Table3[W_H], "0"), "-", TEXT(Table3[RL_H],"0"), "-", TEXT(Table3[OTL_H]+Table3[SOL_H], "0"))</f>
        <v>3-4-0</v>
      </c>
      <c r="BF31" s="63" t="str">
        <f>_xlfn.CONCAT(TEXT(Table3[W_A], "0"), "-", TEXT(Table3[RL_A],"0"), "-", TEXT(Table3[OTL_A]+Table3[SOL_A], "0"))</f>
        <v>2-3-2</v>
      </c>
      <c r="BG31">
        <f>COUNTIFS(DataRegularSeason20242025!$D$3:$D$1315,$A31,DataRegularSeason20242025!$H$3:$H$1315, $A31)</f>
        <v>3</v>
      </c>
      <c r="BH31">
        <f>COUNTIFS(DataRegularSeason20242025!$E$3:$E$1315,$A31,DataRegularSeason20242025!$H$3:$H$1315, $A31)</f>
        <v>4</v>
      </c>
      <c r="BI31">
        <f>BG31+BH31</f>
        <v>7</v>
      </c>
      <c r="BJ31">
        <f>F31-BG31</f>
        <v>4</v>
      </c>
      <c r="BK31">
        <f>H31-BH31</f>
        <v>3</v>
      </c>
      <c r="BL31">
        <f>BJ31+BK31</f>
        <v>7</v>
      </c>
      <c r="BM31" s="6">
        <f>(BJ31+BG31)</f>
        <v>7</v>
      </c>
      <c r="BN31" s="6"/>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F32+H32</f>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AR32-AS32</f>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AV32-AW32</f>
        <v>-11</v>
      </c>
      <c r="AY32">
        <f>AR32+AV32</f>
        <v>46</v>
      </c>
      <c r="AZ32">
        <f>AS32+AW32</f>
        <v>67</v>
      </c>
      <c r="BA32">
        <f>AY32-AZ32</f>
        <v>-21</v>
      </c>
      <c r="BB32" s="17">
        <f>Table3[[#This Row],[GF]]/Table3[[#This Row],[GP]]</f>
        <v>2.875</v>
      </c>
      <c r="BC32" s="17">
        <f>Table3[[#This Row],[GA]]/Table3[[#This Row],[GP]]</f>
        <v>4.1875</v>
      </c>
      <c r="BD32" s="17">
        <f>(Table3[[#This Row],[GF]]-Table3[[#This Row],[GA]])/Table3[[#This Row],[GP]]</f>
        <v>-1.3125</v>
      </c>
      <c r="BE32" s="63" t="str">
        <f>_xlfn.CONCAT(TEXT(Table3[W_H], "0"), "-", TEXT(Table3[RL_H],"0"), "-", TEXT(Table3[OTL_H]+Table3[SOL_H], "0"))</f>
        <v>3-4-1</v>
      </c>
      <c r="BF32" s="63" t="str">
        <f>_xlfn.CONCAT(TEXT(Table3[W_A], "0"), "-", TEXT(Table3[RL_A],"0"), "-", TEXT(Table3[OTL_A]+Table3[SOL_A], "0"))</f>
        <v>2-5-1</v>
      </c>
      <c r="BG32">
        <f>COUNTIFS(DataRegularSeason20242025!$D$3:$D$1315,$A32,DataRegularSeason20242025!$H$3:$H$1315, $A32)</f>
        <v>1</v>
      </c>
      <c r="BH32">
        <f>COUNTIFS(DataRegularSeason20242025!$E$3:$E$1315,$A32,DataRegularSeason20242025!$H$3:$H$1315, $A32)</f>
        <v>1</v>
      </c>
      <c r="BI32">
        <f>BG32+BH32</f>
        <v>2</v>
      </c>
      <c r="BJ32">
        <f>F32-BG32</f>
        <v>7</v>
      </c>
      <c r="BK32">
        <f>H32-BH32</f>
        <v>7</v>
      </c>
      <c r="BL32">
        <f>BJ32+BK32</f>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F33+H33</f>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AR33-AS33</f>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AV33-AW33</f>
        <v>-5</v>
      </c>
      <c r="AY33">
        <f>AR33+AV33</f>
        <v>39</v>
      </c>
      <c r="AZ33">
        <f>AS33+AW33</f>
        <v>53</v>
      </c>
      <c r="BA33">
        <f>AY33-AZ33</f>
        <v>-14</v>
      </c>
      <c r="BB33" s="17">
        <f>Table3[[#This Row],[GF]]/Table3[[#This Row],[GP]]</f>
        <v>2.4375</v>
      </c>
      <c r="BC33" s="17">
        <f>Table3[[#This Row],[GA]]/Table3[[#This Row],[GP]]</f>
        <v>3.3125</v>
      </c>
      <c r="BD33" s="17">
        <f>(Table3[[#This Row],[GF]]-Table3[[#This Row],[GA]])/Table3[[#This Row],[GP]]</f>
        <v>-0.875</v>
      </c>
      <c r="BE33" s="63" t="str">
        <f>_xlfn.CONCAT(TEXT(Table3[W_H], "0"), "-", TEXT(Table3[RL_H],"0"), "-", TEXT(Table3[OTL_H]+Table3[SOL_H], "0"))</f>
        <v>4-6-0</v>
      </c>
      <c r="BF33" s="63" t="str">
        <f>_xlfn.CONCAT(TEXT(Table3[W_A], "0"), "-", TEXT(Table3[RL_A],"0"), "-", TEXT(Table3[OTL_A]+Table3[SOL_A], "0"))</f>
        <v>1-3-2</v>
      </c>
      <c r="BG33">
        <f>COUNTIFS(DataRegularSeason20242025!$D$3:$D$1315,$A33,DataRegularSeason20242025!$H$3:$H$1315, $A33)</f>
        <v>3</v>
      </c>
      <c r="BH33">
        <f>COUNTIFS(DataRegularSeason20242025!$E$3:$E$1315,$A33,DataRegularSeason20242025!$H$3:$H$1315, $A33)</f>
        <v>7</v>
      </c>
      <c r="BI33">
        <f>BG33+BH33</f>
        <v>10</v>
      </c>
      <c r="BJ33">
        <f>F33-BG33</f>
        <v>3</v>
      </c>
      <c r="BK33">
        <f>H33-BH33</f>
        <v>3</v>
      </c>
      <c r="BL33">
        <f>BJ33+BK33</f>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2024-11-12T06:01:33Z</dcterms:modified>
</cp:coreProperties>
</file>